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0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1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2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1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0039\CAP_CBS_Performace\TTD\"/>
    </mc:Choice>
  </mc:AlternateContent>
  <xr:revisionPtr revIDLastSave="0" documentId="13_ncr:1_{2C401787-61AD-4806-BF1C-F90139B6A481}" xr6:coauthVersionLast="46" xr6:coauthVersionMax="47" xr10:uidLastSave="{00000000-0000-0000-0000-000000000000}"/>
  <bookViews>
    <workbookView xWindow="-120" yWindow="-120" windowWidth="29040" windowHeight="15840" activeTab="6" xr2:uid="{0A0FBC14-9045-44F5-BAE5-51BE0BCA26A7}"/>
  </bookViews>
  <sheets>
    <sheet name="TTD_all data" sheetId="1" r:id="rId1"/>
    <sheet name="TTD_A" sheetId="2" r:id="rId2"/>
    <sheet name="Graph TTD" sheetId="3" r:id="rId3"/>
    <sheet name="Compare Summary" sheetId="6" r:id="rId4"/>
    <sheet name="TTD_databy IT graph" sheetId="5" r:id="rId5"/>
    <sheet name="TTD_databy IT" sheetId="4" r:id="rId6"/>
    <sheet name="Sheet1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7" l="1"/>
  <c r="N17" i="7"/>
  <c r="O17" i="7"/>
  <c r="P17" i="7"/>
  <c r="Q17" i="7"/>
  <c r="L17" i="7"/>
  <c r="M16" i="7"/>
  <c r="M18" i="7" s="1"/>
  <c r="N16" i="7"/>
  <c r="N18" i="7" s="1"/>
  <c r="O16" i="7"/>
  <c r="O18" i="7" s="1"/>
  <c r="P16" i="7"/>
  <c r="P18" i="7" s="1"/>
  <c r="Q16" i="7"/>
  <c r="Q18" i="7" s="1"/>
  <c r="L16" i="7"/>
  <c r="L18" i="7" s="1"/>
  <c r="M13" i="7"/>
  <c r="N13" i="7"/>
  <c r="O13" i="7"/>
  <c r="P13" i="7"/>
  <c r="Q13" i="7"/>
  <c r="L13" i="7"/>
  <c r="M12" i="7"/>
  <c r="M14" i="7" s="1"/>
  <c r="N12" i="7"/>
  <c r="N14" i="7" s="1"/>
  <c r="O12" i="7"/>
  <c r="O14" i="7" s="1"/>
  <c r="P12" i="7"/>
  <c r="P14" i="7" s="1"/>
  <c r="Q12" i="7"/>
  <c r="Q14" i="7" s="1"/>
  <c r="L12" i="7"/>
  <c r="L14" i="7" s="1"/>
  <c r="U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V14" i="4" l="1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U14" i="4"/>
  <c r="Q48" i="4" l="1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K48" i="4"/>
  <c r="K47" i="4"/>
  <c r="K46" i="4"/>
  <c r="K25" i="4"/>
  <c r="K24" i="4"/>
  <c r="K36" i="4"/>
  <c r="K35" i="4"/>
  <c r="K37" i="4"/>
  <c r="K45" i="4"/>
  <c r="K34" i="4"/>
  <c r="L34" i="4"/>
  <c r="M34" i="4"/>
  <c r="N34" i="4"/>
  <c r="O34" i="4"/>
  <c r="P34" i="4"/>
  <c r="Q34" i="4"/>
  <c r="L35" i="4"/>
  <c r="M35" i="4"/>
  <c r="N35" i="4"/>
  <c r="O35" i="4"/>
  <c r="P35" i="4"/>
  <c r="Q35" i="4"/>
  <c r="L36" i="4"/>
  <c r="M36" i="4"/>
  <c r="N36" i="4"/>
  <c r="O36" i="4"/>
  <c r="P36" i="4"/>
  <c r="Q36" i="4"/>
  <c r="L37" i="4"/>
  <c r="M37" i="4"/>
  <c r="N37" i="4"/>
  <c r="O37" i="4"/>
  <c r="P37" i="4"/>
  <c r="Q37" i="4"/>
  <c r="K23" i="4"/>
  <c r="L23" i="4"/>
  <c r="M23" i="4"/>
  <c r="N23" i="4"/>
  <c r="O23" i="4"/>
  <c r="P23" i="4"/>
  <c r="Q23" i="4"/>
  <c r="L24" i="4"/>
  <c r="M24" i="4"/>
  <c r="N24" i="4"/>
  <c r="O24" i="4"/>
  <c r="P24" i="4"/>
  <c r="Q24" i="4"/>
  <c r="L25" i="4"/>
  <c r="M25" i="4"/>
  <c r="N25" i="4"/>
  <c r="O25" i="4"/>
  <c r="P25" i="4"/>
  <c r="Q25" i="4"/>
  <c r="K26" i="4"/>
  <c r="L26" i="4"/>
  <c r="M26" i="4"/>
  <c r="N26" i="4"/>
  <c r="O26" i="4"/>
  <c r="P26" i="4"/>
  <c r="Q26" i="4"/>
  <c r="D40" i="4"/>
  <c r="B40" i="4"/>
  <c r="C40" i="4"/>
  <c r="E40" i="4"/>
  <c r="E48" i="4" s="1"/>
  <c r="F40" i="4"/>
  <c r="G40" i="4"/>
  <c r="H40" i="4"/>
  <c r="H45" i="4" s="1"/>
  <c r="I40" i="4"/>
  <c r="J40" i="4"/>
  <c r="K40" i="4"/>
  <c r="L40" i="4"/>
  <c r="M40" i="4"/>
  <c r="N40" i="4"/>
  <c r="O40" i="4"/>
  <c r="P40" i="4"/>
  <c r="Q40" i="4"/>
  <c r="C29" i="4"/>
  <c r="D29" i="4"/>
  <c r="E29" i="4"/>
  <c r="F29" i="4"/>
  <c r="G29" i="4"/>
  <c r="H29" i="4"/>
  <c r="H37" i="4" s="1"/>
  <c r="I29" i="4"/>
  <c r="J29" i="4"/>
  <c r="K29" i="4"/>
  <c r="L29" i="4"/>
  <c r="M29" i="4"/>
  <c r="N29" i="4"/>
  <c r="O29" i="4"/>
  <c r="P29" i="4"/>
  <c r="Q29" i="4"/>
  <c r="B29" i="4"/>
  <c r="B35" i="4" s="1"/>
  <c r="K18" i="4"/>
  <c r="C18" i="4"/>
  <c r="D18" i="4"/>
  <c r="E18" i="4"/>
  <c r="E24" i="4" s="1"/>
  <c r="F18" i="4"/>
  <c r="F26" i="4" s="1"/>
  <c r="G18" i="4"/>
  <c r="H18" i="4"/>
  <c r="I18" i="4"/>
  <c r="J18" i="4"/>
  <c r="L18" i="4"/>
  <c r="M18" i="4"/>
  <c r="N18" i="4"/>
  <c r="O18" i="4"/>
  <c r="P18" i="4"/>
  <c r="Q18" i="4"/>
  <c r="B18" i="4"/>
  <c r="Q43" i="4"/>
  <c r="P43" i="4"/>
  <c r="O43" i="4"/>
  <c r="N43" i="4"/>
  <c r="M43" i="4"/>
  <c r="L43" i="4"/>
  <c r="K43" i="4"/>
  <c r="K39" i="4" s="1"/>
  <c r="J43" i="4"/>
  <c r="I43" i="4"/>
  <c r="H43" i="4"/>
  <c r="G43" i="4"/>
  <c r="F43" i="4"/>
  <c r="F39" i="4" s="1"/>
  <c r="E43" i="4"/>
  <c r="D43" i="4"/>
  <c r="D39" i="4" s="1"/>
  <c r="C43" i="4"/>
  <c r="B43" i="4"/>
  <c r="O39" i="4"/>
  <c r="N39" i="4"/>
  <c r="E39" i="4"/>
  <c r="G39" i="4"/>
  <c r="J39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P28" i="4" s="1"/>
  <c r="Q32" i="4"/>
  <c r="G37" i="4"/>
  <c r="C21" i="4"/>
  <c r="D21" i="4"/>
  <c r="E21" i="4"/>
  <c r="E17" i="4" s="1"/>
  <c r="F21" i="4"/>
  <c r="F17" i="4" s="1"/>
  <c r="G21" i="4"/>
  <c r="H21" i="4"/>
  <c r="H25" i="4" s="1"/>
  <c r="I21" i="4"/>
  <c r="J21" i="4"/>
  <c r="J17" i="4" s="1"/>
  <c r="K21" i="4"/>
  <c r="K17" i="4" s="1"/>
  <c r="L21" i="4"/>
  <c r="L17" i="4" s="1"/>
  <c r="M21" i="4"/>
  <c r="N21" i="4"/>
  <c r="O21" i="4"/>
  <c r="P21" i="4"/>
  <c r="Q21" i="4"/>
  <c r="Q17" i="4" s="1"/>
  <c r="M17" i="4"/>
  <c r="N17" i="4"/>
  <c r="O17" i="4"/>
  <c r="P17" i="4"/>
  <c r="L9" i="4"/>
  <c r="L13" i="4" s="1"/>
  <c r="M9" i="4"/>
  <c r="M13" i="4" s="1"/>
  <c r="N9" i="4"/>
  <c r="N13" i="4" s="1"/>
  <c r="O9" i="4"/>
  <c r="O13" i="4" s="1"/>
  <c r="P9" i="4"/>
  <c r="P13" i="4" s="1"/>
  <c r="Q9" i="4"/>
  <c r="Q13" i="4" s="1"/>
  <c r="L5" i="4"/>
  <c r="L12" i="4" s="1"/>
  <c r="M5" i="4"/>
  <c r="M12" i="4" s="1"/>
  <c r="N5" i="4"/>
  <c r="N12" i="4" s="1"/>
  <c r="O5" i="4"/>
  <c r="O12" i="4" s="1"/>
  <c r="P5" i="4"/>
  <c r="P12" i="4" s="1"/>
  <c r="Q5" i="4"/>
  <c r="Q12" i="4" s="1"/>
  <c r="L6" i="4"/>
  <c r="L11" i="4" s="1"/>
  <c r="M6" i="4"/>
  <c r="M11" i="4" s="1"/>
  <c r="N6" i="4"/>
  <c r="N11" i="4" s="1"/>
  <c r="O6" i="4"/>
  <c r="O11" i="4" s="1"/>
  <c r="P6" i="4"/>
  <c r="P11" i="4" s="1"/>
  <c r="Q6" i="4"/>
  <c r="Q11" i="4" s="1"/>
  <c r="K6" i="4"/>
  <c r="K11" i="4" s="1"/>
  <c r="E1397" i="1"/>
  <c r="F104" i="2"/>
  <c r="B104" i="2"/>
  <c r="G104" i="2" s="1"/>
  <c r="F9" i="4"/>
  <c r="E6" i="4"/>
  <c r="E14" i="4" s="1"/>
  <c r="E9" i="4"/>
  <c r="C48" i="4"/>
  <c r="I47" i="4"/>
  <c r="G47" i="4"/>
  <c r="C47" i="4"/>
  <c r="I45" i="4"/>
  <c r="B44" i="4"/>
  <c r="B42" i="4"/>
  <c r="B41" i="4"/>
  <c r="J48" i="4"/>
  <c r="I48" i="4"/>
  <c r="G46" i="4"/>
  <c r="F46" i="4"/>
  <c r="D48" i="4"/>
  <c r="C46" i="4"/>
  <c r="I39" i="4"/>
  <c r="H39" i="4"/>
  <c r="C39" i="4"/>
  <c r="J37" i="4"/>
  <c r="F37" i="4"/>
  <c r="J34" i="4"/>
  <c r="F34" i="4"/>
  <c r="D34" i="4"/>
  <c r="B33" i="4"/>
  <c r="B31" i="4"/>
  <c r="B30" i="4"/>
  <c r="B32" i="4" s="1"/>
  <c r="J35" i="4"/>
  <c r="I37" i="4"/>
  <c r="G35" i="4"/>
  <c r="E35" i="4"/>
  <c r="D35" i="4"/>
  <c r="C37" i="4"/>
  <c r="I26" i="4"/>
  <c r="C26" i="4"/>
  <c r="I25" i="4"/>
  <c r="G25" i="4"/>
  <c r="C25" i="4"/>
  <c r="I23" i="4"/>
  <c r="B22" i="4"/>
  <c r="B20" i="4"/>
  <c r="B19" i="4"/>
  <c r="J24" i="4"/>
  <c r="I24" i="4"/>
  <c r="H24" i="4"/>
  <c r="G24" i="4"/>
  <c r="D24" i="4"/>
  <c r="C24" i="4"/>
  <c r="I17" i="4"/>
  <c r="H17" i="4"/>
  <c r="G17" i="4"/>
  <c r="C17" i="4"/>
  <c r="J15" i="4"/>
  <c r="I15" i="4"/>
  <c r="H15" i="4"/>
  <c r="G15" i="4"/>
  <c r="F15" i="4"/>
  <c r="E15" i="4"/>
  <c r="D15" i="4"/>
  <c r="C15" i="4"/>
  <c r="B15" i="4"/>
  <c r="J14" i="4"/>
  <c r="C14" i="4"/>
  <c r="J11" i="4"/>
  <c r="I11" i="4"/>
  <c r="F11" i="4"/>
  <c r="C11" i="4"/>
  <c r="B10" i="4"/>
  <c r="K9" i="4"/>
  <c r="J9" i="4"/>
  <c r="J13" i="4" s="1"/>
  <c r="I9" i="4"/>
  <c r="I13" i="4" s="1"/>
  <c r="H9" i="4"/>
  <c r="G9" i="4"/>
  <c r="D9" i="4"/>
  <c r="C9" i="4"/>
  <c r="C13" i="4" s="1"/>
  <c r="B8" i="4"/>
  <c r="B7" i="4"/>
  <c r="B6" i="4" s="1"/>
  <c r="B12" i="4" s="1"/>
  <c r="J6" i="4"/>
  <c r="J12" i="4" s="1"/>
  <c r="I6" i="4"/>
  <c r="I12" i="4" s="1"/>
  <c r="H6" i="4"/>
  <c r="H12" i="4" s="1"/>
  <c r="G6" i="4"/>
  <c r="F6" i="4"/>
  <c r="F14" i="4" s="1"/>
  <c r="D6" i="4"/>
  <c r="D12" i="4" s="1"/>
  <c r="C6" i="4"/>
  <c r="C12" i="4" s="1"/>
  <c r="K5" i="4"/>
  <c r="K12" i="4" s="1"/>
  <c r="H48" i="4" l="1"/>
  <c r="P39" i="4"/>
  <c r="Q39" i="4"/>
  <c r="L39" i="4"/>
  <c r="M39" i="4"/>
  <c r="D13" i="4"/>
  <c r="B26" i="4"/>
  <c r="M14" i="4"/>
  <c r="B21" i="4"/>
  <c r="B25" i="4" s="1"/>
  <c r="F13" i="4"/>
  <c r="B14" i="4"/>
  <c r="F12" i="4"/>
  <c r="C23" i="4"/>
  <c r="J26" i="4"/>
  <c r="B37" i="4"/>
  <c r="C45" i="4"/>
  <c r="H47" i="4"/>
  <c r="K14" i="4"/>
  <c r="L14" i="4"/>
  <c r="D25" i="4"/>
  <c r="Q14" i="4"/>
  <c r="B11" i="4"/>
  <c r="D23" i="4"/>
  <c r="H13" i="4"/>
  <c r="D11" i="4"/>
  <c r="D14" i="4"/>
  <c r="J25" i="4"/>
  <c r="P14" i="4"/>
  <c r="G13" i="4"/>
  <c r="B9" i="4"/>
  <c r="B5" i="4" s="1"/>
  <c r="I14" i="4"/>
  <c r="J23" i="4"/>
  <c r="B48" i="4"/>
  <c r="O14" i="4"/>
  <c r="Q28" i="4"/>
  <c r="B24" i="4"/>
  <c r="D26" i="4"/>
  <c r="B34" i="4"/>
  <c r="D37" i="4"/>
  <c r="F47" i="4"/>
  <c r="N14" i="4"/>
  <c r="B39" i="4"/>
  <c r="O28" i="4"/>
  <c r="G34" i="4"/>
  <c r="D17" i="4"/>
  <c r="K13" i="4"/>
  <c r="E13" i="4"/>
  <c r="E12" i="4"/>
  <c r="E11" i="4"/>
  <c r="B45" i="4"/>
  <c r="B46" i="4"/>
  <c r="C35" i="4"/>
  <c r="G12" i="4"/>
  <c r="E23" i="4"/>
  <c r="G11" i="4"/>
  <c r="G14" i="4"/>
  <c r="G23" i="4"/>
  <c r="E25" i="4"/>
  <c r="G26" i="4"/>
  <c r="F35" i="4"/>
  <c r="F45" i="4"/>
  <c r="H46" i="4"/>
  <c r="D47" i="4"/>
  <c r="J47" i="4"/>
  <c r="F48" i="4"/>
  <c r="I35" i="4"/>
  <c r="E46" i="4"/>
  <c r="E26" i="4"/>
  <c r="H11" i="4"/>
  <c r="H14" i="4"/>
  <c r="B17" i="4"/>
  <c r="B23" i="4"/>
  <c r="H23" i="4"/>
  <c r="F25" i="4"/>
  <c r="H26" i="4"/>
  <c r="E34" i="4"/>
  <c r="E37" i="4"/>
  <c r="G45" i="4"/>
  <c r="I46" i="4"/>
  <c r="E47" i="4"/>
  <c r="G48" i="4"/>
  <c r="D46" i="4"/>
  <c r="J46" i="4"/>
  <c r="H35" i="4"/>
  <c r="H34" i="4"/>
  <c r="D45" i="4"/>
  <c r="J45" i="4"/>
  <c r="F24" i="4"/>
  <c r="F23" i="4"/>
  <c r="C34" i="4"/>
  <c r="I34" i="4"/>
  <c r="E45" i="4"/>
  <c r="T19" i="2"/>
  <c r="E1822" i="1"/>
  <c r="E1821" i="1"/>
  <c r="E1811" i="1"/>
  <c r="E1812" i="1"/>
  <c r="E1813" i="1"/>
  <c r="E1810" i="1"/>
  <c r="E1800" i="1"/>
  <c r="J1807" i="1" s="1"/>
  <c r="E1799" i="1"/>
  <c r="E1794" i="1"/>
  <c r="J1796" i="1" s="1"/>
  <c r="E1793" i="1"/>
  <c r="J1970" i="1"/>
  <c r="J1959" i="1"/>
  <c r="J1943" i="1"/>
  <c r="J1932" i="1"/>
  <c r="J1924" i="1"/>
  <c r="J1900" i="1"/>
  <c r="J1889" i="1"/>
  <c r="J1882" i="1"/>
  <c r="J1870" i="1"/>
  <c r="J1862" i="1"/>
  <c r="J1852" i="1"/>
  <c r="J1845" i="1"/>
  <c r="J1837" i="1"/>
  <c r="J1829" i="1"/>
  <c r="J1824" i="1"/>
  <c r="J1818" i="1"/>
  <c r="E1780" i="1"/>
  <c r="E1781" i="1"/>
  <c r="E1782" i="1"/>
  <c r="E1783" i="1"/>
  <c r="E1784" i="1"/>
  <c r="E1785" i="1"/>
  <c r="E1786" i="1"/>
  <c r="E1787" i="1"/>
  <c r="E1779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63" i="1"/>
  <c r="E1760" i="1"/>
  <c r="E1759" i="1"/>
  <c r="E1758" i="1"/>
  <c r="E1757" i="1"/>
  <c r="E1756" i="1"/>
  <c r="E1745" i="1"/>
  <c r="E1746" i="1"/>
  <c r="E1747" i="1"/>
  <c r="E1748" i="1"/>
  <c r="E1749" i="1"/>
  <c r="E1744" i="1"/>
  <c r="E1741" i="1"/>
  <c r="E1740" i="1"/>
  <c r="E1739" i="1"/>
  <c r="E1738" i="1"/>
  <c r="E1737" i="1"/>
  <c r="E1734" i="1"/>
  <c r="E1735" i="1"/>
  <c r="E1733" i="1"/>
  <c r="E1721" i="1"/>
  <c r="E1722" i="1"/>
  <c r="E1723" i="1"/>
  <c r="E1724" i="1"/>
  <c r="E1725" i="1"/>
  <c r="E1726" i="1"/>
  <c r="E1727" i="1"/>
  <c r="E1728" i="1"/>
  <c r="E1729" i="1"/>
  <c r="E1730" i="1"/>
  <c r="E1731" i="1"/>
  <c r="E1720" i="1"/>
  <c r="E1711" i="1"/>
  <c r="E1712" i="1"/>
  <c r="E1713" i="1"/>
  <c r="E1714" i="1"/>
  <c r="E1715" i="1"/>
  <c r="E1716" i="1"/>
  <c r="E1717" i="1"/>
  <c r="E1710" i="1"/>
  <c r="E1704" i="1"/>
  <c r="E1705" i="1"/>
  <c r="E1706" i="1"/>
  <c r="E1703" i="1"/>
  <c r="J1706" i="1" s="1"/>
  <c r="E1691" i="1"/>
  <c r="E1692" i="1"/>
  <c r="E1693" i="1"/>
  <c r="E1694" i="1"/>
  <c r="E1695" i="1"/>
  <c r="E1696" i="1"/>
  <c r="E1697" i="1"/>
  <c r="E1698" i="1"/>
  <c r="E1699" i="1"/>
  <c r="E1690" i="1"/>
  <c r="E1683" i="1"/>
  <c r="E1684" i="1"/>
  <c r="E1685" i="1"/>
  <c r="E1686" i="1"/>
  <c r="E1682" i="1"/>
  <c r="J1687" i="1" s="1"/>
  <c r="E1679" i="1"/>
  <c r="E1678" i="1"/>
  <c r="E1677" i="1"/>
  <c r="E1676" i="1"/>
  <c r="E1673" i="1"/>
  <c r="E1674" i="1"/>
  <c r="B300" i="2" s="1"/>
  <c r="E1672" i="1"/>
  <c r="E1666" i="1"/>
  <c r="E1667" i="1"/>
  <c r="E1668" i="1"/>
  <c r="E1669" i="1"/>
  <c r="E1665" i="1"/>
  <c r="J1669" i="1" s="1"/>
  <c r="E1659" i="1"/>
  <c r="E1660" i="1"/>
  <c r="E1661" i="1"/>
  <c r="E1662" i="1"/>
  <c r="E1658" i="1"/>
  <c r="E1654" i="1"/>
  <c r="E1650" i="1"/>
  <c r="E1651" i="1"/>
  <c r="J1654" i="1" s="1"/>
  <c r="E1652" i="1"/>
  <c r="E1649" i="1"/>
  <c r="E1645" i="1"/>
  <c r="E1644" i="1"/>
  <c r="E1643" i="1"/>
  <c r="E1640" i="1"/>
  <c r="E1639" i="1"/>
  <c r="E1638" i="1"/>
  <c r="E1635" i="1"/>
  <c r="E1628" i="1"/>
  <c r="E1629" i="1"/>
  <c r="E1630" i="1"/>
  <c r="E1631" i="1"/>
  <c r="E1627" i="1"/>
  <c r="E1617" i="1"/>
  <c r="E1618" i="1"/>
  <c r="E1619" i="1"/>
  <c r="E1616" i="1"/>
  <c r="E1611" i="1"/>
  <c r="E1612" i="1"/>
  <c r="E1613" i="1"/>
  <c r="E1610" i="1"/>
  <c r="J1760" i="1"/>
  <c r="J1646" i="1"/>
  <c r="J1613" i="1"/>
  <c r="E1597" i="1"/>
  <c r="E1598" i="1"/>
  <c r="E1599" i="1"/>
  <c r="E1600" i="1"/>
  <c r="E1601" i="1"/>
  <c r="E1602" i="1"/>
  <c r="E1603" i="1"/>
  <c r="E1604" i="1"/>
  <c r="E1596" i="1"/>
  <c r="E1593" i="1"/>
  <c r="E1592" i="1"/>
  <c r="E1591" i="1"/>
  <c r="E1590" i="1"/>
  <c r="E1581" i="1"/>
  <c r="E1582" i="1"/>
  <c r="E1583" i="1"/>
  <c r="E1584" i="1"/>
  <c r="E1585" i="1"/>
  <c r="E1586" i="1"/>
  <c r="E1587" i="1"/>
  <c r="E1588" i="1"/>
  <c r="E1580" i="1"/>
  <c r="E1577" i="1"/>
  <c r="E1570" i="1"/>
  <c r="E1571" i="1"/>
  <c r="E1572" i="1"/>
  <c r="E1573" i="1"/>
  <c r="E1574" i="1"/>
  <c r="E1575" i="1"/>
  <c r="E1569" i="1"/>
  <c r="E1562" i="1"/>
  <c r="E1563" i="1"/>
  <c r="E1564" i="1"/>
  <c r="E1565" i="1"/>
  <c r="E1566" i="1"/>
  <c r="E1561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37" i="1"/>
  <c r="E1528" i="1"/>
  <c r="E1529" i="1"/>
  <c r="E1530" i="1"/>
  <c r="E1531" i="1"/>
  <c r="E1532" i="1"/>
  <c r="E1533" i="1"/>
  <c r="E1534" i="1"/>
  <c r="E1527" i="1"/>
  <c r="E1521" i="1"/>
  <c r="E1522" i="1"/>
  <c r="E1523" i="1"/>
  <c r="E1520" i="1"/>
  <c r="E1516" i="1"/>
  <c r="E1515" i="1"/>
  <c r="E1514" i="1"/>
  <c r="E1513" i="1"/>
  <c r="E1512" i="1"/>
  <c r="E1508" i="1"/>
  <c r="E1509" i="1"/>
  <c r="E1510" i="1"/>
  <c r="E1507" i="1"/>
  <c r="E1500" i="1"/>
  <c r="E1501" i="1"/>
  <c r="E1502" i="1"/>
  <c r="E1503" i="1"/>
  <c r="E1499" i="1"/>
  <c r="E1490" i="1"/>
  <c r="E1491" i="1"/>
  <c r="E1492" i="1"/>
  <c r="B175" i="2" s="1"/>
  <c r="E1493" i="1"/>
  <c r="E1494" i="1"/>
  <c r="E1495" i="1"/>
  <c r="E1496" i="1"/>
  <c r="E1489" i="1"/>
  <c r="E1483" i="1"/>
  <c r="E1484" i="1"/>
  <c r="E1485" i="1"/>
  <c r="E1486" i="1"/>
  <c r="E1482" i="1"/>
  <c r="E1476" i="1"/>
  <c r="E1477" i="1"/>
  <c r="E1478" i="1"/>
  <c r="E1479" i="1"/>
  <c r="E1475" i="1"/>
  <c r="E1471" i="1"/>
  <c r="E1467" i="1"/>
  <c r="E1468" i="1"/>
  <c r="E1469" i="1"/>
  <c r="E1466" i="1"/>
  <c r="E1461" i="1"/>
  <c r="E1462" i="1"/>
  <c r="E1460" i="1"/>
  <c r="E1456" i="1"/>
  <c r="E1457" i="1"/>
  <c r="E1455" i="1"/>
  <c r="J1458" i="1" s="1"/>
  <c r="E1445" i="1"/>
  <c r="E1446" i="1"/>
  <c r="E1447" i="1"/>
  <c r="E1448" i="1"/>
  <c r="E1449" i="1"/>
  <c r="E1450" i="1"/>
  <c r="E1451" i="1"/>
  <c r="E1452" i="1"/>
  <c r="E1444" i="1"/>
  <c r="E1441" i="1"/>
  <c r="E1440" i="1"/>
  <c r="E1439" i="1"/>
  <c r="E1438" i="1"/>
  <c r="E1437" i="1"/>
  <c r="E1436" i="1"/>
  <c r="E1435" i="1"/>
  <c r="E1434" i="1"/>
  <c r="E1433" i="1"/>
  <c r="J1430" i="1"/>
  <c r="E1430" i="1"/>
  <c r="E1429" i="1"/>
  <c r="E1428" i="1"/>
  <c r="E1427" i="1"/>
  <c r="M1258" i="1"/>
  <c r="H1255" i="1"/>
  <c r="H1254" i="1"/>
  <c r="H1253" i="1"/>
  <c r="H1252" i="1"/>
  <c r="H1251" i="1"/>
  <c r="H1250" i="1"/>
  <c r="E1414" i="1"/>
  <c r="E1415" i="1"/>
  <c r="E1416" i="1"/>
  <c r="E1417" i="1"/>
  <c r="E1418" i="1"/>
  <c r="E1419" i="1"/>
  <c r="E1420" i="1"/>
  <c r="E1421" i="1"/>
  <c r="E1413" i="1"/>
  <c r="E1410" i="1"/>
  <c r="E1409" i="1"/>
  <c r="E1408" i="1"/>
  <c r="E1405" i="1"/>
  <c r="E1404" i="1"/>
  <c r="E1403" i="1"/>
  <c r="E1402" i="1"/>
  <c r="E1401" i="1"/>
  <c r="E1400" i="1"/>
  <c r="E1399" i="1"/>
  <c r="E1398" i="1"/>
  <c r="J1410" i="1"/>
  <c r="E1394" i="1"/>
  <c r="E1393" i="1"/>
  <c r="E1392" i="1"/>
  <c r="E1391" i="1"/>
  <c r="E1390" i="1"/>
  <c r="E1389" i="1"/>
  <c r="E1388" i="1"/>
  <c r="E1387" i="1"/>
  <c r="E1386" i="1"/>
  <c r="J1394" i="1" s="1"/>
  <c r="E1383" i="1"/>
  <c r="E1382" i="1"/>
  <c r="E1381" i="1"/>
  <c r="E1380" i="1"/>
  <c r="E1379" i="1"/>
  <c r="E1378" i="1"/>
  <c r="J1383" i="1" s="1"/>
  <c r="E1375" i="1"/>
  <c r="E1373" i="1"/>
  <c r="E1369" i="1"/>
  <c r="E1368" i="1"/>
  <c r="E1367" i="1"/>
  <c r="E1363" i="1"/>
  <c r="E1362" i="1"/>
  <c r="E1360" i="1"/>
  <c r="E1358" i="1"/>
  <c r="E1357" i="1"/>
  <c r="E1356" i="1"/>
  <c r="E1354" i="1"/>
  <c r="J1375" i="1" s="1"/>
  <c r="E1345" i="1"/>
  <c r="E1346" i="1"/>
  <c r="E1347" i="1"/>
  <c r="E1348" i="1"/>
  <c r="E1349" i="1"/>
  <c r="E1350" i="1"/>
  <c r="E1351" i="1"/>
  <c r="E1344" i="1"/>
  <c r="E1340" i="1"/>
  <c r="E1339" i="1"/>
  <c r="E1338" i="1"/>
  <c r="E1337" i="1"/>
  <c r="J1340" i="1" s="1"/>
  <c r="E1333" i="1"/>
  <c r="E1332" i="1"/>
  <c r="E1331" i="1"/>
  <c r="E1330" i="1"/>
  <c r="E1329" i="1"/>
  <c r="E1325" i="1"/>
  <c r="E1326" i="1"/>
  <c r="E1327" i="1"/>
  <c r="E1324" i="1"/>
  <c r="H1245" i="1"/>
  <c r="H1246" i="1"/>
  <c r="H1247" i="1"/>
  <c r="E1320" i="1"/>
  <c r="E1319" i="1"/>
  <c r="E1318" i="1"/>
  <c r="E1317" i="1"/>
  <c r="E1316" i="1"/>
  <c r="B49" i="2"/>
  <c r="E1313" i="1"/>
  <c r="E1312" i="1"/>
  <c r="E1311" i="1"/>
  <c r="E1310" i="1"/>
  <c r="E1309" i="1"/>
  <c r="E1307" i="1"/>
  <c r="E1306" i="1"/>
  <c r="E1303" i="1"/>
  <c r="E1302" i="1"/>
  <c r="E1301" i="1"/>
  <c r="E1300" i="1"/>
  <c r="E1299" i="1"/>
  <c r="J1303" i="1" s="1"/>
  <c r="E1296" i="1"/>
  <c r="E1295" i="1"/>
  <c r="E1294" i="1"/>
  <c r="E1293" i="1"/>
  <c r="J1296" i="1" s="1"/>
  <c r="E1292" i="1"/>
  <c r="E1288" i="1"/>
  <c r="E1286" i="1"/>
  <c r="E1285" i="1"/>
  <c r="E1284" i="1"/>
  <c r="E1283" i="1"/>
  <c r="E1279" i="1"/>
  <c r="E1278" i="1"/>
  <c r="E1277" i="1"/>
  <c r="J1280" i="1" s="1"/>
  <c r="E1273" i="1"/>
  <c r="E1272" i="1"/>
  <c r="J1275" i="1" s="1"/>
  <c r="E1262" i="1"/>
  <c r="E1263" i="1"/>
  <c r="E1264" i="1"/>
  <c r="E1265" i="1"/>
  <c r="E1266" i="1"/>
  <c r="E1267" i="1"/>
  <c r="E1261" i="1"/>
  <c r="J1269" i="1" s="1"/>
  <c r="E1251" i="1"/>
  <c r="E1252" i="1"/>
  <c r="E1253" i="1"/>
  <c r="E1254" i="1"/>
  <c r="E1255" i="1"/>
  <c r="E1250" i="1"/>
  <c r="J1258" i="1" s="1"/>
  <c r="E1245" i="1"/>
  <c r="E1246" i="1"/>
  <c r="E1247" i="1"/>
  <c r="B50" i="2"/>
  <c r="H1244" i="1"/>
  <c r="M1247" i="1" s="1"/>
  <c r="E1244" i="1"/>
  <c r="J1247" i="1" s="1"/>
  <c r="L427" i="2"/>
  <c r="M427" i="2"/>
  <c r="L428" i="2"/>
  <c r="M428" i="2"/>
  <c r="F427" i="2"/>
  <c r="F428" i="2"/>
  <c r="B427" i="2"/>
  <c r="C427" i="2"/>
  <c r="D427" i="2"/>
  <c r="B428" i="2"/>
  <c r="C428" i="2"/>
  <c r="D428" i="2"/>
  <c r="L300" i="2"/>
  <c r="M300" i="2"/>
  <c r="L301" i="2"/>
  <c r="M301" i="2"/>
  <c r="F300" i="2"/>
  <c r="F301" i="2"/>
  <c r="C300" i="2"/>
  <c r="D300" i="2"/>
  <c r="B301" i="2"/>
  <c r="C301" i="2"/>
  <c r="D301" i="2"/>
  <c r="L174" i="2"/>
  <c r="M174" i="2"/>
  <c r="L175" i="2"/>
  <c r="M175" i="2"/>
  <c r="F174" i="2"/>
  <c r="F175" i="2"/>
  <c r="B174" i="2"/>
  <c r="C174" i="2"/>
  <c r="D174" i="2"/>
  <c r="C175" i="2"/>
  <c r="D175" i="2"/>
  <c r="C50" i="2"/>
  <c r="D50" i="2"/>
  <c r="F50" i="2"/>
  <c r="F49" i="2"/>
  <c r="M49" i="2"/>
  <c r="M50" i="2"/>
  <c r="L49" i="2"/>
  <c r="L50" i="2"/>
  <c r="D49" i="2"/>
  <c r="C49" i="2"/>
  <c r="C729" i="1"/>
  <c r="F86" i="2"/>
  <c r="L32" i="2"/>
  <c r="B32" i="2"/>
  <c r="C32" i="2"/>
  <c r="B47" i="4" l="1"/>
  <c r="B13" i="4"/>
  <c r="N28" i="4"/>
  <c r="J1421" i="1"/>
  <c r="J1351" i="1"/>
  <c r="J1333" i="1"/>
  <c r="J1313" i="1"/>
  <c r="J1288" i="1"/>
  <c r="J1787" i="1"/>
  <c r="J1776" i="1"/>
  <c r="J1749" i="1"/>
  <c r="J1741" i="1"/>
  <c r="J1717" i="1"/>
  <c r="J1699" i="1"/>
  <c r="J1679" i="1"/>
  <c r="J1662" i="1"/>
  <c r="J1641" i="1"/>
  <c r="J1635" i="1"/>
  <c r="J1624" i="1"/>
  <c r="J1604" i="1"/>
  <c r="J1593" i="1"/>
  <c r="J1577" i="1"/>
  <c r="J1566" i="1"/>
  <c r="J1558" i="1"/>
  <c r="J1534" i="1"/>
  <c r="J1523" i="1"/>
  <c r="J1516" i="1"/>
  <c r="J1504" i="1"/>
  <c r="J1496" i="1"/>
  <c r="G174" i="2"/>
  <c r="O174" i="2"/>
  <c r="J1486" i="1"/>
  <c r="J1479" i="1"/>
  <c r="J1471" i="1"/>
  <c r="J1463" i="1"/>
  <c r="J1452" i="1"/>
  <c r="J1441" i="1"/>
  <c r="E301" i="2"/>
  <c r="I301" i="2" s="1"/>
  <c r="J1321" i="1"/>
  <c r="E427" i="2"/>
  <c r="I427" i="2" s="1"/>
  <c r="O301" i="2"/>
  <c r="O428" i="2"/>
  <c r="N428" i="2"/>
  <c r="H175" i="2"/>
  <c r="J175" i="2"/>
  <c r="H428" i="2"/>
  <c r="J428" i="2"/>
  <c r="G175" i="2"/>
  <c r="G428" i="2"/>
  <c r="N174" i="2"/>
  <c r="J301" i="2"/>
  <c r="N175" i="2"/>
  <c r="H49" i="2"/>
  <c r="N301" i="2"/>
  <c r="G301" i="2"/>
  <c r="E428" i="2"/>
  <c r="I428" i="2" s="1"/>
  <c r="E175" i="2"/>
  <c r="I175" i="2" s="1"/>
  <c r="G49" i="2"/>
  <c r="J49" i="2"/>
  <c r="O175" i="2"/>
  <c r="J50" i="2"/>
  <c r="N50" i="2"/>
  <c r="N49" i="2"/>
  <c r="G50" i="2"/>
  <c r="H301" i="2"/>
  <c r="O49" i="2"/>
  <c r="H50" i="2"/>
  <c r="O50" i="2"/>
  <c r="E50" i="2"/>
  <c r="I50" i="2" s="1"/>
  <c r="E49" i="2"/>
  <c r="I49" i="2" s="1"/>
  <c r="G32" i="2"/>
  <c r="A139" i="2"/>
  <c r="A138" i="2"/>
  <c r="A137" i="2"/>
  <c r="A136" i="2"/>
  <c r="M28" i="4" l="1"/>
  <c r="M34" i="2"/>
  <c r="M457" i="2"/>
  <c r="M458" i="2"/>
  <c r="M459" i="2"/>
  <c r="M460" i="2"/>
  <c r="M461" i="2"/>
  <c r="L461" i="2"/>
  <c r="L460" i="2"/>
  <c r="L459" i="2"/>
  <c r="L458" i="2"/>
  <c r="L457" i="2"/>
  <c r="D457" i="2"/>
  <c r="F457" i="2"/>
  <c r="D458" i="2"/>
  <c r="F458" i="2"/>
  <c r="D459" i="2"/>
  <c r="F459" i="2"/>
  <c r="D460" i="2"/>
  <c r="F460" i="2"/>
  <c r="D461" i="2"/>
  <c r="F461" i="2"/>
  <c r="C461" i="2"/>
  <c r="C460" i="2"/>
  <c r="C459" i="2"/>
  <c r="C458" i="2"/>
  <c r="C457" i="2"/>
  <c r="B461" i="2"/>
  <c r="B460" i="2"/>
  <c r="B459" i="2"/>
  <c r="B458" i="2"/>
  <c r="B457" i="2"/>
  <c r="L28" i="4" l="1"/>
  <c r="E459" i="2"/>
  <c r="I459" i="2" s="1"/>
  <c r="E457" i="2"/>
  <c r="I457" i="2" s="1"/>
  <c r="E460" i="2"/>
  <c r="I460" i="2" s="1"/>
  <c r="E461" i="2"/>
  <c r="I461" i="2" s="1"/>
  <c r="E458" i="2"/>
  <c r="I458" i="2" s="1"/>
  <c r="B462" i="2"/>
  <c r="N461" i="2"/>
  <c r="G461" i="2"/>
  <c r="J461" i="2"/>
  <c r="H461" i="2"/>
  <c r="O461" i="2"/>
  <c r="M330" i="2"/>
  <c r="M331" i="2"/>
  <c r="M332" i="2"/>
  <c r="M333" i="2"/>
  <c r="M334" i="2"/>
  <c r="L334" i="2"/>
  <c r="L333" i="2"/>
  <c r="L332" i="2"/>
  <c r="L331" i="2"/>
  <c r="L330" i="2"/>
  <c r="D330" i="2"/>
  <c r="F330" i="2"/>
  <c r="D331" i="2"/>
  <c r="F331" i="2"/>
  <c r="D332" i="2"/>
  <c r="F332" i="2"/>
  <c r="D333" i="2"/>
  <c r="F333" i="2"/>
  <c r="D334" i="2"/>
  <c r="F334" i="2"/>
  <c r="C334" i="2"/>
  <c r="C333" i="2"/>
  <c r="C332" i="2"/>
  <c r="C331" i="2"/>
  <c r="C330" i="2"/>
  <c r="B334" i="2"/>
  <c r="B333" i="2"/>
  <c r="B332" i="2"/>
  <c r="B331" i="2"/>
  <c r="B330" i="2"/>
  <c r="M204" i="2"/>
  <c r="M205" i="2"/>
  <c r="M206" i="2"/>
  <c r="M207" i="2"/>
  <c r="M208" i="2"/>
  <c r="L208" i="2"/>
  <c r="L207" i="2"/>
  <c r="L206" i="2"/>
  <c r="L205" i="2"/>
  <c r="L204" i="2"/>
  <c r="D204" i="2"/>
  <c r="F204" i="2"/>
  <c r="D205" i="2"/>
  <c r="F205" i="2"/>
  <c r="D206" i="2"/>
  <c r="F206" i="2"/>
  <c r="D207" i="2"/>
  <c r="F207" i="2"/>
  <c r="D208" i="2"/>
  <c r="F208" i="2"/>
  <c r="C208" i="2"/>
  <c r="C207" i="2"/>
  <c r="C206" i="2"/>
  <c r="C205" i="2"/>
  <c r="C204" i="2"/>
  <c r="B208" i="2"/>
  <c r="B207" i="2"/>
  <c r="B206" i="2"/>
  <c r="B205" i="2"/>
  <c r="B204" i="2"/>
  <c r="M79" i="2"/>
  <c r="M80" i="2"/>
  <c r="M81" i="2"/>
  <c r="M82" i="2"/>
  <c r="M83" i="2"/>
  <c r="L83" i="2"/>
  <c r="L82" i="2"/>
  <c r="L81" i="2"/>
  <c r="L80" i="2"/>
  <c r="L79" i="2"/>
  <c r="D79" i="2"/>
  <c r="F79" i="2"/>
  <c r="D80" i="2"/>
  <c r="F80" i="2"/>
  <c r="D81" i="2"/>
  <c r="F81" i="2"/>
  <c r="D82" i="2"/>
  <c r="F82" i="2"/>
  <c r="D83" i="2"/>
  <c r="H83" i="2" s="1"/>
  <c r="F83" i="2"/>
  <c r="C83" i="2"/>
  <c r="C82" i="2"/>
  <c r="C81" i="2"/>
  <c r="C80" i="2"/>
  <c r="C79" i="2"/>
  <c r="B83" i="2"/>
  <c r="B82" i="2"/>
  <c r="B81" i="2"/>
  <c r="B80" i="2"/>
  <c r="B79" i="2"/>
  <c r="O460" i="2"/>
  <c r="N460" i="2"/>
  <c r="O459" i="2"/>
  <c r="N459" i="2"/>
  <c r="O458" i="2"/>
  <c r="N458" i="2"/>
  <c r="O457" i="2"/>
  <c r="N457" i="2"/>
  <c r="J460" i="2"/>
  <c r="H460" i="2"/>
  <c r="G460" i="2"/>
  <c r="J459" i="2"/>
  <c r="H459" i="2"/>
  <c r="G459" i="2"/>
  <c r="J458" i="2"/>
  <c r="H458" i="2"/>
  <c r="G458" i="2"/>
  <c r="J457" i="2"/>
  <c r="H457" i="2"/>
  <c r="G457" i="2"/>
  <c r="M321" i="2"/>
  <c r="L321" i="2"/>
  <c r="D321" i="2"/>
  <c r="F321" i="2"/>
  <c r="C321" i="2"/>
  <c r="B321" i="2"/>
  <c r="M32" i="2"/>
  <c r="M33" i="2"/>
  <c r="L34" i="2"/>
  <c r="L33" i="2"/>
  <c r="M28" i="2"/>
  <c r="L29" i="2"/>
  <c r="L28" i="2"/>
  <c r="M499" i="2"/>
  <c r="M500" i="2"/>
  <c r="M501" i="2"/>
  <c r="M502" i="2"/>
  <c r="M503" i="2"/>
  <c r="L503" i="2"/>
  <c r="L502" i="2"/>
  <c r="L501" i="2"/>
  <c r="L500" i="2"/>
  <c r="L499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82" i="2"/>
  <c r="M470" i="2"/>
  <c r="M471" i="2"/>
  <c r="M472" i="2"/>
  <c r="M473" i="2"/>
  <c r="M474" i="2"/>
  <c r="M475" i="2"/>
  <c r="M476" i="2"/>
  <c r="M477" i="2"/>
  <c r="M478" i="2"/>
  <c r="L471" i="2"/>
  <c r="L472" i="2"/>
  <c r="L473" i="2"/>
  <c r="L474" i="2"/>
  <c r="L475" i="2"/>
  <c r="L476" i="2"/>
  <c r="L477" i="2"/>
  <c r="L478" i="2"/>
  <c r="L470" i="2"/>
  <c r="M464" i="2"/>
  <c r="M465" i="2"/>
  <c r="M466" i="2"/>
  <c r="L466" i="2"/>
  <c r="L465" i="2"/>
  <c r="L464" i="2"/>
  <c r="M451" i="2"/>
  <c r="M452" i="2"/>
  <c r="M453" i="2"/>
  <c r="M454" i="2"/>
  <c r="L454" i="2"/>
  <c r="L453" i="2"/>
  <c r="L452" i="2"/>
  <c r="L451" i="2"/>
  <c r="M446" i="2"/>
  <c r="M447" i="2"/>
  <c r="M448" i="2"/>
  <c r="L448" i="2"/>
  <c r="L447" i="2"/>
  <c r="L446" i="2"/>
  <c r="M439" i="2"/>
  <c r="M440" i="2"/>
  <c r="M441" i="2"/>
  <c r="M442" i="2"/>
  <c r="L442" i="2"/>
  <c r="L441" i="2"/>
  <c r="L440" i="2"/>
  <c r="L439" i="2"/>
  <c r="M433" i="2"/>
  <c r="M434" i="2"/>
  <c r="M435" i="2"/>
  <c r="M436" i="2"/>
  <c r="L436" i="2"/>
  <c r="L435" i="2"/>
  <c r="L434" i="2"/>
  <c r="L433" i="2"/>
  <c r="M425" i="2"/>
  <c r="M426" i="2"/>
  <c r="M429" i="2"/>
  <c r="M430" i="2"/>
  <c r="L430" i="2"/>
  <c r="L429" i="2"/>
  <c r="L426" i="2"/>
  <c r="L425" i="2"/>
  <c r="M420" i="2"/>
  <c r="M421" i="2"/>
  <c r="M422" i="2"/>
  <c r="L422" i="2"/>
  <c r="L421" i="2"/>
  <c r="L420" i="2"/>
  <c r="K28" i="4" l="1"/>
  <c r="H80" i="2"/>
  <c r="H208" i="2"/>
  <c r="L504" i="2"/>
  <c r="Q499" i="2" s="1"/>
  <c r="N206" i="2"/>
  <c r="O334" i="2"/>
  <c r="E321" i="2"/>
  <c r="I321" i="2" s="1"/>
  <c r="N330" i="2"/>
  <c r="E207" i="2"/>
  <c r="I207" i="2" s="1"/>
  <c r="E333" i="2"/>
  <c r="I333" i="2" s="1"/>
  <c r="O82" i="2"/>
  <c r="E83" i="2"/>
  <c r="I83" i="2" s="1"/>
  <c r="N80" i="2"/>
  <c r="E208" i="2"/>
  <c r="I208" i="2" s="1"/>
  <c r="E204" i="2"/>
  <c r="I204" i="2" s="1"/>
  <c r="E330" i="2"/>
  <c r="I330" i="2" s="1"/>
  <c r="G334" i="2"/>
  <c r="E334" i="2"/>
  <c r="I334" i="2" s="1"/>
  <c r="E79" i="2"/>
  <c r="I79" i="2" s="1"/>
  <c r="E80" i="2"/>
  <c r="I80" i="2" s="1"/>
  <c r="E205" i="2"/>
  <c r="I205" i="2" s="1"/>
  <c r="E331" i="2"/>
  <c r="I331" i="2" s="1"/>
  <c r="J333" i="2"/>
  <c r="J330" i="2"/>
  <c r="E206" i="2"/>
  <c r="I206" i="2" s="1"/>
  <c r="E332" i="2"/>
  <c r="I332" i="2" s="1"/>
  <c r="E81" i="2"/>
  <c r="I81" i="2" s="1"/>
  <c r="O321" i="2"/>
  <c r="E82" i="2"/>
  <c r="I82" i="2" s="1"/>
  <c r="O80" i="2"/>
  <c r="N207" i="2"/>
  <c r="H334" i="2"/>
  <c r="G332" i="2"/>
  <c r="N82" i="2"/>
  <c r="N334" i="2"/>
  <c r="O81" i="2"/>
  <c r="H206" i="2"/>
  <c r="N81" i="2"/>
  <c r="O208" i="2"/>
  <c r="J208" i="2"/>
  <c r="N321" i="2"/>
  <c r="O83" i="2"/>
  <c r="J83" i="2"/>
  <c r="O79" i="2"/>
  <c r="B84" i="2"/>
  <c r="K80" i="2" s="1"/>
  <c r="N83" i="2"/>
  <c r="B209" i="2"/>
  <c r="J334" i="2"/>
  <c r="G207" i="2"/>
  <c r="G83" i="2"/>
  <c r="J207" i="2"/>
  <c r="H207" i="2"/>
  <c r="O207" i="2"/>
  <c r="G208" i="2"/>
  <c r="N208" i="2"/>
  <c r="B335" i="2"/>
  <c r="K331" i="2" s="1"/>
  <c r="G331" i="2"/>
  <c r="O333" i="2"/>
  <c r="J204" i="2"/>
  <c r="N79" i="2"/>
  <c r="G206" i="2"/>
  <c r="N333" i="2"/>
  <c r="O332" i="2"/>
  <c r="O330" i="2"/>
  <c r="H332" i="2"/>
  <c r="N332" i="2"/>
  <c r="J332" i="2"/>
  <c r="G333" i="2"/>
  <c r="H333" i="2"/>
  <c r="H331" i="2"/>
  <c r="N331" i="2"/>
  <c r="J331" i="2"/>
  <c r="O331" i="2"/>
  <c r="G330" i="2"/>
  <c r="H330" i="2"/>
  <c r="O205" i="2"/>
  <c r="O206" i="2"/>
  <c r="J206" i="2"/>
  <c r="H205" i="2"/>
  <c r="J205" i="2"/>
  <c r="N205" i="2"/>
  <c r="G205" i="2"/>
  <c r="N204" i="2"/>
  <c r="O204" i="2"/>
  <c r="H204" i="2"/>
  <c r="G204" i="2"/>
  <c r="M415" i="2"/>
  <c r="M416" i="2"/>
  <c r="M417" i="2"/>
  <c r="L417" i="2"/>
  <c r="L416" i="2"/>
  <c r="L415" i="2"/>
  <c r="M410" i="2"/>
  <c r="M411" i="2"/>
  <c r="M412" i="2"/>
  <c r="L412" i="2"/>
  <c r="L411" i="2"/>
  <c r="L410" i="2"/>
  <c r="M406" i="2"/>
  <c r="M407" i="2"/>
  <c r="L407" i="2"/>
  <c r="L406" i="2"/>
  <c r="M401" i="2"/>
  <c r="M402" i="2"/>
  <c r="M403" i="2"/>
  <c r="L402" i="2"/>
  <c r="L403" i="2"/>
  <c r="L401" i="2"/>
  <c r="M395" i="2"/>
  <c r="M396" i="2"/>
  <c r="M397" i="2"/>
  <c r="M398" i="2"/>
  <c r="L398" i="2"/>
  <c r="L397" i="2"/>
  <c r="L396" i="2"/>
  <c r="L395" i="2"/>
  <c r="M389" i="2"/>
  <c r="M390" i="2"/>
  <c r="M391" i="2"/>
  <c r="M392" i="2"/>
  <c r="L392" i="2"/>
  <c r="L391" i="2"/>
  <c r="L390" i="2"/>
  <c r="L389" i="2"/>
  <c r="M383" i="2"/>
  <c r="M384" i="2"/>
  <c r="M385" i="2"/>
  <c r="M386" i="2"/>
  <c r="L384" i="2"/>
  <c r="L385" i="2"/>
  <c r="L386" i="2"/>
  <c r="L383" i="2"/>
  <c r="M372" i="2"/>
  <c r="M373" i="2"/>
  <c r="M374" i="2"/>
  <c r="M375" i="2"/>
  <c r="M376" i="2"/>
  <c r="L376" i="2"/>
  <c r="L375" i="2"/>
  <c r="L374" i="2"/>
  <c r="L373" i="2"/>
  <c r="L372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55" i="2"/>
  <c r="M343" i="2"/>
  <c r="M344" i="2"/>
  <c r="M345" i="2"/>
  <c r="M346" i="2"/>
  <c r="M347" i="2"/>
  <c r="M348" i="2"/>
  <c r="M349" i="2"/>
  <c r="M350" i="2"/>
  <c r="M351" i="2"/>
  <c r="L344" i="2"/>
  <c r="L345" i="2"/>
  <c r="L346" i="2"/>
  <c r="L347" i="2"/>
  <c r="L348" i="2"/>
  <c r="L349" i="2"/>
  <c r="L350" i="2"/>
  <c r="L351" i="2"/>
  <c r="L343" i="2"/>
  <c r="M337" i="2"/>
  <c r="M338" i="2"/>
  <c r="M339" i="2"/>
  <c r="L339" i="2"/>
  <c r="L338" i="2"/>
  <c r="L337" i="2"/>
  <c r="M324" i="2"/>
  <c r="M325" i="2"/>
  <c r="M326" i="2"/>
  <c r="M327" i="2"/>
  <c r="L327" i="2"/>
  <c r="L326" i="2"/>
  <c r="L325" i="2"/>
  <c r="L324" i="2"/>
  <c r="M319" i="2"/>
  <c r="M320" i="2"/>
  <c r="L320" i="2"/>
  <c r="L319" i="2"/>
  <c r="M312" i="2"/>
  <c r="M313" i="2"/>
  <c r="M314" i="2"/>
  <c r="M315" i="2"/>
  <c r="L315" i="2"/>
  <c r="L314" i="2"/>
  <c r="L313" i="2"/>
  <c r="L312" i="2"/>
  <c r="M306" i="2"/>
  <c r="M307" i="2"/>
  <c r="M308" i="2"/>
  <c r="M309" i="2"/>
  <c r="L309" i="2"/>
  <c r="L308" i="2"/>
  <c r="L307" i="2"/>
  <c r="L306" i="2"/>
  <c r="M298" i="2"/>
  <c r="M299" i="2"/>
  <c r="M302" i="2"/>
  <c r="M303" i="2"/>
  <c r="L303" i="2"/>
  <c r="L302" i="2"/>
  <c r="L299" i="2"/>
  <c r="L298" i="2"/>
  <c r="M293" i="2"/>
  <c r="M294" i="2"/>
  <c r="M295" i="2"/>
  <c r="L295" i="2"/>
  <c r="L294" i="2"/>
  <c r="L293" i="2"/>
  <c r="M288" i="2"/>
  <c r="M289" i="2"/>
  <c r="M290" i="2"/>
  <c r="L290" i="2"/>
  <c r="L289" i="2"/>
  <c r="L288" i="2"/>
  <c r="M283" i="2"/>
  <c r="M284" i="2"/>
  <c r="M285" i="2"/>
  <c r="L285" i="2"/>
  <c r="L284" i="2"/>
  <c r="L283" i="2"/>
  <c r="M279" i="2"/>
  <c r="M280" i="2"/>
  <c r="L280" i="2"/>
  <c r="L279" i="2"/>
  <c r="M274" i="2"/>
  <c r="M275" i="2"/>
  <c r="M276" i="2"/>
  <c r="L275" i="2"/>
  <c r="L276" i="2"/>
  <c r="L274" i="2"/>
  <c r="M268" i="2"/>
  <c r="M269" i="2"/>
  <c r="M270" i="2"/>
  <c r="M271" i="2"/>
  <c r="L271" i="2"/>
  <c r="L270" i="2"/>
  <c r="L269" i="2"/>
  <c r="L268" i="2"/>
  <c r="M262" i="2"/>
  <c r="M263" i="2"/>
  <c r="M264" i="2"/>
  <c r="M265" i="2"/>
  <c r="L265" i="2"/>
  <c r="L264" i="2"/>
  <c r="L263" i="2"/>
  <c r="L262" i="2"/>
  <c r="M256" i="2"/>
  <c r="M257" i="2"/>
  <c r="M258" i="2"/>
  <c r="M259" i="2"/>
  <c r="L257" i="2"/>
  <c r="L258" i="2"/>
  <c r="L259" i="2"/>
  <c r="L256" i="2"/>
  <c r="M246" i="2"/>
  <c r="M247" i="2"/>
  <c r="M248" i="2"/>
  <c r="M249" i="2"/>
  <c r="M250" i="2"/>
  <c r="L250" i="2"/>
  <c r="L249" i="2"/>
  <c r="L248" i="2"/>
  <c r="L247" i="2"/>
  <c r="L246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L242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29" i="2"/>
  <c r="M217" i="2"/>
  <c r="M218" i="2"/>
  <c r="M219" i="2"/>
  <c r="M220" i="2"/>
  <c r="M221" i="2"/>
  <c r="M222" i="2"/>
  <c r="M223" i="2"/>
  <c r="M224" i="2"/>
  <c r="M225" i="2"/>
  <c r="L218" i="2"/>
  <c r="L219" i="2"/>
  <c r="L220" i="2"/>
  <c r="L221" i="2"/>
  <c r="L222" i="2"/>
  <c r="L223" i="2"/>
  <c r="L224" i="2"/>
  <c r="L225" i="2"/>
  <c r="L217" i="2"/>
  <c r="M211" i="2"/>
  <c r="M212" i="2"/>
  <c r="M213" i="2"/>
  <c r="L213" i="2"/>
  <c r="L212" i="2"/>
  <c r="L211" i="2"/>
  <c r="M198" i="2"/>
  <c r="M199" i="2"/>
  <c r="M200" i="2"/>
  <c r="M201" i="2"/>
  <c r="L201" i="2"/>
  <c r="L200" i="2"/>
  <c r="L199" i="2"/>
  <c r="L198" i="2"/>
  <c r="M193" i="2"/>
  <c r="M194" i="2"/>
  <c r="M195" i="2"/>
  <c r="L195" i="2"/>
  <c r="L194" i="2"/>
  <c r="L193" i="2"/>
  <c r="M186" i="2"/>
  <c r="M187" i="2"/>
  <c r="M188" i="2"/>
  <c r="M189" i="2"/>
  <c r="L189" i="2"/>
  <c r="L188" i="2"/>
  <c r="L187" i="2"/>
  <c r="L186" i="2"/>
  <c r="M180" i="2"/>
  <c r="M181" i="2"/>
  <c r="M182" i="2"/>
  <c r="M183" i="2"/>
  <c r="L183" i="2"/>
  <c r="L182" i="2"/>
  <c r="L181" i="2"/>
  <c r="L180" i="2"/>
  <c r="M172" i="2"/>
  <c r="M173" i="2"/>
  <c r="M176" i="2"/>
  <c r="M177" i="2"/>
  <c r="L177" i="2"/>
  <c r="L176" i="2"/>
  <c r="L173" i="2"/>
  <c r="L172" i="2"/>
  <c r="M167" i="2"/>
  <c r="M168" i="2"/>
  <c r="M169" i="2"/>
  <c r="L169" i="2"/>
  <c r="L168" i="2"/>
  <c r="L167" i="2"/>
  <c r="M162" i="2"/>
  <c r="M163" i="2"/>
  <c r="M164" i="2"/>
  <c r="L164" i="2"/>
  <c r="L163" i="2"/>
  <c r="L162" i="2"/>
  <c r="M157" i="2"/>
  <c r="M158" i="2"/>
  <c r="M159" i="2"/>
  <c r="L159" i="2"/>
  <c r="L158" i="2"/>
  <c r="L157" i="2"/>
  <c r="M153" i="2"/>
  <c r="M154" i="2"/>
  <c r="L154" i="2"/>
  <c r="L153" i="2"/>
  <c r="M148" i="2"/>
  <c r="M149" i="2"/>
  <c r="M150" i="2"/>
  <c r="L150" i="2"/>
  <c r="L149" i="2"/>
  <c r="L148" i="2"/>
  <c r="M142" i="2"/>
  <c r="M143" i="2"/>
  <c r="M144" i="2"/>
  <c r="M145" i="2"/>
  <c r="L145" i="2"/>
  <c r="L144" i="2"/>
  <c r="L143" i="2"/>
  <c r="L142" i="2"/>
  <c r="M136" i="2"/>
  <c r="M137" i="2"/>
  <c r="M138" i="2"/>
  <c r="M139" i="2"/>
  <c r="L139" i="2"/>
  <c r="L138" i="2"/>
  <c r="L137" i="2"/>
  <c r="L136" i="2"/>
  <c r="M130" i="2"/>
  <c r="M131" i="2"/>
  <c r="M132" i="2"/>
  <c r="M133" i="2"/>
  <c r="L131" i="2"/>
  <c r="L132" i="2"/>
  <c r="L133" i="2"/>
  <c r="L130" i="2"/>
  <c r="M121" i="2"/>
  <c r="M122" i="2"/>
  <c r="M123" i="2"/>
  <c r="M124" i="2"/>
  <c r="M125" i="2"/>
  <c r="L125" i="2"/>
  <c r="L124" i="2"/>
  <c r="L123" i="2"/>
  <c r="L122" i="2"/>
  <c r="L121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04" i="2"/>
  <c r="M92" i="2"/>
  <c r="M93" i="2"/>
  <c r="M94" i="2"/>
  <c r="M95" i="2"/>
  <c r="M96" i="2"/>
  <c r="M97" i="2"/>
  <c r="M98" i="2"/>
  <c r="M99" i="2"/>
  <c r="M100" i="2"/>
  <c r="L93" i="2"/>
  <c r="L94" i="2"/>
  <c r="L95" i="2"/>
  <c r="L96" i="2"/>
  <c r="L97" i="2"/>
  <c r="L98" i="2"/>
  <c r="L99" i="2"/>
  <c r="L100" i="2"/>
  <c r="L92" i="2"/>
  <c r="M86" i="2"/>
  <c r="M87" i="2"/>
  <c r="M88" i="2"/>
  <c r="L88" i="2"/>
  <c r="L87" i="2"/>
  <c r="L86" i="2"/>
  <c r="M68" i="2"/>
  <c r="M69" i="2"/>
  <c r="M70" i="2"/>
  <c r="M73" i="2"/>
  <c r="M74" i="2"/>
  <c r="M75" i="2"/>
  <c r="M76" i="2"/>
  <c r="L76" i="2"/>
  <c r="L75" i="2"/>
  <c r="L74" i="2"/>
  <c r="L73" i="2"/>
  <c r="L70" i="2"/>
  <c r="L69" i="2"/>
  <c r="L68" i="2"/>
  <c r="M61" i="2"/>
  <c r="M62" i="2"/>
  <c r="M63" i="2"/>
  <c r="M64" i="2"/>
  <c r="L64" i="2"/>
  <c r="L63" i="2"/>
  <c r="L62" i="2"/>
  <c r="L61" i="2"/>
  <c r="M55" i="2"/>
  <c r="M56" i="2"/>
  <c r="M57" i="2"/>
  <c r="M58" i="2"/>
  <c r="L58" i="2"/>
  <c r="L57" i="2"/>
  <c r="L56" i="2"/>
  <c r="L55" i="2"/>
  <c r="M47" i="2"/>
  <c r="M48" i="2"/>
  <c r="M51" i="2"/>
  <c r="M52" i="2"/>
  <c r="L52" i="2"/>
  <c r="L51" i="2"/>
  <c r="L48" i="2"/>
  <c r="L47" i="2"/>
  <c r="M42" i="2"/>
  <c r="M43" i="2"/>
  <c r="M44" i="2"/>
  <c r="L44" i="2"/>
  <c r="L43" i="2"/>
  <c r="L42" i="2"/>
  <c r="M37" i="2"/>
  <c r="M38" i="2"/>
  <c r="M39" i="2"/>
  <c r="L39" i="2"/>
  <c r="L38" i="2"/>
  <c r="L37" i="2"/>
  <c r="M29" i="2"/>
  <c r="M23" i="2"/>
  <c r="M24" i="2"/>
  <c r="M25" i="2"/>
  <c r="L25" i="2"/>
  <c r="L24" i="2"/>
  <c r="L23" i="2"/>
  <c r="M17" i="2"/>
  <c r="M18" i="2"/>
  <c r="M19" i="2"/>
  <c r="M20" i="2"/>
  <c r="L20" i="2"/>
  <c r="L19" i="2"/>
  <c r="L18" i="2"/>
  <c r="L17" i="2"/>
  <c r="M11" i="2"/>
  <c r="M12" i="2"/>
  <c r="M13" i="2"/>
  <c r="M14" i="2"/>
  <c r="L14" i="2"/>
  <c r="L13" i="2"/>
  <c r="L12" i="2"/>
  <c r="L11" i="2"/>
  <c r="M5" i="2"/>
  <c r="M6" i="2"/>
  <c r="M7" i="2"/>
  <c r="M8" i="2"/>
  <c r="L8" i="2"/>
  <c r="L7" i="2"/>
  <c r="L6" i="2"/>
  <c r="L5" i="2"/>
  <c r="J28" i="4" l="1"/>
  <c r="J36" i="4"/>
  <c r="Q501" i="2"/>
  <c r="Q500" i="2"/>
  <c r="Q121" i="2"/>
  <c r="L126" i="2"/>
  <c r="Q123" i="2" s="1"/>
  <c r="Q122" i="2"/>
  <c r="L251" i="2"/>
  <c r="Q247" i="2" s="1"/>
  <c r="L377" i="2"/>
  <c r="Q372" i="2" s="1"/>
  <c r="K333" i="2"/>
  <c r="K83" i="2"/>
  <c r="K334" i="2"/>
  <c r="K332" i="2"/>
  <c r="K330" i="2"/>
  <c r="K79" i="2"/>
  <c r="K82" i="2"/>
  <c r="K81" i="2"/>
  <c r="B319" i="2"/>
  <c r="N319" i="2" s="1"/>
  <c r="D61" i="2"/>
  <c r="F61" i="2"/>
  <c r="D62" i="2"/>
  <c r="F62" i="2"/>
  <c r="D63" i="2"/>
  <c r="F63" i="2"/>
  <c r="D64" i="2"/>
  <c r="F64" i="2"/>
  <c r="C64" i="2"/>
  <c r="C63" i="2"/>
  <c r="C62" i="2"/>
  <c r="C61" i="2"/>
  <c r="B61" i="2"/>
  <c r="O61" i="2" s="1"/>
  <c r="B29" i="2"/>
  <c r="B14" i="2"/>
  <c r="N14" i="2" s="1"/>
  <c r="D442" i="2"/>
  <c r="F442" i="2"/>
  <c r="C442" i="2"/>
  <c r="B442" i="2"/>
  <c r="D464" i="2"/>
  <c r="F464" i="2"/>
  <c r="D465" i="2"/>
  <c r="F465" i="2"/>
  <c r="D466" i="2"/>
  <c r="F466" i="2"/>
  <c r="C466" i="2"/>
  <c r="B466" i="2"/>
  <c r="B465" i="2"/>
  <c r="B464" i="2"/>
  <c r="D104" i="2"/>
  <c r="C104" i="2"/>
  <c r="D105" i="2"/>
  <c r="C105" i="2"/>
  <c r="C106" i="2"/>
  <c r="D106" i="2"/>
  <c r="C229" i="2"/>
  <c r="D229" i="2"/>
  <c r="C230" i="2"/>
  <c r="D230" i="2"/>
  <c r="C231" i="2"/>
  <c r="D415" i="2"/>
  <c r="F415" i="2"/>
  <c r="D416" i="2"/>
  <c r="F416" i="2"/>
  <c r="D417" i="2"/>
  <c r="F417" i="2"/>
  <c r="D420" i="2"/>
  <c r="F420" i="2"/>
  <c r="D421" i="2"/>
  <c r="F421" i="2"/>
  <c r="D422" i="2"/>
  <c r="F422" i="2"/>
  <c r="D482" i="2"/>
  <c r="F482" i="2"/>
  <c r="D483" i="2"/>
  <c r="F483" i="2"/>
  <c r="D484" i="2"/>
  <c r="F484" i="2"/>
  <c r="D485" i="2"/>
  <c r="F485" i="2"/>
  <c r="D486" i="2"/>
  <c r="F486" i="2"/>
  <c r="D487" i="2"/>
  <c r="F487" i="2"/>
  <c r="D488" i="2"/>
  <c r="F488" i="2"/>
  <c r="D489" i="2"/>
  <c r="F489" i="2"/>
  <c r="D490" i="2"/>
  <c r="F490" i="2"/>
  <c r="D491" i="2"/>
  <c r="F491" i="2"/>
  <c r="D492" i="2"/>
  <c r="F492" i="2"/>
  <c r="D493" i="2"/>
  <c r="F493" i="2"/>
  <c r="D494" i="2"/>
  <c r="F494" i="2"/>
  <c r="D495" i="2"/>
  <c r="F495" i="2"/>
  <c r="D499" i="2"/>
  <c r="F499" i="2"/>
  <c r="D500" i="2"/>
  <c r="F500" i="2"/>
  <c r="D501" i="2"/>
  <c r="F501" i="2"/>
  <c r="D502" i="2"/>
  <c r="F502" i="2"/>
  <c r="D503" i="2"/>
  <c r="F503" i="2"/>
  <c r="C503" i="2"/>
  <c r="C502" i="2"/>
  <c r="C501" i="2"/>
  <c r="C500" i="2"/>
  <c r="C499" i="2"/>
  <c r="B503" i="2"/>
  <c r="B502" i="2"/>
  <c r="B501" i="2"/>
  <c r="B500" i="2"/>
  <c r="B499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D470" i="2"/>
  <c r="F470" i="2"/>
  <c r="D471" i="2"/>
  <c r="F471" i="2"/>
  <c r="D472" i="2"/>
  <c r="F472" i="2"/>
  <c r="D473" i="2"/>
  <c r="F473" i="2"/>
  <c r="D474" i="2"/>
  <c r="F474" i="2"/>
  <c r="D475" i="2"/>
  <c r="F475" i="2"/>
  <c r="D476" i="2"/>
  <c r="F476" i="2"/>
  <c r="D477" i="2"/>
  <c r="F477" i="2"/>
  <c r="D478" i="2"/>
  <c r="F478" i="2"/>
  <c r="B471" i="2"/>
  <c r="B472" i="2"/>
  <c r="B473" i="2"/>
  <c r="B474" i="2"/>
  <c r="B475" i="2"/>
  <c r="B476" i="2"/>
  <c r="B477" i="2"/>
  <c r="B478" i="2"/>
  <c r="D451" i="2"/>
  <c r="F451" i="2"/>
  <c r="D452" i="2"/>
  <c r="F452" i="2"/>
  <c r="D453" i="2"/>
  <c r="F453" i="2"/>
  <c r="D454" i="2"/>
  <c r="F454" i="2"/>
  <c r="B454" i="2"/>
  <c r="B453" i="2"/>
  <c r="B452" i="2"/>
  <c r="B451" i="2"/>
  <c r="D446" i="2"/>
  <c r="F446" i="2"/>
  <c r="D447" i="2"/>
  <c r="F447" i="2"/>
  <c r="D448" i="2"/>
  <c r="F448" i="2"/>
  <c r="B446" i="2"/>
  <c r="D439" i="2"/>
  <c r="F439" i="2"/>
  <c r="D440" i="2"/>
  <c r="F440" i="2"/>
  <c r="D441" i="2"/>
  <c r="F441" i="2"/>
  <c r="B441" i="2"/>
  <c r="D433" i="2"/>
  <c r="F433" i="2"/>
  <c r="D434" i="2"/>
  <c r="F434" i="2"/>
  <c r="D435" i="2"/>
  <c r="F435" i="2"/>
  <c r="D436" i="2"/>
  <c r="F436" i="2"/>
  <c r="B434" i="2"/>
  <c r="B433" i="2"/>
  <c r="D425" i="2"/>
  <c r="F425" i="2"/>
  <c r="D426" i="2"/>
  <c r="F426" i="2"/>
  <c r="D429" i="2"/>
  <c r="F429" i="2"/>
  <c r="D430" i="2"/>
  <c r="F430" i="2"/>
  <c r="B430" i="2"/>
  <c r="B429" i="2"/>
  <c r="C425" i="2"/>
  <c r="B426" i="2"/>
  <c r="B425" i="2"/>
  <c r="B420" i="2"/>
  <c r="B417" i="2"/>
  <c r="O417" i="2" s="1"/>
  <c r="B416" i="2"/>
  <c r="O416" i="2" s="1"/>
  <c r="B415" i="2"/>
  <c r="N415" i="2" s="1"/>
  <c r="F229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C232" i="2"/>
  <c r="C233" i="2"/>
  <c r="C234" i="2"/>
  <c r="C235" i="2"/>
  <c r="C236" i="2"/>
  <c r="E236" i="2" s="1"/>
  <c r="C237" i="2"/>
  <c r="C238" i="2"/>
  <c r="C239" i="2"/>
  <c r="C240" i="2"/>
  <c r="C241" i="2"/>
  <c r="C242" i="2"/>
  <c r="E242" i="2" s="1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82" i="2"/>
  <c r="B482" i="2"/>
  <c r="C471" i="2"/>
  <c r="C472" i="2"/>
  <c r="C473" i="2"/>
  <c r="C474" i="2"/>
  <c r="C475" i="2"/>
  <c r="C476" i="2"/>
  <c r="C477" i="2"/>
  <c r="C478" i="2"/>
  <c r="C470" i="2"/>
  <c r="B470" i="2"/>
  <c r="C465" i="2"/>
  <c r="C464" i="2"/>
  <c r="C454" i="2"/>
  <c r="C453" i="2"/>
  <c r="C452" i="2"/>
  <c r="C451" i="2"/>
  <c r="C448" i="2"/>
  <c r="C447" i="2"/>
  <c r="C446" i="2"/>
  <c r="B448" i="2"/>
  <c r="B447" i="2"/>
  <c r="C441" i="2"/>
  <c r="C440" i="2"/>
  <c r="C439" i="2"/>
  <c r="B440" i="2"/>
  <c r="B439" i="2"/>
  <c r="C436" i="2"/>
  <c r="C435" i="2"/>
  <c r="C434" i="2"/>
  <c r="C433" i="2"/>
  <c r="B436" i="2"/>
  <c r="B435" i="2"/>
  <c r="C430" i="2"/>
  <c r="C429" i="2"/>
  <c r="C426" i="2"/>
  <c r="C422" i="2"/>
  <c r="C421" i="2"/>
  <c r="C420" i="2"/>
  <c r="B422" i="2"/>
  <c r="B421" i="2"/>
  <c r="C417" i="2"/>
  <c r="C416" i="2"/>
  <c r="C415" i="2"/>
  <c r="D355" i="2"/>
  <c r="F355" i="2"/>
  <c r="D356" i="2"/>
  <c r="F356" i="2"/>
  <c r="D357" i="2"/>
  <c r="F357" i="2"/>
  <c r="D358" i="2"/>
  <c r="F358" i="2"/>
  <c r="D359" i="2"/>
  <c r="F359" i="2"/>
  <c r="D360" i="2"/>
  <c r="F360" i="2"/>
  <c r="D361" i="2"/>
  <c r="F361" i="2"/>
  <c r="D362" i="2"/>
  <c r="F362" i="2"/>
  <c r="D363" i="2"/>
  <c r="F363" i="2"/>
  <c r="D364" i="2"/>
  <c r="F364" i="2"/>
  <c r="D365" i="2"/>
  <c r="F365" i="2"/>
  <c r="D366" i="2"/>
  <c r="F366" i="2"/>
  <c r="D367" i="2"/>
  <c r="F367" i="2"/>
  <c r="D368" i="2"/>
  <c r="F368" i="2"/>
  <c r="C356" i="2"/>
  <c r="C357" i="2"/>
  <c r="C358" i="2"/>
  <c r="E358" i="2" s="1"/>
  <c r="C359" i="2"/>
  <c r="C360" i="2"/>
  <c r="C361" i="2"/>
  <c r="C362" i="2"/>
  <c r="C363" i="2"/>
  <c r="C364" i="2"/>
  <c r="E364" i="2" s="1"/>
  <c r="C365" i="2"/>
  <c r="C366" i="2"/>
  <c r="C367" i="2"/>
  <c r="C368" i="2"/>
  <c r="C355" i="2"/>
  <c r="B356" i="2"/>
  <c r="N356" i="2" s="1"/>
  <c r="B357" i="2"/>
  <c r="N357" i="2" s="1"/>
  <c r="B358" i="2"/>
  <c r="O358" i="2" s="1"/>
  <c r="B359" i="2"/>
  <c r="B360" i="2"/>
  <c r="N360" i="2" s="1"/>
  <c r="B361" i="2"/>
  <c r="O361" i="2" s="1"/>
  <c r="B362" i="2"/>
  <c r="O362" i="2" s="1"/>
  <c r="B363" i="2"/>
  <c r="B364" i="2"/>
  <c r="N364" i="2" s="1"/>
  <c r="B365" i="2"/>
  <c r="O365" i="2" s="1"/>
  <c r="B366" i="2"/>
  <c r="N366" i="2" s="1"/>
  <c r="B367" i="2"/>
  <c r="O367" i="2" s="1"/>
  <c r="B368" i="2"/>
  <c r="B355" i="2"/>
  <c r="N355" i="2" s="1"/>
  <c r="I28" i="4" l="1"/>
  <c r="I36" i="4"/>
  <c r="Q248" i="2"/>
  <c r="Q246" i="2"/>
  <c r="Q249" i="2" s="1"/>
  <c r="Q124" i="2"/>
  <c r="H359" i="2"/>
  <c r="Q373" i="2"/>
  <c r="Q374" i="2" s="1"/>
  <c r="E105" i="2"/>
  <c r="I364" i="2"/>
  <c r="I358" i="2"/>
  <c r="E425" i="2"/>
  <c r="I425" i="2" s="1"/>
  <c r="E493" i="2"/>
  <c r="I493" i="2" s="1"/>
  <c r="E487" i="2"/>
  <c r="I487" i="2" s="1"/>
  <c r="E363" i="2"/>
  <c r="I363" i="2" s="1"/>
  <c r="E357" i="2"/>
  <c r="I357" i="2" s="1"/>
  <c r="E446" i="2"/>
  <c r="I446" i="2" s="1"/>
  <c r="E454" i="2"/>
  <c r="I454" i="2" s="1"/>
  <c r="E477" i="2"/>
  <c r="I477" i="2" s="1"/>
  <c r="E471" i="2"/>
  <c r="I471" i="2" s="1"/>
  <c r="E434" i="2"/>
  <c r="I434" i="2" s="1"/>
  <c r="E440" i="2"/>
  <c r="I440" i="2" s="1"/>
  <c r="E448" i="2"/>
  <c r="I448" i="2" s="1"/>
  <c r="E482" i="2"/>
  <c r="I482" i="2" s="1"/>
  <c r="E241" i="2"/>
  <c r="E235" i="2"/>
  <c r="E430" i="2"/>
  <c r="I430" i="2" s="1"/>
  <c r="E436" i="2"/>
  <c r="I436" i="2" s="1"/>
  <c r="E452" i="2"/>
  <c r="I452" i="2" s="1"/>
  <c r="E473" i="2"/>
  <c r="I473" i="2" s="1"/>
  <c r="E488" i="2"/>
  <c r="I488" i="2" s="1"/>
  <c r="E106" i="2"/>
  <c r="E453" i="2"/>
  <c r="I453" i="2" s="1"/>
  <c r="E240" i="2"/>
  <c r="E234" i="2"/>
  <c r="E420" i="2"/>
  <c r="I420" i="2" s="1"/>
  <c r="E470" i="2"/>
  <c r="I470" i="2" s="1"/>
  <c r="E494" i="2"/>
  <c r="I494" i="2" s="1"/>
  <c r="E500" i="2"/>
  <c r="I500" i="2" s="1"/>
  <c r="E63" i="2"/>
  <c r="E415" i="2"/>
  <c r="I415" i="2" s="1"/>
  <c r="E476" i="2"/>
  <c r="I476" i="2" s="1"/>
  <c r="E491" i="2"/>
  <c r="I491" i="2" s="1"/>
  <c r="E485" i="2"/>
  <c r="I485" i="2" s="1"/>
  <c r="E503" i="2"/>
  <c r="I503" i="2" s="1"/>
  <c r="E104" i="2"/>
  <c r="E365" i="2"/>
  <c r="I365" i="2" s="1"/>
  <c r="E359" i="2"/>
  <c r="I359" i="2" s="1"/>
  <c r="E441" i="2"/>
  <c r="I441" i="2" s="1"/>
  <c r="E489" i="2"/>
  <c r="I489" i="2" s="1"/>
  <c r="E483" i="2"/>
  <c r="I483" i="2" s="1"/>
  <c r="E237" i="2"/>
  <c r="E231" i="2"/>
  <c r="E501" i="2"/>
  <c r="I501" i="2" s="1"/>
  <c r="E64" i="2"/>
  <c r="N358" i="2"/>
  <c r="E421" i="2"/>
  <c r="I421" i="2" s="1"/>
  <c r="E368" i="2"/>
  <c r="I368" i="2" s="1"/>
  <c r="E362" i="2"/>
  <c r="I362" i="2" s="1"/>
  <c r="E356" i="2"/>
  <c r="I356" i="2" s="1"/>
  <c r="E416" i="2"/>
  <c r="I416" i="2" s="1"/>
  <c r="E492" i="2"/>
  <c r="I492" i="2" s="1"/>
  <c r="E486" i="2"/>
  <c r="I486" i="2" s="1"/>
  <c r="E466" i="2"/>
  <c r="I466" i="2" s="1"/>
  <c r="O319" i="2"/>
  <c r="E422" i="2"/>
  <c r="I422" i="2" s="1"/>
  <c r="E230" i="2"/>
  <c r="E361" i="2"/>
  <c r="I361" i="2" s="1"/>
  <c r="E417" i="2"/>
  <c r="I417" i="2" s="1"/>
  <c r="E433" i="2"/>
  <c r="I433" i="2" s="1"/>
  <c r="E439" i="2"/>
  <c r="I439" i="2" s="1"/>
  <c r="E464" i="2"/>
  <c r="I464" i="2" s="1"/>
  <c r="E239" i="2"/>
  <c r="E233" i="2"/>
  <c r="E355" i="2"/>
  <c r="I355" i="2" s="1"/>
  <c r="E472" i="2"/>
  <c r="I472" i="2" s="1"/>
  <c r="E426" i="2"/>
  <c r="I426" i="2" s="1"/>
  <c r="E447" i="2"/>
  <c r="I447" i="2" s="1"/>
  <c r="E366" i="2"/>
  <c r="I366" i="2" s="1"/>
  <c r="E360" i="2"/>
  <c r="I360" i="2" s="1"/>
  <c r="E465" i="2"/>
  <c r="I465" i="2" s="1"/>
  <c r="E475" i="2"/>
  <c r="I475" i="2" s="1"/>
  <c r="E490" i="2"/>
  <c r="I490" i="2" s="1"/>
  <c r="E484" i="2"/>
  <c r="I484" i="2" s="1"/>
  <c r="E238" i="2"/>
  <c r="E232" i="2"/>
  <c r="E229" i="2"/>
  <c r="E442" i="2"/>
  <c r="I442" i="2" s="1"/>
  <c r="E61" i="2"/>
  <c r="I61" i="2" s="1"/>
  <c r="E478" i="2"/>
  <c r="I478" i="2" s="1"/>
  <c r="E502" i="2"/>
  <c r="I502" i="2" s="1"/>
  <c r="E367" i="2"/>
  <c r="I367" i="2" s="1"/>
  <c r="E429" i="2"/>
  <c r="I429" i="2" s="1"/>
  <c r="E435" i="2"/>
  <c r="I435" i="2" s="1"/>
  <c r="E451" i="2"/>
  <c r="I451" i="2" s="1"/>
  <c r="E474" i="2"/>
  <c r="I474" i="2" s="1"/>
  <c r="G495" i="2"/>
  <c r="E495" i="2"/>
  <c r="I495" i="2" s="1"/>
  <c r="E499" i="2"/>
  <c r="I499" i="2" s="1"/>
  <c r="E62" i="2"/>
  <c r="N416" i="2"/>
  <c r="O366" i="2"/>
  <c r="O357" i="2"/>
  <c r="O355" i="2"/>
  <c r="O433" i="2"/>
  <c r="N433" i="2"/>
  <c r="N478" i="2"/>
  <c r="O478" i="2"/>
  <c r="N491" i="2"/>
  <c r="O491" i="2"/>
  <c r="N502" i="2"/>
  <c r="O502" i="2"/>
  <c r="N421" i="2"/>
  <c r="O421" i="2"/>
  <c r="O420" i="2"/>
  <c r="N420" i="2"/>
  <c r="O430" i="2"/>
  <c r="N430" i="2"/>
  <c r="O434" i="2"/>
  <c r="N434" i="2"/>
  <c r="N452" i="2"/>
  <c r="O452" i="2"/>
  <c r="O477" i="2"/>
  <c r="N477" i="2"/>
  <c r="O471" i="2"/>
  <c r="N471" i="2"/>
  <c r="N490" i="2"/>
  <c r="O490" i="2"/>
  <c r="N484" i="2"/>
  <c r="O484" i="2"/>
  <c r="N503" i="2"/>
  <c r="O503" i="2"/>
  <c r="G61" i="2"/>
  <c r="N365" i="2"/>
  <c r="N417" i="2"/>
  <c r="O356" i="2"/>
  <c r="O14" i="2"/>
  <c r="O482" i="2"/>
  <c r="N482" i="2"/>
  <c r="N451" i="2"/>
  <c r="O451" i="2"/>
  <c r="N472" i="2"/>
  <c r="O472" i="2"/>
  <c r="N485" i="2"/>
  <c r="O485" i="2"/>
  <c r="N442" i="2"/>
  <c r="O442" i="2"/>
  <c r="N362" i="2"/>
  <c r="N363" i="2"/>
  <c r="O363" i="2"/>
  <c r="O422" i="2"/>
  <c r="N422" i="2"/>
  <c r="O470" i="2"/>
  <c r="N470" i="2"/>
  <c r="N425" i="2"/>
  <c r="O425" i="2"/>
  <c r="O453" i="2"/>
  <c r="N453" i="2"/>
  <c r="O429" i="2"/>
  <c r="N429" i="2"/>
  <c r="O447" i="2"/>
  <c r="N447" i="2"/>
  <c r="N426" i="2"/>
  <c r="O426" i="2"/>
  <c r="N454" i="2"/>
  <c r="O454" i="2"/>
  <c r="O475" i="2"/>
  <c r="N475" i="2"/>
  <c r="O494" i="2"/>
  <c r="N494" i="2"/>
  <c r="O488" i="2"/>
  <c r="N488" i="2"/>
  <c r="N499" i="2"/>
  <c r="O499" i="2"/>
  <c r="O465" i="2"/>
  <c r="N465" i="2"/>
  <c r="N361" i="2"/>
  <c r="N439" i="2"/>
  <c r="O439" i="2"/>
  <c r="O500" i="2"/>
  <c r="N500" i="2"/>
  <c r="O415" i="2"/>
  <c r="N61" i="2"/>
  <c r="O359" i="2"/>
  <c r="N359" i="2"/>
  <c r="N368" i="2"/>
  <c r="O368" i="2"/>
  <c r="O435" i="2"/>
  <c r="N435" i="2"/>
  <c r="O448" i="2"/>
  <c r="N448" i="2"/>
  <c r="O441" i="2"/>
  <c r="N441" i="2"/>
  <c r="O474" i="2"/>
  <c r="N474" i="2"/>
  <c r="O493" i="2"/>
  <c r="N493" i="2"/>
  <c r="N487" i="2"/>
  <c r="O487" i="2"/>
  <c r="N466" i="2"/>
  <c r="O466" i="2"/>
  <c r="N367" i="2"/>
  <c r="O436" i="2"/>
  <c r="N436" i="2"/>
  <c r="O440" i="2"/>
  <c r="N440" i="2"/>
  <c r="O427" i="2"/>
  <c r="N427" i="2"/>
  <c r="O446" i="2"/>
  <c r="N446" i="2"/>
  <c r="N473" i="2"/>
  <c r="O473" i="2"/>
  <c r="N492" i="2"/>
  <c r="O492" i="2"/>
  <c r="N486" i="2"/>
  <c r="O486" i="2"/>
  <c r="O501" i="2"/>
  <c r="N501" i="2"/>
  <c r="N29" i="2"/>
  <c r="O29" i="2"/>
  <c r="O360" i="2"/>
  <c r="O364" i="2"/>
  <c r="N476" i="2"/>
  <c r="O476" i="2"/>
  <c r="O495" i="2"/>
  <c r="N495" i="2"/>
  <c r="O489" i="2"/>
  <c r="N489" i="2"/>
  <c r="O483" i="2"/>
  <c r="N483" i="2"/>
  <c r="O464" i="2"/>
  <c r="N464" i="2"/>
  <c r="B443" i="2"/>
  <c r="K441" i="2" s="1"/>
  <c r="B418" i="2"/>
  <c r="K417" i="2" s="1"/>
  <c r="J495" i="2"/>
  <c r="B455" i="2"/>
  <c r="B369" i="2"/>
  <c r="K358" i="2" s="1"/>
  <c r="G499" i="2"/>
  <c r="B467" i="2"/>
  <c r="K466" i="2" s="1"/>
  <c r="B449" i="2"/>
  <c r="K447" i="2" s="1"/>
  <c r="B496" i="2"/>
  <c r="K489" i="2" s="1"/>
  <c r="B431" i="2"/>
  <c r="B437" i="2"/>
  <c r="K435" i="2" s="1"/>
  <c r="B479" i="2"/>
  <c r="K477" i="2" s="1"/>
  <c r="B423" i="2"/>
  <c r="K421" i="2" s="1"/>
  <c r="B504" i="2"/>
  <c r="K502" i="2" s="1"/>
  <c r="H499" i="2"/>
  <c r="G483" i="2"/>
  <c r="H28" i="4" l="1"/>
  <c r="H36" i="4"/>
  <c r="K427" i="2"/>
  <c r="K428" i="2"/>
  <c r="K442" i="2"/>
  <c r="K451" i="2"/>
  <c r="K461" i="2"/>
  <c r="K460" i="2"/>
  <c r="K457" i="2"/>
  <c r="K458" i="2"/>
  <c r="K459" i="2"/>
  <c r="K454" i="2"/>
  <c r="K452" i="2"/>
  <c r="K415" i="2"/>
  <c r="K501" i="2"/>
  <c r="K416" i="2"/>
  <c r="K439" i="2"/>
  <c r="K440" i="2"/>
  <c r="K499" i="2"/>
  <c r="K487" i="2"/>
  <c r="K493" i="2"/>
  <c r="K484" i="2"/>
  <c r="K494" i="2"/>
  <c r="K495" i="2"/>
  <c r="K488" i="2"/>
  <c r="K465" i="2"/>
  <c r="K464" i="2"/>
  <c r="K453" i="2"/>
  <c r="K436" i="2"/>
  <c r="K430" i="2"/>
  <c r="K367" i="2"/>
  <c r="K366" i="2"/>
  <c r="K361" i="2"/>
  <c r="K355" i="2"/>
  <c r="K357" i="2"/>
  <c r="K356" i="2"/>
  <c r="K364" i="2"/>
  <c r="K359" i="2"/>
  <c r="K368" i="2"/>
  <c r="K365" i="2"/>
  <c r="K363" i="2"/>
  <c r="K448" i="2"/>
  <c r="K420" i="2"/>
  <c r="K446" i="2"/>
  <c r="K433" i="2"/>
  <c r="K429" i="2"/>
  <c r="K360" i="2"/>
  <c r="K422" i="2"/>
  <c r="K490" i="2"/>
  <c r="K362" i="2"/>
  <c r="K470" i="2"/>
  <c r="K474" i="2"/>
  <c r="K500" i="2"/>
  <c r="K472" i="2"/>
  <c r="K426" i="2"/>
  <c r="K478" i="2"/>
  <c r="K503" i="2"/>
  <c r="K434" i="2"/>
  <c r="K476" i="2"/>
  <c r="K471" i="2"/>
  <c r="K473" i="2"/>
  <c r="K486" i="2"/>
  <c r="K492" i="2"/>
  <c r="K482" i="2"/>
  <c r="K475" i="2"/>
  <c r="K485" i="2"/>
  <c r="K425" i="2"/>
  <c r="K491" i="2"/>
  <c r="K483" i="2"/>
  <c r="G28" i="4" l="1"/>
  <c r="G36" i="4"/>
  <c r="D410" i="2"/>
  <c r="F410" i="2"/>
  <c r="D411" i="2"/>
  <c r="F411" i="2"/>
  <c r="D412" i="2"/>
  <c r="F412" i="2"/>
  <c r="C412" i="2"/>
  <c r="C411" i="2"/>
  <c r="C410" i="2"/>
  <c r="B412" i="2"/>
  <c r="B411" i="2"/>
  <c r="B410" i="2"/>
  <c r="D406" i="2"/>
  <c r="F406" i="2"/>
  <c r="D407" i="2"/>
  <c r="F407" i="2"/>
  <c r="C407" i="2"/>
  <c r="C406" i="2"/>
  <c r="B407" i="2"/>
  <c r="B406" i="2"/>
  <c r="D401" i="2"/>
  <c r="F401" i="2"/>
  <c r="D402" i="2"/>
  <c r="F402" i="2"/>
  <c r="D403" i="2"/>
  <c r="F403" i="2"/>
  <c r="C402" i="2"/>
  <c r="C403" i="2"/>
  <c r="C401" i="2"/>
  <c r="B402" i="2"/>
  <c r="B403" i="2"/>
  <c r="B401" i="2"/>
  <c r="D395" i="2"/>
  <c r="F395" i="2"/>
  <c r="D396" i="2"/>
  <c r="F396" i="2"/>
  <c r="D397" i="2"/>
  <c r="F397" i="2"/>
  <c r="D398" i="2"/>
  <c r="F398" i="2"/>
  <c r="C398" i="2"/>
  <c r="C397" i="2"/>
  <c r="C396" i="2"/>
  <c r="C395" i="2"/>
  <c r="B398" i="2"/>
  <c r="B397" i="2"/>
  <c r="B396" i="2"/>
  <c r="B395" i="2"/>
  <c r="D389" i="2"/>
  <c r="F389" i="2"/>
  <c r="D390" i="2"/>
  <c r="F390" i="2"/>
  <c r="D391" i="2"/>
  <c r="F391" i="2"/>
  <c r="D392" i="2"/>
  <c r="F392" i="2"/>
  <c r="C392" i="2"/>
  <c r="C391" i="2"/>
  <c r="C390" i="2"/>
  <c r="C389" i="2"/>
  <c r="B392" i="2"/>
  <c r="B391" i="2"/>
  <c r="B390" i="2"/>
  <c r="B389" i="2"/>
  <c r="B384" i="2"/>
  <c r="B383" i="2"/>
  <c r="B385" i="2"/>
  <c r="B386" i="2"/>
  <c r="D383" i="2"/>
  <c r="F383" i="2"/>
  <c r="D384" i="2"/>
  <c r="F384" i="2"/>
  <c r="D385" i="2"/>
  <c r="F385" i="2"/>
  <c r="D386" i="2"/>
  <c r="F386" i="2"/>
  <c r="C384" i="2"/>
  <c r="E384" i="2" s="1"/>
  <c r="I384" i="2" s="1"/>
  <c r="C385" i="2"/>
  <c r="C386" i="2"/>
  <c r="C383" i="2"/>
  <c r="D372" i="2"/>
  <c r="F372" i="2"/>
  <c r="D373" i="2"/>
  <c r="F373" i="2"/>
  <c r="D374" i="2"/>
  <c r="F374" i="2"/>
  <c r="D375" i="2"/>
  <c r="F375" i="2"/>
  <c r="D376" i="2"/>
  <c r="F376" i="2"/>
  <c r="C376" i="2"/>
  <c r="C375" i="2"/>
  <c r="C374" i="2"/>
  <c r="C373" i="2"/>
  <c r="C372" i="2"/>
  <c r="B376" i="2"/>
  <c r="B375" i="2"/>
  <c r="B374" i="2"/>
  <c r="B373" i="2"/>
  <c r="B372" i="2"/>
  <c r="D343" i="2"/>
  <c r="F343" i="2"/>
  <c r="D344" i="2"/>
  <c r="F344" i="2"/>
  <c r="D345" i="2"/>
  <c r="F345" i="2"/>
  <c r="D346" i="2"/>
  <c r="F346" i="2"/>
  <c r="D347" i="2"/>
  <c r="F347" i="2"/>
  <c r="D348" i="2"/>
  <c r="F348" i="2"/>
  <c r="D349" i="2"/>
  <c r="F349" i="2"/>
  <c r="D350" i="2"/>
  <c r="F350" i="2"/>
  <c r="D351" i="2"/>
  <c r="F351" i="2"/>
  <c r="C344" i="2"/>
  <c r="C345" i="2"/>
  <c r="C346" i="2"/>
  <c r="C347" i="2"/>
  <c r="C348" i="2"/>
  <c r="E348" i="2" s="1"/>
  <c r="C349" i="2"/>
  <c r="C350" i="2"/>
  <c r="C351" i="2"/>
  <c r="C343" i="2"/>
  <c r="B344" i="2"/>
  <c r="B345" i="2"/>
  <c r="B346" i="2"/>
  <c r="B347" i="2"/>
  <c r="B348" i="2"/>
  <c r="B349" i="2"/>
  <c r="B350" i="2"/>
  <c r="B351" i="2"/>
  <c r="B343" i="2"/>
  <c r="D337" i="2"/>
  <c r="F337" i="2"/>
  <c r="D338" i="2"/>
  <c r="F338" i="2"/>
  <c r="D339" i="2"/>
  <c r="F339" i="2"/>
  <c r="C339" i="2"/>
  <c r="C338" i="2"/>
  <c r="C337" i="2"/>
  <c r="B339" i="2"/>
  <c r="B338" i="2"/>
  <c r="B337" i="2"/>
  <c r="D324" i="2"/>
  <c r="F324" i="2"/>
  <c r="D325" i="2"/>
  <c r="F325" i="2"/>
  <c r="D326" i="2"/>
  <c r="H326" i="2" s="1"/>
  <c r="F326" i="2"/>
  <c r="D327" i="2"/>
  <c r="F327" i="2"/>
  <c r="C327" i="2"/>
  <c r="C326" i="2"/>
  <c r="C325" i="2"/>
  <c r="C324" i="2"/>
  <c r="B327" i="2"/>
  <c r="B326" i="2"/>
  <c r="B325" i="2"/>
  <c r="B324" i="2"/>
  <c r="D319" i="2"/>
  <c r="H319" i="2" s="1"/>
  <c r="F319" i="2"/>
  <c r="D320" i="2"/>
  <c r="F320" i="2"/>
  <c r="C320" i="2"/>
  <c r="C319" i="2"/>
  <c r="B320" i="2"/>
  <c r="D312" i="2"/>
  <c r="F312" i="2"/>
  <c r="D313" i="2"/>
  <c r="F313" i="2"/>
  <c r="D314" i="2"/>
  <c r="F314" i="2"/>
  <c r="D315" i="2"/>
  <c r="F315" i="2"/>
  <c r="C315" i="2"/>
  <c r="C314" i="2"/>
  <c r="C313" i="2"/>
  <c r="C312" i="2"/>
  <c r="B315" i="2"/>
  <c r="B314" i="2"/>
  <c r="B313" i="2"/>
  <c r="B312" i="2"/>
  <c r="D306" i="2"/>
  <c r="F306" i="2"/>
  <c r="D307" i="2"/>
  <c r="F307" i="2"/>
  <c r="D308" i="2"/>
  <c r="F308" i="2"/>
  <c r="D309" i="2"/>
  <c r="F309" i="2"/>
  <c r="C309" i="2"/>
  <c r="C308" i="2"/>
  <c r="C307" i="2"/>
  <c r="C306" i="2"/>
  <c r="B309" i="2"/>
  <c r="B308" i="2"/>
  <c r="B307" i="2"/>
  <c r="B306" i="2"/>
  <c r="D298" i="2"/>
  <c r="F298" i="2"/>
  <c r="D299" i="2"/>
  <c r="F299" i="2"/>
  <c r="D302" i="2"/>
  <c r="F302" i="2"/>
  <c r="D303" i="2"/>
  <c r="F303" i="2"/>
  <c r="C303" i="2"/>
  <c r="C302" i="2"/>
  <c r="E300" i="2"/>
  <c r="I300" i="2" s="1"/>
  <c r="C299" i="2"/>
  <c r="C298" i="2"/>
  <c r="B303" i="2"/>
  <c r="B302" i="2"/>
  <c r="B299" i="2"/>
  <c r="B298" i="2"/>
  <c r="D293" i="2"/>
  <c r="F293" i="2"/>
  <c r="D294" i="2"/>
  <c r="F294" i="2"/>
  <c r="D295" i="2"/>
  <c r="F295" i="2"/>
  <c r="C295" i="2"/>
  <c r="C294" i="2"/>
  <c r="C293" i="2"/>
  <c r="B295" i="2"/>
  <c r="B294" i="2"/>
  <c r="B293" i="2"/>
  <c r="D288" i="2"/>
  <c r="F288" i="2"/>
  <c r="D289" i="2"/>
  <c r="F289" i="2"/>
  <c r="D290" i="2"/>
  <c r="F290" i="2"/>
  <c r="C290" i="2"/>
  <c r="C289" i="2"/>
  <c r="C288" i="2"/>
  <c r="B290" i="2"/>
  <c r="B289" i="2"/>
  <c r="B288" i="2"/>
  <c r="D283" i="2"/>
  <c r="F283" i="2"/>
  <c r="D284" i="2"/>
  <c r="F284" i="2"/>
  <c r="D285" i="2"/>
  <c r="H285" i="2" s="1"/>
  <c r="F285" i="2"/>
  <c r="C285" i="2"/>
  <c r="C284" i="2"/>
  <c r="C283" i="2"/>
  <c r="B285" i="2"/>
  <c r="B284" i="2"/>
  <c r="B283" i="2"/>
  <c r="D279" i="2"/>
  <c r="F279" i="2"/>
  <c r="D280" i="2"/>
  <c r="F280" i="2"/>
  <c r="C280" i="2"/>
  <c r="C279" i="2"/>
  <c r="B280" i="2"/>
  <c r="B279" i="2"/>
  <c r="D274" i="2"/>
  <c r="F274" i="2"/>
  <c r="D275" i="2"/>
  <c r="F275" i="2"/>
  <c r="D276" i="2"/>
  <c r="F276" i="2"/>
  <c r="C276" i="2"/>
  <c r="C275" i="2"/>
  <c r="C274" i="2"/>
  <c r="B275" i="2"/>
  <c r="B276" i="2"/>
  <c r="B274" i="2"/>
  <c r="D268" i="2"/>
  <c r="F268" i="2"/>
  <c r="D269" i="2"/>
  <c r="F269" i="2"/>
  <c r="D270" i="2"/>
  <c r="F270" i="2"/>
  <c r="D271" i="2"/>
  <c r="F271" i="2"/>
  <c r="C271" i="2"/>
  <c r="C270" i="2"/>
  <c r="C269" i="2"/>
  <c r="C268" i="2"/>
  <c r="B271" i="2"/>
  <c r="B270" i="2"/>
  <c r="B269" i="2"/>
  <c r="B268" i="2"/>
  <c r="D262" i="2"/>
  <c r="F262" i="2"/>
  <c r="D263" i="2"/>
  <c r="F263" i="2"/>
  <c r="D264" i="2"/>
  <c r="F264" i="2"/>
  <c r="D265" i="2"/>
  <c r="F265" i="2"/>
  <c r="C265" i="2"/>
  <c r="C264" i="2"/>
  <c r="C263" i="2"/>
  <c r="C262" i="2"/>
  <c r="B265" i="2"/>
  <c r="B264" i="2"/>
  <c r="B263" i="2"/>
  <c r="B262" i="2"/>
  <c r="D256" i="2"/>
  <c r="H256" i="2" s="1"/>
  <c r="F256" i="2"/>
  <c r="D257" i="2"/>
  <c r="F257" i="2"/>
  <c r="D258" i="2"/>
  <c r="F258" i="2"/>
  <c r="D259" i="2"/>
  <c r="F259" i="2"/>
  <c r="C259" i="2"/>
  <c r="C258" i="2"/>
  <c r="C257" i="2"/>
  <c r="C256" i="2"/>
  <c r="B257" i="2"/>
  <c r="B258" i="2"/>
  <c r="B259" i="2"/>
  <c r="B256" i="2"/>
  <c r="D246" i="2"/>
  <c r="F246" i="2"/>
  <c r="D247" i="2"/>
  <c r="H247" i="2" s="1"/>
  <c r="F247" i="2"/>
  <c r="D248" i="2"/>
  <c r="F248" i="2"/>
  <c r="D249" i="2"/>
  <c r="F249" i="2"/>
  <c r="D250" i="2"/>
  <c r="F250" i="2"/>
  <c r="C250" i="2"/>
  <c r="C249" i="2"/>
  <c r="C248" i="2"/>
  <c r="C247" i="2"/>
  <c r="C246" i="2"/>
  <c r="B250" i="2"/>
  <c r="B249" i="2"/>
  <c r="B248" i="2"/>
  <c r="B247" i="2"/>
  <c r="B246" i="2"/>
  <c r="B230" i="2"/>
  <c r="I230" i="2" s="1"/>
  <c r="B231" i="2"/>
  <c r="I231" i="2" s="1"/>
  <c r="B232" i="2"/>
  <c r="I232" i="2" s="1"/>
  <c r="B233" i="2"/>
  <c r="I233" i="2" s="1"/>
  <c r="B234" i="2"/>
  <c r="I234" i="2" s="1"/>
  <c r="B235" i="2"/>
  <c r="I235" i="2" s="1"/>
  <c r="B236" i="2"/>
  <c r="I236" i="2" s="1"/>
  <c r="B237" i="2"/>
  <c r="I237" i="2" s="1"/>
  <c r="B238" i="2"/>
  <c r="I238" i="2" s="1"/>
  <c r="B239" i="2"/>
  <c r="I239" i="2" s="1"/>
  <c r="B240" i="2"/>
  <c r="I240" i="2" s="1"/>
  <c r="B241" i="2"/>
  <c r="I241" i="2" s="1"/>
  <c r="B242" i="2"/>
  <c r="I242" i="2" s="1"/>
  <c r="B229" i="2"/>
  <c r="I229" i="2" s="1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C218" i="2"/>
  <c r="C219" i="2"/>
  <c r="C220" i="2"/>
  <c r="C221" i="2"/>
  <c r="C222" i="2"/>
  <c r="C223" i="2"/>
  <c r="C224" i="2"/>
  <c r="C225" i="2"/>
  <c r="C217" i="2"/>
  <c r="B218" i="2"/>
  <c r="B219" i="2"/>
  <c r="B220" i="2"/>
  <c r="B221" i="2"/>
  <c r="B222" i="2"/>
  <c r="B223" i="2"/>
  <c r="B224" i="2"/>
  <c r="B225" i="2"/>
  <c r="B217" i="2"/>
  <c r="D211" i="2"/>
  <c r="F211" i="2"/>
  <c r="D212" i="2"/>
  <c r="F212" i="2"/>
  <c r="D213" i="2"/>
  <c r="F213" i="2"/>
  <c r="C213" i="2"/>
  <c r="C212" i="2"/>
  <c r="C211" i="2"/>
  <c r="B213" i="2"/>
  <c r="B212" i="2"/>
  <c r="B211" i="2"/>
  <c r="D198" i="2"/>
  <c r="F198" i="2"/>
  <c r="D199" i="2"/>
  <c r="F199" i="2"/>
  <c r="D200" i="2"/>
  <c r="F200" i="2"/>
  <c r="D201" i="2"/>
  <c r="F201" i="2"/>
  <c r="C201" i="2"/>
  <c r="C200" i="2"/>
  <c r="C199" i="2"/>
  <c r="C198" i="2"/>
  <c r="B201" i="2"/>
  <c r="B200" i="2"/>
  <c r="B199" i="2"/>
  <c r="B198" i="2"/>
  <c r="D195" i="2"/>
  <c r="F195" i="2"/>
  <c r="C195" i="2"/>
  <c r="B195" i="2"/>
  <c r="D193" i="2"/>
  <c r="F193" i="2"/>
  <c r="D194" i="2"/>
  <c r="F194" i="2"/>
  <c r="B194" i="2"/>
  <c r="B193" i="2"/>
  <c r="C194" i="2"/>
  <c r="C193" i="2"/>
  <c r="D186" i="2"/>
  <c r="F186" i="2"/>
  <c r="D187" i="2"/>
  <c r="F187" i="2"/>
  <c r="D188" i="2"/>
  <c r="F188" i="2"/>
  <c r="D189" i="2"/>
  <c r="F189" i="2"/>
  <c r="C189" i="2"/>
  <c r="C188" i="2"/>
  <c r="C187" i="2"/>
  <c r="C186" i="2"/>
  <c r="B189" i="2"/>
  <c r="B188" i="2"/>
  <c r="B187" i="2"/>
  <c r="B186" i="2"/>
  <c r="D180" i="2"/>
  <c r="F180" i="2"/>
  <c r="D181" i="2"/>
  <c r="F181" i="2"/>
  <c r="D182" i="2"/>
  <c r="F182" i="2"/>
  <c r="D183" i="2"/>
  <c r="F183" i="2"/>
  <c r="C183" i="2"/>
  <c r="C182" i="2"/>
  <c r="C181" i="2"/>
  <c r="C180" i="2"/>
  <c r="B183" i="2"/>
  <c r="B182" i="2"/>
  <c r="B181" i="2"/>
  <c r="F28" i="4" l="1"/>
  <c r="F36" i="4"/>
  <c r="H225" i="2"/>
  <c r="H257" i="2"/>
  <c r="H262" i="2"/>
  <c r="H270" i="2"/>
  <c r="H288" i="2"/>
  <c r="H373" i="2"/>
  <c r="E222" i="2"/>
  <c r="H339" i="2"/>
  <c r="H307" i="2"/>
  <c r="H187" i="2"/>
  <c r="H269" i="2"/>
  <c r="H306" i="2"/>
  <c r="H186" i="2"/>
  <c r="H351" i="2"/>
  <c r="H193" i="2"/>
  <c r="H199" i="2"/>
  <c r="H212" i="2"/>
  <c r="H289" i="2"/>
  <c r="I222" i="2"/>
  <c r="I348" i="2"/>
  <c r="E345" i="2"/>
  <c r="I345" i="2" s="1"/>
  <c r="E351" i="2"/>
  <c r="I351" i="2" s="1"/>
  <c r="E307" i="2"/>
  <c r="I307" i="2" s="1"/>
  <c r="E315" i="2"/>
  <c r="I315" i="2" s="1"/>
  <c r="E338" i="2"/>
  <c r="I338" i="2" s="1"/>
  <c r="E385" i="2"/>
  <c r="I385" i="2" s="1"/>
  <c r="E389" i="2"/>
  <c r="I389" i="2" s="1"/>
  <c r="E397" i="2"/>
  <c r="I397" i="2" s="1"/>
  <c r="E406" i="2"/>
  <c r="I406" i="2" s="1"/>
  <c r="E350" i="2"/>
  <c r="I350" i="2" s="1"/>
  <c r="E344" i="2"/>
  <c r="I344" i="2" s="1"/>
  <c r="E183" i="2"/>
  <c r="I183" i="2" s="1"/>
  <c r="E199" i="2"/>
  <c r="I199" i="2" s="1"/>
  <c r="E246" i="2"/>
  <c r="I246" i="2" s="1"/>
  <c r="E263" i="2"/>
  <c r="I263" i="2" s="1"/>
  <c r="E271" i="2"/>
  <c r="I271" i="2" s="1"/>
  <c r="E274" i="2"/>
  <c r="I274" i="2" s="1"/>
  <c r="E280" i="2"/>
  <c r="I280" i="2" s="1"/>
  <c r="E312" i="2"/>
  <c r="I312" i="2" s="1"/>
  <c r="E193" i="2"/>
  <c r="I193" i="2" s="1"/>
  <c r="E221" i="2"/>
  <c r="I221" i="2" s="1"/>
  <c r="H302" i="2"/>
  <c r="G302" i="2"/>
  <c r="E182" i="2"/>
  <c r="I182" i="2" s="1"/>
  <c r="E262" i="2"/>
  <c r="I262" i="2" s="1"/>
  <c r="E198" i="2"/>
  <c r="I198" i="2" s="1"/>
  <c r="E223" i="2"/>
  <c r="I223" i="2" s="1"/>
  <c r="E270" i="2"/>
  <c r="I270" i="2" s="1"/>
  <c r="E279" i="2"/>
  <c r="I279" i="2" s="1"/>
  <c r="E339" i="2"/>
  <c r="I339" i="2" s="1"/>
  <c r="E372" i="2"/>
  <c r="E390" i="2"/>
  <c r="I390" i="2" s="1"/>
  <c r="E398" i="2"/>
  <c r="I398" i="2" s="1"/>
  <c r="E401" i="2"/>
  <c r="I401" i="2" s="1"/>
  <c r="E407" i="2"/>
  <c r="I407" i="2" s="1"/>
  <c r="E299" i="2"/>
  <c r="I299" i="2" s="1"/>
  <c r="E306" i="2"/>
  <c r="I306" i="2" s="1"/>
  <c r="E314" i="2"/>
  <c r="I314" i="2" s="1"/>
  <c r="E187" i="2"/>
  <c r="I187" i="2" s="1"/>
  <c r="E201" i="2"/>
  <c r="I201" i="2" s="1"/>
  <c r="E211" i="2"/>
  <c r="I211" i="2" s="1"/>
  <c r="E217" i="2"/>
  <c r="I217" i="2" s="1"/>
  <c r="E220" i="2"/>
  <c r="I220" i="2" s="1"/>
  <c r="E248" i="2"/>
  <c r="I248" i="2" s="1"/>
  <c r="E257" i="2"/>
  <c r="I257" i="2" s="1"/>
  <c r="E265" i="2"/>
  <c r="E276" i="2"/>
  <c r="I276" i="2" s="1"/>
  <c r="E283" i="2"/>
  <c r="I283" i="2" s="1"/>
  <c r="E288" i="2"/>
  <c r="I288" i="2" s="1"/>
  <c r="E293" i="2"/>
  <c r="I293" i="2" s="1"/>
  <c r="E303" i="2"/>
  <c r="I303" i="2" s="1"/>
  <c r="E309" i="2"/>
  <c r="I309" i="2" s="1"/>
  <c r="E403" i="2"/>
  <c r="I403" i="2" s="1"/>
  <c r="E325" i="2"/>
  <c r="I325" i="2" s="1"/>
  <c r="E374" i="2"/>
  <c r="I374" i="2" s="1"/>
  <c r="E392" i="2"/>
  <c r="I392" i="2" s="1"/>
  <c r="E410" i="2"/>
  <c r="I410" i="2" s="1"/>
  <c r="E347" i="2"/>
  <c r="I347" i="2" s="1"/>
  <c r="E186" i="2"/>
  <c r="I186" i="2" s="1"/>
  <c r="E200" i="2"/>
  <c r="I200" i="2" s="1"/>
  <c r="E308" i="2"/>
  <c r="I308" i="2" s="1"/>
  <c r="E324" i="2"/>
  <c r="I324" i="2" s="1"/>
  <c r="E349" i="2"/>
  <c r="I349" i="2" s="1"/>
  <c r="E373" i="2"/>
  <c r="I373" i="2" s="1"/>
  <c r="E391" i="2"/>
  <c r="I391" i="2" s="1"/>
  <c r="E275" i="2"/>
  <c r="I275" i="2" s="1"/>
  <c r="E188" i="2"/>
  <c r="I188" i="2" s="1"/>
  <c r="E212" i="2"/>
  <c r="I212" i="2" s="1"/>
  <c r="E225" i="2"/>
  <c r="I225" i="2" s="1"/>
  <c r="E219" i="2"/>
  <c r="I219" i="2" s="1"/>
  <c r="E249" i="2"/>
  <c r="I249" i="2" s="1"/>
  <c r="E258" i="2"/>
  <c r="I258" i="2" s="1"/>
  <c r="E268" i="2"/>
  <c r="I268" i="2" s="1"/>
  <c r="E284" i="2"/>
  <c r="I284" i="2" s="1"/>
  <c r="E289" i="2"/>
  <c r="I289" i="2" s="1"/>
  <c r="E294" i="2"/>
  <c r="I294" i="2" s="1"/>
  <c r="E402" i="2"/>
  <c r="I402" i="2" s="1"/>
  <c r="E256" i="2"/>
  <c r="I256" i="2" s="1"/>
  <c r="E302" i="2"/>
  <c r="I302" i="2" s="1"/>
  <c r="E180" i="2"/>
  <c r="E181" i="2"/>
  <c r="I181" i="2" s="1"/>
  <c r="E189" i="2"/>
  <c r="I189" i="2" s="1"/>
  <c r="E195" i="2"/>
  <c r="I195" i="2" s="1"/>
  <c r="E213" i="2"/>
  <c r="I213" i="2" s="1"/>
  <c r="E224" i="2"/>
  <c r="I224" i="2" s="1"/>
  <c r="E218" i="2"/>
  <c r="I218" i="2" s="1"/>
  <c r="E250" i="2"/>
  <c r="I250" i="2" s="1"/>
  <c r="E259" i="2"/>
  <c r="I259" i="2" s="1"/>
  <c r="E269" i="2"/>
  <c r="I269" i="2" s="1"/>
  <c r="E285" i="2"/>
  <c r="I285" i="2" s="1"/>
  <c r="E290" i="2"/>
  <c r="I290" i="2" s="1"/>
  <c r="E295" i="2"/>
  <c r="I295" i="2" s="1"/>
  <c r="E298" i="2"/>
  <c r="I298" i="2" s="1"/>
  <c r="E313" i="2"/>
  <c r="I313" i="2" s="1"/>
  <c r="E319" i="2"/>
  <c r="I319" i="2" s="1"/>
  <c r="E326" i="2"/>
  <c r="I326" i="2" s="1"/>
  <c r="E375" i="2"/>
  <c r="I375" i="2" s="1"/>
  <c r="E383" i="2"/>
  <c r="I383" i="2" s="1"/>
  <c r="E395" i="2"/>
  <c r="I395" i="2" s="1"/>
  <c r="E411" i="2"/>
  <c r="I411" i="2" s="1"/>
  <c r="E247" i="2"/>
  <c r="I247" i="2" s="1"/>
  <c r="E264" i="2"/>
  <c r="I264" i="2" s="1"/>
  <c r="E194" i="2"/>
  <c r="I194" i="2" s="1"/>
  <c r="E320" i="2"/>
  <c r="I320" i="2" s="1"/>
  <c r="E327" i="2"/>
  <c r="I327" i="2" s="1"/>
  <c r="E337" i="2"/>
  <c r="I337" i="2" s="1"/>
  <c r="E343" i="2"/>
  <c r="I343" i="2" s="1"/>
  <c r="E346" i="2"/>
  <c r="I346" i="2" s="1"/>
  <c r="E376" i="2"/>
  <c r="I376" i="2" s="1"/>
  <c r="E386" i="2"/>
  <c r="I386" i="2" s="1"/>
  <c r="E396" i="2"/>
  <c r="I396" i="2" s="1"/>
  <c r="E412" i="2"/>
  <c r="I412" i="2" s="1"/>
  <c r="O230" i="2"/>
  <c r="N230" i="2"/>
  <c r="N289" i="2"/>
  <c r="O289" i="2"/>
  <c r="N383" i="2"/>
  <c r="O383" i="2"/>
  <c r="N402" i="2"/>
  <c r="O402" i="2"/>
  <c r="N198" i="2"/>
  <c r="O198" i="2"/>
  <c r="O213" i="2"/>
  <c r="N213" i="2"/>
  <c r="O224" i="2"/>
  <c r="N224" i="2"/>
  <c r="N218" i="2"/>
  <c r="O218" i="2"/>
  <c r="O241" i="2"/>
  <c r="N241" i="2"/>
  <c r="N235" i="2"/>
  <c r="O235" i="2"/>
  <c r="N246" i="2"/>
  <c r="O246" i="2"/>
  <c r="O262" i="2"/>
  <c r="N262" i="2"/>
  <c r="O270" i="2"/>
  <c r="N270" i="2"/>
  <c r="N285" i="2"/>
  <c r="O285" i="2"/>
  <c r="O290" i="2"/>
  <c r="N290" i="2"/>
  <c r="N295" i="2"/>
  <c r="O295" i="2"/>
  <c r="N300" i="2"/>
  <c r="O300" i="2"/>
  <c r="O306" i="2"/>
  <c r="N306" i="2"/>
  <c r="O314" i="2"/>
  <c r="N314" i="2"/>
  <c r="N327" i="2"/>
  <c r="O327" i="2"/>
  <c r="N347" i="2"/>
  <c r="O347" i="2"/>
  <c r="N384" i="2"/>
  <c r="O384" i="2"/>
  <c r="O396" i="2"/>
  <c r="N396" i="2"/>
  <c r="N411" i="2"/>
  <c r="O411" i="2"/>
  <c r="N219" i="2"/>
  <c r="O219" i="2"/>
  <c r="N236" i="2"/>
  <c r="O236" i="2"/>
  <c r="N257" i="2"/>
  <c r="O257" i="2"/>
  <c r="O284" i="2"/>
  <c r="N284" i="2"/>
  <c r="N299" i="2"/>
  <c r="O299" i="2"/>
  <c r="N348" i="2"/>
  <c r="O348" i="2"/>
  <c r="O376" i="2"/>
  <c r="N376" i="2"/>
  <c r="N183" i="2"/>
  <c r="O183" i="2"/>
  <c r="N199" i="2"/>
  <c r="O199" i="2"/>
  <c r="N223" i="2"/>
  <c r="O223" i="2"/>
  <c r="N240" i="2"/>
  <c r="O240" i="2"/>
  <c r="N234" i="2"/>
  <c r="O234" i="2"/>
  <c r="N247" i="2"/>
  <c r="O247" i="2"/>
  <c r="O263" i="2"/>
  <c r="N263" i="2"/>
  <c r="G265" i="2"/>
  <c r="O271" i="2"/>
  <c r="N271" i="2"/>
  <c r="O302" i="2"/>
  <c r="N302" i="2"/>
  <c r="O307" i="2"/>
  <c r="N307" i="2"/>
  <c r="O315" i="2"/>
  <c r="N315" i="2"/>
  <c r="N337" i="2"/>
  <c r="O337" i="2"/>
  <c r="N343" i="2"/>
  <c r="O343" i="2"/>
  <c r="N346" i="2"/>
  <c r="O346" i="2"/>
  <c r="O372" i="2"/>
  <c r="N372" i="2"/>
  <c r="N389" i="2"/>
  <c r="O389" i="2"/>
  <c r="O397" i="2"/>
  <c r="N397" i="2"/>
  <c r="O412" i="2"/>
  <c r="N412" i="2"/>
  <c r="O269" i="2"/>
  <c r="N269" i="2"/>
  <c r="N294" i="2"/>
  <c r="O294" i="2"/>
  <c r="N326" i="2"/>
  <c r="O326" i="2"/>
  <c r="N395" i="2"/>
  <c r="O395" i="2"/>
  <c r="O410" i="2"/>
  <c r="N410" i="2"/>
  <c r="O182" i="2"/>
  <c r="N182" i="2"/>
  <c r="N186" i="2"/>
  <c r="O186" i="2"/>
  <c r="O193" i="2"/>
  <c r="N193" i="2"/>
  <c r="N195" i="2"/>
  <c r="O195" i="2"/>
  <c r="N200" i="2"/>
  <c r="O200" i="2"/>
  <c r="O222" i="2"/>
  <c r="N222" i="2"/>
  <c r="N239" i="2"/>
  <c r="O239" i="2"/>
  <c r="O233" i="2"/>
  <c r="N233" i="2"/>
  <c r="O248" i="2"/>
  <c r="N248" i="2"/>
  <c r="O256" i="2"/>
  <c r="N256" i="2"/>
  <c r="N264" i="2"/>
  <c r="O264" i="2"/>
  <c r="J265" i="2"/>
  <c r="O274" i="2"/>
  <c r="N274" i="2"/>
  <c r="N279" i="2"/>
  <c r="O279" i="2"/>
  <c r="N303" i="2"/>
  <c r="O303" i="2"/>
  <c r="N308" i="2"/>
  <c r="O308" i="2"/>
  <c r="N320" i="2"/>
  <c r="O320" i="2"/>
  <c r="O338" i="2"/>
  <c r="N338" i="2"/>
  <c r="N351" i="2"/>
  <c r="O351" i="2"/>
  <c r="O345" i="2"/>
  <c r="N345" i="2"/>
  <c r="N373" i="2"/>
  <c r="O373" i="2"/>
  <c r="O390" i="2"/>
  <c r="N390" i="2"/>
  <c r="N398" i="2"/>
  <c r="O398" i="2"/>
  <c r="O181" i="2"/>
  <c r="N181" i="2"/>
  <c r="O189" i="2"/>
  <c r="N189" i="2"/>
  <c r="N225" i="2"/>
  <c r="O225" i="2"/>
  <c r="O242" i="2"/>
  <c r="N242" i="2"/>
  <c r="O194" i="2"/>
  <c r="N194" i="2"/>
  <c r="O201" i="2"/>
  <c r="N201" i="2"/>
  <c r="N221" i="2"/>
  <c r="O221" i="2"/>
  <c r="O249" i="2"/>
  <c r="N249" i="2"/>
  <c r="O265" i="2"/>
  <c r="N265" i="2"/>
  <c r="O309" i="2"/>
  <c r="N309" i="2"/>
  <c r="N339" i="2"/>
  <c r="O339" i="2"/>
  <c r="N344" i="2"/>
  <c r="O344" i="2"/>
  <c r="N374" i="2"/>
  <c r="O374" i="2"/>
  <c r="O386" i="2"/>
  <c r="N386" i="2"/>
  <c r="O401" i="2"/>
  <c r="N401" i="2"/>
  <c r="N406" i="2"/>
  <c r="O406" i="2"/>
  <c r="O212" i="2"/>
  <c r="N212" i="2"/>
  <c r="O313" i="2"/>
  <c r="N313" i="2"/>
  <c r="O187" i="2"/>
  <c r="N187" i="2"/>
  <c r="N238" i="2"/>
  <c r="O238" i="2"/>
  <c r="O232" i="2"/>
  <c r="N232" i="2"/>
  <c r="O259" i="2"/>
  <c r="N259" i="2"/>
  <c r="H265" i="2"/>
  <c r="N276" i="2"/>
  <c r="O276" i="2"/>
  <c r="N280" i="2"/>
  <c r="O280" i="2"/>
  <c r="N324" i="2"/>
  <c r="O324" i="2"/>
  <c r="O350" i="2"/>
  <c r="N350" i="2"/>
  <c r="O391" i="2"/>
  <c r="N391" i="2"/>
  <c r="N188" i="2"/>
  <c r="O188" i="2"/>
  <c r="O211" i="2"/>
  <c r="N211" i="2"/>
  <c r="O217" i="2"/>
  <c r="N217" i="2"/>
  <c r="N220" i="2"/>
  <c r="O220" i="2"/>
  <c r="N229" i="2"/>
  <c r="O229" i="2"/>
  <c r="N237" i="2"/>
  <c r="O237" i="2"/>
  <c r="O231" i="2"/>
  <c r="N231" i="2"/>
  <c r="O250" i="2"/>
  <c r="N250" i="2"/>
  <c r="O258" i="2"/>
  <c r="N258" i="2"/>
  <c r="N268" i="2"/>
  <c r="O268" i="2"/>
  <c r="O275" i="2"/>
  <c r="N275" i="2"/>
  <c r="O283" i="2"/>
  <c r="N283" i="2"/>
  <c r="N288" i="2"/>
  <c r="O288" i="2"/>
  <c r="N293" i="2"/>
  <c r="O293" i="2"/>
  <c r="O298" i="2"/>
  <c r="N298" i="2"/>
  <c r="N312" i="2"/>
  <c r="O312" i="2"/>
  <c r="O325" i="2"/>
  <c r="N325" i="2"/>
  <c r="N349" i="2"/>
  <c r="O349" i="2"/>
  <c r="O375" i="2"/>
  <c r="N375" i="2"/>
  <c r="N385" i="2"/>
  <c r="O385" i="2"/>
  <c r="O392" i="2"/>
  <c r="N392" i="2"/>
  <c r="N403" i="2"/>
  <c r="O403" i="2"/>
  <c r="N407" i="2"/>
  <c r="O407" i="2"/>
  <c r="B196" i="2"/>
  <c r="K193" i="2" s="1"/>
  <c r="B260" i="2"/>
  <c r="K258" i="2" s="1"/>
  <c r="B277" i="2"/>
  <c r="K274" i="2" s="1"/>
  <c r="B281" i="2"/>
  <c r="K280" i="2" s="1"/>
  <c r="B387" i="2"/>
  <c r="K383" i="2" s="1"/>
  <c r="B399" i="2"/>
  <c r="K395" i="2" s="1"/>
  <c r="B413" i="2"/>
  <c r="K411" i="2" s="1"/>
  <c r="B214" i="2"/>
  <c r="K213" i="2" s="1"/>
  <c r="B226" i="2"/>
  <c r="K221" i="2" s="1"/>
  <c r="B243" i="2"/>
  <c r="K233" i="2" s="1"/>
  <c r="B272" i="2"/>
  <c r="K269" i="2" s="1"/>
  <c r="B286" i="2"/>
  <c r="K283" i="2" s="1"/>
  <c r="B291" i="2"/>
  <c r="K288" i="2" s="1"/>
  <c r="B296" i="2"/>
  <c r="K295" i="2" s="1"/>
  <c r="B304" i="2"/>
  <c r="B316" i="2"/>
  <c r="K314" i="2" s="1"/>
  <c r="B340" i="2"/>
  <c r="K338" i="2" s="1"/>
  <c r="B352" i="2"/>
  <c r="K348" i="2" s="1"/>
  <c r="B377" i="2"/>
  <c r="K376" i="2" s="1"/>
  <c r="B393" i="2"/>
  <c r="K389" i="2" s="1"/>
  <c r="B190" i="2"/>
  <c r="K186" i="2" s="1"/>
  <c r="B202" i="2"/>
  <c r="B251" i="2"/>
  <c r="K247" i="2" s="1"/>
  <c r="B266" i="2"/>
  <c r="B310" i="2"/>
  <c r="K307" i="2" s="1"/>
  <c r="B328" i="2"/>
  <c r="B404" i="2"/>
  <c r="K402" i="2" s="1"/>
  <c r="B408" i="2"/>
  <c r="K407" i="2" s="1"/>
  <c r="B322" i="2"/>
  <c r="K319" i="2" s="1"/>
  <c r="G198" i="2"/>
  <c r="G186" i="2"/>
  <c r="G193" i="2"/>
  <c r="B180" i="2"/>
  <c r="D172" i="2"/>
  <c r="F172" i="2"/>
  <c r="D173" i="2"/>
  <c r="H173" i="2" s="1"/>
  <c r="F173" i="2"/>
  <c r="D176" i="2"/>
  <c r="F176" i="2"/>
  <c r="D177" i="2"/>
  <c r="F177" i="2"/>
  <c r="C177" i="2"/>
  <c r="C176" i="2"/>
  <c r="C173" i="2"/>
  <c r="C172" i="2"/>
  <c r="B177" i="2"/>
  <c r="B176" i="2"/>
  <c r="B173" i="2"/>
  <c r="B172" i="2"/>
  <c r="D167" i="2"/>
  <c r="F167" i="2"/>
  <c r="D168" i="2"/>
  <c r="F168" i="2"/>
  <c r="D169" i="2"/>
  <c r="F169" i="2"/>
  <c r="C169" i="2"/>
  <c r="C168" i="2"/>
  <c r="C167" i="2"/>
  <c r="B169" i="2"/>
  <c r="B168" i="2"/>
  <c r="B167" i="2"/>
  <c r="E36" i="4" l="1"/>
  <c r="E28" i="4"/>
  <c r="H172" i="2"/>
  <c r="H177" i="2"/>
  <c r="H167" i="2"/>
  <c r="I372" i="2"/>
  <c r="E377" i="2"/>
  <c r="I377" i="2" s="1"/>
  <c r="I180" i="2"/>
  <c r="K300" i="2"/>
  <c r="K301" i="2"/>
  <c r="E176" i="2"/>
  <c r="I176" i="2" s="1"/>
  <c r="E169" i="2"/>
  <c r="I169" i="2" s="1"/>
  <c r="E172" i="2"/>
  <c r="I172" i="2" s="1"/>
  <c r="E167" i="2"/>
  <c r="I167" i="2" s="1"/>
  <c r="E177" i="2"/>
  <c r="I177" i="2" s="1"/>
  <c r="E168" i="2"/>
  <c r="I168" i="2" s="1"/>
  <c r="E173" i="2"/>
  <c r="I173" i="2" s="1"/>
  <c r="E174" i="2"/>
  <c r="I174" i="2" s="1"/>
  <c r="K224" i="2"/>
  <c r="O177" i="2"/>
  <c r="N177" i="2"/>
  <c r="K306" i="2"/>
  <c r="K225" i="2"/>
  <c r="N176" i="2"/>
  <c r="O176" i="2"/>
  <c r="O167" i="2"/>
  <c r="N167" i="2"/>
  <c r="N172" i="2"/>
  <c r="O172" i="2"/>
  <c r="K223" i="2"/>
  <c r="K268" i="2"/>
  <c r="O168" i="2"/>
  <c r="N168" i="2"/>
  <c r="N173" i="2"/>
  <c r="O173" i="2"/>
  <c r="O169" i="2"/>
  <c r="N169" i="2"/>
  <c r="O180" i="2"/>
  <c r="N180" i="2"/>
  <c r="K218" i="2"/>
  <c r="K397" i="2"/>
  <c r="K344" i="2"/>
  <c r="K351" i="2"/>
  <c r="K350" i="2"/>
  <c r="K325" i="2"/>
  <c r="K275" i="2"/>
  <c r="K262" i="2"/>
  <c r="K265" i="2"/>
  <c r="K237" i="2"/>
  <c r="K201" i="2"/>
  <c r="K208" i="2"/>
  <c r="K207" i="2"/>
  <c r="K204" i="2"/>
  <c r="K205" i="2"/>
  <c r="K206" i="2"/>
  <c r="K271" i="2"/>
  <c r="K189" i="2"/>
  <c r="K270" i="2"/>
  <c r="K294" i="2"/>
  <c r="K384" i="2"/>
  <c r="K374" i="2"/>
  <c r="K324" i="2"/>
  <c r="K289" i="2"/>
  <c r="K285" i="2"/>
  <c r="K259" i="2"/>
  <c r="K241" i="2"/>
  <c r="K315" i="2"/>
  <c r="K406" i="2"/>
  <c r="K188" i="2"/>
  <c r="K313" i="2"/>
  <c r="K312" i="2"/>
  <c r="K229" i="2"/>
  <c r="K396" i="2"/>
  <c r="K249" i="2"/>
  <c r="K264" i="2"/>
  <c r="K263" i="2"/>
  <c r="K232" i="2"/>
  <c r="K240" i="2"/>
  <c r="K347" i="2"/>
  <c r="K194" i="2"/>
  <c r="K326" i="2"/>
  <c r="K248" i="2"/>
  <c r="K375" i="2"/>
  <c r="K246" i="2"/>
  <c r="K373" i="2"/>
  <c r="K230" i="2"/>
  <c r="K250" i="2"/>
  <c r="K217" i="2"/>
  <c r="K327" i="2"/>
  <c r="K308" i="2"/>
  <c r="K222" i="2"/>
  <c r="K349" i="2"/>
  <c r="K235" i="2"/>
  <c r="K345" i="2"/>
  <c r="K187" i="2"/>
  <c r="K343" i="2"/>
  <c r="K231" i="2"/>
  <c r="K276" i="2"/>
  <c r="K195" i="2"/>
  <c r="B184" i="2"/>
  <c r="K200" i="2"/>
  <c r="K284" i="2"/>
  <c r="K293" i="2"/>
  <c r="K211" i="2"/>
  <c r="K199" i="2"/>
  <c r="K339" i="2"/>
  <c r="B170" i="2"/>
  <c r="K167" i="2" s="1"/>
  <c r="B178" i="2"/>
  <c r="K320" i="2"/>
  <c r="K386" i="2"/>
  <c r="K290" i="2"/>
  <c r="K198" i="2"/>
  <c r="K242" i="2"/>
  <c r="K299" i="2"/>
  <c r="K212" i="2"/>
  <c r="K298" i="2"/>
  <c r="K239" i="2"/>
  <c r="K302" i="2"/>
  <c r="K403" i="2"/>
  <c r="K385" i="2"/>
  <c r="K303" i="2"/>
  <c r="K337" i="2"/>
  <c r="K256" i="2"/>
  <c r="K257" i="2"/>
  <c r="K372" i="2"/>
  <c r="K309" i="2"/>
  <c r="K238" i="2"/>
  <c r="K410" i="2"/>
  <c r="K279" i="2"/>
  <c r="K401" i="2"/>
  <c r="K236" i="2"/>
  <c r="K234" i="2"/>
  <c r="K219" i="2"/>
  <c r="K412" i="2"/>
  <c r="K346" i="2"/>
  <c r="K220" i="2"/>
  <c r="K321" i="2"/>
  <c r="D162" i="2"/>
  <c r="F162" i="2"/>
  <c r="D163" i="2"/>
  <c r="F163" i="2"/>
  <c r="D164" i="2"/>
  <c r="F164" i="2"/>
  <c r="C164" i="2"/>
  <c r="C163" i="2"/>
  <c r="C162" i="2"/>
  <c r="B164" i="2"/>
  <c r="B163" i="2"/>
  <c r="B162" i="2"/>
  <c r="D157" i="2"/>
  <c r="F157" i="2"/>
  <c r="D158" i="2"/>
  <c r="F158" i="2"/>
  <c r="D159" i="2"/>
  <c r="F159" i="2"/>
  <c r="C159" i="2"/>
  <c r="C158" i="2"/>
  <c r="C157" i="2"/>
  <c r="B159" i="2"/>
  <c r="B158" i="2"/>
  <c r="B157" i="2"/>
  <c r="D153" i="2"/>
  <c r="H153" i="2" s="1"/>
  <c r="F153" i="2"/>
  <c r="D154" i="2"/>
  <c r="F154" i="2"/>
  <c r="C154" i="2"/>
  <c r="C153" i="2"/>
  <c r="B154" i="2"/>
  <c r="B153" i="2"/>
  <c r="C149" i="2"/>
  <c r="D149" i="2"/>
  <c r="F149" i="2"/>
  <c r="C150" i="2"/>
  <c r="D150" i="2"/>
  <c r="F150" i="2"/>
  <c r="D148" i="2"/>
  <c r="F148" i="2"/>
  <c r="C148" i="2"/>
  <c r="B149" i="2"/>
  <c r="B150" i="2"/>
  <c r="B148" i="2"/>
  <c r="D142" i="2"/>
  <c r="F142" i="2"/>
  <c r="D143" i="2"/>
  <c r="F143" i="2"/>
  <c r="D144" i="2"/>
  <c r="H144" i="2" s="1"/>
  <c r="F144" i="2"/>
  <c r="D145" i="2"/>
  <c r="F145" i="2"/>
  <c r="C145" i="2"/>
  <c r="C144" i="2"/>
  <c r="C143" i="2"/>
  <c r="C142" i="2"/>
  <c r="B145" i="2"/>
  <c r="B144" i="2"/>
  <c r="B143" i="2"/>
  <c r="B142" i="2"/>
  <c r="F136" i="2"/>
  <c r="F137" i="2"/>
  <c r="F138" i="2"/>
  <c r="F139" i="2"/>
  <c r="D136" i="2"/>
  <c r="D137" i="2"/>
  <c r="D138" i="2"/>
  <c r="H138" i="2" s="1"/>
  <c r="D139" i="2"/>
  <c r="C139" i="2"/>
  <c r="C138" i="2"/>
  <c r="C137" i="2"/>
  <c r="C136" i="2"/>
  <c r="B139" i="2"/>
  <c r="B138" i="2"/>
  <c r="B137" i="2"/>
  <c r="B136" i="2"/>
  <c r="C131" i="2"/>
  <c r="D131" i="2"/>
  <c r="F131" i="2"/>
  <c r="C132" i="2"/>
  <c r="D132" i="2"/>
  <c r="F132" i="2"/>
  <c r="C133" i="2"/>
  <c r="D133" i="2"/>
  <c r="F133" i="2"/>
  <c r="D130" i="2"/>
  <c r="F130" i="2"/>
  <c r="C130" i="2"/>
  <c r="B131" i="2"/>
  <c r="B132" i="2"/>
  <c r="B133" i="2"/>
  <c r="B130" i="2"/>
  <c r="D121" i="2"/>
  <c r="F121" i="2"/>
  <c r="D122" i="2"/>
  <c r="F122" i="2"/>
  <c r="D123" i="2"/>
  <c r="F123" i="2"/>
  <c r="D124" i="2"/>
  <c r="F124" i="2"/>
  <c r="D125" i="2"/>
  <c r="F125" i="2"/>
  <c r="C125" i="2"/>
  <c r="C124" i="2"/>
  <c r="C123" i="2"/>
  <c r="C122" i="2"/>
  <c r="C121" i="2"/>
  <c r="B125" i="2"/>
  <c r="B124" i="2"/>
  <c r="B123" i="2"/>
  <c r="B122" i="2"/>
  <c r="B121" i="2"/>
  <c r="F105" i="2"/>
  <c r="F106" i="2"/>
  <c r="C107" i="2"/>
  <c r="D107" i="2"/>
  <c r="F107" i="2"/>
  <c r="C108" i="2"/>
  <c r="D108" i="2"/>
  <c r="F108" i="2"/>
  <c r="C109" i="2"/>
  <c r="D109" i="2"/>
  <c r="F109" i="2"/>
  <c r="C110" i="2"/>
  <c r="D110" i="2"/>
  <c r="F110" i="2"/>
  <c r="C111" i="2"/>
  <c r="D111" i="2"/>
  <c r="F111" i="2"/>
  <c r="C112" i="2"/>
  <c r="D112" i="2"/>
  <c r="F112" i="2"/>
  <c r="C113" i="2"/>
  <c r="D113" i="2"/>
  <c r="F113" i="2"/>
  <c r="C114" i="2"/>
  <c r="D114" i="2"/>
  <c r="F114" i="2"/>
  <c r="C115" i="2"/>
  <c r="D115" i="2"/>
  <c r="F115" i="2"/>
  <c r="C116" i="2"/>
  <c r="D116" i="2"/>
  <c r="F116" i="2"/>
  <c r="C117" i="2"/>
  <c r="D117" i="2"/>
  <c r="F117" i="2"/>
  <c r="B105" i="2"/>
  <c r="I105" i="2" s="1"/>
  <c r="B106" i="2"/>
  <c r="I106" i="2" s="1"/>
  <c r="B107" i="2"/>
  <c r="B108" i="2"/>
  <c r="B109" i="2"/>
  <c r="B110" i="2"/>
  <c r="B111" i="2"/>
  <c r="B112" i="2"/>
  <c r="B113" i="2"/>
  <c r="B114" i="2"/>
  <c r="B115" i="2"/>
  <c r="B116" i="2"/>
  <c r="B117" i="2"/>
  <c r="I104" i="2"/>
  <c r="C93" i="2"/>
  <c r="D93" i="2"/>
  <c r="F93" i="2"/>
  <c r="C94" i="2"/>
  <c r="D94" i="2"/>
  <c r="F94" i="2"/>
  <c r="C95" i="2"/>
  <c r="D95" i="2"/>
  <c r="F95" i="2"/>
  <c r="C96" i="2"/>
  <c r="D96" i="2"/>
  <c r="F96" i="2"/>
  <c r="C97" i="2"/>
  <c r="D97" i="2"/>
  <c r="F97" i="2"/>
  <c r="C98" i="2"/>
  <c r="D98" i="2"/>
  <c r="F98" i="2"/>
  <c r="C99" i="2"/>
  <c r="D99" i="2"/>
  <c r="F99" i="2"/>
  <c r="C100" i="2"/>
  <c r="D100" i="2"/>
  <c r="F100" i="2"/>
  <c r="D92" i="2"/>
  <c r="F92" i="2"/>
  <c r="C92" i="2"/>
  <c r="B93" i="2"/>
  <c r="B94" i="2"/>
  <c r="N94" i="2" s="1"/>
  <c r="B95" i="2"/>
  <c r="B96" i="2"/>
  <c r="B97" i="2"/>
  <c r="B98" i="2"/>
  <c r="B99" i="2"/>
  <c r="B100" i="2"/>
  <c r="B92" i="2"/>
  <c r="D86" i="2"/>
  <c r="D87" i="2"/>
  <c r="F87" i="2"/>
  <c r="D88" i="2"/>
  <c r="F88" i="2"/>
  <c r="C88" i="2"/>
  <c r="C87" i="2"/>
  <c r="C86" i="2"/>
  <c r="B88" i="2"/>
  <c r="B87" i="2"/>
  <c r="B86" i="2"/>
  <c r="D36" i="4" l="1"/>
  <c r="D28" i="4"/>
  <c r="H164" i="2"/>
  <c r="H154" i="2"/>
  <c r="H109" i="2"/>
  <c r="H107" i="2"/>
  <c r="H137" i="2"/>
  <c r="H136" i="2"/>
  <c r="E139" i="2"/>
  <c r="I139" i="2" s="1"/>
  <c r="E149" i="2"/>
  <c r="I149" i="2" s="1"/>
  <c r="K174" i="2"/>
  <c r="K175" i="2"/>
  <c r="E88" i="2"/>
  <c r="I88" i="2" s="1"/>
  <c r="E136" i="2"/>
  <c r="I136" i="2" s="1"/>
  <c r="E144" i="2"/>
  <c r="I144" i="2" s="1"/>
  <c r="E150" i="2"/>
  <c r="I150" i="2" s="1"/>
  <c r="E153" i="2"/>
  <c r="I153" i="2" s="1"/>
  <c r="E100" i="2"/>
  <c r="I100" i="2" s="1"/>
  <c r="E98" i="2"/>
  <c r="I98" i="2" s="1"/>
  <c r="E96" i="2"/>
  <c r="I96" i="2" s="1"/>
  <c r="E94" i="2"/>
  <c r="I94" i="2" s="1"/>
  <c r="E130" i="2"/>
  <c r="I130" i="2" s="1"/>
  <c r="E92" i="2"/>
  <c r="I92" i="2" s="1"/>
  <c r="E123" i="2"/>
  <c r="I123" i="2" s="1"/>
  <c r="E157" i="2"/>
  <c r="I157" i="2" s="1"/>
  <c r="E162" i="2"/>
  <c r="I162" i="2" s="1"/>
  <c r="E86" i="2"/>
  <c r="I86" i="2" s="1"/>
  <c r="E138" i="2"/>
  <c r="I138" i="2" s="1"/>
  <c r="E121" i="2"/>
  <c r="I121" i="2" s="1"/>
  <c r="E133" i="2"/>
  <c r="I133" i="2" s="1"/>
  <c r="E131" i="2"/>
  <c r="I131" i="2" s="1"/>
  <c r="E137" i="2"/>
  <c r="I137" i="2" s="1"/>
  <c r="E145" i="2"/>
  <c r="I145" i="2" s="1"/>
  <c r="E148" i="2"/>
  <c r="I148" i="2" s="1"/>
  <c r="E154" i="2"/>
  <c r="I154" i="2" s="1"/>
  <c r="N93" i="2"/>
  <c r="O93" i="2"/>
  <c r="E116" i="2"/>
  <c r="I116" i="2" s="1"/>
  <c r="E114" i="2"/>
  <c r="I114" i="2" s="1"/>
  <c r="E112" i="2"/>
  <c r="I112" i="2" s="1"/>
  <c r="E110" i="2"/>
  <c r="I110" i="2" s="1"/>
  <c r="E108" i="2"/>
  <c r="I108" i="2" s="1"/>
  <c r="E122" i="2"/>
  <c r="I122" i="2" s="1"/>
  <c r="E124" i="2"/>
  <c r="I124" i="2" s="1"/>
  <c r="E132" i="2"/>
  <c r="I132" i="2" s="1"/>
  <c r="E142" i="2"/>
  <c r="I142" i="2" s="1"/>
  <c r="E158" i="2"/>
  <c r="I158" i="2" s="1"/>
  <c r="E163" i="2"/>
  <c r="I163" i="2" s="1"/>
  <c r="E87" i="2"/>
  <c r="I87" i="2" s="1"/>
  <c r="E99" i="2"/>
  <c r="I99" i="2" s="1"/>
  <c r="E97" i="2"/>
  <c r="I97" i="2" s="1"/>
  <c r="E95" i="2"/>
  <c r="I95" i="2" s="1"/>
  <c r="E93" i="2"/>
  <c r="I93" i="2" s="1"/>
  <c r="E117" i="2"/>
  <c r="I117" i="2" s="1"/>
  <c r="E115" i="2"/>
  <c r="I115" i="2" s="1"/>
  <c r="E113" i="2"/>
  <c r="I113" i="2" s="1"/>
  <c r="E111" i="2"/>
  <c r="I111" i="2" s="1"/>
  <c r="E109" i="2"/>
  <c r="I109" i="2" s="1"/>
  <c r="E107" i="2"/>
  <c r="I107" i="2" s="1"/>
  <c r="E125" i="2"/>
  <c r="I125" i="2" s="1"/>
  <c r="E143" i="2"/>
  <c r="I143" i="2" s="1"/>
  <c r="E159" i="2"/>
  <c r="I159" i="2" s="1"/>
  <c r="E164" i="2"/>
  <c r="I164" i="2" s="1"/>
  <c r="G108" i="2"/>
  <c r="O106" i="2"/>
  <c r="N106" i="2"/>
  <c r="O149" i="2"/>
  <c r="N149" i="2"/>
  <c r="O162" i="2"/>
  <c r="N162" i="2"/>
  <c r="O87" i="2"/>
  <c r="N87" i="2"/>
  <c r="N100" i="2"/>
  <c r="O100" i="2"/>
  <c r="O94" i="2"/>
  <c r="N117" i="2"/>
  <c r="O117" i="2"/>
  <c r="O111" i="2"/>
  <c r="N111" i="2"/>
  <c r="N105" i="2"/>
  <c r="O105" i="2"/>
  <c r="N131" i="2"/>
  <c r="O131" i="2"/>
  <c r="O143" i="2"/>
  <c r="N143" i="2"/>
  <c r="N158" i="2"/>
  <c r="O158" i="2"/>
  <c r="N163" i="2"/>
  <c r="O163" i="2"/>
  <c r="N142" i="2"/>
  <c r="O142" i="2"/>
  <c r="N99" i="2"/>
  <c r="O99" i="2"/>
  <c r="O86" i="2"/>
  <c r="N86" i="2"/>
  <c r="O95" i="2"/>
  <c r="N95" i="2"/>
  <c r="N104" i="2"/>
  <c r="O104" i="2"/>
  <c r="N132" i="2"/>
  <c r="O132" i="2"/>
  <c r="O164" i="2"/>
  <c r="N164" i="2"/>
  <c r="N98" i="2"/>
  <c r="O98" i="2"/>
  <c r="O109" i="2"/>
  <c r="N109" i="2"/>
  <c r="O122" i="2"/>
  <c r="N122" i="2"/>
  <c r="O137" i="2"/>
  <c r="N137" i="2"/>
  <c r="O145" i="2"/>
  <c r="N145" i="2"/>
  <c r="O92" i="2"/>
  <c r="N92" i="2"/>
  <c r="N112" i="2"/>
  <c r="O112" i="2"/>
  <c r="O125" i="2"/>
  <c r="N125" i="2"/>
  <c r="O88" i="2"/>
  <c r="N88" i="2"/>
  <c r="N110" i="2"/>
  <c r="O110" i="2"/>
  <c r="O121" i="2"/>
  <c r="N121" i="2"/>
  <c r="O136" i="2"/>
  <c r="N136" i="2"/>
  <c r="N144" i="2"/>
  <c r="O144" i="2"/>
  <c r="O115" i="2"/>
  <c r="N115" i="2"/>
  <c r="O97" i="2"/>
  <c r="N97" i="2"/>
  <c r="O114" i="2"/>
  <c r="N114" i="2"/>
  <c r="N108" i="2"/>
  <c r="O108" i="2"/>
  <c r="O123" i="2"/>
  <c r="N123" i="2"/>
  <c r="N130" i="2"/>
  <c r="O130" i="2"/>
  <c r="O138" i="2"/>
  <c r="N138" i="2"/>
  <c r="O148" i="2"/>
  <c r="N148" i="2"/>
  <c r="O153" i="2"/>
  <c r="N153" i="2"/>
  <c r="N157" i="2"/>
  <c r="O157" i="2"/>
  <c r="O116" i="2"/>
  <c r="N116" i="2"/>
  <c r="N159" i="2"/>
  <c r="O159" i="2"/>
  <c r="O96" i="2"/>
  <c r="N96" i="2"/>
  <c r="O113" i="2"/>
  <c r="N113" i="2"/>
  <c r="O107" i="2"/>
  <c r="N107" i="2"/>
  <c r="O124" i="2"/>
  <c r="N124" i="2"/>
  <c r="N133" i="2"/>
  <c r="O133" i="2"/>
  <c r="N139" i="2"/>
  <c r="O139" i="2"/>
  <c r="N150" i="2"/>
  <c r="O150" i="2"/>
  <c r="N154" i="2"/>
  <c r="O154" i="2"/>
  <c r="K169" i="2"/>
  <c r="K168" i="2"/>
  <c r="K173" i="2"/>
  <c r="B89" i="2"/>
  <c r="K87" i="2" s="1"/>
  <c r="B101" i="2"/>
  <c r="K92" i="2" s="1"/>
  <c r="B118" i="2"/>
  <c r="K106" i="2" s="1"/>
  <c r="B146" i="2"/>
  <c r="K143" i="2" s="1"/>
  <c r="B160" i="2"/>
  <c r="K157" i="2" s="1"/>
  <c r="K177" i="2"/>
  <c r="K183" i="2"/>
  <c r="K181" i="2"/>
  <c r="K182" i="2"/>
  <c r="B126" i="2"/>
  <c r="K125" i="2" s="1"/>
  <c r="K180" i="2"/>
  <c r="B140" i="2"/>
  <c r="K137" i="2" s="1"/>
  <c r="B134" i="2"/>
  <c r="K133" i="2" s="1"/>
  <c r="B151" i="2"/>
  <c r="K150" i="2" s="1"/>
  <c r="B155" i="2"/>
  <c r="K154" i="2" s="1"/>
  <c r="K176" i="2"/>
  <c r="K172" i="2"/>
  <c r="B165" i="2"/>
  <c r="K164" i="2" s="1"/>
  <c r="D73" i="2"/>
  <c r="H73" i="2" s="1"/>
  <c r="F73" i="2"/>
  <c r="D74" i="2"/>
  <c r="F74" i="2"/>
  <c r="D75" i="2"/>
  <c r="F75" i="2"/>
  <c r="D76" i="2"/>
  <c r="F76" i="2"/>
  <c r="C76" i="2"/>
  <c r="C75" i="2"/>
  <c r="C74" i="2"/>
  <c r="C73" i="2"/>
  <c r="B76" i="2"/>
  <c r="H76" i="2" s="1"/>
  <c r="B75" i="2"/>
  <c r="N75" i="2" s="1"/>
  <c r="B74" i="2"/>
  <c r="B73" i="2"/>
  <c r="D70" i="2"/>
  <c r="F70" i="2"/>
  <c r="C70" i="2"/>
  <c r="D69" i="2"/>
  <c r="F69" i="2"/>
  <c r="C69" i="2"/>
  <c r="D68" i="2"/>
  <c r="F68" i="2"/>
  <c r="C68" i="2"/>
  <c r="B70" i="2"/>
  <c r="B69" i="2"/>
  <c r="B68" i="2"/>
  <c r="B64" i="2"/>
  <c r="I64" i="2" s="1"/>
  <c r="B63" i="2"/>
  <c r="B62" i="2"/>
  <c r="I62" i="2" s="1"/>
  <c r="D58" i="2"/>
  <c r="F58" i="2"/>
  <c r="C58" i="2"/>
  <c r="D57" i="2"/>
  <c r="F57" i="2"/>
  <c r="C57" i="2"/>
  <c r="D56" i="2"/>
  <c r="F56" i="2"/>
  <c r="C56" i="2"/>
  <c r="D55" i="2"/>
  <c r="F55" i="2"/>
  <c r="C55" i="2"/>
  <c r="B58" i="2"/>
  <c r="B57" i="2"/>
  <c r="B56" i="2"/>
  <c r="B55" i="2"/>
  <c r="D52" i="2"/>
  <c r="F52" i="2"/>
  <c r="C52" i="2"/>
  <c r="D51" i="2"/>
  <c r="F51" i="2"/>
  <c r="C51" i="2"/>
  <c r="D48" i="2"/>
  <c r="F48" i="2"/>
  <c r="C48" i="2"/>
  <c r="D47" i="2"/>
  <c r="F47" i="2"/>
  <c r="C47" i="2"/>
  <c r="B52" i="2"/>
  <c r="B51" i="2"/>
  <c r="B48" i="2"/>
  <c r="B47" i="2"/>
  <c r="H47" i="2" s="1"/>
  <c r="D44" i="2"/>
  <c r="F44" i="2"/>
  <c r="C44" i="2"/>
  <c r="C43" i="2"/>
  <c r="D43" i="2"/>
  <c r="F43" i="2"/>
  <c r="D42" i="2"/>
  <c r="F42" i="2"/>
  <c r="C42" i="2"/>
  <c r="B44" i="2"/>
  <c r="B43" i="2"/>
  <c r="B42" i="2"/>
  <c r="D39" i="2"/>
  <c r="F39" i="2"/>
  <c r="C39" i="2"/>
  <c r="C38" i="2"/>
  <c r="D38" i="2"/>
  <c r="F38" i="2"/>
  <c r="D37" i="2"/>
  <c r="F37" i="2"/>
  <c r="C37" i="2"/>
  <c r="B39" i="2"/>
  <c r="N39" i="2" s="1"/>
  <c r="B38" i="2"/>
  <c r="B37" i="2"/>
  <c r="D34" i="2"/>
  <c r="F34" i="2"/>
  <c r="C34" i="2"/>
  <c r="D33" i="2"/>
  <c r="F33" i="2"/>
  <c r="C33" i="2"/>
  <c r="D32" i="2"/>
  <c r="E32" i="2" s="1"/>
  <c r="I32" i="2" s="1"/>
  <c r="F32" i="2"/>
  <c r="B34" i="2"/>
  <c r="H34" i="2" s="1"/>
  <c r="B33" i="2"/>
  <c r="D29" i="2"/>
  <c r="F29" i="2"/>
  <c r="C29" i="2"/>
  <c r="D28" i="2"/>
  <c r="F28" i="2"/>
  <c r="C28" i="2"/>
  <c r="B28" i="2"/>
  <c r="C24" i="2"/>
  <c r="D24" i="2"/>
  <c r="F24" i="2"/>
  <c r="C25" i="2"/>
  <c r="D25" i="2"/>
  <c r="F25" i="2"/>
  <c r="D23" i="2"/>
  <c r="H23" i="2" s="1"/>
  <c r="F23" i="2"/>
  <c r="C23" i="2"/>
  <c r="B24" i="2"/>
  <c r="N24" i="2" s="1"/>
  <c r="B25" i="2"/>
  <c r="B23" i="2"/>
  <c r="N23" i="2" s="1"/>
  <c r="B20" i="2"/>
  <c r="D20" i="2"/>
  <c r="F20" i="2"/>
  <c r="C20" i="2"/>
  <c r="D19" i="2"/>
  <c r="H19" i="2" s="1"/>
  <c r="F19" i="2"/>
  <c r="C19" i="2"/>
  <c r="D18" i="2"/>
  <c r="F18" i="2"/>
  <c r="C18" i="2"/>
  <c r="D17" i="2"/>
  <c r="F17" i="2"/>
  <c r="C17" i="2"/>
  <c r="B19" i="2"/>
  <c r="B18" i="2"/>
  <c r="B17" i="2"/>
  <c r="D14" i="2"/>
  <c r="H14" i="2" s="1"/>
  <c r="F14" i="2"/>
  <c r="C14" i="2"/>
  <c r="D13" i="2"/>
  <c r="F13" i="2"/>
  <c r="C13" i="2"/>
  <c r="D12" i="2"/>
  <c r="F12" i="2"/>
  <c r="C12" i="2"/>
  <c r="D11" i="2"/>
  <c r="F11" i="2"/>
  <c r="C11" i="2"/>
  <c r="B13" i="2"/>
  <c r="B12" i="2"/>
  <c r="B11" i="2"/>
  <c r="C6" i="2"/>
  <c r="D6" i="2"/>
  <c r="F6" i="2"/>
  <c r="C7" i="2"/>
  <c r="D7" i="2"/>
  <c r="F7" i="2"/>
  <c r="C8" i="2"/>
  <c r="D8" i="2"/>
  <c r="F8" i="2"/>
  <c r="D5" i="2"/>
  <c r="F5" i="2"/>
  <c r="C5" i="2"/>
  <c r="B6" i="2"/>
  <c r="N6" i="2" s="1"/>
  <c r="B7" i="2"/>
  <c r="B8" i="2"/>
  <c r="B5" i="2"/>
  <c r="B559" i="1"/>
  <c r="C559" i="1"/>
  <c r="D559" i="1"/>
  <c r="B347" i="1"/>
  <c r="D347" i="1" s="1"/>
  <c r="C347" i="1"/>
  <c r="G500" i="2"/>
  <c r="H500" i="2"/>
  <c r="J500" i="2"/>
  <c r="G501" i="2"/>
  <c r="H501" i="2"/>
  <c r="J501" i="2"/>
  <c r="G502" i="2"/>
  <c r="H502" i="2"/>
  <c r="J502" i="2"/>
  <c r="G503" i="2"/>
  <c r="H503" i="2"/>
  <c r="J503" i="2"/>
  <c r="J499" i="2"/>
  <c r="H483" i="2"/>
  <c r="J483" i="2"/>
  <c r="G484" i="2"/>
  <c r="H484" i="2"/>
  <c r="J484" i="2"/>
  <c r="G485" i="2"/>
  <c r="H485" i="2"/>
  <c r="J485" i="2"/>
  <c r="G486" i="2"/>
  <c r="H486" i="2"/>
  <c r="J486" i="2"/>
  <c r="G487" i="2"/>
  <c r="H487" i="2"/>
  <c r="J487" i="2"/>
  <c r="G488" i="2"/>
  <c r="H488" i="2"/>
  <c r="J488" i="2"/>
  <c r="G489" i="2"/>
  <c r="H489" i="2"/>
  <c r="J489" i="2"/>
  <c r="G490" i="2"/>
  <c r="H490" i="2"/>
  <c r="J490" i="2"/>
  <c r="G491" i="2"/>
  <c r="H491" i="2"/>
  <c r="J491" i="2"/>
  <c r="G492" i="2"/>
  <c r="H492" i="2"/>
  <c r="J492" i="2"/>
  <c r="G493" i="2"/>
  <c r="H493" i="2"/>
  <c r="J493" i="2"/>
  <c r="G494" i="2"/>
  <c r="H494" i="2"/>
  <c r="J494" i="2"/>
  <c r="H495" i="2"/>
  <c r="J482" i="2"/>
  <c r="H482" i="2"/>
  <c r="G482" i="2"/>
  <c r="G471" i="2"/>
  <c r="H471" i="2"/>
  <c r="J471" i="2"/>
  <c r="G472" i="2"/>
  <c r="H472" i="2"/>
  <c r="J472" i="2"/>
  <c r="G473" i="2"/>
  <c r="H473" i="2"/>
  <c r="J473" i="2"/>
  <c r="G474" i="2"/>
  <c r="H474" i="2"/>
  <c r="J474" i="2"/>
  <c r="G475" i="2"/>
  <c r="H475" i="2"/>
  <c r="J475" i="2"/>
  <c r="G476" i="2"/>
  <c r="H476" i="2"/>
  <c r="J476" i="2"/>
  <c r="G477" i="2"/>
  <c r="H477" i="2"/>
  <c r="J477" i="2"/>
  <c r="G478" i="2"/>
  <c r="H478" i="2"/>
  <c r="J478" i="2"/>
  <c r="J470" i="2"/>
  <c r="H470" i="2"/>
  <c r="G470" i="2"/>
  <c r="G465" i="2"/>
  <c r="H465" i="2"/>
  <c r="J465" i="2"/>
  <c r="G466" i="2"/>
  <c r="H466" i="2"/>
  <c r="J466" i="2"/>
  <c r="J464" i="2"/>
  <c r="H464" i="2"/>
  <c r="G464" i="2"/>
  <c r="G452" i="2"/>
  <c r="H452" i="2"/>
  <c r="J452" i="2"/>
  <c r="G453" i="2"/>
  <c r="H453" i="2"/>
  <c r="J453" i="2"/>
  <c r="G454" i="2"/>
  <c r="H454" i="2"/>
  <c r="J454" i="2"/>
  <c r="J451" i="2"/>
  <c r="H451" i="2"/>
  <c r="G451" i="2"/>
  <c r="G447" i="2"/>
  <c r="H447" i="2"/>
  <c r="J447" i="2"/>
  <c r="G448" i="2"/>
  <c r="H448" i="2"/>
  <c r="J448" i="2"/>
  <c r="J446" i="2"/>
  <c r="H446" i="2"/>
  <c r="G446" i="2"/>
  <c r="G440" i="2"/>
  <c r="H440" i="2"/>
  <c r="J440" i="2"/>
  <c r="G441" i="2"/>
  <c r="H441" i="2"/>
  <c r="J441" i="2"/>
  <c r="G442" i="2"/>
  <c r="H442" i="2"/>
  <c r="J442" i="2"/>
  <c r="J439" i="2"/>
  <c r="H439" i="2"/>
  <c r="G439" i="2"/>
  <c r="G434" i="2"/>
  <c r="H434" i="2"/>
  <c r="J434" i="2"/>
  <c r="G435" i="2"/>
  <c r="H435" i="2"/>
  <c r="J435" i="2"/>
  <c r="G436" i="2"/>
  <c r="H436" i="2"/>
  <c r="J436" i="2"/>
  <c r="J433" i="2"/>
  <c r="H433" i="2"/>
  <c r="G433" i="2"/>
  <c r="G426" i="2"/>
  <c r="H426" i="2"/>
  <c r="J426" i="2"/>
  <c r="G427" i="2"/>
  <c r="H427" i="2"/>
  <c r="J427" i="2"/>
  <c r="G429" i="2"/>
  <c r="H429" i="2"/>
  <c r="J429" i="2"/>
  <c r="G430" i="2"/>
  <c r="H430" i="2"/>
  <c r="J430" i="2"/>
  <c r="J425" i="2"/>
  <c r="H425" i="2"/>
  <c r="G425" i="2"/>
  <c r="G421" i="2"/>
  <c r="H421" i="2"/>
  <c r="J421" i="2"/>
  <c r="G422" i="2"/>
  <c r="H422" i="2"/>
  <c r="J422" i="2"/>
  <c r="J420" i="2"/>
  <c r="H420" i="2"/>
  <c r="G420" i="2"/>
  <c r="G416" i="2"/>
  <c r="H416" i="2"/>
  <c r="J416" i="2"/>
  <c r="G417" i="2"/>
  <c r="H417" i="2"/>
  <c r="J417" i="2"/>
  <c r="J415" i="2"/>
  <c r="H415" i="2"/>
  <c r="G415" i="2"/>
  <c r="G411" i="2"/>
  <c r="H411" i="2"/>
  <c r="J411" i="2"/>
  <c r="G412" i="2"/>
  <c r="H412" i="2"/>
  <c r="J412" i="2"/>
  <c r="J410" i="2"/>
  <c r="H410" i="2"/>
  <c r="G410" i="2"/>
  <c r="G407" i="2"/>
  <c r="H407" i="2"/>
  <c r="J407" i="2"/>
  <c r="J406" i="2"/>
  <c r="H406" i="2"/>
  <c r="G406" i="2"/>
  <c r="G402" i="2"/>
  <c r="H402" i="2"/>
  <c r="J402" i="2"/>
  <c r="G403" i="2"/>
  <c r="H403" i="2"/>
  <c r="J403" i="2"/>
  <c r="J401" i="2"/>
  <c r="H401" i="2"/>
  <c r="G401" i="2"/>
  <c r="G396" i="2"/>
  <c r="H396" i="2"/>
  <c r="J396" i="2"/>
  <c r="G397" i="2"/>
  <c r="H397" i="2"/>
  <c r="J397" i="2"/>
  <c r="G398" i="2"/>
  <c r="H398" i="2"/>
  <c r="J398" i="2"/>
  <c r="J395" i="2"/>
  <c r="H395" i="2"/>
  <c r="G395" i="2"/>
  <c r="G390" i="2"/>
  <c r="H390" i="2"/>
  <c r="J390" i="2"/>
  <c r="G391" i="2"/>
  <c r="H391" i="2"/>
  <c r="J391" i="2"/>
  <c r="G392" i="2"/>
  <c r="H392" i="2"/>
  <c r="J392" i="2"/>
  <c r="J389" i="2"/>
  <c r="H389" i="2"/>
  <c r="G389" i="2"/>
  <c r="G384" i="2"/>
  <c r="H384" i="2"/>
  <c r="J384" i="2"/>
  <c r="G385" i="2"/>
  <c r="H385" i="2"/>
  <c r="J385" i="2"/>
  <c r="G386" i="2"/>
  <c r="H386" i="2"/>
  <c r="J386" i="2"/>
  <c r="J383" i="2"/>
  <c r="H383" i="2"/>
  <c r="G383" i="2"/>
  <c r="G373" i="2"/>
  <c r="J373" i="2"/>
  <c r="G374" i="2"/>
  <c r="H374" i="2"/>
  <c r="J374" i="2"/>
  <c r="G375" i="2"/>
  <c r="H375" i="2"/>
  <c r="J375" i="2"/>
  <c r="G376" i="2"/>
  <c r="H376" i="2"/>
  <c r="J376" i="2"/>
  <c r="J372" i="2"/>
  <c r="H372" i="2"/>
  <c r="G372" i="2"/>
  <c r="G356" i="2"/>
  <c r="H356" i="2"/>
  <c r="J356" i="2"/>
  <c r="G357" i="2"/>
  <c r="H357" i="2"/>
  <c r="J357" i="2"/>
  <c r="G358" i="2"/>
  <c r="H358" i="2"/>
  <c r="J358" i="2"/>
  <c r="G359" i="2"/>
  <c r="J359" i="2"/>
  <c r="G360" i="2"/>
  <c r="H360" i="2"/>
  <c r="J360" i="2"/>
  <c r="G361" i="2"/>
  <c r="H361" i="2"/>
  <c r="J361" i="2"/>
  <c r="G362" i="2"/>
  <c r="H362" i="2"/>
  <c r="J362" i="2"/>
  <c r="G363" i="2"/>
  <c r="H363" i="2"/>
  <c r="J363" i="2"/>
  <c r="G364" i="2"/>
  <c r="H364" i="2"/>
  <c r="J364" i="2"/>
  <c r="G365" i="2"/>
  <c r="H365" i="2"/>
  <c r="J365" i="2"/>
  <c r="G366" i="2"/>
  <c r="H366" i="2"/>
  <c r="J366" i="2"/>
  <c r="G367" i="2"/>
  <c r="H367" i="2"/>
  <c r="J367" i="2"/>
  <c r="G368" i="2"/>
  <c r="H368" i="2"/>
  <c r="J368" i="2"/>
  <c r="J355" i="2"/>
  <c r="H355" i="2"/>
  <c r="G355" i="2"/>
  <c r="G344" i="2"/>
  <c r="H344" i="2"/>
  <c r="J344" i="2"/>
  <c r="G345" i="2"/>
  <c r="H345" i="2"/>
  <c r="J345" i="2"/>
  <c r="G346" i="2"/>
  <c r="H346" i="2"/>
  <c r="J346" i="2"/>
  <c r="G347" i="2"/>
  <c r="H347" i="2"/>
  <c r="J347" i="2"/>
  <c r="G348" i="2"/>
  <c r="H348" i="2"/>
  <c r="J348" i="2"/>
  <c r="G349" i="2"/>
  <c r="H349" i="2"/>
  <c r="J349" i="2"/>
  <c r="G350" i="2"/>
  <c r="H350" i="2"/>
  <c r="J350" i="2"/>
  <c r="G351" i="2"/>
  <c r="J351" i="2"/>
  <c r="J343" i="2"/>
  <c r="H343" i="2"/>
  <c r="G343" i="2"/>
  <c r="G338" i="2"/>
  <c r="H338" i="2"/>
  <c r="J338" i="2"/>
  <c r="G339" i="2"/>
  <c r="J339" i="2"/>
  <c r="J337" i="2"/>
  <c r="H337" i="2"/>
  <c r="G337" i="2"/>
  <c r="G325" i="2"/>
  <c r="H325" i="2"/>
  <c r="J325" i="2"/>
  <c r="G326" i="2"/>
  <c r="J326" i="2"/>
  <c r="G327" i="2"/>
  <c r="H327" i="2"/>
  <c r="J327" i="2"/>
  <c r="J324" i="2"/>
  <c r="H324" i="2"/>
  <c r="G324" i="2"/>
  <c r="G320" i="2"/>
  <c r="H320" i="2"/>
  <c r="J320" i="2"/>
  <c r="G321" i="2"/>
  <c r="H321" i="2"/>
  <c r="J321" i="2"/>
  <c r="J319" i="2"/>
  <c r="G319" i="2"/>
  <c r="G313" i="2"/>
  <c r="H313" i="2"/>
  <c r="J313" i="2"/>
  <c r="G314" i="2"/>
  <c r="H314" i="2"/>
  <c r="J314" i="2"/>
  <c r="G315" i="2"/>
  <c r="H315" i="2"/>
  <c r="J315" i="2"/>
  <c r="J312" i="2"/>
  <c r="H312" i="2"/>
  <c r="G312" i="2"/>
  <c r="G307" i="2"/>
  <c r="J307" i="2"/>
  <c r="G308" i="2"/>
  <c r="H308" i="2"/>
  <c r="J308" i="2"/>
  <c r="G309" i="2"/>
  <c r="H309" i="2"/>
  <c r="J309" i="2"/>
  <c r="J306" i="2"/>
  <c r="G306" i="2"/>
  <c r="G299" i="2"/>
  <c r="H299" i="2"/>
  <c r="J299" i="2"/>
  <c r="G300" i="2"/>
  <c r="H300" i="2"/>
  <c r="J300" i="2"/>
  <c r="J302" i="2"/>
  <c r="G303" i="2"/>
  <c r="H303" i="2"/>
  <c r="J303" i="2"/>
  <c r="J298" i="2"/>
  <c r="H298" i="2"/>
  <c r="G298" i="2"/>
  <c r="G294" i="2"/>
  <c r="H294" i="2"/>
  <c r="J294" i="2"/>
  <c r="G295" i="2"/>
  <c r="H295" i="2"/>
  <c r="J295" i="2"/>
  <c r="J293" i="2"/>
  <c r="H293" i="2"/>
  <c r="G293" i="2"/>
  <c r="G289" i="2"/>
  <c r="J289" i="2"/>
  <c r="G290" i="2"/>
  <c r="H290" i="2"/>
  <c r="J290" i="2"/>
  <c r="J288" i="2"/>
  <c r="G288" i="2"/>
  <c r="G284" i="2"/>
  <c r="H284" i="2"/>
  <c r="J284" i="2"/>
  <c r="G285" i="2"/>
  <c r="J285" i="2"/>
  <c r="J283" i="2"/>
  <c r="H283" i="2"/>
  <c r="G283" i="2"/>
  <c r="G280" i="2"/>
  <c r="H280" i="2"/>
  <c r="J280" i="2"/>
  <c r="J279" i="2"/>
  <c r="H279" i="2"/>
  <c r="G279" i="2"/>
  <c r="G275" i="2"/>
  <c r="H275" i="2"/>
  <c r="J275" i="2"/>
  <c r="G276" i="2"/>
  <c r="H276" i="2"/>
  <c r="J276" i="2"/>
  <c r="J274" i="2"/>
  <c r="H274" i="2"/>
  <c r="G274" i="2"/>
  <c r="G269" i="2"/>
  <c r="J269" i="2"/>
  <c r="G270" i="2"/>
  <c r="J270" i="2"/>
  <c r="G271" i="2"/>
  <c r="H271" i="2"/>
  <c r="J271" i="2"/>
  <c r="J268" i="2"/>
  <c r="H268" i="2"/>
  <c r="G268" i="2"/>
  <c r="G263" i="2"/>
  <c r="H263" i="2"/>
  <c r="J263" i="2"/>
  <c r="G264" i="2"/>
  <c r="H264" i="2"/>
  <c r="J264" i="2"/>
  <c r="J262" i="2"/>
  <c r="G262" i="2"/>
  <c r="G257" i="2"/>
  <c r="J257" i="2"/>
  <c r="G258" i="2"/>
  <c r="H258" i="2"/>
  <c r="J258" i="2"/>
  <c r="G259" i="2"/>
  <c r="H259" i="2"/>
  <c r="J259" i="2"/>
  <c r="J256" i="2"/>
  <c r="G256" i="2"/>
  <c r="G247" i="2"/>
  <c r="J247" i="2"/>
  <c r="G248" i="2"/>
  <c r="H248" i="2"/>
  <c r="J248" i="2"/>
  <c r="G249" i="2"/>
  <c r="H249" i="2"/>
  <c r="J249" i="2"/>
  <c r="G250" i="2"/>
  <c r="H250" i="2"/>
  <c r="J250" i="2"/>
  <c r="J246" i="2"/>
  <c r="H246" i="2"/>
  <c r="G246" i="2"/>
  <c r="G230" i="2"/>
  <c r="H230" i="2"/>
  <c r="J230" i="2"/>
  <c r="G231" i="2"/>
  <c r="H231" i="2"/>
  <c r="J231" i="2"/>
  <c r="G232" i="2"/>
  <c r="H232" i="2"/>
  <c r="J232" i="2"/>
  <c r="G233" i="2"/>
  <c r="H233" i="2"/>
  <c r="J233" i="2"/>
  <c r="G234" i="2"/>
  <c r="H234" i="2"/>
  <c r="J234" i="2"/>
  <c r="G235" i="2"/>
  <c r="H235" i="2"/>
  <c r="J235" i="2"/>
  <c r="G236" i="2"/>
  <c r="H236" i="2"/>
  <c r="J236" i="2"/>
  <c r="G237" i="2"/>
  <c r="H237" i="2"/>
  <c r="J237" i="2"/>
  <c r="G238" i="2"/>
  <c r="H238" i="2"/>
  <c r="J238" i="2"/>
  <c r="G239" i="2"/>
  <c r="H239" i="2"/>
  <c r="J239" i="2"/>
  <c r="G240" i="2"/>
  <c r="H240" i="2"/>
  <c r="J240" i="2"/>
  <c r="G241" i="2"/>
  <c r="H241" i="2"/>
  <c r="J241" i="2"/>
  <c r="G242" i="2"/>
  <c r="H242" i="2"/>
  <c r="J242" i="2"/>
  <c r="J229" i="2"/>
  <c r="H229" i="2"/>
  <c r="G229" i="2"/>
  <c r="G218" i="2"/>
  <c r="H218" i="2"/>
  <c r="J218" i="2"/>
  <c r="G219" i="2"/>
  <c r="H219" i="2"/>
  <c r="J219" i="2"/>
  <c r="G220" i="2"/>
  <c r="H220" i="2"/>
  <c r="J220" i="2"/>
  <c r="G221" i="2"/>
  <c r="H221" i="2"/>
  <c r="J221" i="2"/>
  <c r="G222" i="2"/>
  <c r="H222" i="2"/>
  <c r="J222" i="2"/>
  <c r="G223" i="2"/>
  <c r="H223" i="2"/>
  <c r="J223" i="2"/>
  <c r="G224" i="2"/>
  <c r="H224" i="2"/>
  <c r="J224" i="2"/>
  <c r="G225" i="2"/>
  <c r="J225" i="2"/>
  <c r="J217" i="2"/>
  <c r="H217" i="2"/>
  <c r="G217" i="2"/>
  <c r="J213" i="2"/>
  <c r="G212" i="2"/>
  <c r="J212" i="2"/>
  <c r="G213" i="2"/>
  <c r="H213" i="2"/>
  <c r="J211" i="2"/>
  <c r="H211" i="2"/>
  <c r="G211" i="2"/>
  <c r="G199" i="2"/>
  <c r="J199" i="2"/>
  <c r="G200" i="2"/>
  <c r="H200" i="2"/>
  <c r="J200" i="2"/>
  <c r="G201" i="2"/>
  <c r="H201" i="2"/>
  <c r="J201" i="2"/>
  <c r="J198" i="2"/>
  <c r="H198" i="2"/>
  <c r="G194" i="2"/>
  <c r="H194" i="2"/>
  <c r="J194" i="2"/>
  <c r="G195" i="2"/>
  <c r="H195" i="2"/>
  <c r="J195" i="2"/>
  <c r="J193" i="2"/>
  <c r="G187" i="2"/>
  <c r="J187" i="2"/>
  <c r="G188" i="2"/>
  <c r="H188" i="2"/>
  <c r="J188" i="2"/>
  <c r="G189" i="2"/>
  <c r="H189" i="2"/>
  <c r="J189" i="2"/>
  <c r="J186" i="2"/>
  <c r="G181" i="2"/>
  <c r="H181" i="2"/>
  <c r="J181" i="2"/>
  <c r="G182" i="2"/>
  <c r="H182" i="2"/>
  <c r="J182" i="2"/>
  <c r="G183" i="2"/>
  <c r="H183" i="2"/>
  <c r="J183" i="2"/>
  <c r="J180" i="2"/>
  <c r="H180" i="2"/>
  <c r="G180" i="2"/>
  <c r="G173" i="2"/>
  <c r="J173" i="2"/>
  <c r="H174" i="2"/>
  <c r="J174" i="2"/>
  <c r="G176" i="2"/>
  <c r="H176" i="2"/>
  <c r="J176" i="2"/>
  <c r="G177" i="2"/>
  <c r="J177" i="2"/>
  <c r="J172" i="2"/>
  <c r="G172" i="2"/>
  <c r="G168" i="2"/>
  <c r="H168" i="2"/>
  <c r="J168" i="2"/>
  <c r="G169" i="2"/>
  <c r="H169" i="2"/>
  <c r="J169" i="2"/>
  <c r="J167" i="2"/>
  <c r="G167" i="2"/>
  <c r="J163" i="2"/>
  <c r="J162" i="2"/>
  <c r="G162" i="2"/>
  <c r="J164" i="2"/>
  <c r="G164" i="2"/>
  <c r="H163" i="2"/>
  <c r="G163" i="2"/>
  <c r="H162" i="2"/>
  <c r="G158" i="2"/>
  <c r="H158" i="2"/>
  <c r="J158" i="2"/>
  <c r="G159" i="2"/>
  <c r="H159" i="2"/>
  <c r="J159" i="2"/>
  <c r="J157" i="2"/>
  <c r="H157" i="2"/>
  <c r="G157" i="2"/>
  <c r="J154" i="2"/>
  <c r="G154" i="2"/>
  <c r="J153" i="2"/>
  <c r="G153" i="2"/>
  <c r="G149" i="2"/>
  <c r="H149" i="2"/>
  <c r="J149" i="2"/>
  <c r="G150" i="2"/>
  <c r="H150" i="2"/>
  <c r="J150" i="2"/>
  <c r="J148" i="2"/>
  <c r="H148" i="2"/>
  <c r="G148" i="2"/>
  <c r="G143" i="2"/>
  <c r="H143" i="2"/>
  <c r="J143" i="2"/>
  <c r="G144" i="2"/>
  <c r="J144" i="2"/>
  <c r="G145" i="2"/>
  <c r="H145" i="2"/>
  <c r="J145" i="2"/>
  <c r="J142" i="2"/>
  <c r="H142" i="2"/>
  <c r="G142" i="2"/>
  <c r="G137" i="2"/>
  <c r="J137" i="2"/>
  <c r="G138" i="2"/>
  <c r="J138" i="2"/>
  <c r="G139" i="2"/>
  <c r="H139" i="2"/>
  <c r="J139" i="2"/>
  <c r="J136" i="2"/>
  <c r="G136" i="2"/>
  <c r="G131" i="2"/>
  <c r="H131" i="2"/>
  <c r="J131" i="2"/>
  <c r="G132" i="2"/>
  <c r="H132" i="2"/>
  <c r="J132" i="2"/>
  <c r="G133" i="2"/>
  <c r="H133" i="2"/>
  <c r="J133" i="2"/>
  <c r="J130" i="2"/>
  <c r="H130" i="2"/>
  <c r="G130" i="2"/>
  <c r="G124" i="2"/>
  <c r="H124" i="2"/>
  <c r="J124" i="2"/>
  <c r="G125" i="2"/>
  <c r="H125" i="2"/>
  <c r="J125" i="2"/>
  <c r="J123" i="2"/>
  <c r="H123" i="2"/>
  <c r="G123" i="2"/>
  <c r="J122" i="2"/>
  <c r="H122" i="2"/>
  <c r="G122" i="2"/>
  <c r="J121" i="2"/>
  <c r="H121" i="2"/>
  <c r="G121" i="2"/>
  <c r="G105" i="2"/>
  <c r="H105" i="2"/>
  <c r="J105" i="2"/>
  <c r="G106" i="2"/>
  <c r="H106" i="2"/>
  <c r="J106" i="2"/>
  <c r="G107" i="2"/>
  <c r="J107" i="2"/>
  <c r="H108" i="2"/>
  <c r="J108" i="2"/>
  <c r="G109" i="2"/>
  <c r="J109" i="2"/>
  <c r="G110" i="2"/>
  <c r="H110" i="2"/>
  <c r="J110" i="2"/>
  <c r="G111" i="2"/>
  <c r="H111" i="2"/>
  <c r="J111" i="2"/>
  <c r="G112" i="2"/>
  <c r="H112" i="2"/>
  <c r="J112" i="2"/>
  <c r="G113" i="2"/>
  <c r="H113" i="2"/>
  <c r="J113" i="2"/>
  <c r="G114" i="2"/>
  <c r="H114" i="2"/>
  <c r="J114" i="2"/>
  <c r="G115" i="2"/>
  <c r="H115" i="2"/>
  <c r="J115" i="2"/>
  <c r="G116" i="2"/>
  <c r="H116" i="2"/>
  <c r="J116" i="2"/>
  <c r="G117" i="2"/>
  <c r="H117" i="2"/>
  <c r="J117" i="2"/>
  <c r="J104" i="2"/>
  <c r="H104" i="2"/>
  <c r="J92" i="2"/>
  <c r="H92" i="2"/>
  <c r="G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88" i="2"/>
  <c r="H88" i="2"/>
  <c r="G88" i="2"/>
  <c r="J87" i="2"/>
  <c r="H87" i="2"/>
  <c r="G87" i="2"/>
  <c r="J86" i="2"/>
  <c r="H86" i="2"/>
  <c r="G86" i="2"/>
  <c r="G82" i="2"/>
  <c r="H82" i="2"/>
  <c r="J82" i="2"/>
  <c r="J81" i="2"/>
  <c r="H81" i="2"/>
  <c r="G81" i="2"/>
  <c r="J80" i="2"/>
  <c r="G80" i="2"/>
  <c r="J79" i="2"/>
  <c r="H79" i="2"/>
  <c r="G79" i="2"/>
  <c r="C28" i="4" l="1"/>
  <c r="C36" i="4"/>
  <c r="H11" i="2"/>
  <c r="H18" i="2"/>
  <c r="H20" i="2"/>
  <c r="H12" i="2"/>
  <c r="H75" i="2"/>
  <c r="I63" i="2"/>
  <c r="H63" i="2"/>
  <c r="H8" i="2"/>
  <c r="H6" i="2"/>
  <c r="H13" i="2"/>
  <c r="H24" i="2"/>
  <c r="H39" i="2"/>
  <c r="G5" i="2"/>
  <c r="E5" i="2"/>
  <c r="I5" i="2" s="1"/>
  <c r="H42" i="2"/>
  <c r="H7" i="2"/>
  <c r="H56" i="2"/>
  <c r="N5" i="2"/>
  <c r="H5" i="2"/>
  <c r="H17" i="2"/>
  <c r="H33" i="2"/>
  <c r="G64" i="2"/>
  <c r="G17" i="2"/>
  <c r="H25" i="2"/>
  <c r="G7" i="2"/>
  <c r="J5" i="2"/>
  <c r="E73" i="2"/>
  <c r="I73" i="2" s="1"/>
  <c r="E23" i="2"/>
  <c r="I23" i="2" s="1"/>
  <c r="E76" i="2"/>
  <c r="I76" i="2" s="1"/>
  <c r="E28" i="2"/>
  <c r="I28" i="2" s="1"/>
  <c r="E48" i="2"/>
  <c r="I48" i="2" s="1"/>
  <c r="E51" i="2"/>
  <c r="I51" i="2" s="1"/>
  <c r="E74" i="2"/>
  <c r="I74" i="2" s="1"/>
  <c r="E8" i="2"/>
  <c r="I8" i="2" s="1"/>
  <c r="E6" i="2"/>
  <c r="I6" i="2" s="1"/>
  <c r="E7" i="2"/>
  <c r="I7" i="2" s="1"/>
  <c r="E11" i="2"/>
  <c r="I11" i="2" s="1"/>
  <c r="E13" i="2"/>
  <c r="I13" i="2" s="1"/>
  <c r="E18" i="2"/>
  <c r="I18" i="2" s="1"/>
  <c r="E20" i="2"/>
  <c r="I20" i="2" s="1"/>
  <c r="E25" i="2"/>
  <c r="I25" i="2" s="1"/>
  <c r="E34" i="2"/>
  <c r="I34" i="2" s="1"/>
  <c r="E37" i="2"/>
  <c r="I37" i="2" s="1"/>
  <c r="E39" i="2"/>
  <c r="I39" i="2" s="1"/>
  <c r="E42" i="2"/>
  <c r="I42" i="2" s="1"/>
  <c r="E44" i="2"/>
  <c r="I44" i="2" s="1"/>
  <c r="E56" i="2"/>
  <c r="I56" i="2" s="1"/>
  <c r="E58" i="2"/>
  <c r="I58" i="2" s="1"/>
  <c r="E69" i="2"/>
  <c r="I69" i="2" s="1"/>
  <c r="E75" i="2"/>
  <c r="I75" i="2" s="1"/>
  <c r="E43" i="2"/>
  <c r="I43" i="2" s="1"/>
  <c r="E38" i="2"/>
  <c r="I38" i="2" s="1"/>
  <c r="E29" i="2"/>
  <c r="I29" i="2" s="1"/>
  <c r="E47" i="2"/>
  <c r="I47" i="2" s="1"/>
  <c r="E52" i="2"/>
  <c r="I52" i="2" s="1"/>
  <c r="E12" i="2"/>
  <c r="I12" i="2" s="1"/>
  <c r="E14" i="2"/>
  <c r="I14" i="2" s="1"/>
  <c r="E17" i="2"/>
  <c r="I17" i="2" s="1"/>
  <c r="E19" i="2"/>
  <c r="I19" i="2" s="1"/>
  <c r="E24" i="2"/>
  <c r="I24" i="2" s="1"/>
  <c r="E33" i="2"/>
  <c r="I33" i="2" s="1"/>
  <c r="E55" i="2"/>
  <c r="I55" i="2" s="1"/>
  <c r="E57" i="2"/>
  <c r="I57" i="2" s="1"/>
  <c r="E68" i="2"/>
  <c r="I68" i="2" s="1"/>
  <c r="E70" i="2"/>
  <c r="I70" i="2" s="1"/>
  <c r="O12" i="2"/>
  <c r="N12" i="2"/>
  <c r="G23" i="2"/>
  <c r="O23" i="2"/>
  <c r="N28" i="2"/>
  <c r="O28" i="2"/>
  <c r="O58" i="2"/>
  <c r="N58" i="2"/>
  <c r="G70" i="2"/>
  <c r="N70" i="2"/>
  <c r="O70" i="2"/>
  <c r="O75" i="2"/>
  <c r="N74" i="2"/>
  <c r="O74" i="2"/>
  <c r="O5" i="2"/>
  <c r="O13" i="2"/>
  <c r="N13" i="2"/>
  <c r="N25" i="2"/>
  <c r="O25" i="2"/>
  <c r="N32" i="2"/>
  <c r="O32" i="2"/>
  <c r="O37" i="2"/>
  <c r="N37" i="2"/>
  <c r="N42" i="2"/>
  <c r="O42" i="2"/>
  <c r="O47" i="2"/>
  <c r="N47" i="2"/>
  <c r="J52" i="2"/>
  <c r="O62" i="2"/>
  <c r="N62" i="2"/>
  <c r="N76" i="2"/>
  <c r="O76" i="2"/>
  <c r="N20" i="2"/>
  <c r="O20" i="2"/>
  <c r="N8" i="2"/>
  <c r="O8" i="2"/>
  <c r="N17" i="2"/>
  <c r="O17" i="2"/>
  <c r="O24" i="2"/>
  <c r="N33" i="2"/>
  <c r="O33" i="2"/>
  <c r="O38" i="2"/>
  <c r="N38" i="2"/>
  <c r="N43" i="2"/>
  <c r="O43" i="2"/>
  <c r="O48" i="2"/>
  <c r="N48" i="2"/>
  <c r="O63" i="2"/>
  <c r="N63" i="2"/>
  <c r="O52" i="2"/>
  <c r="N52" i="2"/>
  <c r="N57" i="2"/>
  <c r="O57" i="2"/>
  <c r="O7" i="2"/>
  <c r="N7" i="2"/>
  <c r="N18" i="2"/>
  <c r="O18" i="2"/>
  <c r="O34" i="2"/>
  <c r="N34" i="2"/>
  <c r="O39" i="2"/>
  <c r="O44" i="2"/>
  <c r="N44" i="2"/>
  <c r="O55" i="2"/>
  <c r="N55" i="2"/>
  <c r="O64" i="2"/>
  <c r="N64" i="2"/>
  <c r="O11" i="2"/>
  <c r="N11" i="2"/>
  <c r="N69" i="2"/>
  <c r="O69" i="2"/>
  <c r="O6" i="2"/>
  <c r="N19" i="2"/>
  <c r="O19" i="2"/>
  <c r="O51" i="2"/>
  <c r="N51" i="2"/>
  <c r="N56" i="2"/>
  <c r="O56" i="2"/>
  <c r="N68" i="2"/>
  <c r="O68" i="2"/>
  <c r="N73" i="2"/>
  <c r="O73" i="2"/>
  <c r="J74" i="2"/>
  <c r="K136" i="2"/>
  <c r="K108" i="2"/>
  <c r="G75" i="2"/>
  <c r="K158" i="2"/>
  <c r="K153" i="2"/>
  <c r="K148" i="2"/>
  <c r="K100" i="2"/>
  <c r="G57" i="2"/>
  <c r="G33" i="2"/>
  <c r="J28" i="2"/>
  <c r="G6" i="2"/>
  <c r="K105" i="2"/>
  <c r="K96" i="2"/>
  <c r="K97" i="2"/>
  <c r="K95" i="2"/>
  <c r="K99" i="2"/>
  <c r="K93" i="2"/>
  <c r="G28" i="2"/>
  <c r="K145" i="2"/>
  <c r="K130" i="2"/>
  <c r="K121" i="2"/>
  <c r="K142" i="2"/>
  <c r="K86" i="2"/>
  <c r="K123" i="2"/>
  <c r="K88" i="2"/>
  <c r="K132" i="2"/>
  <c r="K131" i="2"/>
  <c r="B15" i="2"/>
  <c r="K12" i="2" s="1"/>
  <c r="K109" i="2"/>
  <c r="K94" i="2"/>
  <c r="K98" i="2"/>
  <c r="K124" i="2"/>
  <c r="K144" i="2"/>
  <c r="K149" i="2"/>
  <c r="K112" i="2"/>
  <c r="K110" i="2"/>
  <c r="K111" i="2"/>
  <c r="K104" i="2"/>
  <c r="B9" i="2"/>
  <c r="K5" i="2" s="1"/>
  <c r="B35" i="2"/>
  <c r="K32" i="2" s="1"/>
  <c r="B40" i="2"/>
  <c r="K37" i="2" s="1"/>
  <c r="B45" i="2"/>
  <c r="K42" i="2" s="1"/>
  <c r="B53" i="2"/>
  <c r="G62" i="2"/>
  <c r="B65" i="2"/>
  <c r="K61" i="2" s="1"/>
  <c r="B21" i="2"/>
  <c r="K17" i="2" s="1"/>
  <c r="K114" i="2"/>
  <c r="K116" i="2"/>
  <c r="K113" i="2"/>
  <c r="K107" i="2"/>
  <c r="B59" i="2"/>
  <c r="K55" i="2" s="1"/>
  <c r="K138" i="2"/>
  <c r="K122" i="2"/>
  <c r="K139" i="2"/>
  <c r="B71" i="2"/>
  <c r="K70" i="2" s="1"/>
  <c r="B77" i="2"/>
  <c r="K74" i="2" s="1"/>
  <c r="K117" i="2"/>
  <c r="K115" i="2"/>
  <c r="K159" i="2"/>
  <c r="B26" i="2"/>
  <c r="K25" i="2" s="1"/>
  <c r="B30" i="2"/>
  <c r="K29" i="2" s="1"/>
  <c r="K162" i="2"/>
  <c r="K163" i="2"/>
  <c r="G73" i="2"/>
  <c r="G43" i="2"/>
  <c r="J55" i="2"/>
  <c r="G76" i="2"/>
  <c r="J14" i="2"/>
  <c r="G29" i="2"/>
  <c r="G24" i="2"/>
  <c r="J32" i="2"/>
  <c r="H29" i="2"/>
  <c r="H61" i="2"/>
  <c r="J29" i="2"/>
  <c r="G13" i="2"/>
  <c r="H28" i="2"/>
  <c r="J39" i="2"/>
  <c r="H55" i="2"/>
  <c r="G63" i="2"/>
  <c r="J70" i="2"/>
  <c r="J12" i="2"/>
  <c r="G42" i="2"/>
  <c r="H62" i="2"/>
  <c r="J62" i="2"/>
  <c r="G18" i="2"/>
  <c r="G55" i="2"/>
  <c r="G51" i="2"/>
  <c r="H57" i="2"/>
  <c r="G12" i="2"/>
  <c r="J58" i="2"/>
  <c r="J69" i="2"/>
  <c r="G74" i="2"/>
  <c r="H74" i="2"/>
  <c r="J17" i="2"/>
  <c r="J37" i="2"/>
  <c r="H70" i="2"/>
  <c r="H69" i="2"/>
  <c r="J75" i="2"/>
  <c r="J76" i="2"/>
  <c r="J61" i="2"/>
  <c r="G58" i="2"/>
  <c r="J57" i="2"/>
  <c r="J47" i="2"/>
  <c r="G47" i="2"/>
  <c r="H48" i="2"/>
  <c r="H52" i="2"/>
  <c r="G52" i="2"/>
  <c r="G44" i="2"/>
  <c r="G37" i="2"/>
  <c r="G39" i="2"/>
  <c r="J38" i="2"/>
  <c r="G34" i="2"/>
  <c r="H32" i="2"/>
  <c r="J24" i="2"/>
  <c r="G20" i="2"/>
  <c r="J43" i="2"/>
  <c r="J20" i="2"/>
  <c r="J13" i="2"/>
  <c r="J33" i="2"/>
  <c r="H43" i="2"/>
  <c r="G19" i="2"/>
  <c r="J23" i="2"/>
  <c r="J48" i="2"/>
  <c r="J51" i="2"/>
  <c r="J64" i="2"/>
  <c r="G14" i="2"/>
  <c r="J19" i="2"/>
  <c r="J42" i="2"/>
  <c r="H51" i="2"/>
  <c r="H64" i="2"/>
  <c r="H37" i="2"/>
  <c r="G69" i="2"/>
  <c r="J73" i="2"/>
  <c r="H68" i="2"/>
  <c r="J68" i="2"/>
  <c r="G68" i="2"/>
  <c r="J63" i="2"/>
  <c r="G56" i="2"/>
  <c r="H58" i="2"/>
  <c r="J56" i="2"/>
  <c r="G48" i="2"/>
  <c r="J44" i="2"/>
  <c r="H44" i="2"/>
  <c r="H38" i="2"/>
  <c r="G38" i="2"/>
  <c r="J34" i="2"/>
  <c r="G25" i="2"/>
  <c r="J25" i="2"/>
  <c r="J18" i="2"/>
  <c r="G11" i="2"/>
  <c r="J11" i="2"/>
  <c r="G8" i="2"/>
  <c r="J8" i="2"/>
  <c r="J6" i="2"/>
  <c r="J7" i="2"/>
  <c r="B28" i="4" l="1"/>
  <c r="B36" i="4"/>
  <c r="K47" i="2"/>
  <c r="K49" i="2"/>
  <c r="K50" i="2"/>
  <c r="K51" i="2"/>
  <c r="K39" i="2"/>
  <c r="K76" i="2"/>
  <c r="K56" i="2"/>
  <c r="K43" i="2"/>
  <c r="K8" i="2"/>
  <c r="K28" i="2"/>
  <c r="K73" i="2"/>
  <c r="K52" i="2"/>
  <c r="K75" i="2"/>
  <c r="K58" i="2"/>
  <c r="K6" i="2"/>
  <c r="K34" i="2"/>
  <c r="K33" i="2"/>
  <c r="K20" i="2"/>
  <c r="K69" i="2"/>
  <c r="K68" i="2"/>
  <c r="K44" i="2"/>
  <c r="K38" i="2"/>
  <c r="K62" i="2"/>
  <c r="K57" i="2"/>
  <c r="K64" i="2"/>
  <c r="K63" i="2"/>
  <c r="K19" i="2"/>
  <c r="K18" i="2"/>
  <c r="K7" i="2"/>
  <c r="K48" i="2"/>
  <c r="K24" i="2"/>
  <c r="K23" i="2"/>
  <c r="K11" i="2"/>
  <c r="K14" i="2"/>
  <c r="K13" i="2"/>
  <c r="B592" i="1"/>
  <c r="D592" i="1" s="1"/>
  <c r="C592" i="1"/>
  <c r="B314" i="1"/>
  <c r="C314" i="1"/>
  <c r="D314" i="1" l="1"/>
  <c r="B241" i="1"/>
  <c r="C1228" i="1" l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D1220" i="1" s="1"/>
  <c r="B1220" i="1"/>
  <c r="C1217" i="1"/>
  <c r="B1217" i="1"/>
  <c r="C1216" i="1"/>
  <c r="B1216" i="1"/>
  <c r="D1216" i="1" s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D1204" i="1" s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D1196" i="1" s="1"/>
  <c r="C1195" i="1"/>
  <c r="B1195" i="1"/>
  <c r="C1194" i="1"/>
  <c r="B1194" i="1"/>
  <c r="C1193" i="1"/>
  <c r="B1193" i="1"/>
  <c r="D1193" i="1" s="1"/>
  <c r="C1190" i="1"/>
  <c r="B1190" i="1"/>
  <c r="C1189" i="1"/>
  <c r="B1189" i="1"/>
  <c r="C1188" i="1"/>
  <c r="B1188" i="1"/>
  <c r="D1188" i="1" s="1"/>
  <c r="C1187" i="1"/>
  <c r="B1187" i="1"/>
  <c r="C1186" i="1"/>
  <c r="B1186" i="1"/>
  <c r="C1185" i="1"/>
  <c r="B1185" i="1"/>
  <c r="C1184" i="1"/>
  <c r="B1184" i="1"/>
  <c r="C1183" i="1"/>
  <c r="B1183" i="1"/>
  <c r="C1180" i="1"/>
  <c r="B1180" i="1"/>
  <c r="C1179" i="1"/>
  <c r="B1179" i="1"/>
  <c r="C1178" i="1"/>
  <c r="B1178" i="1"/>
  <c r="D1178" i="1" s="1"/>
  <c r="C1177" i="1"/>
  <c r="B1177" i="1"/>
  <c r="C1176" i="1"/>
  <c r="B1176" i="1"/>
  <c r="C1175" i="1"/>
  <c r="B1175" i="1"/>
  <c r="C1172" i="1"/>
  <c r="B1172" i="1"/>
  <c r="D1172" i="1" s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D1166" i="1" s="1"/>
  <c r="C1165" i="1"/>
  <c r="B1165" i="1"/>
  <c r="C1164" i="1"/>
  <c r="B1164" i="1"/>
  <c r="D1164" i="1" s="1"/>
  <c r="C1163" i="1"/>
  <c r="B1163" i="1"/>
  <c r="D1163" i="1" s="1"/>
  <c r="C1162" i="1"/>
  <c r="B1162" i="1"/>
  <c r="C1161" i="1"/>
  <c r="B1161" i="1"/>
  <c r="C1160" i="1"/>
  <c r="B1160" i="1"/>
  <c r="D1160" i="1" s="1"/>
  <c r="C1159" i="1"/>
  <c r="B1159" i="1"/>
  <c r="C1158" i="1"/>
  <c r="B1158" i="1"/>
  <c r="D1158" i="1" s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D1152" i="1" s="1"/>
  <c r="C1151" i="1"/>
  <c r="B1151" i="1"/>
  <c r="C1148" i="1"/>
  <c r="B1148" i="1"/>
  <c r="C1147" i="1"/>
  <c r="B1147" i="1"/>
  <c r="C1146" i="1"/>
  <c r="B1146" i="1"/>
  <c r="D1146" i="1" s="1"/>
  <c r="C1145" i="1"/>
  <c r="B1145" i="1"/>
  <c r="C1144" i="1"/>
  <c r="B1144" i="1"/>
  <c r="C1143" i="1"/>
  <c r="B1143" i="1"/>
  <c r="C1142" i="1"/>
  <c r="B1142" i="1"/>
  <c r="C1141" i="1"/>
  <c r="B1141" i="1"/>
  <c r="C1138" i="1"/>
  <c r="B1138" i="1"/>
  <c r="D1138" i="1" s="1"/>
  <c r="C1137" i="1"/>
  <c r="B1137" i="1"/>
  <c r="C1136" i="1"/>
  <c r="B1136" i="1"/>
  <c r="D1136" i="1" s="1"/>
  <c r="C1135" i="1"/>
  <c r="B1135" i="1"/>
  <c r="D1135" i="1" s="1"/>
  <c r="C1134" i="1"/>
  <c r="B1134" i="1"/>
  <c r="C1131" i="1"/>
  <c r="B1131" i="1"/>
  <c r="C1130" i="1"/>
  <c r="B1130" i="1"/>
  <c r="D1130" i="1" s="1"/>
  <c r="C1129" i="1"/>
  <c r="B1129" i="1"/>
  <c r="C1128" i="1"/>
  <c r="B1128" i="1"/>
  <c r="D1128" i="1" s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D1122" i="1" s="1"/>
  <c r="C1121" i="1"/>
  <c r="B1121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D1105" i="1" s="1"/>
  <c r="C1104" i="1"/>
  <c r="B1104" i="1"/>
  <c r="C1103" i="1"/>
  <c r="B1103" i="1"/>
  <c r="C1102" i="1"/>
  <c r="B1102" i="1"/>
  <c r="C1101" i="1"/>
  <c r="B1101" i="1"/>
  <c r="C1100" i="1"/>
  <c r="B1100" i="1"/>
  <c r="D1100" i="1" s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D1094" i="1" s="1"/>
  <c r="C1093" i="1"/>
  <c r="B1093" i="1"/>
  <c r="D1093" i="1" s="1"/>
  <c r="C1092" i="1"/>
  <c r="D1092" i="1" s="1"/>
  <c r="B1092" i="1"/>
  <c r="C1091" i="1"/>
  <c r="B1091" i="1"/>
  <c r="C1090" i="1"/>
  <c r="B1090" i="1"/>
  <c r="C1089" i="1"/>
  <c r="B1089" i="1"/>
  <c r="C1088" i="1"/>
  <c r="B1088" i="1"/>
  <c r="D1088" i="1" s="1"/>
  <c r="C1087" i="1"/>
  <c r="B1087" i="1"/>
  <c r="C1086" i="1"/>
  <c r="B1086" i="1"/>
  <c r="C1085" i="1"/>
  <c r="B1085" i="1"/>
  <c r="C1084" i="1"/>
  <c r="B1084" i="1"/>
  <c r="C1083" i="1"/>
  <c r="B1083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0" i="1"/>
  <c r="B1070" i="1"/>
  <c r="C1069" i="1"/>
  <c r="B1069" i="1"/>
  <c r="C1068" i="1"/>
  <c r="B1068" i="1"/>
  <c r="C1067" i="1"/>
  <c r="B1067" i="1"/>
  <c r="C1066" i="1"/>
  <c r="B1066" i="1"/>
  <c r="C1063" i="1"/>
  <c r="B1063" i="1"/>
  <c r="C1062" i="1"/>
  <c r="B1062" i="1"/>
  <c r="C1061" i="1"/>
  <c r="B1061" i="1"/>
  <c r="C1060" i="1"/>
  <c r="B1060" i="1"/>
  <c r="C1059" i="1"/>
  <c r="B1059" i="1"/>
  <c r="C1056" i="1"/>
  <c r="B1056" i="1"/>
  <c r="C1055" i="1"/>
  <c r="B1055" i="1"/>
  <c r="C1054" i="1"/>
  <c r="B1054" i="1"/>
  <c r="C1053" i="1"/>
  <c r="D1053" i="1" s="1"/>
  <c r="B1053" i="1"/>
  <c r="C1052" i="1"/>
  <c r="B1052" i="1"/>
  <c r="C1051" i="1"/>
  <c r="B1051" i="1"/>
  <c r="C1050" i="1"/>
  <c r="B1050" i="1"/>
  <c r="C1046" i="1"/>
  <c r="B1046" i="1"/>
  <c r="C1045" i="1"/>
  <c r="B1045" i="1"/>
  <c r="C1044" i="1"/>
  <c r="B1044" i="1"/>
  <c r="C1041" i="1"/>
  <c r="B1041" i="1"/>
  <c r="C1040" i="1"/>
  <c r="B1040" i="1"/>
  <c r="C1039" i="1"/>
  <c r="B1039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D1030" i="1" s="1"/>
  <c r="C1029" i="1"/>
  <c r="B1029" i="1"/>
  <c r="C1028" i="1"/>
  <c r="B1028" i="1"/>
  <c r="C1025" i="1"/>
  <c r="B1025" i="1"/>
  <c r="C1024" i="1"/>
  <c r="B1024" i="1"/>
  <c r="C1021" i="1"/>
  <c r="B1021" i="1"/>
  <c r="C1020" i="1"/>
  <c r="B1020" i="1"/>
  <c r="D1020" i="1" s="1"/>
  <c r="C1017" i="1"/>
  <c r="B1017" i="1"/>
  <c r="C1016" i="1"/>
  <c r="B1016" i="1"/>
  <c r="C1013" i="1"/>
  <c r="B1013" i="1"/>
  <c r="D1013" i="1" s="1"/>
  <c r="C1012" i="1"/>
  <c r="B1012" i="1"/>
  <c r="D1012" i="1" s="1"/>
  <c r="C1011" i="1"/>
  <c r="B1011" i="1"/>
  <c r="C1010" i="1"/>
  <c r="B1010" i="1"/>
  <c r="C1009" i="1"/>
  <c r="B1009" i="1"/>
  <c r="D1009" i="1" s="1"/>
  <c r="C1008" i="1"/>
  <c r="B1008" i="1"/>
  <c r="C1007" i="1"/>
  <c r="B1007" i="1"/>
  <c r="C1006" i="1"/>
  <c r="B1006" i="1"/>
  <c r="C1005" i="1"/>
  <c r="B1005" i="1"/>
  <c r="C1002" i="1"/>
  <c r="B1002" i="1"/>
  <c r="C1001" i="1"/>
  <c r="B1001" i="1"/>
  <c r="C1000" i="1"/>
  <c r="B1000" i="1"/>
  <c r="C999" i="1"/>
  <c r="B999" i="1"/>
  <c r="C996" i="1"/>
  <c r="B996" i="1"/>
  <c r="D996" i="1" s="1"/>
  <c r="C995" i="1"/>
  <c r="D995" i="1" s="1"/>
  <c r="B995" i="1"/>
  <c r="C994" i="1"/>
  <c r="B994" i="1"/>
  <c r="C993" i="1"/>
  <c r="B993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D966" i="1" s="1"/>
  <c r="C965" i="1"/>
  <c r="B965" i="1"/>
  <c r="C964" i="1"/>
  <c r="B964" i="1"/>
  <c r="C963" i="1"/>
  <c r="B963" i="1"/>
  <c r="D963" i="1" s="1"/>
  <c r="C962" i="1"/>
  <c r="B962" i="1"/>
  <c r="C961" i="1"/>
  <c r="B961" i="1"/>
  <c r="C960" i="1"/>
  <c r="B960" i="1"/>
  <c r="D960" i="1" s="1"/>
  <c r="C957" i="1"/>
  <c r="B957" i="1"/>
  <c r="C956" i="1"/>
  <c r="B956" i="1"/>
  <c r="C955" i="1"/>
  <c r="B955" i="1"/>
  <c r="D955" i="1" s="1"/>
  <c r="C954" i="1"/>
  <c r="B954" i="1"/>
  <c r="C953" i="1"/>
  <c r="B953" i="1"/>
  <c r="C952" i="1"/>
  <c r="B952" i="1"/>
  <c r="D952" i="1" s="1"/>
  <c r="C951" i="1"/>
  <c r="B951" i="1"/>
  <c r="C950" i="1"/>
  <c r="B950" i="1"/>
  <c r="C949" i="1"/>
  <c r="B949" i="1"/>
  <c r="D949" i="1" s="1"/>
  <c r="C946" i="1"/>
  <c r="B946" i="1"/>
  <c r="C945" i="1"/>
  <c r="B945" i="1"/>
  <c r="C944" i="1"/>
  <c r="B944" i="1"/>
  <c r="D944" i="1" s="1"/>
  <c r="C943" i="1"/>
  <c r="B943" i="1"/>
  <c r="C942" i="1"/>
  <c r="B942" i="1"/>
  <c r="C941" i="1"/>
  <c r="B941" i="1"/>
  <c r="D941" i="1" s="1"/>
  <c r="C940" i="1"/>
  <c r="B940" i="1"/>
  <c r="C939" i="1"/>
  <c r="B939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D919" i="1" s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4" i="1"/>
  <c r="B894" i="1"/>
  <c r="C893" i="1"/>
  <c r="B893" i="1"/>
  <c r="C892" i="1"/>
  <c r="B892" i="1"/>
  <c r="C891" i="1"/>
  <c r="B891" i="1"/>
  <c r="C890" i="1"/>
  <c r="B890" i="1"/>
  <c r="C887" i="1"/>
  <c r="B887" i="1"/>
  <c r="C886" i="1"/>
  <c r="B886" i="1"/>
  <c r="D886" i="1" s="1"/>
  <c r="C885" i="1"/>
  <c r="B885" i="1"/>
  <c r="C884" i="1"/>
  <c r="B884" i="1"/>
  <c r="C883" i="1"/>
  <c r="B883" i="1"/>
  <c r="D883" i="1" s="1"/>
  <c r="C882" i="1"/>
  <c r="B882" i="1"/>
  <c r="C881" i="1"/>
  <c r="B881" i="1"/>
  <c r="C880" i="1"/>
  <c r="B880" i="1"/>
  <c r="D880" i="1" s="1"/>
  <c r="C879" i="1"/>
  <c r="B879" i="1"/>
  <c r="C878" i="1"/>
  <c r="B878" i="1"/>
  <c r="C877" i="1"/>
  <c r="B877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6" i="1"/>
  <c r="B866" i="1"/>
  <c r="C865" i="1"/>
  <c r="B865" i="1"/>
  <c r="C864" i="1"/>
  <c r="B864" i="1"/>
  <c r="D864" i="1" s="1"/>
  <c r="C863" i="1"/>
  <c r="B863" i="1"/>
  <c r="C862" i="1"/>
  <c r="B862" i="1"/>
  <c r="C861" i="1"/>
  <c r="B861" i="1"/>
  <c r="D861" i="1" s="1"/>
  <c r="C860" i="1"/>
  <c r="B860" i="1"/>
  <c r="C859" i="1"/>
  <c r="B859" i="1"/>
  <c r="C858" i="1"/>
  <c r="B858" i="1"/>
  <c r="D858" i="1" s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D843" i="1" s="1"/>
  <c r="C842" i="1"/>
  <c r="B842" i="1"/>
  <c r="C841" i="1"/>
  <c r="B841" i="1"/>
  <c r="C840" i="1"/>
  <c r="B840" i="1"/>
  <c r="D840" i="1" s="1"/>
  <c r="C839" i="1"/>
  <c r="B839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6" i="1"/>
  <c r="B826" i="1"/>
  <c r="C825" i="1"/>
  <c r="B825" i="1"/>
  <c r="C824" i="1"/>
  <c r="B824" i="1"/>
  <c r="C823" i="1"/>
  <c r="B823" i="1"/>
  <c r="C822" i="1"/>
  <c r="B822" i="1"/>
  <c r="C819" i="1"/>
  <c r="B819" i="1"/>
  <c r="C818" i="1"/>
  <c r="B818" i="1"/>
  <c r="C817" i="1"/>
  <c r="B817" i="1"/>
  <c r="C816" i="1"/>
  <c r="B816" i="1"/>
  <c r="C815" i="1"/>
  <c r="B815" i="1"/>
  <c r="C812" i="1"/>
  <c r="B812" i="1"/>
  <c r="C811" i="1"/>
  <c r="B811" i="1"/>
  <c r="C810" i="1"/>
  <c r="B810" i="1"/>
  <c r="D810" i="1" s="1"/>
  <c r="C809" i="1"/>
  <c r="B809" i="1"/>
  <c r="C808" i="1"/>
  <c r="B808" i="1"/>
  <c r="C807" i="1"/>
  <c r="B807" i="1"/>
  <c r="C806" i="1"/>
  <c r="B806" i="1"/>
  <c r="C802" i="1"/>
  <c r="B802" i="1"/>
  <c r="C801" i="1"/>
  <c r="B801" i="1"/>
  <c r="D801" i="1" s="1"/>
  <c r="C800" i="1"/>
  <c r="B800" i="1"/>
  <c r="C797" i="1"/>
  <c r="B797" i="1"/>
  <c r="C796" i="1"/>
  <c r="B796" i="1"/>
  <c r="C795" i="1"/>
  <c r="B795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1" i="1"/>
  <c r="B781" i="1"/>
  <c r="C780" i="1"/>
  <c r="B780" i="1"/>
  <c r="C777" i="1"/>
  <c r="B777" i="1"/>
  <c r="C776" i="1"/>
  <c r="B776" i="1"/>
  <c r="C773" i="1"/>
  <c r="B773" i="1"/>
  <c r="C772" i="1"/>
  <c r="B772" i="1"/>
  <c r="C769" i="1"/>
  <c r="B769" i="1"/>
  <c r="C768" i="1"/>
  <c r="B768" i="1"/>
  <c r="D768" i="1" s="1"/>
  <c r="C767" i="1"/>
  <c r="D767" i="1" s="1"/>
  <c r="B767" i="1"/>
  <c r="C766" i="1"/>
  <c r="D766" i="1" s="1"/>
  <c r="B766" i="1"/>
  <c r="C765" i="1"/>
  <c r="B765" i="1"/>
  <c r="C764" i="1"/>
  <c r="B764" i="1"/>
  <c r="C763" i="1"/>
  <c r="B763" i="1"/>
  <c r="C762" i="1"/>
  <c r="B762" i="1"/>
  <c r="C761" i="1"/>
  <c r="B761" i="1"/>
  <c r="C758" i="1"/>
  <c r="B758" i="1"/>
  <c r="C757" i="1"/>
  <c r="B757" i="1"/>
  <c r="C756" i="1"/>
  <c r="B756" i="1"/>
  <c r="C755" i="1"/>
  <c r="B755" i="1"/>
  <c r="C752" i="1"/>
  <c r="B752" i="1"/>
  <c r="C751" i="1"/>
  <c r="B751" i="1"/>
  <c r="C750" i="1"/>
  <c r="B750" i="1"/>
  <c r="C749" i="1"/>
  <c r="B749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0" i="1"/>
  <c r="B650" i="1"/>
  <c r="C649" i="1"/>
  <c r="B649" i="1"/>
  <c r="C648" i="1"/>
  <c r="B648" i="1"/>
  <c r="C647" i="1"/>
  <c r="B647" i="1"/>
  <c r="C646" i="1"/>
  <c r="B646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2" i="1"/>
  <c r="B582" i="1"/>
  <c r="C581" i="1"/>
  <c r="B581" i="1"/>
  <c r="C580" i="1"/>
  <c r="B580" i="1"/>
  <c r="C579" i="1"/>
  <c r="B579" i="1"/>
  <c r="C578" i="1"/>
  <c r="B578" i="1"/>
  <c r="C575" i="1"/>
  <c r="B575" i="1"/>
  <c r="C574" i="1"/>
  <c r="B574" i="1"/>
  <c r="C573" i="1"/>
  <c r="B573" i="1"/>
  <c r="C572" i="1"/>
  <c r="B572" i="1"/>
  <c r="C571" i="1"/>
  <c r="B571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58" i="1"/>
  <c r="B558" i="1"/>
  <c r="C557" i="1"/>
  <c r="B557" i="1"/>
  <c r="C556" i="1"/>
  <c r="B556" i="1"/>
  <c r="C553" i="1"/>
  <c r="B553" i="1"/>
  <c r="C552" i="1"/>
  <c r="B552" i="1"/>
  <c r="C551" i="1"/>
  <c r="B551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7" i="1"/>
  <c r="B537" i="1"/>
  <c r="C536" i="1"/>
  <c r="B536" i="1"/>
  <c r="C533" i="1"/>
  <c r="B533" i="1"/>
  <c r="C532" i="1"/>
  <c r="B532" i="1"/>
  <c r="C529" i="1"/>
  <c r="B529" i="1"/>
  <c r="C528" i="1"/>
  <c r="B528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4" i="1"/>
  <c r="B514" i="1"/>
  <c r="C513" i="1"/>
  <c r="B513" i="1"/>
  <c r="C512" i="1"/>
  <c r="B512" i="1"/>
  <c r="C511" i="1"/>
  <c r="B511" i="1"/>
  <c r="C508" i="1"/>
  <c r="B508" i="1"/>
  <c r="C507" i="1"/>
  <c r="B507" i="1"/>
  <c r="C506" i="1"/>
  <c r="B506" i="1"/>
  <c r="C505" i="1"/>
  <c r="B505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5" i="1"/>
  <c r="B405" i="1"/>
  <c r="C404" i="1"/>
  <c r="B404" i="1"/>
  <c r="C403" i="1"/>
  <c r="B403" i="1"/>
  <c r="C402" i="1"/>
  <c r="B402" i="1"/>
  <c r="C401" i="1"/>
  <c r="B401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7" i="1"/>
  <c r="B337" i="1"/>
  <c r="C336" i="1"/>
  <c r="B336" i="1"/>
  <c r="C335" i="1"/>
  <c r="B335" i="1"/>
  <c r="C334" i="1"/>
  <c r="B334" i="1"/>
  <c r="C333" i="1"/>
  <c r="B333" i="1"/>
  <c r="C330" i="1"/>
  <c r="B330" i="1"/>
  <c r="C329" i="1"/>
  <c r="B329" i="1"/>
  <c r="C328" i="1"/>
  <c r="B328" i="1"/>
  <c r="C327" i="1"/>
  <c r="B327" i="1"/>
  <c r="C326" i="1"/>
  <c r="B326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3" i="1"/>
  <c r="B313" i="1"/>
  <c r="C312" i="1"/>
  <c r="B312" i="1"/>
  <c r="C311" i="1"/>
  <c r="B311" i="1"/>
  <c r="C308" i="1"/>
  <c r="B308" i="1"/>
  <c r="C307" i="1"/>
  <c r="B307" i="1"/>
  <c r="C306" i="1"/>
  <c r="B306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2" i="1"/>
  <c r="B292" i="1"/>
  <c r="C291" i="1"/>
  <c r="B291" i="1"/>
  <c r="C288" i="1"/>
  <c r="B288" i="1"/>
  <c r="C287" i="1"/>
  <c r="B287" i="1"/>
  <c r="C284" i="1"/>
  <c r="B284" i="1"/>
  <c r="C283" i="1"/>
  <c r="B283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69" i="1"/>
  <c r="B269" i="1"/>
  <c r="C268" i="1"/>
  <c r="B268" i="1"/>
  <c r="C267" i="1"/>
  <c r="B267" i="1"/>
  <c r="C266" i="1"/>
  <c r="B266" i="1"/>
  <c r="C263" i="1"/>
  <c r="B263" i="1"/>
  <c r="C262" i="1"/>
  <c r="B262" i="1"/>
  <c r="C261" i="1"/>
  <c r="B261" i="1"/>
  <c r="C260" i="1"/>
  <c r="B260" i="1"/>
  <c r="D1008" i="1" l="1"/>
  <c r="D1002" i="1"/>
  <c r="D1010" i="1"/>
  <c r="D994" i="1"/>
  <c r="D993" i="1"/>
  <c r="D1001" i="1"/>
  <c r="D1011" i="1"/>
  <c r="D1101" i="1"/>
  <c r="D1104" i="1"/>
  <c r="D1107" i="1"/>
  <c r="D1110" i="1"/>
  <c r="D1118" i="1"/>
  <c r="D1137" i="1"/>
  <c r="D1142" i="1"/>
  <c r="D1153" i="1"/>
  <c r="D1159" i="1"/>
  <c r="D1168" i="1"/>
  <c r="D1171" i="1"/>
  <c r="D1179" i="1"/>
  <c r="D1184" i="1"/>
  <c r="D1215" i="1"/>
  <c r="D1226" i="1"/>
  <c r="D1221" i="1"/>
  <c r="D1224" i="1"/>
  <c r="D1212" i="1"/>
  <c r="D1208" i="1"/>
  <c r="D1206" i="1"/>
  <c r="D1194" i="1"/>
  <c r="D1186" i="1"/>
  <c r="D1165" i="1"/>
  <c r="D1156" i="1"/>
  <c r="D1073" i="1"/>
  <c r="D1006" i="1"/>
  <c r="D933" i="1"/>
  <c r="D936" i="1"/>
  <c r="D925" i="1"/>
  <c r="D928" i="1"/>
  <c r="D922" i="1"/>
  <c r="D907" i="1"/>
  <c r="D910" i="1"/>
  <c r="D913" i="1"/>
  <c r="D916" i="1"/>
  <c r="D899" i="1"/>
  <c r="D902" i="1"/>
  <c r="D891" i="1"/>
  <c r="D894" i="1"/>
  <c r="D877" i="1"/>
  <c r="D834" i="1"/>
  <c r="D823" i="1"/>
  <c r="D826" i="1"/>
  <c r="D758" i="1"/>
  <c r="D298" i="1"/>
  <c r="D756" i="1"/>
  <c r="D764" i="1"/>
  <c r="D999" i="1"/>
  <c r="D1045" i="1"/>
  <c r="D1062" i="1"/>
  <c r="D1098" i="1"/>
  <c r="D1134" i="1"/>
  <c r="D1162" i="1"/>
  <c r="D1190" i="1"/>
  <c r="D589" i="1"/>
  <c r="D732" i="1"/>
  <c r="D1000" i="1"/>
  <c r="D1007" i="1"/>
  <c r="D1211" i="1"/>
  <c r="D1214" i="1"/>
  <c r="D1005" i="1"/>
  <c r="D1016" i="1"/>
  <c r="D1028" i="1"/>
  <c r="D1031" i="1"/>
  <c r="D1034" i="1"/>
  <c r="D1039" i="1"/>
  <c r="D1044" i="1"/>
  <c r="D1056" i="1"/>
  <c r="D1066" i="1"/>
  <c r="D1069" i="1"/>
  <c r="D1077" i="1"/>
  <c r="D1083" i="1"/>
  <c r="D1086" i="1"/>
  <c r="D1089" i="1"/>
  <c r="D1222" i="1"/>
  <c r="D1225" i="1"/>
  <c r="D1228" i="1"/>
  <c r="D1201" i="1"/>
  <c r="D1195" i="1"/>
  <c r="D1198" i="1"/>
  <c r="D1187" i="1"/>
  <c r="D1176" i="1"/>
  <c r="D1145" i="1"/>
  <c r="D1148" i="1"/>
  <c r="D1129" i="1"/>
  <c r="D1126" i="1"/>
  <c r="D1114" i="1"/>
  <c r="D1115" i="1"/>
  <c r="D1079" i="1"/>
  <c r="D1059" i="1"/>
  <c r="D1061" i="1"/>
  <c r="D1055" i="1"/>
  <c r="D1046" i="1"/>
  <c r="D977" i="1"/>
  <c r="D980" i="1"/>
  <c r="D983" i="1"/>
  <c r="D969" i="1"/>
  <c r="D972" i="1"/>
  <c r="D869" i="1"/>
  <c r="D872" i="1"/>
  <c r="D757" i="1"/>
  <c r="D689" i="1"/>
  <c r="D692" i="1"/>
  <c r="D684" i="1"/>
  <c r="D663" i="1"/>
  <c r="D666" i="1"/>
  <c r="D658" i="1"/>
  <c r="D556" i="1"/>
  <c r="D430" i="1"/>
  <c r="D263" i="1"/>
  <c r="D291" i="1"/>
  <c r="D296" i="1"/>
  <c r="D473" i="1"/>
  <c r="D463" i="1"/>
  <c r="D432" i="1"/>
  <c r="D356" i="1"/>
  <c r="D350" i="1"/>
  <c r="D476" i="1"/>
  <c r="D716" i="1"/>
  <c r="D719" i="1"/>
  <c r="D722" i="1"/>
  <c r="D750" i="1"/>
  <c r="D1040" i="1"/>
  <c r="D1090" i="1"/>
  <c r="D1021" i="1"/>
  <c r="D1036" i="1"/>
  <c r="D1074" i="1"/>
  <c r="D1102" i="1"/>
  <c r="D1123" i="1"/>
  <c r="D442" i="1"/>
  <c r="D445" i="1"/>
  <c r="D450" i="1"/>
  <c r="D453" i="1"/>
  <c r="D472" i="1"/>
  <c r="D475" i="1"/>
  <c r="D478" i="1"/>
  <c r="D507" i="1"/>
  <c r="D512" i="1"/>
  <c r="D528" i="1"/>
  <c r="D533" i="1"/>
  <c r="D543" i="1"/>
  <c r="D546" i="1"/>
  <c r="D638" i="1"/>
  <c r="D1024" i="1"/>
  <c r="D1029" i="1"/>
  <c r="D1050" i="1"/>
  <c r="D1063" i="1"/>
  <c r="D1075" i="1"/>
  <c r="D1078" i="1"/>
  <c r="D1095" i="1"/>
  <c r="D1106" i="1"/>
  <c r="D1116" i="1"/>
  <c r="D1121" i="1"/>
  <c r="D1124" i="1"/>
  <c r="D1144" i="1"/>
  <c r="D1151" i="1"/>
  <c r="D1154" i="1"/>
  <c r="D1170" i="1"/>
  <c r="D1177" i="1"/>
  <c r="D1180" i="1"/>
  <c r="D1200" i="1"/>
  <c r="D1207" i="1"/>
  <c r="D1210" i="1"/>
  <c r="D1223" i="1"/>
  <c r="D260" i="1"/>
  <c r="D354" i="1"/>
  <c r="D357" i="1"/>
  <c r="D360" i="1"/>
  <c r="D452" i="1"/>
  <c r="D532" i="1"/>
  <c r="D542" i="1"/>
  <c r="D773" i="1"/>
  <c r="D1051" i="1"/>
  <c r="D1096" i="1"/>
  <c r="D261" i="1"/>
  <c r="D292" i="1"/>
  <c r="D308" i="1"/>
  <c r="D414" i="1"/>
  <c r="D567" i="1"/>
  <c r="D575" i="1"/>
  <c r="D580" i="1"/>
  <c r="D600" i="1"/>
  <c r="D606" i="1"/>
  <c r="D656" i="1"/>
  <c r="D664" i="1"/>
  <c r="D667" i="1"/>
  <c r="D682" i="1"/>
  <c r="D690" i="1"/>
  <c r="D695" i="1"/>
  <c r="D712" i="1"/>
  <c r="D720" i="1"/>
  <c r="D723" i="1"/>
  <c r="D740" i="1"/>
  <c r="D1067" i="1"/>
  <c r="D1108" i="1"/>
  <c r="D306" i="1"/>
  <c r="D311" i="1"/>
  <c r="D328" i="1"/>
  <c r="D415" i="1"/>
  <c r="D420" i="1"/>
  <c r="D490" i="1"/>
  <c r="D536" i="1"/>
  <c r="D541" i="1"/>
  <c r="D544" i="1"/>
  <c r="D598" i="1"/>
  <c r="D616" i="1"/>
  <c r="D752" i="1"/>
  <c r="D762" i="1"/>
  <c r="D1032" i="1"/>
  <c r="D1084" i="1"/>
  <c r="D654" i="1"/>
  <c r="D657" i="1"/>
  <c r="D665" i="1"/>
  <c r="D668" i="1"/>
  <c r="D683" i="1"/>
  <c r="D691" i="1"/>
  <c r="D696" i="1"/>
  <c r="D710" i="1"/>
  <c r="D713" i="1"/>
  <c r="D721" i="1"/>
  <c r="D724" i="1"/>
  <c r="D751" i="1"/>
  <c r="D772" i="1"/>
  <c r="D777" i="1"/>
  <c r="D784" i="1"/>
  <c r="D795" i="1"/>
  <c r="D800" i="1"/>
  <c r="D822" i="1"/>
  <c r="D839" i="1"/>
  <c r="D851" i="1"/>
  <c r="D857" i="1"/>
  <c r="D860" i="1"/>
  <c r="D863" i="1"/>
  <c r="D866" i="1"/>
  <c r="D871" i="1"/>
  <c r="D874" i="1"/>
  <c r="D879" i="1"/>
  <c r="D882" i="1"/>
  <c r="D885" i="1"/>
  <c r="D890" i="1"/>
  <c r="D893" i="1"/>
  <c r="D898" i="1"/>
  <c r="D901" i="1"/>
  <c r="D904" i="1"/>
  <c r="D909" i="1"/>
  <c r="D912" i="1"/>
  <c r="D915" i="1"/>
  <c r="D918" i="1"/>
  <c r="D921" i="1"/>
  <c r="D924" i="1"/>
  <c r="D927" i="1"/>
  <c r="D932" i="1"/>
  <c r="D935" i="1"/>
  <c r="D940" i="1"/>
  <c r="D943" i="1"/>
  <c r="D946" i="1"/>
  <c r="D951" i="1"/>
  <c r="D954" i="1"/>
  <c r="D957" i="1"/>
  <c r="D962" i="1"/>
  <c r="D965" i="1"/>
  <c r="D968" i="1"/>
  <c r="D971" i="1"/>
  <c r="D976" i="1"/>
  <c r="D979" i="1"/>
  <c r="D982" i="1"/>
  <c r="D1017" i="1"/>
  <c r="D1035" i="1"/>
  <c r="D1054" i="1"/>
  <c r="D1070" i="1"/>
  <c r="D1087" i="1"/>
  <c r="D1099" i="1"/>
  <c r="D1113" i="1"/>
  <c r="D1127" i="1"/>
  <c r="D1143" i="1"/>
  <c r="D1157" i="1"/>
  <c r="D1169" i="1"/>
  <c r="D1185" i="1"/>
  <c r="D1199" i="1"/>
  <c r="D1213" i="1"/>
  <c r="D1227" i="1"/>
  <c r="D1033" i="1"/>
  <c r="D1052" i="1"/>
  <c r="D1068" i="1"/>
  <c r="D1085" i="1"/>
  <c r="D1097" i="1"/>
  <c r="D1109" i="1"/>
  <c r="D1125" i="1"/>
  <c r="D1141" i="1"/>
  <c r="D1155" i="1"/>
  <c r="D1167" i="1"/>
  <c r="D1183" i="1"/>
  <c r="D1197" i="1"/>
  <c r="D1209" i="1"/>
  <c r="D824" i="1"/>
  <c r="D841" i="1"/>
  <c r="D856" i="1"/>
  <c r="D859" i="1"/>
  <c r="D862" i="1"/>
  <c r="D865" i="1"/>
  <c r="D870" i="1"/>
  <c r="D873" i="1"/>
  <c r="D878" i="1"/>
  <c r="D881" i="1"/>
  <c r="D884" i="1"/>
  <c r="D887" i="1"/>
  <c r="D892" i="1"/>
  <c r="D897" i="1"/>
  <c r="D900" i="1"/>
  <c r="D903" i="1"/>
  <c r="D908" i="1"/>
  <c r="D911" i="1"/>
  <c r="D914" i="1"/>
  <c r="D917" i="1"/>
  <c r="D920" i="1"/>
  <c r="D923" i="1"/>
  <c r="D926" i="1"/>
  <c r="D931" i="1"/>
  <c r="D934" i="1"/>
  <c r="D939" i="1"/>
  <c r="D942" i="1"/>
  <c r="D945" i="1"/>
  <c r="D950" i="1"/>
  <c r="D953" i="1"/>
  <c r="D956" i="1"/>
  <c r="D961" i="1"/>
  <c r="D964" i="1"/>
  <c r="D967" i="1"/>
  <c r="D970" i="1"/>
  <c r="D973" i="1"/>
  <c r="D978" i="1"/>
  <c r="D981" i="1"/>
  <c r="D984" i="1"/>
  <c r="D1025" i="1"/>
  <c r="D1041" i="1"/>
  <c r="D1060" i="1"/>
  <c r="D1076" i="1"/>
  <c r="D1091" i="1"/>
  <c r="D1103" i="1"/>
  <c r="D1117" i="1"/>
  <c r="D1131" i="1"/>
  <c r="D1147" i="1"/>
  <c r="D1161" i="1"/>
  <c r="D1175" i="1"/>
  <c r="D1189" i="1"/>
  <c r="D1205" i="1"/>
  <c r="D1217" i="1"/>
  <c r="D288" i="1"/>
  <c r="D295" i="1"/>
  <c r="D428" i="1"/>
  <c r="D474" i="1"/>
  <c r="D488" i="1"/>
  <c r="D494" i="1"/>
  <c r="D506" i="1"/>
  <c r="D571" i="1"/>
  <c r="D574" i="1"/>
  <c r="D579" i="1"/>
  <c r="D602" i="1"/>
  <c r="D605" i="1"/>
  <c r="D608" i="1"/>
  <c r="D628" i="1"/>
  <c r="D633" i="1"/>
  <c r="D636" i="1"/>
  <c r="D646" i="1"/>
  <c r="D674" i="1"/>
  <c r="D680" i="1"/>
  <c r="D702" i="1"/>
  <c r="D738" i="1"/>
  <c r="D755" i="1"/>
  <c r="D769" i="1"/>
  <c r="D776" i="1"/>
  <c r="D781" i="1"/>
  <c r="D792" i="1"/>
  <c r="D797" i="1"/>
  <c r="D818" i="1"/>
  <c r="D849" i="1"/>
  <c r="D333" i="1"/>
  <c r="D362" i="1"/>
  <c r="D393" i="1"/>
  <c r="D412" i="1"/>
  <c r="D426" i="1"/>
  <c r="D429" i="1"/>
  <c r="D609" i="1"/>
  <c r="D626" i="1"/>
  <c r="D634" i="1"/>
  <c r="D637" i="1"/>
  <c r="D749" i="1"/>
  <c r="D765" i="1"/>
  <c r="D808" i="1"/>
  <c r="D855" i="1"/>
  <c r="D307" i="1"/>
  <c r="D312" i="1"/>
  <c r="D321" i="1"/>
  <c r="D326" i="1"/>
  <c r="D418" i="1"/>
  <c r="D438" i="1"/>
  <c r="D451" i="1"/>
  <c r="D461" i="1"/>
  <c r="D467" i="1"/>
  <c r="D484" i="1"/>
  <c r="D763" i="1"/>
  <c r="D505" i="1"/>
  <c r="D508" i="1"/>
  <c r="D520" i="1"/>
  <c r="D565" i="1"/>
  <c r="D568" i="1"/>
  <c r="D578" i="1"/>
  <c r="D581" i="1"/>
  <c r="D601" i="1"/>
  <c r="D607" i="1"/>
  <c r="D610" i="1"/>
  <c r="D622" i="1"/>
  <c r="D627" i="1"/>
  <c r="D635" i="1"/>
  <c r="D761" i="1"/>
  <c r="D785" i="1"/>
  <c r="D791" i="1"/>
  <c r="D266" i="1"/>
  <c r="D269" i="1"/>
  <c r="D274" i="1"/>
  <c r="D277" i="1"/>
  <c r="D280" i="1"/>
  <c r="D302" i="1"/>
  <c r="D404" i="1"/>
  <c r="D409" i="1"/>
  <c r="D422" i="1"/>
  <c r="D433" i="1"/>
  <c r="D436" i="1"/>
  <c r="D457" i="1"/>
  <c r="D462" i="1"/>
  <c r="D468" i="1"/>
  <c r="D481" i="1"/>
  <c r="D514" i="1"/>
  <c r="D522" i="1"/>
  <c r="D552" i="1"/>
  <c r="D557" i="1"/>
  <c r="D563" i="1"/>
  <c r="D573" i="1"/>
  <c r="D586" i="1"/>
  <c r="D595" i="1"/>
  <c r="D612" i="1"/>
  <c r="D618" i="1"/>
  <c r="D621" i="1"/>
  <c r="D642" i="1"/>
  <c r="D647" i="1"/>
  <c r="D650" i="1"/>
  <c r="D660" i="1"/>
  <c r="D671" i="1"/>
  <c r="D677" i="1"/>
  <c r="D698" i="1"/>
  <c r="D706" i="1"/>
  <c r="D709" i="1"/>
  <c r="D728" i="1"/>
  <c r="D733" i="1"/>
  <c r="D736" i="1"/>
  <c r="D787" i="1"/>
  <c r="D830" i="1"/>
  <c r="D833" i="1"/>
  <c r="D844" i="1"/>
  <c r="D847" i="1"/>
  <c r="D852" i="1"/>
  <c r="D262" i="1"/>
  <c r="D267" i="1"/>
  <c r="D272" i="1"/>
  <c r="D275" i="1"/>
  <c r="D278" i="1"/>
  <c r="D283" i="1"/>
  <c r="D300" i="1"/>
  <c r="D405" i="1"/>
  <c r="D410" i="1"/>
  <c r="D423" i="1"/>
  <c r="D434" i="1"/>
  <c r="D455" i="1"/>
  <c r="D482" i="1"/>
  <c r="D489" i="1"/>
  <c r="D495" i="1"/>
  <c r="D517" i="1"/>
  <c r="D523" i="1"/>
  <c r="D548" i="1"/>
  <c r="D558" i="1"/>
  <c r="D564" i="1"/>
  <c r="D587" i="1"/>
  <c r="D590" i="1"/>
  <c r="D596" i="1"/>
  <c r="D604" i="1"/>
  <c r="D613" i="1"/>
  <c r="D619" i="1"/>
  <c r="D640" i="1"/>
  <c r="D648" i="1"/>
  <c r="D653" i="1"/>
  <c r="D672" i="1"/>
  <c r="D675" i="1"/>
  <c r="D678" i="1"/>
  <c r="D688" i="1"/>
  <c r="D699" i="1"/>
  <c r="D707" i="1"/>
  <c r="D726" i="1"/>
  <c r="D734" i="1"/>
  <c r="D737" i="1"/>
  <c r="D788" i="1"/>
  <c r="D806" i="1"/>
  <c r="D811" i="1"/>
  <c r="D816" i="1"/>
  <c r="D845" i="1"/>
  <c r="D848" i="1"/>
  <c r="D853" i="1"/>
  <c r="D284" i="1"/>
  <c r="D301" i="1"/>
  <c r="D335" i="1"/>
  <c r="D340" i="1"/>
  <c r="D343" i="1"/>
  <c r="D346" i="1"/>
  <c r="D352" i="1"/>
  <c r="D361" i="1"/>
  <c r="D364" i="1"/>
  <c r="D367" i="1"/>
  <c r="D370" i="1"/>
  <c r="D373" i="1"/>
  <c r="D376" i="1"/>
  <c r="D381" i="1"/>
  <c r="D384" i="1"/>
  <c r="D392" i="1"/>
  <c r="D398" i="1"/>
  <c r="D403" i="1"/>
  <c r="D408" i="1"/>
  <c r="D411" i="1"/>
  <c r="D421" i="1"/>
  <c r="D424" i="1"/>
  <c r="D435" i="1"/>
  <c r="D456" i="1"/>
  <c r="D480" i="1"/>
  <c r="D518" i="1"/>
  <c r="D521" i="1"/>
  <c r="D524" i="1"/>
  <c r="D540" i="1"/>
  <c r="D551" i="1"/>
  <c r="D585" i="1"/>
  <c r="D591" i="1"/>
  <c r="D597" i="1"/>
  <c r="D614" i="1"/>
  <c r="D617" i="1"/>
  <c r="D620" i="1"/>
  <c r="D630" i="1"/>
  <c r="D641" i="1"/>
  <c r="D649" i="1"/>
  <c r="D670" i="1"/>
  <c r="D676" i="1"/>
  <c r="D679" i="1"/>
  <c r="D700" i="1"/>
  <c r="D705" i="1"/>
  <c r="D708" i="1"/>
  <c r="D718" i="1"/>
  <c r="D727" i="1"/>
  <c r="D735" i="1"/>
  <c r="D789" i="1"/>
  <c r="D807" i="1"/>
  <c r="D812" i="1"/>
  <c r="D817" i="1"/>
  <c r="D829" i="1"/>
  <c r="D832" i="1"/>
  <c r="D786" i="1"/>
  <c r="D802" i="1"/>
  <c r="D819" i="1"/>
  <c r="D835" i="1"/>
  <c r="D850" i="1"/>
  <c r="D780" i="1"/>
  <c r="D796" i="1"/>
  <c r="D815" i="1"/>
  <c r="D831" i="1"/>
  <c r="D846" i="1"/>
  <c r="D790" i="1"/>
  <c r="D809" i="1"/>
  <c r="D825" i="1"/>
  <c r="D842" i="1"/>
  <c r="D854" i="1"/>
  <c r="D299" i="1"/>
  <c r="D334" i="1"/>
  <c r="D337" i="1"/>
  <c r="D342" i="1"/>
  <c r="D345" i="1"/>
  <c r="D366" i="1"/>
  <c r="D369" i="1"/>
  <c r="D372" i="1"/>
  <c r="D375" i="1"/>
  <c r="D380" i="1"/>
  <c r="D383" i="1"/>
  <c r="D388" i="1"/>
  <c r="D391" i="1"/>
  <c r="D394" i="1"/>
  <c r="D397" i="1"/>
  <c r="D402" i="1"/>
  <c r="D413" i="1"/>
  <c r="D427" i="1"/>
  <c r="D439" i="1"/>
  <c r="D444" i="1"/>
  <c r="D447" i="1"/>
  <c r="D454" i="1"/>
  <c r="D464" i="1"/>
  <c r="D479" i="1"/>
  <c r="D491" i="1"/>
  <c r="D513" i="1"/>
  <c r="D529" i="1"/>
  <c r="D547" i="1"/>
  <c r="D566" i="1"/>
  <c r="D582" i="1"/>
  <c r="D599" i="1"/>
  <c r="D611" i="1"/>
  <c r="D625" i="1"/>
  <c r="D639" i="1"/>
  <c r="D655" i="1"/>
  <c r="D669" i="1"/>
  <c r="D681" i="1"/>
  <c r="D697" i="1"/>
  <c r="D711" i="1"/>
  <c r="D725" i="1"/>
  <c r="D739" i="1"/>
  <c r="D268" i="1"/>
  <c r="D273" i="1"/>
  <c r="D276" i="1"/>
  <c r="D279" i="1"/>
  <c r="D297" i="1"/>
  <c r="D313" i="1"/>
  <c r="D327" i="1"/>
  <c r="D425" i="1"/>
  <c r="D437" i="1"/>
  <c r="D477" i="1"/>
  <c r="D492" i="1"/>
  <c r="D355" i="1"/>
  <c r="D358" i="1"/>
  <c r="D389" i="1"/>
  <c r="D395" i="1"/>
  <c r="D465" i="1"/>
  <c r="D287" i="1"/>
  <c r="D303" i="1"/>
  <c r="D365" i="1"/>
  <c r="D368" i="1"/>
  <c r="D371" i="1"/>
  <c r="D374" i="1"/>
  <c r="D377" i="1"/>
  <c r="D382" i="1"/>
  <c r="D385" i="1"/>
  <c r="D390" i="1"/>
  <c r="D396" i="1"/>
  <c r="D401" i="1"/>
  <c r="D419" i="1"/>
  <c r="D431" i="1"/>
  <c r="D443" i="1"/>
  <c r="D446" i="1"/>
  <c r="D460" i="1"/>
  <c r="D466" i="1"/>
  <c r="D471" i="1"/>
  <c r="D483" i="1"/>
  <c r="D487" i="1"/>
  <c r="D493" i="1"/>
  <c r="D572" i="1"/>
  <c r="D588" i="1"/>
  <c r="D603" i="1"/>
  <c r="D615" i="1"/>
  <c r="D629" i="1"/>
  <c r="D643" i="1"/>
  <c r="D659" i="1"/>
  <c r="D673" i="1"/>
  <c r="D687" i="1"/>
  <c r="D701" i="1"/>
  <c r="D717" i="1"/>
  <c r="D729" i="1"/>
  <c r="D511" i="1"/>
  <c r="D525" i="1"/>
  <c r="D545" i="1"/>
  <c r="D562" i="1"/>
  <c r="D519" i="1"/>
  <c r="D537" i="1"/>
  <c r="D553" i="1"/>
  <c r="D359" i="1"/>
  <c r="D363" i="1"/>
  <c r="D351" i="1"/>
  <c r="D341" i="1"/>
  <c r="D344" i="1"/>
  <c r="D336" i="1"/>
  <c r="D329" i="1"/>
  <c r="D330" i="1"/>
  <c r="D322" i="1"/>
  <c r="D317" i="1"/>
  <c r="D323" i="1"/>
  <c r="D318" i="1"/>
  <c r="D320" i="1"/>
  <c r="D319" i="1"/>
  <c r="D353" i="1"/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D7" i="1" s="1"/>
  <c r="C7" i="1"/>
  <c r="B8" i="1"/>
  <c r="C8" i="1"/>
  <c r="B9" i="1"/>
  <c r="C9" i="1"/>
  <c r="B11" i="1"/>
  <c r="C11" i="1"/>
  <c r="B12" i="1"/>
  <c r="C12" i="1"/>
  <c r="B17" i="1"/>
  <c r="C17" i="1"/>
  <c r="B18" i="1"/>
  <c r="C18" i="1"/>
  <c r="B19" i="1"/>
  <c r="C19" i="1"/>
  <c r="D19" i="1" s="1"/>
  <c r="B20" i="1"/>
  <c r="C20" i="1"/>
  <c r="B23" i="1"/>
  <c r="C23" i="1"/>
  <c r="B24" i="1"/>
  <c r="C24" i="1"/>
  <c r="B25" i="1"/>
  <c r="C25" i="1"/>
  <c r="B26" i="1"/>
  <c r="C26" i="1"/>
  <c r="B29" i="1"/>
  <c r="C29" i="1"/>
  <c r="D29" i="1" s="1"/>
  <c r="B30" i="1"/>
  <c r="C30" i="1"/>
  <c r="B31" i="1"/>
  <c r="C31" i="1"/>
  <c r="B32" i="1"/>
  <c r="C32" i="1"/>
  <c r="B33" i="1"/>
  <c r="C33" i="1"/>
  <c r="D33" i="1" s="1"/>
  <c r="B34" i="1"/>
  <c r="C34" i="1"/>
  <c r="B35" i="1"/>
  <c r="C35" i="1"/>
  <c r="B36" i="1"/>
  <c r="C36" i="1"/>
  <c r="B37" i="1"/>
  <c r="C37" i="1"/>
  <c r="B40" i="1"/>
  <c r="C40" i="1"/>
  <c r="B41" i="1"/>
  <c r="C41" i="1"/>
  <c r="D41" i="1" s="1"/>
  <c r="B44" i="1"/>
  <c r="C44" i="1"/>
  <c r="B45" i="1"/>
  <c r="C45" i="1"/>
  <c r="B48" i="1"/>
  <c r="C48" i="1"/>
  <c r="B49" i="1"/>
  <c r="C49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D59" i="1" s="1"/>
  <c r="B60" i="1"/>
  <c r="C60" i="1"/>
  <c r="B63" i="1"/>
  <c r="C63" i="1"/>
  <c r="B64" i="1"/>
  <c r="C64" i="1"/>
  <c r="B65" i="1"/>
  <c r="C65" i="1"/>
  <c r="B68" i="1"/>
  <c r="C68" i="1"/>
  <c r="D68" i="1" s="1"/>
  <c r="B69" i="1"/>
  <c r="C69" i="1"/>
  <c r="B70" i="1"/>
  <c r="D70" i="1" s="1"/>
  <c r="C70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3" i="1"/>
  <c r="C83" i="1"/>
  <c r="B84" i="1"/>
  <c r="C84" i="1"/>
  <c r="B85" i="1"/>
  <c r="C85" i="1"/>
  <c r="B86" i="1"/>
  <c r="C86" i="1"/>
  <c r="B87" i="1"/>
  <c r="D87" i="1" s="1"/>
  <c r="C87" i="1"/>
  <c r="B90" i="1"/>
  <c r="C90" i="1"/>
  <c r="B91" i="1"/>
  <c r="C91" i="1"/>
  <c r="B92" i="1"/>
  <c r="C92" i="1"/>
  <c r="B93" i="1"/>
  <c r="C93" i="1"/>
  <c r="B94" i="1"/>
  <c r="C94" i="1"/>
  <c r="B97" i="1"/>
  <c r="D97" i="1" s="1"/>
  <c r="C97" i="1"/>
  <c r="B98" i="1"/>
  <c r="C98" i="1"/>
  <c r="B99" i="1"/>
  <c r="C99" i="1"/>
  <c r="B100" i="1"/>
  <c r="C100" i="1"/>
  <c r="B101" i="1"/>
  <c r="C101" i="1"/>
  <c r="D101" i="1"/>
  <c r="B102" i="1"/>
  <c r="C102" i="1"/>
  <c r="B103" i="1"/>
  <c r="D103" i="1" s="1"/>
  <c r="C103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D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D128" i="1" s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7" i="1"/>
  <c r="C137" i="1"/>
  <c r="B138" i="1"/>
  <c r="C138" i="1"/>
  <c r="D138" i="1" s="1"/>
  <c r="B139" i="1"/>
  <c r="C139" i="1"/>
  <c r="B140" i="1"/>
  <c r="D140" i="1" s="1"/>
  <c r="C140" i="1"/>
  <c r="B141" i="1"/>
  <c r="C141" i="1"/>
  <c r="B142" i="1"/>
  <c r="C142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8" i="1"/>
  <c r="D158" i="1" s="1"/>
  <c r="C158" i="1"/>
  <c r="B159" i="1"/>
  <c r="C159" i="1"/>
  <c r="B160" i="1"/>
  <c r="C160" i="1"/>
  <c r="D160" i="1"/>
  <c r="B161" i="1"/>
  <c r="C161" i="1"/>
  <c r="B162" i="1"/>
  <c r="C162" i="1"/>
  <c r="B165" i="1"/>
  <c r="C165" i="1"/>
  <c r="B166" i="1"/>
  <c r="C166" i="1"/>
  <c r="B167" i="1"/>
  <c r="C167" i="1"/>
  <c r="B168" i="1"/>
  <c r="C168" i="1"/>
  <c r="D168" i="1" s="1"/>
  <c r="B169" i="1"/>
  <c r="C169" i="1"/>
  <c r="B170" i="1"/>
  <c r="C170" i="1"/>
  <c r="B171" i="1"/>
  <c r="C171" i="1"/>
  <c r="B172" i="1"/>
  <c r="C172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C241" i="1"/>
  <c r="D241" i="1" s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D79" i="1" l="1"/>
  <c r="D162" i="1"/>
  <c r="D152" i="1"/>
  <c r="D146" i="1"/>
  <c r="D130" i="1"/>
  <c r="D54" i="1"/>
  <c r="D249" i="1"/>
  <c r="D150" i="1"/>
  <c r="D147" i="1"/>
  <c r="D142" i="1"/>
  <c r="D93" i="1"/>
  <c r="D85" i="1"/>
  <c r="D176" i="1"/>
  <c r="D124" i="1"/>
  <c r="D44" i="1"/>
  <c r="D170" i="1"/>
  <c r="D114" i="1"/>
  <c r="D207" i="1"/>
  <c r="D185" i="1"/>
  <c r="D18" i="1"/>
  <c r="D182" i="1"/>
  <c r="D118" i="1"/>
  <c r="D60" i="1"/>
  <c r="D180" i="1"/>
  <c r="D177" i="1"/>
  <c r="D172" i="1"/>
  <c r="D122" i="1"/>
  <c r="D119" i="1"/>
  <c r="D116" i="1"/>
  <c r="D166" i="1"/>
  <c r="D161" i="1"/>
  <c r="D154" i="1"/>
  <c r="D134" i="1"/>
  <c r="D131" i="1"/>
  <c r="D126" i="1"/>
  <c r="D110" i="1"/>
  <c r="D107" i="1"/>
  <c r="D99" i="1"/>
  <c r="D77" i="1"/>
  <c r="D74" i="1"/>
  <c r="D64" i="1"/>
  <c r="D184" i="1"/>
  <c r="D178" i="1"/>
  <c r="D171" i="1"/>
  <c r="D148" i="1"/>
  <c r="D141" i="1"/>
  <c r="D120" i="1"/>
  <c r="D115" i="1"/>
  <c r="D91" i="1"/>
  <c r="D84" i="1"/>
  <c r="D9" i="1"/>
  <c r="D90" i="1"/>
  <c r="D83" i="1"/>
  <c r="D155" i="1"/>
  <c r="D132" i="1"/>
  <c r="D127" i="1"/>
  <c r="D108" i="1"/>
  <c r="D100" i="1"/>
  <c r="D75" i="1"/>
  <c r="D65" i="1"/>
  <c r="D12" i="1"/>
  <c r="D179" i="1"/>
  <c r="D165" i="1"/>
  <c r="D149" i="1"/>
  <c r="D133" i="1"/>
  <c r="D121" i="1"/>
  <c r="D109" i="1"/>
  <c r="D92" i="1"/>
  <c r="D76" i="1"/>
  <c r="D34" i="1"/>
  <c r="D26" i="1"/>
  <c r="D203" i="1"/>
  <c r="D181" i="1"/>
  <c r="D167" i="1"/>
  <c r="D151" i="1"/>
  <c r="D137" i="1"/>
  <c r="D123" i="1"/>
  <c r="D111" i="1"/>
  <c r="D94" i="1"/>
  <c r="D78" i="1"/>
  <c r="D48" i="1"/>
  <c r="D238" i="1"/>
  <c r="D235" i="1"/>
  <c r="D229" i="1"/>
  <c r="D183" i="1"/>
  <c r="D169" i="1"/>
  <c r="D153" i="1"/>
  <c r="D139" i="1"/>
  <c r="D125" i="1"/>
  <c r="D113" i="1"/>
  <c r="D98" i="1"/>
  <c r="D80" i="1"/>
  <c r="D63" i="1"/>
  <c r="D55" i="1"/>
  <c r="D45" i="1"/>
  <c r="D20" i="1"/>
  <c r="D17" i="1"/>
  <c r="D209" i="1"/>
  <c r="D196" i="1"/>
  <c r="D175" i="1"/>
  <c r="D159" i="1"/>
  <c r="D145" i="1"/>
  <c r="D129" i="1"/>
  <c r="D117" i="1"/>
  <c r="D102" i="1"/>
  <c r="D86" i="1"/>
  <c r="D69" i="1"/>
  <c r="D40" i="1"/>
  <c r="D187" i="1"/>
  <c r="D58" i="1"/>
  <c r="B5" i="1"/>
  <c r="D225" i="1"/>
  <c r="D192" i="1"/>
  <c r="D186" i="1"/>
  <c r="D52" i="1"/>
  <c r="D35" i="1"/>
  <c r="D30" i="1"/>
  <c r="D25" i="1"/>
  <c r="D247" i="1"/>
  <c r="D218" i="1"/>
  <c r="D32" i="1"/>
  <c r="D36" i="1"/>
  <c r="D251" i="1"/>
  <c r="D221" i="1"/>
  <c r="D213" i="1"/>
  <c r="D231" i="1"/>
  <c r="D199" i="1"/>
  <c r="D191" i="1"/>
  <c r="D56" i="1"/>
  <c r="D53" i="1"/>
  <c r="D24" i="1"/>
  <c r="D8" i="1"/>
  <c r="D252" i="1"/>
  <c r="D239" i="1"/>
  <c r="D223" i="1"/>
  <c r="D210" i="1"/>
  <c r="D195" i="1"/>
  <c r="D246" i="1"/>
  <c r="D233" i="1"/>
  <c r="D217" i="1"/>
  <c r="D202" i="1"/>
  <c r="D189" i="1"/>
  <c r="D57" i="1"/>
  <c r="D37" i="1"/>
  <c r="D23" i="1"/>
  <c r="D245" i="1"/>
  <c r="D232" i="1"/>
  <c r="D219" i="1"/>
  <c r="D201" i="1"/>
  <c r="D237" i="1"/>
  <c r="D224" i="1"/>
  <c r="D211" i="1"/>
  <c r="D200" i="1"/>
  <c r="D193" i="1"/>
  <c r="D190" i="1"/>
  <c r="D49" i="1"/>
  <c r="D31" i="1"/>
  <c r="D11" i="1"/>
  <c r="D228" i="1"/>
  <c r="C4" i="1"/>
  <c r="D240" i="1"/>
  <c r="D212" i="1"/>
  <c r="D244" i="1"/>
  <c r="D230" i="1"/>
  <c r="D214" i="1"/>
  <c r="D188" i="1"/>
  <c r="C5" i="1"/>
  <c r="C6" i="1"/>
  <c r="D234" i="1"/>
  <c r="D204" i="1"/>
  <c r="B6" i="1"/>
  <c r="B4" i="1"/>
  <c r="D248" i="1"/>
  <c r="D220" i="1"/>
  <c r="D250" i="1"/>
  <c r="D236" i="1"/>
  <c r="D222" i="1"/>
  <c r="D208" i="1"/>
  <c r="D194" i="1"/>
  <c r="D5" i="1" l="1"/>
  <c r="D6" i="1"/>
  <c r="D4" i="1"/>
</calcChain>
</file>

<file path=xl/sharedStrings.xml><?xml version="1.0" encoding="utf-8"?>
<sst xmlns="http://schemas.openxmlformats.org/spreadsheetml/2006/main" count="3745" uniqueCount="367">
  <si>
    <t>N/A</t>
  </si>
  <si>
    <t>I:50+</t>
  </si>
  <si>
    <t>G:30-&lt;50</t>
  </si>
  <si>
    <t>F:21-&lt;30</t>
  </si>
  <si>
    <t>E:15-&lt;20</t>
  </si>
  <si>
    <t>D:10-&lt;15</t>
  </si>
  <si>
    <t>C:5-&lt;10</t>
  </si>
  <si>
    <t>B:1-&lt;5</t>
  </si>
  <si>
    <t>A:&lt;1</t>
  </si>
  <si>
    <t>A+B,C,D+E,F,G+I+N/A)</t>
  </si>
  <si>
    <t>ProbabilityBad (%)</t>
  </si>
  <si>
    <t>Null</t>
  </si>
  <si>
    <t>ZZ</t>
  </si>
  <si>
    <t>YY</t>
  </si>
  <si>
    <t>XX</t>
  </si>
  <si>
    <t>VV</t>
  </si>
  <si>
    <t>TT</t>
  </si>
  <si>
    <t>HH</t>
  </si>
  <si>
    <t>GG</t>
  </si>
  <si>
    <t>FF</t>
  </si>
  <si>
    <t>EE</t>
  </si>
  <si>
    <t>DD</t>
  </si>
  <si>
    <t>CC</t>
  </si>
  <si>
    <t>BB</t>
  </si>
  <si>
    <t>AA</t>
  </si>
  <si>
    <t>Grade</t>
  </si>
  <si>
    <t>H:&gt;100</t>
  </si>
  <si>
    <t>G:91-100</t>
  </si>
  <si>
    <t>F:81-90</t>
  </si>
  <si>
    <t>E:71-80</t>
  </si>
  <si>
    <t>D:61-70</t>
  </si>
  <si>
    <t>C:41-60</t>
  </si>
  <si>
    <t>B:26-40</t>
  </si>
  <si>
    <t>A:&lt;=25</t>
  </si>
  <si>
    <t>A Score</t>
  </si>
  <si>
    <t>H: สินเชื่อบ้าน ชายแดนใต้</t>
  </si>
  <si>
    <t>G:Home Refinance</t>
  </si>
  <si>
    <t>F: สินเชื่อบ้านมือสอง/บ้านแลกเงิน</t>
  </si>
  <si>
    <t>D: สินเชื่อบ้านใหม่</t>
  </si>
  <si>
    <t>C: สินเชื่อบำเหน็จตกทอด</t>
  </si>
  <si>
    <t>B: สินเชื่อเสริมสร้างธุรกิจรายย่อยมุสลิม</t>
  </si>
  <si>
    <t>A: MOU</t>
  </si>
  <si>
    <t>โครงการสินเชื่อ</t>
  </si>
  <si>
    <t>สถานที่อื่นๆ</t>
  </si>
  <si>
    <t>เช่า</t>
  </si>
  <si>
    <t>พักอาศัยอยู่กับผู้อื่น</t>
  </si>
  <si>
    <t>เป็นของตนเอง/คู่สมรส</t>
  </si>
  <si>
    <t>พักอาศัยอยู่กับบิดามารดา/ญาติ</t>
  </si>
  <si>
    <r>
      <rPr>
        <sz val="10"/>
        <color rgb="FFFF0000"/>
        <rFont val="Arial"/>
        <family val="2"/>
      </rPr>
      <t>Live w.Parent,Owner,Other</t>
    </r>
    <r>
      <rPr>
        <sz val="10"/>
        <rFont val="Arial"/>
        <family val="2"/>
      </rPr>
      <t>(พักผู้อื่น เช่า อื่น N/A)</t>
    </r>
  </si>
  <si>
    <t>สถานะความเป็นเจ้าของ</t>
  </si>
  <si>
    <t>อื่นๆ</t>
  </si>
  <si>
    <t>อาคารอพาร์ทเม้นท์</t>
  </si>
  <si>
    <t>อาคารหอพัก</t>
  </si>
  <si>
    <t>อาคารสำนักงาน</t>
  </si>
  <si>
    <t>อาคารโรงแรม รีสอร์ท</t>
  </si>
  <si>
    <t>อาคารพาณิชย์</t>
  </si>
  <si>
    <t>อาคารพักอาศัย</t>
  </si>
  <si>
    <t>อาคารชุด</t>
  </si>
  <si>
    <t>โรงงานในเขตจัดสรร</t>
  </si>
  <si>
    <t>เรือนแถวตึกชั้นเดียว</t>
  </si>
  <si>
    <t>บ้านไม้</t>
  </si>
  <si>
    <t>บ้านแฝด</t>
  </si>
  <si>
    <t>บ้านตึกชั้นเดียว</t>
  </si>
  <si>
    <t>บ้านตึกครึ่งไม้</t>
  </si>
  <si>
    <t>บ้านเดี่ยว</t>
  </si>
  <si>
    <t>บ้านชั้นเดียว</t>
  </si>
  <si>
    <t>ทาวน์โฮม</t>
  </si>
  <si>
    <t>ทาวน์เฮ้าส์</t>
  </si>
  <si>
    <t>ตึกแถวทำเลที่อยู่อาศัย</t>
  </si>
  <si>
    <t>ตึกแถวทำเลการค้า</t>
  </si>
  <si>
    <t>คอนโดมิเนียม</t>
  </si>
  <si>
    <r>
      <rPr>
        <sz val="10"/>
        <color rgb="FFFF0000"/>
        <rFont val="Arial"/>
        <family val="2"/>
      </rPr>
      <t xml:space="preserve">Home </t>
    </r>
    <r>
      <rPr>
        <sz val="10"/>
        <rFont val="Arial"/>
        <family val="2"/>
      </rPr>
      <t>(บ้าน...),</t>
    </r>
    <r>
      <rPr>
        <sz val="10"/>
        <color rgb="FFFF0000"/>
        <rFont val="Arial"/>
        <family val="2"/>
      </rPr>
      <t>Townhome</t>
    </r>
    <r>
      <rPr>
        <sz val="10"/>
        <rFont val="Arial"/>
        <family val="2"/>
      </rPr>
      <t xml:space="preserve"> (Town+บ้านแฝด+เรือนแถวตึก,</t>
    </r>
    <r>
      <rPr>
        <sz val="10"/>
        <color rgb="FFFF0000"/>
        <rFont val="Arial"/>
        <family val="2"/>
      </rPr>
      <t>อาคารชุด</t>
    </r>
    <r>
      <rPr>
        <sz val="10"/>
        <rFont val="Arial"/>
        <family val="2"/>
      </rPr>
      <t>(คอนโด,อาคารชุด),</t>
    </r>
    <r>
      <rPr>
        <sz val="10"/>
        <color rgb="FFFF0000"/>
        <rFont val="Arial"/>
        <family val="2"/>
      </rPr>
      <t>สนง.พาณิชย์(</t>
    </r>
    <r>
      <rPr>
        <sz val="10"/>
        <rFont val="Arial"/>
        <family val="2"/>
      </rPr>
      <t>โรงแรม รีสอร์ท,สำนักงาน,หอพัก,อพารทเม้นท์),</t>
    </r>
    <r>
      <rPr>
        <sz val="10"/>
        <color rgb="FFFF0000"/>
        <rFont val="Arial"/>
        <family val="2"/>
      </rPr>
      <t>N/A</t>
    </r>
  </si>
  <si>
    <t>ประเภทที่พักอาศัย(2)</t>
  </si>
  <si>
    <t>H:&gt;1000</t>
  </si>
  <si>
    <t>G:501-1000</t>
  </si>
  <si>
    <t>F:101-500</t>
  </si>
  <si>
    <t>E:41-100</t>
  </si>
  <si>
    <t>D:11-40</t>
  </si>
  <si>
    <t>C:6-10</t>
  </si>
  <si>
    <t>B:1-5</t>
  </si>
  <si>
    <t>A:0</t>
  </si>
  <si>
    <t>(A+B+C,D+E,F,G+H)</t>
  </si>
  <si>
    <t>จำนวนพนักงาน</t>
  </si>
  <si>
    <t>รายได้วิชาชีพอิสระ</t>
  </si>
  <si>
    <t>รายได้อื่น</t>
  </si>
  <si>
    <t>รายได้จากธุรกิจ</t>
  </si>
  <si>
    <t>เงินเดือน</t>
  </si>
  <si>
    <t>(1+4,2,3+5)</t>
  </si>
  <si>
    <t>Income Source</t>
  </si>
  <si>
    <t>ปริญญาเอก</t>
  </si>
  <si>
    <t>ปริญญาโท</t>
  </si>
  <si>
    <t>ปริญญาตรี</t>
  </si>
  <si>
    <t>มัธยมศึกษา</t>
  </si>
  <si>
    <t>ป.ว.ส.</t>
  </si>
  <si>
    <t>ป.ว.ท.</t>
  </si>
  <si>
    <t>ป.ว.ช.</t>
  </si>
  <si>
    <t>ประถมศึกษา</t>
  </si>
  <si>
    <t>up to diploma holder</t>
  </si>
  <si>
    <t>diploma holder</t>
  </si>
  <si>
    <t>(1+2+3+11,4+5+5+7,8,9+10)</t>
  </si>
  <si>
    <t>การศึกษา</t>
  </si>
  <si>
    <t>ผู้บริหารระดับสูง</t>
  </si>
  <si>
    <t>ผู้บริหารระดับกลาง</t>
  </si>
  <si>
    <t>ผู้บริหารระดับต้น</t>
  </si>
  <si>
    <t>พนักงานเจ้าหน้าที่</t>
  </si>
  <si>
    <t>1,2+3,4,5+6)</t>
  </si>
  <si>
    <t>ตำแหน่ง</t>
  </si>
  <si>
    <t>สาธารณสุข</t>
  </si>
  <si>
    <t>สถาปนิก</t>
  </si>
  <si>
    <t>วิศวกร</t>
  </si>
  <si>
    <t>วิชาชีพทางการศึกษา</t>
  </si>
  <si>
    <t>รับจ้างทั่วไป</t>
  </si>
  <si>
    <t>ไม่ได้ประกอบอาชีพ</t>
  </si>
  <si>
    <t>เภสัชกร</t>
  </si>
  <si>
    <t>แพทย์</t>
  </si>
  <si>
    <t>พ่อบ้าน / แม่บ้าน</t>
  </si>
  <si>
    <t>พยาบาล</t>
  </si>
  <si>
    <t>พนักงานและลูกจ้างกลุ่มธุรกิจบริการ</t>
  </si>
  <si>
    <t>พนักงานและลูกจ้างกลุ่มธุรกิจผลิต</t>
  </si>
  <si>
    <t>พนักงานและลูกจ้างกลุ่มธุรกิจค้าส่ง</t>
  </si>
  <si>
    <t>พนักงานและลูกจ้างกลุ่มธุรกิจค่าปลีก</t>
  </si>
  <si>
    <t>ลูกจ้างรัฐวิสาหกิจ</t>
  </si>
  <si>
    <t>ผู้มีอาชีพอิสระ</t>
  </si>
  <si>
    <t>ผู้มีรายได้จากคอมมิชชัน</t>
  </si>
  <si>
    <t>บริการ</t>
  </si>
  <si>
    <t>นักบัญชี</t>
  </si>
  <si>
    <t>ที่ปรึกษา</t>
  </si>
  <si>
    <t>ช่างเทคนิค</t>
  </si>
  <si>
    <t>เจ้าของกิจการไม่จดทะเบียน</t>
  </si>
  <si>
    <t>พนักงานรัฐวิสาหกิจ</t>
  </si>
  <si>
    <t>เจ้าของกิจการจดทะเบียน</t>
  </si>
  <si>
    <t>ข้าราชการพลเรือน</t>
  </si>
  <si>
    <t>ข้าราชการการเมือง</t>
  </si>
  <si>
    <t>ลักษณะอาชีพ</t>
  </si>
  <si>
    <t>ข้าราชการและลูกจ้างในหน่วยงานของรัฐ</t>
  </si>
  <si>
    <t>อื่น ๆ โปรดระบุ</t>
  </si>
  <si>
    <t>ผู้ประกอบกิจการ / เจ้าของกิจการ</t>
  </si>
  <si>
    <t>ประกอบอาชีพอิสระ</t>
  </si>
  <si>
    <t>ประกอบวิชาชีพเฉพาะ</t>
  </si>
  <si>
    <t>พนักงานและลูกจ้างในบริษัท</t>
  </si>
  <si>
    <t>พนักงานและลูกจ้างในหน่วยงานรัฐวิสาหกิจ</t>
  </si>
  <si>
    <t>(1+7,2,3+4,5,Other(6+8)</t>
  </si>
  <si>
    <t>อาชีพ</t>
  </si>
  <si>
    <t>E: ไม่ระบุ</t>
  </si>
  <si>
    <t>D:ไม่ระบุประวัติการศึกษาบุตร</t>
  </si>
  <si>
    <t>C: บุตรยังไม่ได้รับการศึกษา</t>
  </si>
  <si>
    <t>B:ศึกษาต่างประเทศ</t>
  </si>
  <si>
    <t>A: ศึกษาในประเทศ</t>
  </si>
  <si>
    <t>(A,B,Other(C-E)</t>
  </si>
  <si>
    <t>Child Education</t>
  </si>
  <si>
    <t>E:4+</t>
  </si>
  <si>
    <t>D:3</t>
  </si>
  <si>
    <t>C:2</t>
  </si>
  <si>
    <t>B:1</t>
  </si>
  <si>
    <t>(None,1,2+)</t>
  </si>
  <si>
    <t>No Child</t>
  </si>
  <si>
    <t>หย่า</t>
  </si>
  <si>
    <t>แยกกันอยู่(ร้าง)</t>
  </si>
  <si>
    <t>หม้าย</t>
  </si>
  <si>
    <t>สมรส(ไม่จดทะเบียน)</t>
  </si>
  <si>
    <t>สมรส(จดทะเบียน)</t>
  </si>
  <si>
    <t>โสด</t>
  </si>
  <si>
    <t>(โสด ,สมรส,หย่า ร้าง(+หม้าย)+NA)</t>
  </si>
  <si>
    <t>Marital Status</t>
  </si>
  <si>
    <t>คริสต์</t>
  </si>
  <si>
    <t>พุทธ</t>
  </si>
  <si>
    <t>อิสลาม</t>
  </si>
  <si>
    <t>(อิสลาม,Other)</t>
  </si>
  <si>
    <t>ศาสนา</t>
  </si>
  <si>
    <t>Female</t>
  </si>
  <si>
    <t>Male</t>
  </si>
  <si>
    <t>GENDER</t>
  </si>
  <si>
    <t>H:&gt;70</t>
  </si>
  <si>
    <t>G:66-70</t>
  </si>
  <si>
    <t>F:61-65</t>
  </si>
  <si>
    <t>E:51-60</t>
  </si>
  <si>
    <t>D:41-50</t>
  </si>
  <si>
    <t>C:31-40</t>
  </si>
  <si>
    <t>B:26-30</t>
  </si>
  <si>
    <t>A:20-25</t>
  </si>
  <si>
    <t>(A+B,C,D,E-H+N/A)</t>
  </si>
  <si>
    <t>Age Range</t>
  </si>
  <si>
    <t>ผู้ขอสินเชื่อร่วม</t>
  </si>
  <si>
    <t>ผู้ขอสินเชื่อ</t>
  </si>
  <si>
    <t>สถานะผู้ขอสินเชื่อ</t>
  </si>
  <si>
    <t>N</t>
  </si>
  <si>
    <t>Y</t>
  </si>
  <si>
    <t>EmailFlag</t>
  </si>
  <si>
    <t>PhoneFlag</t>
  </si>
  <si>
    <t>H:&gt;20MB</t>
  </si>
  <si>
    <t>G:&gt;10M-20M</t>
  </si>
  <si>
    <t>F:&gt;5M-10M</t>
  </si>
  <si>
    <t>E:&gt;2M-5M</t>
  </si>
  <si>
    <t>D:&gt;500K-2M</t>
  </si>
  <si>
    <t>C:&gt;300K-500K</t>
  </si>
  <si>
    <t>B::&gt;100K-300K</t>
  </si>
  <si>
    <t>A:&lt;100K</t>
  </si>
  <si>
    <t>(A+B+Other,C,D,E-H)</t>
  </si>
  <si>
    <t>LoanSize</t>
  </si>
  <si>
    <t>TDR และผ่อนตามเงื่อนไข 24 เดือน</t>
  </si>
  <si>
    <t>เคยผิดนัดชำระหนี้ 31 วัน ถึง 60 วัน</t>
  </si>
  <si>
    <t>ผิดนัดชำระหนี้ไม่เกิน 30 วัน</t>
  </si>
  <si>
    <t>No</t>
  </si>
  <si>
    <t>Credit History</t>
  </si>
  <si>
    <t>KYC Risk</t>
  </si>
  <si>
    <t>Profile PreApprove</t>
  </si>
  <si>
    <t>Decline</t>
  </si>
  <si>
    <t>Pre Approve</t>
  </si>
  <si>
    <t>LoanSize (M THB)</t>
  </si>
  <si>
    <t>Other</t>
  </si>
  <si>
    <t>App in #</t>
  </si>
  <si>
    <t>ผู้กู้ร่วม #</t>
  </si>
  <si>
    <t>ผู้กู้หลัก #</t>
  </si>
  <si>
    <t>Total</t>
  </si>
  <si>
    <t>YTD22</t>
  </si>
  <si>
    <t>YTD21</t>
  </si>
  <si>
    <t>Through The Door Analysis</t>
  </si>
  <si>
    <t xml:space="preserve"> </t>
  </si>
  <si>
    <t>Secured MOU</t>
  </si>
  <si>
    <t>Secured Non MOU</t>
  </si>
  <si>
    <t>Unsecured MOU</t>
  </si>
  <si>
    <t>Unsecured Non MOU</t>
  </si>
  <si>
    <t xml:space="preserve">deviate </t>
  </si>
  <si>
    <t>%approve</t>
  </si>
  <si>
    <t>%decline</t>
  </si>
  <si>
    <t>portion</t>
  </si>
  <si>
    <t>Home</t>
  </si>
  <si>
    <t>Townhome</t>
  </si>
  <si>
    <t>สนง.พาณิชย์</t>
  </si>
  <si>
    <t>Live w.Parent</t>
  </si>
  <si>
    <t>Owner</t>
  </si>
  <si>
    <t>UnSecured MOU</t>
  </si>
  <si>
    <t>UnSecured Non MOU</t>
  </si>
  <si>
    <t>(แก้)</t>
  </si>
  <si>
    <t>Not found</t>
  </si>
  <si>
    <t>%Approve</t>
  </si>
  <si>
    <t>%Decline</t>
  </si>
  <si>
    <t>Score Condition</t>
  </si>
  <si>
    <t>App in</t>
  </si>
  <si>
    <t>Final Decision(ผลการพิจารณา)</t>
  </si>
  <si>
    <t>Pass</t>
  </si>
  <si>
    <t>Fail</t>
  </si>
  <si>
    <t>Deviate</t>
  </si>
  <si>
    <t>Approve</t>
  </si>
  <si>
    <t>%App in</t>
  </si>
  <si>
    <t>B:&gt;300K-500K</t>
  </si>
  <si>
    <t>A:&lt;=300K</t>
  </si>
  <si>
    <t>E:&gt;2M</t>
  </si>
  <si>
    <t>A:20-30</t>
  </si>
  <si>
    <t>B:31-40</t>
  </si>
  <si>
    <t>C:41-50</t>
  </si>
  <si>
    <t>D:&gt;50</t>
  </si>
  <si>
    <t>C:2+</t>
  </si>
  <si>
    <t>C:Other</t>
  </si>
  <si>
    <t>A:None</t>
  </si>
  <si>
    <t>A:โสด</t>
  </si>
  <si>
    <t>B:สมรส</t>
  </si>
  <si>
    <t>A:ราชการ รัฐวิสาหกิจ</t>
  </si>
  <si>
    <t>B:พนักงานและลูกจ้างบริษัท</t>
  </si>
  <si>
    <t>A:Officer</t>
  </si>
  <si>
    <t>B:Middle Manager</t>
  </si>
  <si>
    <t>C:High Level Executive</t>
  </si>
  <si>
    <t>B:Secondary</t>
  </si>
  <si>
    <t>C:Bechelor</t>
  </si>
  <si>
    <t>D:Master,Doctoral</t>
  </si>
  <si>
    <t>A:Below Diploma,Primary</t>
  </si>
  <si>
    <t>A:Salary</t>
  </si>
  <si>
    <t>C:Other income</t>
  </si>
  <si>
    <t>B:Business</t>
  </si>
  <si>
    <t>B: 11-100 คน</t>
  </si>
  <si>
    <t>C: 100-500 คน</t>
  </si>
  <si>
    <t>D: &gt;500 คน</t>
  </si>
  <si>
    <t>A: 0-10 คน</t>
  </si>
  <si>
    <t>สนง.อาคารพาณิชย์</t>
  </si>
  <si>
    <t>Other(พักผู้อื่น เช่า N/A)</t>
  </si>
  <si>
    <t>%ScoreFail</t>
  </si>
  <si>
    <t>สร้างกราฟเฉพาะ Field Highlight สีฟ้า</t>
  </si>
  <si>
    <t xml:space="preserve">กราฟแท่ง แกนซ้าย </t>
  </si>
  <si>
    <t>กราฟเส้น % แกนขวา</t>
  </si>
  <si>
    <t>%PassScore</t>
  </si>
  <si>
    <t>%PassDeviate</t>
  </si>
  <si>
    <t xml:space="preserve">%PassDeviate </t>
  </si>
  <si>
    <t>#App in, Pass Score</t>
  </si>
  <si>
    <t>%Pass Score, %Pass Deviate, %Approve</t>
  </si>
  <si>
    <t>แยก 2 กราฟ คือ Found, Not Found เพราะ % กระโดดมากค่ะ</t>
  </si>
  <si>
    <t>แนะนำ</t>
  </si>
  <si>
    <t>Not Found</t>
  </si>
  <si>
    <r>
      <t xml:space="preserve">* TT,VV ไม่ต้อง Plot graph แต่ให้ใส่ว่า </t>
    </r>
    <r>
      <rPr>
        <sz val="10"/>
        <color rgb="FFFF0000"/>
        <rFont val="Arial"/>
        <family val="2"/>
      </rPr>
      <t>ไม่มีเคสอนุมัติ ใน Score grade = TT,VV</t>
    </r>
  </si>
  <si>
    <r>
      <t xml:space="preserve">* VV ไม่ต้อง Plot graph แต่ให้ใส่ว่า </t>
    </r>
    <r>
      <rPr>
        <sz val="10"/>
        <color rgb="FFFF0000"/>
        <rFont val="Arial"/>
        <family val="2"/>
      </rPr>
      <t>ไม่มีเคสอนุมัติ ใน Score grade = VV</t>
    </r>
  </si>
  <si>
    <t>A:&lt;5</t>
  </si>
  <si>
    <t>C:10-&lt;20</t>
  </si>
  <si>
    <t>B:5-20</t>
  </si>
  <si>
    <t>D:20-&lt;30</t>
  </si>
  <si>
    <t>E: 30+</t>
  </si>
  <si>
    <t>Graph TTD</t>
  </si>
  <si>
    <t>C:Specialist</t>
  </si>
  <si>
    <t>E:Business Owner</t>
  </si>
  <si>
    <t>F:Other</t>
  </si>
  <si>
    <t>D:Freelance</t>
  </si>
  <si>
    <t>1.สีเหลืองเปลี่ยนเป็นเส้นทึบ</t>
  </si>
  <si>
    <t>2.field ที่เพิ่มมาใหม่แทนสีเทา</t>
  </si>
  <si>
    <t>3.Credit (Not found) แก้จุดเพิ่มให้เด่น</t>
  </si>
  <si>
    <t>%S_Pass</t>
  </si>
  <si>
    <t>ผิดนัดชำระหนี้ &lt; 30 วัน</t>
  </si>
  <si>
    <t>เคยผิดนัดชำระหนี้ 31 -60 วัน</t>
  </si>
  <si>
    <t>B:5-&lt;10</t>
  </si>
  <si>
    <t>4Q_2021</t>
  </si>
  <si>
    <t>App process</t>
  </si>
  <si>
    <t xml:space="preserve">Score pass </t>
  </si>
  <si>
    <t>Cancel</t>
  </si>
  <si>
    <t xml:space="preserve">%Score pass </t>
  </si>
  <si>
    <t>%Cancel</t>
  </si>
  <si>
    <t>Declice</t>
  </si>
  <si>
    <t>Suppose Approve</t>
  </si>
  <si>
    <t>Applicable Segmentation</t>
  </si>
  <si>
    <t>Characteristics</t>
  </si>
  <si>
    <t>1. Age</t>
  </si>
  <si>
    <t>Secured</t>
  </si>
  <si>
    <t>UnSecured</t>
  </si>
  <si>
    <t>New CAP since Oct21</t>
  </si>
  <si>
    <t>2.Education</t>
  </si>
  <si>
    <r>
      <t xml:space="preserve">ป.ตรี
ป.โท
</t>
    </r>
    <r>
      <rPr>
        <sz val="9"/>
        <color rgb="FFFF0000"/>
        <rFont val="Arial"/>
        <family val="2"/>
      </rPr>
      <t>Secondary</t>
    </r>
  </si>
  <si>
    <r>
      <t xml:space="preserve">ป.ตรี
Secondary
</t>
    </r>
    <r>
      <rPr>
        <sz val="9"/>
        <color rgb="FFFF0000"/>
        <rFont val="Arial"/>
        <family val="2"/>
      </rPr>
      <t>ป.โท</t>
    </r>
  </si>
  <si>
    <t>สัดส่วนจากมากไปน้อย</t>
  </si>
  <si>
    <t>3.Occupation</t>
  </si>
  <si>
    <r>
      <t xml:space="preserve">Employee
Government
</t>
    </r>
    <r>
      <rPr>
        <sz val="8"/>
        <color rgb="FFFF0000"/>
        <rFont val="Arial"/>
        <family val="2"/>
      </rPr>
      <t>Business Owner</t>
    </r>
  </si>
  <si>
    <r>
      <t xml:space="preserve">Employee
Government
</t>
    </r>
    <r>
      <rPr>
        <sz val="8"/>
        <color rgb="FFFF0000"/>
        <rFont val="Arial"/>
        <family val="2"/>
      </rPr>
      <t>State enterprise</t>
    </r>
  </si>
  <si>
    <t>4 Finance Amount</t>
  </si>
  <si>
    <t>250K-500K
100K-250K
&gt;500K</t>
  </si>
  <si>
    <r>
      <rPr>
        <sz val="8"/>
        <color rgb="FFFF0000"/>
        <rFont val="Arial"/>
        <family val="2"/>
      </rPr>
      <t>&lt;300K
500K-2M</t>
    </r>
    <r>
      <rPr>
        <sz val="8"/>
        <rFont val="Arial"/>
        <family val="2"/>
      </rPr>
      <t xml:space="preserve">
&gt;2M</t>
    </r>
  </si>
  <si>
    <r>
      <t xml:space="preserve">&lt;300K
</t>
    </r>
    <r>
      <rPr>
        <sz val="8"/>
        <color rgb="FFFF0000"/>
        <rFont val="Arial"/>
        <family val="2"/>
      </rPr>
      <t>300K-500K</t>
    </r>
    <r>
      <rPr>
        <sz val="8"/>
        <rFont val="Arial"/>
        <family val="2"/>
      </rPr>
      <t xml:space="preserve">
&gt;500K</t>
    </r>
  </si>
  <si>
    <r>
      <rPr>
        <sz val="8"/>
        <color rgb="FFFF0000"/>
        <rFont val="Arial"/>
        <family val="2"/>
      </rPr>
      <t>1M-3M
3M-5M</t>
    </r>
    <r>
      <rPr>
        <sz val="8"/>
        <rFont val="Arial"/>
        <family val="2"/>
      </rPr>
      <t xml:space="preserve">
500K-1M</t>
    </r>
  </si>
  <si>
    <t>CBS BF Oct21</t>
  </si>
  <si>
    <r>
      <t xml:space="preserve">31-40, 
41-50 และ 
</t>
    </r>
    <r>
      <rPr>
        <sz val="8"/>
        <color rgb="FFFF0000"/>
        <rFont val="Arial"/>
        <family val="2"/>
      </rPr>
      <t xml:space="preserve">51+ ปี </t>
    </r>
  </si>
  <si>
    <r>
      <t xml:space="preserve">31-40, 
41-50 และ 
</t>
    </r>
    <r>
      <rPr>
        <sz val="8"/>
        <color rgb="FFFF0000"/>
        <rFont val="Arial"/>
        <family val="2"/>
      </rPr>
      <t xml:space="preserve">20-30 ปี </t>
    </r>
  </si>
  <si>
    <r>
      <t xml:space="preserve">Government
State enterprise
</t>
    </r>
    <r>
      <rPr>
        <sz val="8"/>
        <color rgb="FFFF0000"/>
        <rFont val="Arial"/>
        <family val="2"/>
      </rPr>
      <t>Employee</t>
    </r>
  </si>
  <si>
    <t>Through The Door: Portfolio Mix</t>
  </si>
  <si>
    <t>Before(BF) CBS Segmentation Vs. New CAP Segmentaion</t>
  </si>
  <si>
    <t>* ขาด Segment : Income, Tenor (Secured : 1 ปี 2-3ปี 4-5ปี  &gt;5ปี      UnSecured: 6-12M,12-24M,25-36M, &gt;36M)</t>
  </si>
  <si>
    <t>As of May 2022</t>
  </si>
  <si>
    <t>As of jan 2023</t>
  </si>
  <si>
    <t>Compare DQ (BF CAP Vs. CAP)</t>
  </si>
  <si>
    <t>As of Dec22</t>
  </si>
  <si>
    <t>BF CAP</t>
  </si>
  <si>
    <t>CAP @ Oct21</t>
  </si>
  <si>
    <t>HF</t>
  </si>
  <si>
    <t>SPL</t>
  </si>
  <si>
    <t>DQ30</t>
  </si>
  <si>
    <t>DQ90</t>
  </si>
  <si>
    <t>UPL</t>
  </si>
  <si>
    <t>MSME</t>
  </si>
  <si>
    <t>UnScured MOU</t>
  </si>
  <si>
    <t>%Score Approved</t>
  </si>
  <si>
    <t>Cancel + Decline</t>
  </si>
  <si>
    <t>* Oct 22, CM cleaning data since Sep22 (BOT) both of pending &amp; cancel ดังนั้น ทำให้ % Decline สูงขึ้น</t>
  </si>
  <si>
    <t>App. Status</t>
  </si>
  <si>
    <t>%Final Approved**</t>
  </si>
  <si>
    <t>เหตุผลการปฎิเสธ</t>
  </si>
  <si>
    <t>Bureau Score</t>
  </si>
  <si>
    <t>CM Decline</t>
  </si>
  <si>
    <t>V.1</t>
  </si>
  <si>
    <t>V.2</t>
  </si>
  <si>
    <t>Total Decline</t>
  </si>
  <si>
    <t>1. ปฎิเสธโดย Bureau Score (ระบบ)</t>
  </si>
  <si>
    <t>2. ปฎิเสธโดย CM ด้วยเงื่อนไข DTI, คุณสมบัติลูกค้า รายได้ อาชีพ (CCUS), อื่นๆ (CM Manual)</t>
  </si>
  <si>
    <t>3. ยกเลิกหรือปฎิเสธโดยลูกค้า (ระบบ)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</si>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</sst>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87" formatCode="_-* #,##0_-;\-* #,##0_-;_-* &quot;-&quot;??_-;_-@_-"/>
    <numFmt numFmtId="188" formatCode="#,##0,,"/>
    <numFmt numFmtId="189" formatCode="[$-409]mmm\-yy;@"/>
    <numFmt numFmtId="190" formatCode="B1mmm\-yy"/>
    <numFmt numFmtId="194" formatCode="0.0%"/>
  </numFmts>
  <fonts count="29" x14ac:knownFonts="1">
    <font>
      <sz val="10"/>
      <name val="Arial"/>
      <family val="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2" tint="-0.249977111117893"/>
      <name val="Arial"/>
      <family val="2"/>
    </font>
    <font>
      <b/>
      <sz val="11"/>
      <color theme="4" tint="-0.499984740745262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10"/>
      <color theme="9" tint="-0.249977111117893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hair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/>
      <bottom style="hair">
        <color theme="0" tint="-0.14996795556505021"/>
      </bottom>
      <diagonal/>
    </border>
    <border>
      <left style="thin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/>
      <right style="thick">
        <color theme="0" tint="-0.14996795556505021"/>
      </right>
      <top/>
      <bottom style="hair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ck">
        <color theme="0" tint="-0.14996795556505021"/>
      </right>
      <top/>
      <bottom/>
      <diagonal/>
    </border>
    <border>
      <left style="thick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6795556505021"/>
      </right>
      <top style="hair">
        <color theme="0" tint="-0.14996795556505021"/>
      </top>
      <bottom style="thick">
        <color theme="0" tint="-0.14993743705557422"/>
      </bottom>
      <diagonal/>
    </border>
    <border>
      <left style="thick">
        <color theme="0" tint="-0.14996795556505021"/>
      </left>
      <right style="thin">
        <color theme="0" tint="-0.14996795556505021"/>
      </right>
      <top/>
      <bottom style="thick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6795556505021"/>
      </right>
      <top style="hair">
        <color theme="0" tint="-0.14996795556505021"/>
      </top>
      <bottom style="thin">
        <color theme="0" tint="-0.14993743705557422"/>
      </bottom>
      <diagonal/>
    </border>
    <border>
      <left style="medium">
        <color theme="0" tint="-0.24994659260841701"/>
      </left>
      <right style="thin">
        <color theme="0" tint="-0.14996795556505021"/>
      </right>
      <top style="medium">
        <color theme="0" tint="-0.24994659260841701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theme="0" tint="-0.24994659260841701"/>
      </right>
      <top style="medium">
        <color theme="0" tint="-0.24994659260841701"/>
      </top>
      <bottom style="hair">
        <color theme="0" tint="-0.14996795556505021"/>
      </bottom>
      <diagonal/>
    </border>
    <border>
      <left style="medium">
        <color theme="0" tint="-0.24994659260841701"/>
      </left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medium">
        <color theme="0" tint="-0.2499465926084170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0" tint="-0.24994659260841701"/>
      </left>
      <right style="thin">
        <color theme="0" tint="-0.14996795556505021"/>
      </right>
      <top style="hair">
        <color theme="0" tint="-0.14996795556505021"/>
      </top>
      <bottom style="medium">
        <color theme="0" tint="-0.24994659260841701"/>
      </bottom>
      <diagonal/>
    </border>
    <border>
      <left style="thin">
        <color theme="0" tint="-0.14996795556505021"/>
      </left>
      <right style="medium">
        <color theme="0" tint="-0.24994659260841701"/>
      </right>
      <top style="hair">
        <color theme="0" tint="-0.14996795556505021"/>
      </top>
      <bottom style="medium">
        <color theme="0" tint="-0.24994659260841701"/>
      </bottom>
      <diagonal/>
    </border>
    <border>
      <left/>
      <right style="thin">
        <color theme="0" tint="-0.14996795556505021"/>
      </right>
      <top style="medium">
        <color theme="0" tint="-0.24994659260841701"/>
      </top>
      <bottom style="hair">
        <color theme="0" tint="-0.14996795556505021"/>
      </bottom>
      <diagonal/>
    </border>
    <border>
      <left/>
      <right style="thin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/>
      <bottom/>
      <diagonal/>
    </border>
    <border>
      <left/>
      <right style="medium">
        <color theme="6"/>
      </right>
      <top style="medium">
        <color theme="6"/>
      </top>
      <bottom style="thin">
        <color indexed="64"/>
      </bottom>
      <diagonal/>
    </border>
    <border>
      <left/>
      <right style="medium">
        <color theme="6"/>
      </right>
      <top style="thin">
        <color indexed="64"/>
      </top>
      <bottom style="medium">
        <color theme="6"/>
      </bottom>
      <diagonal/>
    </border>
    <border>
      <left style="medium">
        <color theme="6"/>
      </left>
      <right style="medium">
        <color theme="0" tint="-0.24994659260841701"/>
      </right>
      <top style="medium">
        <color theme="6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204">
    <xf numFmtId="0" fontId="0" fillId="0" borderId="0" xfId="0"/>
    <xf numFmtId="0" fontId="0" fillId="2" borderId="0" xfId="0" applyFill="1"/>
    <xf numFmtId="0" fontId="0" fillId="3" borderId="0" xfId="0" applyFill="1"/>
    <xf numFmtId="187" fontId="0" fillId="2" borderId="0" xfId="1" applyNumberFormat="1" applyFont="1" applyFill="1"/>
    <xf numFmtId="0" fontId="0" fillId="2" borderId="1" xfId="0" applyFill="1" applyBorder="1"/>
    <xf numFmtId="0" fontId="0" fillId="4" borderId="0" xfId="0" applyFill="1"/>
    <xf numFmtId="187" fontId="3" fillId="4" borderId="0" xfId="1" applyNumberFormat="1" applyFont="1" applyFill="1"/>
    <xf numFmtId="0" fontId="0" fillId="4" borderId="1" xfId="0" applyFill="1" applyBorder="1"/>
    <xf numFmtId="187" fontId="3" fillId="2" borderId="0" xfId="1" applyNumberFormat="1" applyFont="1" applyFill="1"/>
    <xf numFmtId="0" fontId="0" fillId="5" borderId="0" xfId="0" applyFill="1"/>
    <xf numFmtId="187" fontId="3" fillId="5" borderId="0" xfId="1" applyNumberFormat="1" applyFont="1" applyFill="1"/>
    <xf numFmtId="0" fontId="0" fillId="5" borderId="1" xfId="0" applyFill="1" applyBorder="1"/>
    <xf numFmtId="0" fontId="2" fillId="2" borderId="0" xfId="0" applyFont="1" applyFill="1"/>
    <xf numFmtId="0" fontId="4" fillId="6" borderId="1" xfId="0" applyFont="1" applyFill="1" applyBorder="1"/>
    <xf numFmtId="0" fontId="2" fillId="4" borderId="1" xfId="0" applyFont="1" applyFill="1" applyBorder="1"/>
    <xf numFmtId="0" fontId="0" fillId="7" borderId="0" xfId="0" applyFill="1"/>
    <xf numFmtId="187" fontId="3" fillId="7" borderId="0" xfId="1" applyNumberFormat="1" applyFont="1" applyFill="1"/>
    <xf numFmtId="0" fontId="0" fillId="7" borderId="1" xfId="0" applyFill="1" applyBorder="1"/>
    <xf numFmtId="0" fontId="0" fillId="8" borderId="0" xfId="0" applyFill="1"/>
    <xf numFmtId="187" fontId="3" fillId="8" borderId="0" xfId="1" applyNumberFormat="1" applyFont="1" applyFill="1"/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0" fillId="9" borderId="0" xfId="0" applyFill="1"/>
    <xf numFmtId="187" fontId="3" fillId="9" borderId="0" xfId="1" applyNumberFormat="1" applyFont="1" applyFill="1"/>
    <xf numFmtId="0" fontId="2" fillId="9" borderId="1" xfId="0" applyFont="1" applyFill="1" applyBorder="1"/>
    <xf numFmtId="0" fontId="4" fillId="2" borderId="1" xfId="0" applyFont="1" applyFill="1" applyBorder="1"/>
    <xf numFmtId="0" fontId="4" fillId="6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2" fillId="2" borderId="1" xfId="0" applyFont="1" applyFill="1" applyBorder="1"/>
    <xf numFmtId="0" fontId="0" fillId="9" borderId="1" xfId="0" applyFill="1" applyBorder="1" applyAlignment="1">
      <alignment horizontal="left"/>
    </xf>
    <xf numFmtId="0" fontId="3" fillId="2" borderId="1" xfId="0" applyFont="1" applyFill="1" applyBorder="1"/>
    <xf numFmtId="188" fontId="0" fillId="10" borderId="0" xfId="0" applyNumberFormat="1" applyFill="1"/>
    <xf numFmtId="188" fontId="0" fillId="3" borderId="0" xfId="0" applyNumberFormat="1" applyFill="1"/>
    <xf numFmtId="188" fontId="3" fillId="10" borderId="0" xfId="1" applyNumberFormat="1" applyFont="1" applyFill="1"/>
    <xf numFmtId="0" fontId="6" fillId="10" borderId="1" xfId="0" applyFont="1" applyFill="1" applyBorder="1" applyAlignment="1">
      <alignment horizontal="left" indent="1"/>
    </xf>
    <xf numFmtId="0" fontId="6" fillId="2" borderId="1" xfId="0" applyFont="1" applyFill="1" applyBorder="1" applyAlignment="1">
      <alignment horizontal="left" indent="1"/>
    </xf>
    <xf numFmtId="0" fontId="0" fillId="2" borderId="2" xfId="0" applyFill="1" applyBorder="1"/>
    <xf numFmtId="0" fontId="4" fillId="2" borderId="2" xfId="0" applyFont="1" applyFill="1" applyBorder="1"/>
    <xf numFmtId="189" fontId="4" fillId="2" borderId="2" xfId="0" applyNumberFormat="1" applyFont="1" applyFill="1" applyBorder="1"/>
    <xf numFmtId="189" fontId="4" fillId="3" borderId="2" xfId="0" applyNumberFormat="1" applyFont="1" applyFill="1" applyBorder="1"/>
    <xf numFmtId="187" fontId="4" fillId="2" borderId="2" xfId="1" applyNumberFormat="1" applyFont="1" applyFill="1" applyBorder="1"/>
    <xf numFmtId="0" fontId="4" fillId="2" borderId="3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0" fillId="2" borderId="4" xfId="0" applyFill="1" applyBorder="1"/>
    <xf numFmtId="187" fontId="0" fillId="2" borderId="5" xfId="1" applyNumberFormat="1" applyFont="1" applyFill="1" applyBorder="1"/>
    <xf numFmtId="0" fontId="0" fillId="2" borderId="5" xfId="0" applyFill="1" applyBorder="1"/>
    <xf numFmtId="0" fontId="0" fillId="3" borderId="5" xfId="0" applyFill="1" applyBorder="1"/>
    <xf numFmtId="187" fontId="0" fillId="2" borderId="0" xfId="1" applyNumberFormat="1" applyFont="1" applyFill="1" applyBorder="1"/>
    <xf numFmtId="0" fontId="0" fillId="2" borderId="6" xfId="0" applyFill="1" applyBorder="1"/>
    <xf numFmtId="0" fontId="0" fillId="2" borderId="0" xfId="0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187" fontId="0" fillId="2" borderId="9" xfId="1" applyNumberFormat="1" applyFont="1" applyFill="1" applyBorder="1"/>
    <xf numFmtId="0" fontId="0" fillId="2" borderId="9" xfId="0" applyFill="1" applyBorder="1"/>
    <xf numFmtId="187" fontId="2" fillId="2" borderId="0" xfId="1" applyNumberFormat="1" applyFont="1" applyFill="1"/>
    <xf numFmtId="9" fontId="0" fillId="2" borderId="0" xfId="2" applyFont="1" applyFill="1"/>
    <xf numFmtId="187" fontId="0" fillId="2" borderId="0" xfId="0" applyNumberFormat="1" applyFill="1"/>
    <xf numFmtId="0" fontId="2" fillId="9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0" fillId="2" borderId="16" xfId="0" applyFill="1" applyBorder="1"/>
    <xf numFmtId="0" fontId="13" fillId="2" borderId="1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9" fontId="0" fillId="2" borderId="0" xfId="0" applyNumberFormat="1" applyFill="1"/>
    <xf numFmtId="9" fontId="13" fillId="2" borderId="12" xfId="0" applyNumberFormat="1" applyFont="1" applyFill="1" applyBorder="1" applyAlignment="1">
      <alignment horizontal="center" vertical="center"/>
    </xf>
    <xf numFmtId="9" fontId="13" fillId="2" borderId="13" xfId="0" applyNumberFormat="1" applyFont="1" applyFill="1" applyBorder="1" applyAlignment="1">
      <alignment horizontal="center" vertical="center"/>
    </xf>
    <xf numFmtId="9" fontId="10" fillId="2" borderId="2" xfId="0" applyNumberFormat="1" applyFont="1" applyFill="1" applyBorder="1" applyAlignment="1">
      <alignment horizontal="center" vertical="center"/>
    </xf>
    <xf numFmtId="9" fontId="0" fillId="2" borderId="2" xfId="0" applyNumberFormat="1" applyFill="1" applyBorder="1"/>
    <xf numFmtId="0" fontId="13" fillId="15" borderId="12" xfId="0" applyFont="1" applyFill="1" applyBorder="1" applyAlignment="1">
      <alignment horizontal="center" vertical="center"/>
    </xf>
    <xf numFmtId="0" fontId="0" fillId="15" borderId="0" xfId="0" applyFill="1"/>
    <xf numFmtId="9" fontId="13" fillId="16" borderId="12" xfId="0" applyNumberFormat="1" applyFont="1" applyFill="1" applyBorder="1" applyAlignment="1">
      <alignment horizontal="center" vertical="center"/>
    </xf>
    <xf numFmtId="0" fontId="13" fillId="16" borderId="10" xfId="0" applyFont="1" applyFill="1" applyBorder="1" applyAlignment="1">
      <alignment horizontal="center" vertical="center"/>
    </xf>
    <xf numFmtId="0" fontId="0" fillId="16" borderId="0" xfId="0" applyFill="1"/>
    <xf numFmtId="9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>
      <alignment horizontal="center"/>
    </xf>
    <xf numFmtId="9" fontId="13" fillId="6" borderId="12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right"/>
    </xf>
    <xf numFmtId="9" fontId="0" fillId="18" borderId="0" xfId="2" applyFont="1" applyFill="1"/>
    <xf numFmtId="9" fontId="0" fillId="18" borderId="0" xfId="0" applyNumberFormat="1" applyFill="1"/>
    <xf numFmtId="0" fontId="0" fillId="18" borderId="0" xfId="0" applyFill="1"/>
    <xf numFmtId="189" fontId="0" fillId="20" borderId="0" xfId="0" applyNumberFormat="1" applyFill="1"/>
    <xf numFmtId="0" fontId="14" fillId="2" borderId="0" xfId="0" applyFont="1" applyFill="1" applyAlignment="1">
      <alignment horizontal="left"/>
    </xf>
    <xf numFmtId="0" fontId="1" fillId="19" borderId="0" xfId="3"/>
    <xf numFmtId="0" fontId="1" fillId="2" borderId="0" xfId="3" applyFill="1"/>
    <xf numFmtId="9" fontId="1" fillId="19" borderId="0" xfId="2" applyFont="1" applyFill="1"/>
    <xf numFmtId="9" fontId="1" fillId="2" borderId="0" xfId="2" applyFont="1" applyFill="1"/>
    <xf numFmtId="0" fontId="1" fillId="21" borderId="0" xfId="4" applyFill="1"/>
    <xf numFmtId="0" fontId="1" fillId="2" borderId="0" xfId="4" applyFill="1"/>
    <xf numFmtId="0" fontId="7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5" fillId="0" borderId="21" xfId="0" applyFont="1" applyBorder="1" applyAlignment="1">
      <alignment horizontal="left" vertical="center" wrapText="1" readingOrder="1"/>
    </xf>
    <xf numFmtId="0" fontId="15" fillId="0" borderId="22" xfId="0" applyFont="1" applyBorder="1" applyAlignment="1">
      <alignment horizontal="left" vertical="center" wrapText="1" readingOrder="1"/>
    </xf>
    <xf numFmtId="0" fontId="17" fillId="2" borderId="21" xfId="0" applyFont="1" applyFill="1" applyBorder="1" applyAlignment="1">
      <alignment wrapText="1"/>
    </xf>
    <xf numFmtId="0" fontId="17" fillId="2" borderId="22" xfId="0" applyFont="1" applyFill="1" applyBorder="1" applyAlignment="1">
      <alignment wrapText="1"/>
    </xf>
    <xf numFmtId="0" fontId="0" fillId="2" borderId="25" xfId="0" applyFill="1" applyBorder="1"/>
    <xf numFmtId="0" fontId="0" fillId="2" borderId="26" xfId="0" applyFill="1" applyBorder="1"/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22" fillId="2" borderId="24" xfId="0" applyFont="1" applyFill="1" applyBorder="1"/>
    <xf numFmtId="0" fontId="22" fillId="2" borderId="25" xfId="0" applyFont="1" applyFill="1" applyBorder="1"/>
    <xf numFmtId="0" fontId="21" fillId="2" borderId="27" xfId="0" applyFont="1" applyFill="1" applyBorder="1" applyAlignment="1">
      <alignment horizontal="center" vertical="center" wrapText="1"/>
    </xf>
    <xf numFmtId="0" fontId="20" fillId="2" borderId="28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wrapText="1"/>
    </xf>
    <xf numFmtId="0" fontId="17" fillId="2" borderId="35" xfId="0" applyFont="1" applyFill="1" applyBorder="1" applyAlignment="1">
      <alignment wrapText="1"/>
    </xf>
    <xf numFmtId="0" fontId="3" fillId="2" borderId="36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wrapText="1"/>
    </xf>
    <xf numFmtId="0" fontId="17" fillId="2" borderId="38" xfId="0" applyFont="1" applyFill="1" applyBorder="1" applyAlignment="1">
      <alignment wrapText="1"/>
    </xf>
    <xf numFmtId="0" fontId="21" fillId="2" borderId="23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0" fontId="0" fillId="2" borderId="0" xfId="2" applyNumberFormat="1" applyFont="1" applyFill="1"/>
    <xf numFmtId="187" fontId="0" fillId="2" borderId="14" xfId="1" applyNumberFormat="1" applyFont="1" applyFill="1" applyBorder="1" applyAlignment="1">
      <alignment horizontal="center"/>
    </xf>
    <xf numFmtId="187" fontId="0" fillId="2" borderId="15" xfId="1" applyNumberFormat="1" applyFont="1" applyFill="1" applyBorder="1" applyAlignment="1">
      <alignment horizontal="center"/>
    </xf>
    <xf numFmtId="187" fontId="0" fillId="2" borderId="16" xfId="1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5" fillId="23" borderId="0" xfId="5" quotePrefix="1" applyFont="1" applyFill="1"/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/>
    <xf numFmtId="0" fontId="0" fillId="2" borderId="42" xfId="0" applyFill="1" applyBorder="1"/>
    <xf numFmtId="10" fontId="0" fillId="22" borderId="43" xfId="0" applyNumberFormat="1" applyFill="1" applyBorder="1" applyAlignment="1">
      <alignment horizontal="center" vertical="center"/>
    </xf>
    <xf numFmtId="10" fontId="0" fillId="22" borderId="44" xfId="0" applyNumberFormat="1" applyFill="1" applyBorder="1" applyAlignment="1">
      <alignment horizontal="center" vertical="center"/>
    </xf>
    <xf numFmtId="10" fontId="0" fillId="10" borderId="41" xfId="2" applyNumberFormat="1" applyFont="1" applyFill="1" applyBorder="1" applyAlignment="1">
      <alignment horizontal="center"/>
    </xf>
    <xf numFmtId="10" fontId="0" fillId="10" borderId="42" xfId="2" applyNumberFormat="1" applyFont="1" applyFill="1" applyBorder="1" applyAlignment="1">
      <alignment horizontal="center"/>
    </xf>
    <xf numFmtId="10" fontId="0" fillId="22" borderId="43" xfId="2" applyNumberFormat="1" applyFont="1" applyFill="1" applyBorder="1" applyAlignment="1">
      <alignment horizontal="center" vertical="center"/>
    </xf>
    <xf numFmtId="10" fontId="0" fillId="22" borderId="44" xfId="2" applyNumberFormat="1" applyFont="1" applyFill="1" applyBorder="1" applyAlignment="1">
      <alignment horizontal="center" vertical="center"/>
    </xf>
    <xf numFmtId="10" fontId="0" fillId="2" borderId="0" xfId="0" applyNumberFormat="1" applyFill="1"/>
    <xf numFmtId="0" fontId="0" fillId="2" borderId="10" xfId="0" applyFill="1" applyBorder="1"/>
    <xf numFmtId="0" fontId="4" fillId="2" borderId="10" xfId="0" applyFont="1" applyFill="1" applyBorder="1"/>
    <xf numFmtId="190" fontId="4" fillId="2" borderId="10" xfId="0" applyNumberFormat="1" applyFont="1" applyFill="1" applyBorder="1"/>
    <xf numFmtId="0" fontId="0" fillId="9" borderId="10" xfId="0" applyFill="1" applyBorder="1" applyAlignment="1">
      <alignment horizontal="left" indent="1"/>
    </xf>
    <xf numFmtId="0" fontId="0" fillId="21" borderId="10" xfId="0" applyFill="1" applyBorder="1" applyAlignment="1">
      <alignment horizontal="left" indent="1"/>
    </xf>
    <xf numFmtId="194" fontId="0" fillId="9" borderId="10" xfId="2" applyNumberFormat="1" applyFont="1" applyFill="1" applyBorder="1"/>
    <xf numFmtId="194" fontId="0" fillId="2" borderId="10" xfId="2" applyNumberFormat="1" applyFont="1" applyFill="1" applyBorder="1"/>
    <xf numFmtId="194" fontId="0" fillId="21" borderId="10" xfId="2" applyNumberFormat="1" applyFont="1" applyFill="1" applyBorder="1"/>
    <xf numFmtId="0" fontId="15" fillId="2" borderId="0" xfId="0" applyFont="1" applyFill="1"/>
    <xf numFmtId="0" fontId="28" fillId="2" borderId="10" xfId="0" applyFont="1" applyFill="1" applyBorder="1" applyAlignment="1">
      <alignment horizontal="left" indent="1"/>
    </xf>
    <xf numFmtId="194" fontId="28" fillId="2" borderId="10" xfId="2" applyNumberFormat="1" applyFont="1" applyFill="1" applyBorder="1"/>
    <xf numFmtId="0" fontId="27" fillId="10" borderId="10" xfId="0" applyFont="1" applyFill="1" applyBorder="1" applyAlignment="1">
      <alignment horizontal="left" indent="1"/>
    </xf>
    <xf numFmtId="194" fontId="27" fillId="10" borderId="10" xfId="2" applyNumberFormat="1" applyFont="1" applyFill="1" applyBorder="1"/>
    <xf numFmtId="0" fontId="28" fillId="16" borderId="10" xfId="0" applyFont="1" applyFill="1" applyBorder="1" applyAlignment="1">
      <alignment horizontal="left" indent="1"/>
    </xf>
    <xf numFmtId="194" fontId="28" fillId="16" borderId="10" xfId="2" applyNumberFormat="1" applyFont="1" applyFill="1" applyBorder="1"/>
    <xf numFmtId="0" fontId="4" fillId="21" borderId="10" xfId="0" applyFont="1" applyFill="1" applyBorder="1" applyAlignment="1">
      <alignment horizontal="left" indent="1"/>
    </xf>
    <xf numFmtId="194" fontId="4" fillId="21" borderId="10" xfId="2" applyNumberFormat="1" applyFont="1" applyFill="1" applyBorder="1"/>
    <xf numFmtId="0" fontId="4" fillId="2" borderId="0" xfId="0" applyFont="1" applyFill="1"/>
    <xf numFmtId="0" fontId="26" fillId="2" borderId="10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0" fillId="2" borderId="46" xfId="0" applyFill="1" applyBorder="1"/>
    <xf numFmtId="0" fontId="0" fillId="2" borderId="47" xfId="0" applyFill="1" applyBorder="1"/>
    <xf numFmtId="0" fontId="26" fillId="2" borderId="49" xfId="0" applyFont="1" applyFill="1" applyBorder="1" applyAlignment="1">
      <alignment horizontal="center" vertical="center" wrapText="1"/>
    </xf>
    <xf numFmtId="0" fontId="0" fillId="2" borderId="48" xfId="0" applyFill="1" applyBorder="1"/>
    <xf numFmtId="0" fontId="26" fillId="2" borderId="50" xfId="0" applyFont="1" applyFill="1" applyBorder="1" applyAlignment="1">
      <alignment horizontal="center" vertical="center" wrapText="1"/>
    </xf>
    <xf numFmtId="0" fontId="24" fillId="23" borderId="51" xfId="0" applyFont="1" applyFill="1" applyBorder="1"/>
  </cellXfs>
  <cellStyles count="6">
    <cellStyle name="40% - Accent4" xfId="3" builtinId="43"/>
    <cellStyle name="Comma" xfId="1" builtinId="3"/>
    <cellStyle name="Hyperlink" xfId="5" builtinId="8"/>
    <cellStyle name="Normal" xfId="0" builtinId="0"/>
    <cellStyle name="Normal 4" xfId="4" xr:uid="{DE125DD8-C140-483F-960C-630D3665816B}"/>
    <cellStyle name="Percent" xfId="2" builtinId="5"/>
  </cellStyles>
  <dxfs count="0"/>
  <tableStyles count="0" defaultTableStyle="TableStyleMedium2" defaultPivotStyle="PivotStyleLight16"/>
  <colors>
    <mruColors>
      <color rgb="FF99FF66"/>
      <color rgb="FF33CC33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Credit History (found)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0186655538350596E-2"/>
          <c:y val="0.17539281121170375"/>
          <c:w val="0.82236846440220079"/>
          <c:h val="0.41768612041635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TTD_A!$B$6:$B$8</c:f>
              <c:numCache>
                <c:formatCode>General</c:formatCode>
                <c:ptCount val="3"/>
                <c:pt idx="0">
                  <c:v>482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D-41A0-88AD-D44CA05713A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TTD_A!$E$6:$E$8</c:f>
              <c:numCache>
                <c:formatCode>General</c:formatCode>
                <c:ptCount val="3"/>
                <c:pt idx="0">
                  <c:v>466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1D-41A0-88AD-D44CA057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v>%ScorePass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TTD_A!$I$6:$I$8</c:f>
              <c:numCache>
                <c:formatCode>0%</c:formatCode>
                <c:ptCount val="3"/>
                <c:pt idx="0">
                  <c:v>0.96680497925311204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D-41A0-88AD-D44CA05713A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TTD_A!$H$6:$H$8</c:f>
              <c:numCache>
                <c:formatCode>0%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1D-41A0-88AD-D44CA057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TTD_A!$N$6:$N$8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0.96473029045643155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11D-41A0-88AD-D44CA05713A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0"/>
      </c:valAx>
      <c:valAx>
        <c:axId val="844483280"/>
        <c:scaling>
          <c:orientation val="minMax"/>
          <c:max val="1.02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117890598403229E-2"/>
          <c:y val="0.86283284957359674"/>
          <c:w val="0.91683352080989877"/>
          <c:h val="0.11471493758567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en-US" sz="1200" b="0" i="0" u="none" strike="noStrike" baseline="0">
                <a:effectLst/>
              </a:rPr>
              <a:t>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973378327709037"/>
          <c:y val="0.14985993827097616"/>
          <c:w val="0.78536491007083775"/>
          <c:h val="0.49317313666968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TTD_A!$A$47:$A$52</c:f>
              <c:strCache>
                <c:ptCount val="6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D:Freelance</c:v>
                </c:pt>
                <c:pt idx="4">
                  <c:v>E:Business Owner</c:v>
                </c:pt>
                <c:pt idx="5">
                  <c:v>F:Other</c:v>
                </c:pt>
              </c:strCache>
            </c:strRef>
          </c:cat>
          <c:val>
            <c:numRef>
              <c:f>TTD_A!$B$47:$B$52</c:f>
              <c:numCache>
                <c:formatCode>General</c:formatCode>
                <c:ptCount val="6"/>
                <c:pt idx="0">
                  <c:v>392</c:v>
                </c:pt>
                <c:pt idx="1">
                  <c:v>574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D-4559-84CB-275CBC4A8E9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TTD_A!$A$47:$A$52</c:f>
              <c:strCache>
                <c:ptCount val="6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D:Freelance</c:v>
                </c:pt>
                <c:pt idx="4">
                  <c:v>E:Business Owner</c:v>
                </c:pt>
                <c:pt idx="5">
                  <c:v>F:Other</c:v>
                </c:pt>
              </c:strCache>
            </c:strRef>
          </c:cat>
          <c:val>
            <c:numRef>
              <c:f>TTD_A!$E$47:$E$52</c:f>
              <c:numCache>
                <c:formatCode>General</c:formatCode>
                <c:ptCount val="6"/>
                <c:pt idx="0">
                  <c:v>253</c:v>
                </c:pt>
                <c:pt idx="1">
                  <c:v>309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D-4559-84CB-275CBC4A8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8622540250447227E-2"/>
                  <c:y val="-4.0133779264214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AD-4559-84CB-275CBC4A8E98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TTD_A!$I$47:$I$52</c:f>
              <c:numCache>
                <c:formatCode>0%</c:formatCode>
                <c:ptCount val="6"/>
                <c:pt idx="0">
                  <c:v>0.64540816326530615</c:v>
                </c:pt>
                <c:pt idx="1">
                  <c:v>0.5383275261324042</c:v>
                </c:pt>
                <c:pt idx="2">
                  <c:v>0</c:v>
                </c:pt>
                <c:pt idx="3">
                  <c:v>0</c:v>
                </c:pt>
                <c:pt idx="4">
                  <c:v>0.42857142857142855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D-4559-84CB-275CBC4A8E9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5408467501490752E-3"/>
                  <c:y val="1.7837235228539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03-4AEE-B559-56E442A55D27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TTD_A!$H$47:$H$52</c:f>
              <c:numCache>
                <c:formatCode>0%</c:formatCode>
                <c:ptCount val="6"/>
                <c:pt idx="0">
                  <c:v>0.09</c:v>
                </c:pt>
                <c:pt idx="1">
                  <c:v>2.9616724738675958E-2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D-4559-84CB-275CBC4A8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2.3852116875372688E-3"/>
                        <c:y val="5.351170568561872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BBAD-4559-84CB-275CBC4A8E98}"/>
                      </c:ext>
                    </c:extLst>
                  </c:dLbl>
                  <c:dLbl>
                    <c:idx val="1"/>
                    <c:layout>
                      <c:manualLayout>
                        <c:x val="-4.5319022063208154E-2"/>
                        <c:y val="5.797101449275362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BBAD-4559-84CB-275CBC4A8E98}"/>
                      </c:ext>
                    </c:extLst>
                  </c:dLbl>
                  <c:dLbl>
                    <c:idx val="5"/>
                    <c:layout>
                      <c:manualLayout>
                        <c:x val="-9.5408467501490752E-3"/>
                        <c:y val="-4.905239687848383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E03-4AEE-B559-56E442A55D27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TTD_A!$N$47:$N$52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0.55612244897959184</c:v>
                      </c:pt>
                      <c:pt idx="1">
                        <c:v>0.50871080139372826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0.42857142857142855</c:v>
                      </c:pt>
                      <c:pt idx="5">
                        <c:v>0.10526315789473684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BAD-4559-84CB-275CBC4A8E9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Corporate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TTD_A!$B$55:$B$58</c:f>
              <c:numCache>
                <c:formatCode>General</c:formatCode>
                <c:ptCount val="4"/>
                <c:pt idx="0">
                  <c:v>715</c:v>
                </c:pt>
                <c:pt idx="1">
                  <c:v>251</c:v>
                </c:pt>
                <c:pt idx="2">
                  <c:v>20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DE5-92E3-23412DBC068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TTD_A!$E$55:$E$58</c:f>
              <c:numCache>
                <c:formatCode>General</c:formatCode>
                <c:ptCount val="4"/>
                <c:pt idx="0">
                  <c:v>388</c:v>
                </c:pt>
                <c:pt idx="1">
                  <c:v>149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6-4DE5-92E3-23412DBC0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556350626118068E-3"/>
                  <c:y val="-2.6755852842809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EC-4709-AAFE-72C7D751FE11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TTD_A!$I$55:$I$58</c:f>
              <c:numCache>
                <c:formatCode>0%</c:formatCode>
                <c:ptCount val="4"/>
                <c:pt idx="0">
                  <c:v>0.54265734265734267</c:v>
                </c:pt>
                <c:pt idx="1">
                  <c:v>0.59362549800796816</c:v>
                </c:pt>
                <c:pt idx="2">
                  <c:v>0.5</c:v>
                </c:pt>
                <c:pt idx="3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6-4DE5-92E3-23412DBC068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TTD_A!$H$55:$H$58</c:f>
              <c:numCache>
                <c:formatCode>0%</c:formatCode>
                <c:ptCount val="4"/>
                <c:pt idx="0">
                  <c:v>2.6573426573426574E-2</c:v>
                </c:pt>
                <c:pt idx="1">
                  <c:v>0.04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6-4DE5-92E3-23412DBC0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"/>
                        <c:y val="5.351170568561872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3626-4DE5-92E3-23412DBC0688}"/>
                      </c:ext>
                    </c:extLst>
                  </c:dLbl>
                  <c:dLbl>
                    <c:idx val="1"/>
                    <c:layout>
                      <c:manualLayout>
                        <c:x val="-7.1556350626118068E-3"/>
                        <c:y val="6.24303232998885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3626-4DE5-92E3-23412DBC0688}"/>
                      </c:ext>
                    </c:extLst>
                  </c:dLbl>
                  <c:dLbl>
                    <c:idx val="2"/>
                    <c:layout>
                      <c:manualLayout>
                        <c:x val="-4.7704233750745381E-2"/>
                        <c:y val="4.01337792642140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3626-4DE5-92E3-23412DBC0688}"/>
                      </c:ext>
                    </c:extLst>
                  </c:dLbl>
                  <c:dLbl>
                    <c:idx val="3"/>
                    <c:layout>
                      <c:manualLayout>
                        <c:x val="3.1007751937984496E-2"/>
                        <c:y val="1.78372352285395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3626-4DE5-92E3-23412DBC0688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TTD_A!$N$55:$N$58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0.51468531468531464</c:v>
                      </c:pt>
                      <c:pt idx="1">
                        <c:v>0.54980079681274896</c:v>
                      </c:pt>
                      <c:pt idx="2">
                        <c:v>0.4</c:v>
                      </c:pt>
                      <c:pt idx="3">
                        <c:v>8.8235294117647065E-2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626-4DE5-92E3-23412DBC068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5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TTD_A!$B$61:$B$64</c:f>
              <c:numCache>
                <c:formatCode>General</c:formatCode>
                <c:ptCount val="4"/>
                <c:pt idx="0">
                  <c:v>26</c:v>
                </c:pt>
                <c:pt idx="1">
                  <c:v>193</c:v>
                </c:pt>
                <c:pt idx="2">
                  <c:v>704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D-4924-BB0D-B76F837BF5B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TTD_A!$E$61:$E$64</c:f>
              <c:numCache>
                <c:formatCode>General</c:formatCode>
                <c:ptCount val="4"/>
                <c:pt idx="0">
                  <c:v>9</c:v>
                </c:pt>
                <c:pt idx="1">
                  <c:v>82</c:v>
                </c:pt>
                <c:pt idx="2">
                  <c:v>405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D-4924-BB0D-B76F837BF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622540250447272E-2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D-447D-9CD0-9F55E221CFCE}"/>
                </c:ext>
              </c:extLst>
            </c:dLbl>
            <c:dLbl>
              <c:idx val="1"/>
              <c:layout>
                <c:manualLayout>
                  <c:x val="-2.1466905187835419E-2"/>
                  <c:y val="-4.905239687848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4D-447D-9CD0-9F55E221CFCE}"/>
                </c:ext>
              </c:extLst>
            </c:dLbl>
            <c:dLbl>
              <c:idx val="2"/>
              <c:layout>
                <c:manualLayout>
                  <c:x val="-2.3852116875372688E-3"/>
                  <c:y val="-2.6755852842809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CD-4924-BB0D-B76F837BF5B5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TTD_A!$I$61:$I$64</c:f>
              <c:numCache>
                <c:formatCode>0%</c:formatCode>
                <c:ptCount val="4"/>
                <c:pt idx="0">
                  <c:v>0.34615384615384615</c:v>
                </c:pt>
                <c:pt idx="1">
                  <c:v>0.42487046632124353</c:v>
                </c:pt>
                <c:pt idx="2">
                  <c:v>0.57528409090909094</c:v>
                </c:pt>
                <c:pt idx="3">
                  <c:v>0.5670103092783505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D-4924-BB0D-B76F837BF5B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7245080500894545E-2"/>
                  <c:y val="-3.121516164994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CD-4924-BB0D-B76F837BF5B5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TTD_A!$H$61:$H$64</c:f>
              <c:numCache>
                <c:formatCode>0%</c:formatCode>
                <c:ptCount val="4"/>
                <c:pt idx="0">
                  <c:v>3.8461538461538464E-2</c:v>
                </c:pt>
                <c:pt idx="1">
                  <c:v>5.181347150259067E-2</c:v>
                </c:pt>
                <c:pt idx="2">
                  <c:v>0.03</c:v>
                </c:pt>
                <c:pt idx="3">
                  <c:v>5.1546391752577317E-2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D-4924-BB0D-B76F837BF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"/>
                    <c:layout>
                      <c:manualLayout>
                        <c:x val="0"/>
                        <c:y val="5.797101449275362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C8CD-4924-BB0D-B76F837BF5B5}"/>
                      </c:ext>
                    </c:extLst>
                  </c:dLbl>
                  <c:dLbl>
                    <c:idx val="3"/>
                    <c:layout>
                      <c:manualLayout>
                        <c:x val="-2.8622540250447227E-2"/>
                        <c:y val="1.78372352285395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C8CD-4924-BB0D-B76F837BF5B5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TTD_A!$N$61:$N$64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0.30769230769230771</c:v>
                      </c:pt>
                      <c:pt idx="1">
                        <c:v>0.37305699481865284</c:v>
                      </c:pt>
                      <c:pt idx="2">
                        <c:v>0.54971590909090906</c:v>
                      </c:pt>
                      <c:pt idx="3">
                        <c:v>0.51546391752577314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CD-4924-BB0D-B76F837BF5B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2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Income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TTD_A!$B$68:$B$70</c:f>
              <c:numCache>
                <c:formatCode>General</c:formatCode>
                <c:ptCount val="3"/>
                <c:pt idx="0">
                  <c:v>986</c:v>
                </c:pt>
                <c:pt idx="1">
                  <c:v>10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2-4225-B914-AC8B78199E61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TTD_A!$E$68:$E$70</c:f>
              <c:numCache>
                <c:formatCode>General</c:formatCode>
                <c:ptCount val="3"/>
                <c:pt idx="0">
                  <c:v>544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2-4225-B914-AC8B78199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TTD_A!$I$68:$I$70</c:f>
              <c:numCache>
                <c:formatCode>0%</c:formatCode>
                <c:ptCount val="3"/>
                <c:pt idx="0">
                  <c:v>0.55172413793103448</c:v>
                </c:pt>
                <c:pt idx="1">
                  <c:v>0.3</c:v>
                </c:pt>
                <c:pt idx="2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2-4225-B914-AC8B78199E61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TTD_A!$H$68:$H$70</c:f>
              <c:numCache>
                <c:formatCode>0%</c:formatCode>
                <c:ptCount val="3"/>
                <c:pt idx="0">
                  <c:v>2.9411764705882353E-2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2-4225-B914-AC8B78199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2.8622540250447227E-2"/>
                        <c:y val="6.24303232998885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2FC-4079-BB72-72FC09257F66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TTD_A!$N$68:$N$70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0.51825557809330625</c:v>
                      </c:pt>
                      <c:pt idx="1">
                        <c:v>0.3</c:v>
                      </c:pt>
                      <c:pt idx="2">
                        <c:v>0.125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CE2-4225-B914-AC8B78199E61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en-US" sz="1200" b="0" i="0" u="none" strike="noStrike" baseline="0"/>
              <a:t>Number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TTD_A!$B$73:$B$76</c:f>
              <c:numCache>
                <c:formatCode>General</c:formatCode>
                <c:ptCount val="4"/>
                <c:pt idx="0">
                  <c:v>140</c:v>
                </c:pt>
                <c:pt idx="1">
                  <c:v>213</c:v>
                </c:pt>
                <c:pt idx="2">
                  <c:v>298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A-47EE-8B10-3F7A9DCC4E7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TTD_A!$E$73:$E$76</c:f>
              <c:numCache>
                <c:formatCode>General</c:formatCode>
                <c:ptCount val="4"/>
                <c:pt idx="0">
                  <c:v>45</c:v>
                </c:pt>
                <c:pt idx="1">
                  <c:v>116</c:v>
                </c:pt>
                <c:pt idx="2">
                  <c:v>153</c:v>
                </c:pt>
                <c:pt idx="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A-47EE-8B10-3F7A9DCC4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TTD_A!$I$73:$I$76</c:f>
              <c:numCache>
                <c:formatCode>0%</c:formatCode>
                <c:ptCount val="4"/>
                <c:pt idx="0">
                  <c:v>0.32142857142857145</c:v>
                </c:pt>
                <c:pt idx="1">
                  <c:v>0.54460093896713613</c:v>
                </c:pt>
                <c:pt idx="2">
                  <c:v>0.51342281879194629</c:v>
                </c:pt>
                <c:pt idx="3">
                  <c:v>0.63956639566395668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A-47EE-8B10-3F7A9DCC4E7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TTD_A!$H$73:$H$76</c:f>
              <c:numCache>
                <c:formatCode>0%</c:formatCode>
                <c:ptCount val="4"/>
                <c:pt idx="0">
                  <c:v>2.1428571428571429E-2</c:v>
                </c:pt>
                <c:pt idx="1">
                  <c:v>2.3474178403755867E-2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A-47EE-8B10-3F7A9DCC4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-4.7704233750745376E-3"/>
                        <c:y val="1.337792642140468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01AA-47EE-8B10-3F7A9DCC4E79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TTD_A!$N$73:$N$76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</c:v>
                      </c:pt>
                      <c:pt idx="1">
                        <c:v>0.51643192488262912</c:v>
                      </c:pt>
                      <c:pt idx="2">
                        <c:v>0.48</c:v>
                      </c:pt>
                      <c:pt idx="3">
                        <c:v>0.60433604336043356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AA-47EE-8B10-3F7A9DCC4E7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6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th-TH" sz="1200" b="0" i="0" u="none" strike="noStrike" baseline="0"/>
              <a:t>ประเภทที่พักอาศัย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4876765098739181E-2"/>
          <c:y val="0.16960983046588776"/>
          <c:w val="0.84022192824918895"/>
          <c:h val="0.53016267533181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TTD_A!$B$79:$B$83</c:f>
              <c:numCache>
                <c:formatCode>General</c:formatCode>
                <c:ptCount val="5"/>
                <c:pt idx="0">
                  <c:v>674</c:v>
                </c:pt>
                <c:pt idx="1">
                  <c:v>290</c:v>
                </c:pt>
                <c:pt idx="2">
                  <c:v>18</c:v>
                </c:pt>
                <c:pt idx="3">
                  <c:v>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418-AC2E-4D54E1E8EE9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TTD_A!$E$79:$E$83</c:f>
              <c:numCache>
                <c:formatCode>General</c:formatCode>
                <c:ptCount val="5"/>
                <c:pt idx="0">
                  <c:v>367</c:v>
                </c:pt>
                <c:pt idx="1">
                  <c:v>167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5-4418-AC2E-4D54E1E8EE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TTD_A!$I$79:$I$83</c:f>
              <c:numCache>
                <c:formatCode>0%</c:formatCode>
                <c:ptCount val="5"/>
                <c:pt idx="0">
                  <c:v>0.54451038575667654</c:v>
                </c:pt>
                <c:pt idx="1">
                  <c:v>0.57586206896551728</c:v>
                </c:pt>
                <c:pt idx="2">
                  <c:v>0.27777777777777779</c:v>
                </c:pt>
                <c:pt idx="3">
                  <c:v>0.5714285714285714</c:v>
                </c:pt>
                <c:pt idx="4">
                  <c:v>0.22580645161290322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5-4418-AC2E-4D54E1E8EE9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TTD_A!$H$79:$H$83</c:f>
              <c:numCache>
                <c:formatCode>0%</c:formatCode>
                <c:ptCount val="5"/>
                <c:pt idx="0">
                  <c:v>2.967359050445104E-2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6.9999999999999993E-2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5-4418-AC2E-4D54E1E8EE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1.9081693500298175E-2"/>
                        <c:y val="5.797101449275358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8A25-4418-AC2E-4D54E1E8EE99}"/>
                      </c:ext>
                    </c:extLst>
                  </c:dLbl>
                  <c:dLbl>
                    <c:idx val="2"/>
                    <c:layout>
                      <c:manualLayout>
                        <c:x val="-4.7704233750745376E-3"/>
                        <c:y val="2.675585284280928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4FE-4AAE-833D-770542771F9A}"/>
                      </c:ext>
                    </c:extLst>
                  </c:dLbl>
                  <c:dLbl>
                    <c:idx val="3"/>
                    <c:layout>
                      <c:manualLayout>
                        <c:x val="-2.8622540250447314E-2"/>
                        <c:y val="8.026755852842805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44FE-4AAE-833D-770542771F9A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TTD_A!$N$79:$N$83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0.50890207715133529</c:v>
                      </c:pt>
                      <c:pt idx="1">
                        <c:v>0.55172413793103448</c:v>
                      </c:pt>
                      <c:pt idx="2">
                        <c:v>0.27777777777777779</c:v>
                      </c:pt>
                      <c:pt idx="3">
                        <c:v>0.5714285714285714</c:v>
                      </c:pt>
                      <c:pt idx="4">
                        <c:v>0.16129032258064516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A25-4418-AC2E-4D54E1E8EE9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th-TH" sz="1200" b="0" i="0" u="none" strike="noStrike" baseline="0"/>
              <a:t>สถานะความเป็นเจ้าของ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TTD_A!$B$86:$B$88</c:f>
              <c:numCache>
                <c:formatCode>General</c:formatCode>
                <c:ptCount val="3"/>
                <c:pt idx="0">
                  <c:v>249</c:v>
                </c:pt>
                <c:pt idx="1">
                  <c:v>739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AD-9386-5F58011B624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TTD_A!$E$86:$E$88</c:f>
              <c:numCache>
                <c:formatCode>General</c:formatCode>
                <c:ptCount val="3"/>
                <c:pt idx="0">
                  <c:v>139</c:v>
                </c:pt>
                <c:pt idx="1">
                  <c:v>391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AD-9386-5F58011B62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TTD_A!$I$86:$I$88</c:f>
              <c:numCache>
                <c:formatCode>0%</c:formatCode>
                <c:ptCount val="3"/>
                <c:pt idx="0">
                  <c:v>0.55823293172690758</c:v>
                </c:pt>
                <c:pt idx="1">
                  <c:v>0.52909336941813256</c:v>
                </c:pt>
                <c:pt idx="2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CAD-9386-5F58011B624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TTD_A!$H$86:$H$88</c:f>
              <c:numCache>
                <c:formatCode>0%</c:formatCode>
                <c:ptCount val="3"/>
                <c:pt idx="0">
                  <c:v>3.2128514056224897E-2</c:v>
                </c:pt>
                <c:pt idx="1">
                  <c:v>2.8416779431664412E-2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8-4CAD-9386-5F58011B62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1.1926058437686345E-2"/>
                        <c:y val="3.56744704570791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590-41D0-90F2-CBBAC3E2820C}"/>
                      </c:ext>
                    </c:extLst>
                  </c:dLbl>
                  <c:dLbl>
                    <c:idx val="1"/>
                    <c:layout>
                      <c:manualLayout>
                        <c:x val="-2.3852116875372688E-3"/>
                        <c:y val="4.01337792642140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590-41D0-90F2-CBBAC3E2820C}"/>
                      </c:ext>
                    </c:extLst>
                  </c:dLbl>
                  <c:dLbl>
                    <c:idx val="2"/>
                    <c:layout>
                      <c:manualLayout>
                        <c:x val="-4.7704233750745381E-2"/>
                        <c:y val="6.688963210702336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590-41D0-90F2-CBBAC3E2820C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TTD_A!$N$86:$N$88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0.52610441767068272</c:v>
                      </c:pt>
                      <c:pt idx="1">
                        <c:v>0.49526387009472261</c:v>
                      </c:pt>
                      <c:pt idx="2">
                        <c:v>0.625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F8-4CAD-9386-5F58011B624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1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en-US" sz="1200" b="0" i="0" u="none" strike="noStrike" baseline="0"/>
              <a:t>A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TTD_A!$A$92:$A$99</c:f>
              <c:strCache>
                <c:ptCount val="8"/>
                <c:pt idx="0">
                  <c:v>A:&lt;=25</c:v>
                </c:pt>
                <c:pt idx="1">
                  <c:v>B:26-40</c:v>
                </c:pt>
                <c:pt idx="2">
                  <c:v>C:41-60</c:v>
                </c:pt>
                <c:pt idx="3">
                  <c:v>D:61-70</c:v>
                </c:pt>
                <c:pt idx="4">
                  <c:v>E:71-80</c:v>
                </c:pt>
                <c:pt idx="5">
                  <c:v>F:81-90</c:v>
                </c:pt>
                <c:pt idx="6">
                  <c:v>G:91-100</c:v>
                </c:pt>
                <c:pt idx="7">
                  <c:v>H:&gt;100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TTD_A!$B$92:$B$100</c15:sqref>
                  </c15:fullRef>
                </c:ext>
              </c:extLst>
              <c:f>TTD_A!$B$92:$B$99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165</c:v>
                </c:pt>
                <c:pt idx="3">
                  <c:v>1</c:v>
                </c:pt>
                <c:pt idx="4">
                  <c:v>6</c:v>
                </c:pt>
                <c:pt idx="5">
                  <c:v>44</c:v>
                </c:pt>
                <c:pt idx="6">
                  <c:v>148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E-4250-B668-401435680D9F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TTD_A!$A$92:$A$99</c:f>
              <c:strCache>
                <c:ptCount val="8"/>
                <c:pt idx="0">
                  <c:v>A:&lt;=25</c:v>
                </c:pt>
                <c:pt idx="1">
                  <c:v>B:26-40</c:v>
                </c:pt>
                <c:pt idx="2">
                  <c:v>C:41-60</c:v>
                </c:pt>
                <c:pt idx="3">
                  <c:v>D:61-70</c:v>
                </c:pt>
                <c:pt idx="4">
                  <c:v>E:71-80</c:v>
                </c:pt>
                <c:pt idx="5">
                  <c:v>F:81-90</c:v>
                </c:pt>
                <c:pt idx="6">
                  <c:v>G:91-100</c:v>
                </c:pt>
                <c:pt idx="7">
                  <c:v>H:&gt;100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TTD_A!$E$92:$E$100</c15:sqref>
                  </c15:fullRef>
                </c:ext>
              </c:extLst>
              <c:f>TTD_A!$E$92:$E$99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159</c:v>
                </c:pt>
                <c:pt idx="3">
                  <c:v>0</c:v>
                </c:pt>
                <c:pt idx="4">
                  <c:v>4</c:v>
                </c:pt>
                <c:pt idx="5">
                  <c:v>44</c:v>
                </c:pt>
                <c:pt idx="6">
                  <c:v>148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E-4250-B668-401435680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6302921884317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34-4842-8A79-39DAB2C1BA8A}"/>
                </c:ext>
              </c:extLst>
            </c:dLbl>
            <c:dLbl>
              <c:idx val="2"/>
              <c:layout>
                <c:manualLayout>
                  <c:x val="4.77042337507445E-3"/>
                  <c:y val="4.459308807134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34-4842-8A79-39DAB2C1BA8A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TTD_A!$I$92:$I$100</c15:sqref>
                  </c15:fullRef>
                </c:ext>
              </c:extLst>
              <c:f>TTD_A!$I$92:$I$99</c:f>
              <c:numCache>
                <c:formatCode>0%</c:formatCode>
                <c:ptCount val="8"/>
                <c:pt idx="0">
                  <c:v>0</c:v>
                </c:pt>
                <c:pt idx="1">
                  <c:v>0.22222222222222221</c:v>
                </c:pt>
                <c:pt idx="2">
                  <c:v>0.96363636363636362</c:v>
                </c:pt>
                <c:pt idx="3">
                  <c:v>0</c:v>
                </c:pt>
                <c:pt idx="4">
                  <c:v>0.66666666666666663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E-4250-B668-401435680D9F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926058437686345E-2"/>
                  <c:y val="1.7837235228539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34-4842-8A79-39DAB2C1BA8A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TTD_A!$H$92:$H$100</c15:sqref>
                  </c15:fullRef>
                </c:ext>
              </c:extLst>
              <c:f>TTD_A!$H$92:$H$99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E-4250-B668-401435680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3.1007751937984496E-2"/>
                        <c:y val="2.229654403567438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E634-4842-8A79-39DAB2C1BA8A}"/>
                      </c:ext>
                    </c:extLst>
                  </c:dLbl>
                  <c:dLbl>
                    <c:idx val="2"/>
                    <c:layout>
                      <c:manualLayout>
                        <c:x val="-2.3852116875373126E-3"/>
                        <c:y val="0.11148272017837231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E634-4842-8A79-39DAB2C1BA8A}"/>
                      </c:ext>
                    </c:extLst>
                  </c:dLbl>
                  <c:dLbl>
                    <c:idx val="5"/>
                    <c:layout>
                      <c:manualLayout>
                        <c:x val="-8.7456751568509432E-17"/>
                        <c:y val="-6.688963210702343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E634-4842-8A79-39DAB2C1BA8A}"/>
                      </c:ext>
                    </c:extLst>
                  </c:dLbl>
                  <c:dLbl>
                    <c:idx val="6"/>
                    <c:layout>
                      <c:manualLayout>
                        <c:x val="-2.3852116875373564E-3"/>
                        <c:y val="-6.24303232998885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E634-4842-8A79-39DAB2C1BA8A}"/>
                      </c:ext>
                    </c:extLst>
                  </c:dLbl>
                  <c:dLbl>
                    <c:idx val="7"/>
                    <c:layout>
                      <c:manualLayout>
                        <c:x val="-1.4311270125223614E-2"/>
                        <c:y val="-6.688963210702343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634-4842-8A79-39DAB2C1BA8A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TTD_A!$N$92:$N$100</c15:sqref>
                        </c15:fullRef>
                        <c15:formulaRef>
                          <c15:sqref>TTD_A!$N$92:$N$99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</c:v>
                      </c:pt>
                      <c:pt idx="1">
                        <c:v>0.22222222222222221</c:v>
                      </c:pt>
                      <c:pt idx="2">
                        <c:v>0.96363636363636362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7E-4250-B668-401435680D9F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en-US" sz="1200" b="0" i="0" u="none" strike="noStrike" baseline="0"/>
              <a:t>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TTD_A!$B$104:$B$117</c15:sqref>
                  </c15:fullRef>
                </c:ext>
              </c:extLst>
              <c:f>(TTD_A!$B$104:$B$111,TTD_A!$B$114:$B$116)</c:f>
              <c:numCache>
                <c:formatCode>General</c:formatCode>
                <c:ptCount val="11"/>
                <c:pt idx="0">
                  <c:v>29</c:v>
                </c:pt>
                <c:pt idx="1">
                  <c:v>82</c:v>
                </c:pt>
                <c:pt idx="2">
                  <c:v>106</c:v>
                </c:pt>
                <c:pt idx="3">
                  <c:v>74</c:v>
                </c:pt>
                <c:pt idx="4">
                  <c:v>110</c:v>
                </c:pt>
                <c:pt idx="5">
                  <c:v>146</c:v>
                </c:pt>
                <c:pt idx="6">
                  <c:v>191</c:v>
                </c:pt>
                <c:pt idx="7">
                  <c:v>93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0-419C-8C94-91DF32FE644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TTD_A!$E$104:$E$117</c15:sqref>
                  </c15:fullRef>
                </c:ext>
              </c:extLst>
              <c:f>(TTD_A!$E$104:$E$111,TTD_A!$E$114:$E$116)</c:f>
              <c:numCache>
                <c:formatCode>General</c:formatCode>
                <c:ptCount val="11"/>
                <c:pt idx="0">
                  <c:v>16</c:v>
                </c:pt>
                <c:pt idx="1">
                  <c:v>73</c:v>
                </c:pt>
                <c:pt idx="2">
                  <c:v>89</c:v>
                </c:pt>
                <c:pt idx="3">
                  <c:v>73</c:v>
                </c:pt>
                <c:pt idx="4">
                  <c:v>100</c:v>
                </c:pt>
                <c:pt idx="5">
                  <c:v>128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0-419C-8C94-91DF32FE6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TTD_A!$I$104:$I$117</c15:sqref>
                  </c15:fullRef>
                </c:ext>
              </c:extLst>
              <c:f>(TTD_A!$I$104:$I$111,TTD_A!$I$114:$I$116)</c:f>
              <c:numCache>
                <c:formatCode>0%</c:formatCode>
                <c:ptCount val="11"/>
                <c:pt idx="0">
                  <c:v>0.55172413793103448</c:v>
                </c:pt>
                <c:pt idx="1">
                  <c:v>0.8902439024390244</c:v>
                </c:pt>
                <c:pt idx="2">
                  <c:v>0.839622641509434</c:v>
                </c:pt>
                <c:pt idx="3">
                  <c:v>0.98648648648648651</c:v>
                </c:pt>
                <c:pt idx="4">
                  <c:v>0.90909090909090906</c:v>
                </c:pt>
                <c:pt idx="5">
                  <c:v>0.87671232876712324</c:v>
                </c:pt>
                <c:pt idx="6">
                  <c:v>6.2827225130890049E-2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  <c:pt idx="1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30-419C-8C94-91DF32FE644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TTD_A!$H$104:$H$117</c15:sqref>
                  </c15:fullRef>
                </c:ext>
              </c:extLst>
              <c:f>(TTD_A!$H$104:$H$111,TTD_A!$H$114:$H$116)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30-419C-8C94-91DF32FE64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0"/>
                        <c:y val="5.053449951409131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91F-4245-8500-65DC2140F84C}"/>
                      </c:ext>
                    </c:extLst>
                  </c:dLbl>
                  <c:dLbl>
                    <c:idx val="4"/>
                    <c:layout>
                      <c:manualLayout>
                        <c:x val="-5.2631578947369062E-3"/>
                        <c:y val="4.275996112730799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91F-4245-8500-65DC2140F84C}"/>
                      </c:ext>
                    </c:extLst>
                  </c:dLbl>
                  <c:dLbl>
                    <c:idx val="6"/>
                    <c:layout>
                      <c:manualLayout>
                        <c:x val="6.4326742272101015E-17"/>
                        <c:y val="-8.55199222546162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91F-4245-8500-65DC2140F84C}"/>
                      </c:ext>
                    </c:extLst>
                  </c:dLbl>
                  <c:dLbl>
                    <c:idx val="7"/>
                    <c:layout>
                      <c:manualLayout>
                        <c:x val="0"/>
                        <c:y val="-7.3858114674441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091F-4245-8500-65DC2140F84C}"/>
                      </c:ext>
                    </c:extLst>
                  </c:dLbl>
                  <c:dLbl>
                    <c:idx val="9"/>
                    <c:layout>
                      <c:manualLayout>
                        <c:x val="-1.5789473684210527E-2"/>
                        <c:y val="7.3858114674441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091F-4245-8500-65DC2140F84C}"/>
                      </c:ext>
                    </c:extLst>
                  </c:dLbl>
                  <c:dLbl>
                    <c:idx val="10"/>
                    <c:layout>
                      <c:manualLayout>
                        <c:x val="-2.1052631578947368E-2"/>
                        <c:y val="4.664723032069970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091F-4245-8500-65DC2140F84C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TTD_A!$N$104:$N$117</c15:sqref>
                        </c15:fullRef>
                        <c15:formulaRef>
                          <c15:sqref>(TTD_A!$N$104:$N$111,TTD_A!$N$114:$N$116)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0.55172413793103448</c:v>
                      </c:pt>
                      <c:pt idx="1">
                        <c:v>0.8902439024390244</c:v>
                      </c:pt>
                      <c:pt idx="2">
                        <c:v>0.839622641509434</c:v>
                      </c:pt>
                      <c:pt idx="3">
                        <c:v>0.97297297297297303</c:v>
                      </c:pt>
                      <c:pt idx="4">
                        <c:v>0.90909090909090906</c:v>
                      </c:pt>
                      <c:pt idx="5">
                        <c:v>0.68493150684931503</c:v>
                      </c:pt>
                      <c:pt idx="6">
                        <c:v>6.2827225130890049E-2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0.75</c:v>
                      </c:pt>
                      <c:pt idx="10">
                        <c:v>0.5714285714285714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TTD_A!$N$117</c15:sqref>
                        <c15:dLbl>
                          <c:idx val="10"/>
                          <c:layout>
                            <c:manualLayout>
                              <c:x val="-5.2631578947369704E-3"/>
                              <c:y val="5.830903790087456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F6B6-47A7-9192-28259A427A72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9-6530-419C-8C94-91DF32FE644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</a:t>
            </a:r>
            <a:r>
              <a:rPr lang="en-US" sz="1200" b="0" i="0" u="none" strike="noStrike" baseline="0"/>
              <a:t>ProbabilityBad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TTD_A!$B$121:$B$125</c:f>
              <c:numCache>
                <c:formatCode>General</c:formatCode>
                <c:ptCount val="5"/>
                <c:pt idx="0">
                  <c:v>266</c:v>
                </c:pt>
                <c:pt idx="1">
                  <c:v>110</c:v>
                </c:pt>
                <c:pt idx="2">
                  <c:v>188</c:v>
                </c:pt>
                <c:pt idx="3">
                  <c:v>138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7-482B-827B-18248C29627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TTD_A!$E$121:$E$125</c:f>
              <c:numCache>
                <c:formatCode>General</c:formatCode>
                <c:ptCount val="5"/>
                <c:pt idx="0">
                  <c:v>200</c:v>
                </c:pt>
                <c:pt idx="1">
                  <c:v>102</c:v>
                </c:pt>
                <c:pt idx="2">
                  <c:v>165</c:v>
                </c:pt>
                <c:pt idx="3">
                  <c:v>54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7-482B-827B-18248C2962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TTD_A!$I$121:$I$125</c:f>
              <c:numCache>
                <c:formatCode>0%</c:formatCode>
                <c:ptCount val="5"/>
                <c:pt idx="0">
                  <c:v>0.75187969924812026</c:v>
                </c:pt>
                <c:pt idx="1">
                  <c:v>0.92727272727272725</c:v>
                </c:pt>
                <c:pt idx="2">
                  <c:v>0.87765957446808507</c:v>
                </c:pt>
                <c:pt idx="3">
                  <c:v>0.39130434782608697</c:v>
                </c:pt>
                <c:pt idx="4">
                  <c:v>7.8616352201257858E-2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7-482B-827B-18248C29627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TTD_A!$H$121:$H$125</c:f>
              <c:numCache>
                <c:formatCode>0%</c:formatCode>
                <c:ptCount val="5"/>
                <c:pt idx="0">
                  <c:v>0</c:v>
                </c:pt>
                <c:pt idx="1">
                  <c:v>9.0909090909090905E-3</c:v>
                </c:pt>
                <c:pt idx="2">
                  <c:v>9.0425531914893623E-2</c:v>
                </c:pt>
                <c:pt idx="3">
                  <c:v>7.9710144927536225E-2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7-482B-827B-18248C2962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"/>
                    <c:layout>
                      <c:manualLayout>
                        <c:x val="2.1466905187835419E-2"/>
                        <c:y val="-5.351170568561872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F97-46C7-892A-1874FE4FCE95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TTD_A!$N$121:$N$125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0.75187969924812026</c:v>
                      </c:pt>
                      <c:pt idx="1">
                        <c:v>0.91818181818181821</c:v>
                      </c:pt>
                      <c:pt idx="2">
                        <c:v>0.78723404255319152</c:v>
                      </c:pt>
                      <c:pt idx="3">
                        <c:v>0.31159420289855072</c:v>
                      </c:pt>
                      <c:pt idx="4">
                        <c:v>7.8616352201257858E-2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837-482B-827B-18248C29627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Credit History (Not 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5007760139149851E-2"/>
          <c:y val="0.18381831161497234"/>
          <c:w val="0.83994258415388767"/>
          <c:h val="0.59455531522700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TTD_A!$B$5</c:f>
              <c:numCache>
                <c:formatCode>General</c:formatCode>
                <c:ptCount val="1"/>
                <c:pt idx="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2-4BCD-8F74-800A7CBE80A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TTD_A!$E$5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2-4BCD-8F74-800A7CBE8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TTD_A!$I$5</c:f>
              <c:numCache>
                <c:formatCode>0%</c:formatCode>
                <c:ptCount val="1"/>
                <c:pt idx="0">
                  <c:v>7.1574642126789365E-2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0D2-4BCD-8F74-800A7CBE80A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TTD_A!$H$5</c:f>
              <c:numCache>
                <c:formatCode>0%</c:formatCode>
                <c:ptCount val="1"/>
                <c:pt idx="0">
                  <c:v>6.0000000000000005E-2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0D2-4BCD-8F74-800A7CBE8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TTD_A!$N$5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6.1349693251533744E-3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0D2-4BCD-8F74-800A7CBE80A2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0"/>
      </c:valAx>
      <c:valAx>
        <c:axId val="844483280"/>
        <c:scaling>
          <c:orientation val="minMax"/>
          <c:max val="0.2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4.0000000000000008E-2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Non</a:t>
            </a:r>
            <a:r>
              <a:rPr lang="en-US" baseline="0"/>
              <a:t> </a:t>
            </a:r>
            <a:r>
              <a:rPr lang="en-US"/>
              <a:t>MOU : Credit History (found)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316218132900525E-2"/>
          <c:y val="0.18435756655903135"/>
          <c:w val="0.81537461891079765"/>
          <c:h val="0.407931738157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TTD_A!$B$131:$B$133</c:f>
              <c:numCache>
                <c:formatCode>General</c:formatCode>
                <c:ptCount val="3"/>
                <c:pt idx="0">
                  <c:v>1416</c:v>
                </c:pt>
                <c:pt idx="1">
                  <c:v>38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7-41CD-A1E1-57BA17096D0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TTD_A!$E$131:$E$133</c:f>
              <c:numCache>
                <c:formatCode>General</c:formatCode>
                <c:ptCount val="3"/>
                <c:pt idx="0">
                  <c:v>1392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7-41CD-A1E1-57BA17096D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TTD_A!$I$131:$I$133</c:f>
              <c:numCache>
                <c:formatCode>0%</c:formatCode>
                <c:ptCount val="3"/>
                <c:pt idx="0">
                  <c:v>0.98305084745762716</c:v>
                </c:pt>
                <c:pt idx="1">
                  <c:v>0.97368421052631582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7-41CD-A1E1-57BA17096D0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TTD_A!$H$131:$H$133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7-41CD-A1E1-57BA17096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TTD_A!$N$131:$N$133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0.98305084745762716</c:v>
                      </c:pt>
                      <c:pt idx="1">
                        <c:v>0.97368421052631582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CC7-41CD-A1E1-57BA17096D0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00"/>
      </c:valAx>
      <c:valAx>
        <c:axId val="844483280"/>
        <c:scaling>
          <c:orientation val="minMax"/>
          <c:max val="1.02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inorUnit val="4.000000000000001E-3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2050095409383E-2"/>
          <c:y val="0.85013836401109633"/>
          <c:w val="0.91683352080989877"/>
          <c:h val="0.14035441559455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Credit History (Not 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621306246572425E-2"/>
          <c:y val="0.19283951143454836"/>
          <c:w val="0.82744790548980118"/>
          <c:h val="0.58553411540742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TTD_A!$B$130</c:f>
              <c:numCache>
                <c:formatCode>General</c:formatCode>
                <c:ptCount val="1"/>
                <c:pt idx="0">
                  <c:v>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4B45-A4C3-ED23AB18748A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TTD_A!$E$130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E-4B45-A4C3-ED23AB187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TTD_A!$I$130</c:f>
              <c:numCache>
                <c:formatCode>0%</c:formatCode>
                <c:ptCount val="1"/>
                <c:pt idx="0">
                  <c:v>1.3969171483622351E-2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21E-4B45-A4C3-ED23AB18748A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TTD_A!$H$130</c:f>
              <c:numCache>
                <c:formatCode>0%</c:formatCode>
                <c:ptCount val="1"/>
                <c:pt idx="0">
                  <c:v>4.8169556840077067E-3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21E-4B45-A4C3-ED23AB187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TTD_A!$N$130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5.7803468208092483E-3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21E-4B45-A4C3-ED23AB18748A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2.0000000000000004E-2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LoanSize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TTD_A!$B$136:$B$139</c:f>
              <c:numCache>
                <c:formatCode>General</c:formatCode>
                <c:ptCount val="4"/>
                <c:pt idx="0">
                  <c:v>1300</c:v>
                </c:pt>
                <c:pt idx="1">
                  <c:v>226</c:v>
                </c:pt>
                <c:pt idx="2">
                  <c:v>1157</c:v>
                </c:pt>
                <c:pt idx="3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E-447F-B342-443C367D12C4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TTD_A!$E$136:$E$139</c:f>
              <c:numCache>
                <c:formatCode>General</c:formatCode>
                <c:ptCount val="4"/>
                <c:pt idx="0">
                  <c:v>519</c:v>
                </c:pt>
                <c:pt idx="1">
                  <c:v>95</c:v>
                </c:pt>
                <c:pt idx="2">
                  <c:v>461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E-447F-B342-443C367D1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E7E6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TTD_A!$I$136:$I$139</c:f>
              <c:numCache>
                <c:formatCode>0%</c:formatCode>
                <c:ptCount val="4"/>
                <c:pt idx="0">
                  <c:v>0.39923076923076922</c:v>
                </c:pt>
                <c:pt idx="1">
                  <c:v>0.42035398230088494</c:v>
                </c:pt>
                <c:pt idx="2">
                  <c:v>0.39844425237683667</c:v>
                </c:pt>
                <c:pt idx="3">
                  <c:v>0.45283018867924529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EE-447F-B342-443C367D12C4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TTD_A!$H$136:$H$139</c:f>
              <c:numCache>
                <c:formatCode>0%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1.1792452830188679E-3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EE-447F-B342-443C367D1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rgbClr val="5B9BD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TTD_A!$N$136:$N$139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0.39461538461538459</c:v>
                      </c:pt>
                      <c:pt idx="1">
                        <c:v>0.40707964601769914</c:v>
                      </c:pt>
                      <c:pt idx="2">
                        <c:v>0.39325842696629215</c:v>
                      </c:pt>
                      <c:pt idx="3">
                        <c:v>0.45047169811320753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3EE-447F-B342-443C367D12C4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0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TTD_A!$B$142:$B$145</c:f>
              <c:numCache>
                <c:formatCode>General</c:formatCode>
                <c:ptCount val="4"/>
                <c:pt idx="0">
                  <c:v>594</c:v>
                </c:pt>
                <c:pt idx="1">
                  <c:v>1449</c:v>
                </c:pt>
                <c:pt idx="2">
                  <c:v>1065</c:v>
                </c:pt>
                <c:pt idx="3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C-41BA-B6C2-0A847F4014F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TTD_A!$E$142:$E$145</c:f>
              <c:numCache>
                <c:formatCode>General</c:formatCode>
                <c:ptCount val="4"/>
                <c:pt idx="0">
                  <c:v>237</c:v>
                </c:pt>
                <c:pt idx="1">
                  <c:v>609</c:v>
                </c:pt>
                <c:pt idx="2">
                  <c:v>416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1BA-B6C2-0A847F401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TTD_A!$I$142:$I$145</c:f>
              <c:numCache>
                <c:formatCode>0%</c:formatCode>
                <c:ptCount val="4"/>
                <c:pt idx="0">
                  <c:v>0.39898989898989901</c:v>
                </c:pt>
                <c:pt idx="1">
                  <c:v>0.42028985507246375</c:v>
                </c:pt>
                <c:pt idx="2">
                  <c:v>0.39061032863849765</c:v>
                </c:pt>
                <c:pt idx="3">
                  <c:v>0.45862884160756501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DC-41BA-B6C2-0A847F4014F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TTD_A!$H$142:$H$145</c:f>
              <c:numCache>
                <c:formatCode>0%</c:formatCode>
                <c:ptCount val="4"/>
                <c:pt idx="0">
                  <c:v>1.6835016835016834E-3</c:v>
                </c:pt>
                <c:pt idx="1">
                  <c:v>2.7605244996549345E-3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DC-41BA-B6C2-0A847F401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TTD_A!$N$142:$N$145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0.39730639730639733</c:v>
                      </c:pt>
                      <c:pt idx="1">
                        <c:v>0.41752933057280883</c:v>
                      </c:pt>
                      <c:pt idx="2">
                        <c:v>0.38215962441314555</c:v>
                      </c:pt>
                      <c:pt idx="3">
                        <c:v>0.45862884160756501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9DC-41BA-B6C2-0A847F4014F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TTD_A!$B$148:$B$149</c:f>
              <c:numCache>
                <c:formatCode>General</c:formatCode>
                <c:ptCount val="2"/>
                <c:pt idx="0">
                  <c:v>1624</c:v>
                </c:pt>
                <c:pt idx="1">
                  <c:v>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3-45E0-BD8C-91384D1F84B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TTD_A!$E$148:$E$149</c:f>
              <c:numCache>
                <c:formatCode>General</c:formatCode>
                <c:ptCount val="2"/>
                <c:pt idx="0">
                  <c:v>671</c:v>
                </c:pt>
                <c:pt idx="1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3-45E0-BD8C-91384D1F84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TTD_A!$I$148:$I$149</c:f>
              <c:numCache>
                <c:formatCode>0%</c:formatCode>
                <c:ptCount val="2"/>
                <c:pt idx="0">
                  <c:v>0.41317733990147781</c:v>
                </c:pt>
                <c:pt idx="1">
                  <c:v>0.41259842519685042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3-45E0-BD8C-91384D1F84B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TTD_A!$H$148:$H$149</c:f>
              <c:numCache>
                <c:formatCode>0%</c:formatCode>
                <c:ptCount val="2"/>
                <c:pt idx="0">
                  <c:v>2.4630541871921183E-3</c:v>
                </c:pt>
                <c:pt idx="1">
                  <c:v>3.1496062992125984E-3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3-45E0-BD8C-91384D1F84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TTD_A!$N$148:$N$149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0.41009852216748771</c:v>
                      </c:pt>
                      <c:pt idx="1">
                        <c:v>0.40629921259842522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D53-45E0-BD8C-91384D1F84B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TTD_A!$B$153:$B$154</c:f>
              <c:numCache>
                <c:formatCode>General</c:formatCode>
                <c:ptCount val="2"/>
                <c:pt idx="0">
                  <c:v>912</c:v>
                </c:pt>
                <c:pt idx="1">
                  <c:v>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5-4F58-BE10-EC2CF138D70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TTD_A!$E$153:$E$154</c:f>
              <c:numCache>
                <c:formatCode>General</c:formatCode>
                <c:ptCount val="2"/>
                <c:pt idx="0">
                  <c:v>416</c:v>
                </c:pt>
                <c:pt idx="1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5-4F58-BE10-EC2CF138D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TTD_A!$I$153:$I$154</c:f>
              <c:numCache>
                <c:formatCode>0%</c:formatCode>
                <c:ptCount val="2"/>
                <c:pt idx="0">
                  <c:v>0.45614035087719296</c:v>
                </c:pt>
                <c:pt idx="1">
                  <c:v>0.39824360442917145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5-4F58-BE10-EC2CF138D70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TTD_A!$H$153:$H$154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F5-4F58-BE10-EC2CF138D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TTD_A!$N$153:$N$154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0.44846491228070173</c:v>
                      </c:pt>
                      <c:pt idx="1">
                        <c:v>0.39442535318823979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3F5-4F58-BE10-EC2CF138D70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60000000000000009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TTD_A!$B$157:$B$159</c:f>
              <c:numCache>
                <c:formatCode>General</c:formatCode>
                <c:ptCount val="3"/>
                <c:pt idx="0">
                  <c:v>1518</c:v>
                </c:pt>
                <c:pt idx="1">
                  <c:v>1815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D30-A5B0-1B541E4B7996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TTD_A!$E$157:$E$159</c:f>
              <c:numCache>
                <c:formatCode>General</c:formatCode>
                <c:ptCount val="3"/>
                <c:pt idx="0">
                  <c:v>569</c:v>
                </c:pt>
                <c:pt idx="1">
                  <c:v>821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6-4D30-A5B0-1B541E4B79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TTD_A!$I$157:$I$159</c:f>
              <c:numCache>
                <c:formatCode>0%</c:formatCode>
                <c:ptCount val="3"/>
                <c:pt idx="0">
                  <c:v>0.37483530961791833</c:v>
                </c:pt>
                <c:pt idx="1">
                  <c:v>0.45234159779614325</c:v>
                </c:pt>
                <c:pt idx="2">
                  <c:v>0.34343434343434343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6-4D30-A5B0-1B541E4B7996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TTD_A!$H$157:$H$159</c:f>
              <c:numCache>
                <c:formatCode>0%</c:formatCode>
                <c:ptCount val="3"/>
                <c:pt idx="0">
                  <c:v>0</c:v>
                </c:pt>
                <c:pt idx="1">
                  <c:v>5.5096418732782371E-3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6-4D30-A5B0-1B541E4B79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TTD_A!$N$157:$N$159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0.37483530961791833</c:v>
                      </c:pt>
                      <c:pt idx="1">
                        <c:v>0.44407713498622592</c:v>
                      </c:pt>
                      <c:pt idx="2">
                        <c:v>0.3383838383838384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8F6-4D30-A5B0-1B541E4B7996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>
                <a:effectLst/>
              </a:rPr>
              <a:t>No of Childrend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TTD_A!$B$162:$B$164</c:f>
              <c:numCache>
                <c:formatCode>General</c:formatCode>
                <c:ptCount val="3"/>
                <c:pt idx="0">
                  <c:v>2075</c:v>
                </c:pt>
                <c:pt idx="1">
                  <c:v>582</c:v>
                </c:pt>
                <c:pt idx="2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987-9363-721690B8D4BF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TTD_A!$E$162:$E$164</c:f>
              <c:numCache>
                <c:formatCode>General</c:formatCode>
                <c:ptCount val="3"/>
                <c:pt idx="0">
                  <c:v>798</c:v>
                </c:pt>
                <c:pt idx="1">
                  <c:v>252</c:v>
                </c:pt>
                <c:pt idx="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987-9363-721690B8D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TTD_A!$I$162:$I$164</c:f>
              <c:numCache>
                <c:formatCode>0%</c:formatCode>
                <c:ptCount val="3"/>
                <c:pt idx="0">
                  <c:v>0.38457831325301206</c:v>
                </c:pt>
                <c:pt idx="1">
                  <c:v>0.4329896907216495</c:v>
                </c:pt>
                <c:pt idx="2">
                  <c:v>0.459954233409611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F-4987-9363-721690B8D4BF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TTD_A!$H$162:$H$164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1.1441647597254004E-2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F-4987-9363-721690B8D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TTD_A!$N$162:$N$164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0.38457831325301206</c:v>
                      </c:pt>
                      <c:pt idx="1">
                        <c:v>0.4329896907216495</c:v>
                      </c:pt>
                      <c:pt idx="2">
                        <c:v>0.44851258581235698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89F-4987-9363-721690B8D4BF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Child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TTD_A!$B$167:$B$169</c:f>
              <c:numCache>
                <c:formatCode>General</c:formatCode>
                <c:ptCount val="3"/>
                <c:pt idx="0">
                  <c:v>897</c:v>
                </c:pt>
                <c:pt idx="1">
                  <c:v>31</c:v>
                </c:pt>
                <c:pt idx="2">
                  <c:v>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C-436A-983F-75218BA9D5A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TTD_A!$E$167:$E$169</c:f>
              <c:numCache>
                <c:formatCode>General</c:formatCode>
                <c:ptCount val="3"/>
                <c:pt idx="0">
                  <c:v>385</c:v>
                </c:pt>
                <c:pt idx="1">
                  <c:v>5</c:v>
                </c:pt>
                <c:pt idx="2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C-436A-983F-75218BA9D5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TTD_A!$I$167:$I$169</c:f>
              <c:numCache>
                <c:formatCode>0%</c:formatCode>
                <c:ptCount val="3"/>
                <c:pt idx="0">
                  <c:v>0.42920847268673357</c:v>
                </c:pt>
                <c:pt idx="1">
                  <c:v>0.16129032258064516</c:v>
                </c:pt>
                <c:pt idx="2">
                  <c:v>0.41067998463311561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C-436A-983F-75218BA9D5A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TTD_A!$H$167:$H$169</c:f>
              <c:numCache>
                <c:formatCode>0%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2.6892047637341529E-3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BC-436A-983F-75218BA9D5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TTD_A!$N$167:$N$169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0.42251950947603123</c:v>
                      </c:pt>
                      <c:pt idx="1">
                        <c:v>0.16129032258064516</c:v>
                      </c:pt>
                      <c:pt idx="2">
                        <c:v>0.40645409143296196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CBC-436A-983F-75218BA9D5A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6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>
                <a:effectLst/>
              </a:rPr>
              <a:t>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943651488977201"/>
          <c:y val="0.15848434534298994"/>
          <c:w val="0.78578063162404665"/>
          <c:h val="0.47161211898965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TTD_A!$A$47:$A$52</c:f>
              <c:strCache>
                <c:ptCount val="6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D:Freelance</c:v>
                </c:pt>
                <c:pt idx="4">
                  <c:v>E:Business Owner</c:v>
                </c:pt>
                <c:pt idx="5">
                  <c:v>F:Other</c:v>
                </c:pt>
              </c:strCache>
            </c:strRef>
          </c:cat>
          <c:val>
            <c:numRef>
              <c:f>TTD_A!$B$172:$B$177</c:f>
              <c:numCache>
                <c:formatCode>General</c:formatCode>
                <c:ptCount val="6"/>
                <c:pt idx="0">
                  <c:v>569</c:v>
                </c:pt>
                <c:pt idx="1">
                  <c:v>1801</c:v>
                </c:pt>
                <c:pt idx="2">
                  <c:v>54</c:v>
                </c:pt>
                <c:pt idx="3">
                  <c:v>126</c:v>
                </c:pt>
                <c:pt idx="4">
                  <c:v>789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C-410A-9F28-4101F7F9328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TTD_A!$A$47:$A$52</c:f>
              <c:strCache>
                <c:ptCount val="6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D:Freelance</c:v>
                </c:pt>
                <c:pt idx="4">
                  <c:v>E:Business Owner</c:v>
                </c:pt>
                <c:pt idx="5">
                  <c:v>F:Other</c:v>
                </c:pt>
              </c:strCache>
            </c:strRef>
          </c:cat>
          <c:val>
            <c:numRef>
              <c:f>TTD_A!$E$172:$E$177</c:f>
              <c:numCache>
                <c:formatCode>General</c:formatCode>
                <c:ptCount val="6"/>
                <c:pt idx="0">
                  <c:v>270</c:v>
                </c:pt>
                <c:pt idx="1">
                  <c:v>821</c:v>
                </c:pt>
                <c:pt idx="2">
                  <c:v>6</c:v>
                </c:pt>
                <c:pt idx="3">
                  <c:v>34</c:v>
                </c:pt>
                <c:pt idx="4">
                  <c:v>310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C-410A-9F28-4101F7F93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TTD_A!$I$172:$I$177</c:f>
              <c:numCache>
                <c:formatCode>0%</c:formatCode>
                <c:ptCount val="6"/>
                <c:pt idx="0">
                  <c:v>0.47451669595782076</c:v>
                </c:pt>
                <c:pt idx="1">
                  <c:v>0.45585785674625207</c:v>
                </c:pt>
                <c:pt idx="2">
                  <c:v>0.1111111111111111</c:v>
                </c:pt>
                <c:pt idx="3">
                  <c:v>0.26984126984126983</c:v>
                </c:pt>
                <c:pt idx="4">
                  <c:v>0.3929024081115336</c:v>
                </c:pt>
                <c:pt idx="5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C-410A-9F28-4101F7F9328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TTD_A!$H$172:$H$177</c:f>
              <c:numCache>
                <c:formatCode>0%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6.3371356147021544E-3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C-410A-9F28-4101F7F93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TTD_A!$N$172:$N$177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0.46397188049209137</c:v>
                      </c:pt>
                      <c:pt idx="1">
                        <c:v>0.45419211549139366</c:v>
                      </c:pt>
                      <c:pt idx="2">
                        <c:v>0.1111111111111111</c:v>
                      </c:pt>
                      <c:pt idx="3">
                        <c:v>0.26984126984126983</c:v>
                      </c:pt>
                      <c:pt idx="4">
                        <c:v>0.38403041825095058</c:v>
                      </c:pt>
                      <c:pt idx="5">
                        <c:v>8.8541666666666671E-2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C2C-410A-9F28-4101F7F9328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LoanSize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TTD_A!$B$11:$B$14</c:f>
              <c:numCache>
                <c:formatCode>General</c:formatCode>
                <c:ptCount val="4"/>
                <c:pt idx="0">
                  <c:v>421</c:v>
                </c:pt>
                <c:pt idx="1">
                  <c:v>103</c:v>
                </c:pt>
                <c:pt idx="2">
                  <c:v>369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7-4FB0-AB38-D3B869B46D13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TTD_A!$E$11:$E$14</c:f>
              <c:numCache>
                <c:formatCode>General</c:formatCode>
                <c:ptCount val="4"/>
                <c:pt idx="0">
                  <c:v>232</c:v>
                </c:pt>
                <c:pt idx="1">
                  <c:v>51</c:v>
                </c:pt>
                <c:pt idx="2">
                  <c:v>196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7-4FB0-AB38-D3B869B4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704233750745602E-3"/>
                  <c:y val="-4.0133779264214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1-4CA4-9023-694D8DE71F27}"/>
                </c:ext>
              </c:extLst>
            </c:dLbl>
            <c:dLbl>
              <c:idx val="1"/>
              <c:layout>
                <c:manualLayout>
                  <c:x val="-4.7704233750745376E-3"/>
                  <c:y val="-2.6755852842809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F1-4CA4-9023-694D8DE71F27}"/>
                </c:ext>
              </c:extLst>
            </c:dLbl>
            <c:dLbl>
              <c:idx val="2"/>
              <c:layout>
                <c:manualLayout>
                  <c:x val="-7.1556350626118944E-3"/>
                  <c:y val="-5.3511705685618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F1-4CA4-9023-694D8DE71F27}"/>
                </c:ext>
              </c:extLst>
            </c:dLbl>
            <c:dLbl>
              <c:idx val="3"/>
              <c:layout>
                <c:manualLayout>
                  <c:x val="-2.1466905187835419E-2"/>
                  <c:y val="-5.3511705685618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F1-4CA4-9023-694D8DE71F27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TTD_A!$I$11:$I$14</c:f>
              <c:numCache>
                <c:formatCode>0%</c:formatCode>
                <c:ptCount val="4"/>
                <c:pt idx="0">
                  <c:v>0.55106888361045125</c:v>
                </c:pt>
                <c:pt idx="1">
                  <c:v>0.49514563106796117</c:v>
                </c:pt>
                <c:pt idx="2">
                  <c:v>0.53116531165311653</c:v>
                </c:pt>
                <c:pt idx="3">
                  <c:v>0.55905511811023623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7-4FB0-AB38-D3B869B46D13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85211687537268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17-4FB0-AB38-D3B869B46D13}"/>
                </c:ext>
              </c:extLst>
            </c:dLbl>
            <c:dLbl>
              <c:idx val="1"/>
              <c:layout>
                <c:manualLayout>
                  <c:x val="-3.8163387000596301E-2"/>
                  <c:y val="1.3377926421404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17-4FB0-AB38-D3B869B46D13}"/>
                </c:ext>
              </c:extLst>
            </c:dLbl>
            <c:dLbl>
              <c:idx val="2"/>
              <c:layout>
                <c:manualLayout>
                  <c:x val="-2.1466905187835509E-2"/>
                  <c:y val="-8.9186176142697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17-4FB0-AB38-D3B869B46D13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TTD_A!$H$11:$H$14</c:f>
              <c:numCache>
                <c:formatCode>0%</c:formatCode>
                <c:ptCount val="4"/>
                <c:pt idx="0">
                  <c:v>4.0380047505938245E-2</c:v>
                </c:pt>
                <c:pt idx="1">
                  <c:v>4.8543689320388349E-2</c:v>
                </c:pt>
                <c:pt idx="2">
                  <c:v>1.8970189701897018E-2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7-4FB0-AB38-D3B869B4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TTD_A!$N$11:$N$14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0.50593824228028506</c:v>
                      </c:pt>
                      <c:pt idx="1">
                        <c:v>0.44660194174757284</c:v>
                      </c:pt>
                      <c:pt idx="2">
                        <c:v>0.50677506775067749</c:v>
                      </c:pt>
                      <c:pt idx="3">
                        <c:v>0.55905511811023623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817-4FB0-AB38-D3B869B46D13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8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>
                <a:effectLst/>
              </a:rPr>
              <a:t>Corporate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TTD_A!$B$180:$B$183</c:f>
              <c:numCache>
                <c:formatCode>General</c:formatCode>
                <c:ptCount val="4"/>
                <c:pt idx="0">
                  <c:v>1722</c:v>
                </c:pt>
                <c:pt idx="1">
                  <c:v>767</c:v>
                </c:pt>
                <c:pt idx="2">
                  <c:v>786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0-4816-BF61-684F76B2E641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TTD_A!$E$180:$E$183</c:f>
              <c:numCache>
                <c:formatCode>General</c:formatCode>
                <c:ptCount val="4"/>
                <c:pt idx="0">
                  <c:v>764</c:v>
                </c:pt>
                <c:pt idx="1">
                  <c:v>325</c:v>
                </c:pt>
                <c:pt idx="2">
                  <c:v>307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0-4816-BF61-684F76B2E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TTD_A!$I$180:$I$183</c:f>
              <c:numCache>
                <c:formatCode>0%</c:formatCode>
                <c:ptCount val="4"/>
                <c:pt idx="0">
                  <c:v>0.44367015098722418</c:v>
                </c:pt>
                <c:pt idx="1">
                  <c:v>0.42372881355932202</c:v>
                </c:pt>
                <c:pt idx="2">
                  <c:v>0.39058524173027992</c:v>
                </c:pt>
                <c:pt idx="3">
                  <c:v>0.23828125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0-4816-BF61-684F76B2E641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TTD_A!$H$180:$H$183</c:f>
              <c:numCache>
                <c:formatCode>0%</c:formatCode>
                <c:ptCount val="4"/>
                <c:pt idx="0">
                  <c:v>2.9036004645760743E-3</c:v>
                </c:pt>
                <c:pt idx="1">
                  <c:v>0</c:v>
                </c:pt>
                <c:pt idx="2">
                  <c:v>2.5445292620865142E-3</c:v>
                </c:pt>
                <c:pt idx="3">
                  <c:v>1.171875E-2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0-4816-BF61-684F76B2E6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TTD_A!$N$180:$N$183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0.43844367015098723</c:v>
                      </c:pt>
                      <c:pt idx="1">
                        <c:v>0.42242503259452413</c:v>
                      </c:pt>
                      <c:pt idx="2">
                        <c:v>0.38804071246819338</c:v>
                      </c:pt>
                      <c:pt idx="3">
                        <c:v>0.2265625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C20-4816-BF61-684F76B2E641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TTD_A!$B$186:$B$189</c:f>
              <c:numCache>
                <c:formatCode>General</c:formatCode>
                <c:ptCount val="4"/>
                <c:pt idx="0">
                  <c:v>81</c:v>
                </c:pt>
                <c:pt idx="1">
                  <c:v>697</c:v>
                </c:pt>
                <c:pt idx="2">
                  <c:v>2413</c:v>
                </c:pt>
                <c:pt idx="3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7BB-8A47-B490143C6F8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TTD_A!$E$186:$E$189</c:f>
              <c:numCache>
                <c:formatCode>General</c:formatCode>
                <c:ptCount val="4"/>
                <c:pt idx="0">
                  <c:v>27</c:v>
                </c:pt>
                <c:pt idx="1">
                  <c:v>296</c:v>
                </c:pt>
                <c:pt idx="2">
                  <c:v>988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4-47BB-8A47-B490143C6F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TTD_A!$I$186:$I$189</c:f>
              <c:numCache>
                <c:formatCode>0%</c:formatCode>
                <c:ptCount val="4"/>
                <c:pt idx="0">
                  <c:v>0.33333333333333331</c:v>
                </c:pt>
                <c:pt idx="1">
                  <c:v>0.42467718794835008</c:v>
                </c:pt>
                <c:pt idx="2">
                  <c:v>0.40944881889763779</c:v>
                </c:pt>
                <c:pt idx="3">
                  <c:v>0.42941176470588233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47BB-8A47-B490143C6F8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TTD_A!$H$186:$H$189</c:f>
              <c:numCache>
                <c:formatCode>0%</c:formatCode>
                <c:ptCount val="4"/>
                <c:pt idx="0">
                  <c:v>0.03</c:v>
                </c:pt>
                <c:pt idx="1">
                  <c:v>0</c:v>
                </c:pt>
                <c:pt idx="2">
                  <c:v>8.2884376295068376E-4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34-47BB-8A47-B490143C6F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TTD_A!$N$186:$N$189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0.29629629629629628</c:v>
                      </c:pt>
                      <c:pt idx="1">
                        <c:v>0.41606886657101866</c:v>
                      </c:pt>
                      <c:pt idx="2">
                        <c:v>0.40737670949026111</c:v>
                      </c:pt>
                      <c:pt idx="3">
                        <c:v>0.4264705882352941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934-47BB-8A47-B490143C6F8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50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Income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TTD_A!$B$193:$B$195</c:f>
              <c:numCache>
                <c:formatCode>General</c:formatCode>
                <c:ptCount val="3"/>
                <c:pt idx="0">
                  <c:v>2517</c:v>
                </c:pt>
                <c:pt idx="1">
                  <c:v>922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6-4DFC-885F-EE7861B678A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TTD_A!$E$193:$E$195</c:f>
              <c:numCache>
                <c:formatCode>General</c:formatCode>
                <c:ptCount val="3"/>
                <c:pt idx="0">
                  <c:v>1124</c:v>
                </c:pt>
                <c:pt idx="1">
                  <c:v>323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6-4DFC-885F-EE7861B678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TTD_A!$I$193:$I$195</c:f>
              <c:numCache>
                <c:formatCode>0%</c:formatCode>
                <c:ptCount val="3"/>
                <c:pt idx="0">
                  <c:v>0.44656336909018673</c:v>
                </c:pt>
                <c:pt idx="1">
                  <c:v>0.35032537960954446</c:v>
                </c:pt>
                <c:pt idx="2">
                  <c:v>0.13043478260869565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6-4DFC-885F-EE7861B678A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TTD_A!$H$193:$H$195</c:f>
              <c:numCache>
                <c:formatCode>0%</c:formatCode>
                <c:ptCount val="3"/>
                <c:pt idx="0">
                  <c:v>0.01</c:v>
                </c:pt>
                <c:pt idx="1">
                  <c:v>5.4229934924078091E-3</c:v>
                </c:pt>
                <c:pt idx="2">
                  <c:v>1.0869565217391304E-2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6-4DFC-885F-EE7861B678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"/>
                    <c:layout>
                      <c:manualLayout>
                        <c:x val="-1.4589135858874192E-2"/>
                        <c:y val="1.353398799245844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2156-4DFC-885F-EE7861B678A2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TTD_A!$N$193:$N$195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0.44298768375049663</c:v>
                      </c:pt>
                      <c:pt idx="1">
                        <c:v>0.34273318872017355</c:v>
                      </c:pt>
                      <c:pt idx="2">
                        <c:v>0.11956521739130435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56-4DFC-885F-EE7861B678A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6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/>
              <a:t>Number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TTD_A!$B$198:$B$201</c:f>
              <c:numCache>
                <c:formatCode>General</c:formatCode>
                <c:ptCount val="4"/>
                <c:pt idx="0">
                  <c:v>1442</c:v>
                </c:pt>
                <c:pt idx="1">
                  <c:v>877</c:v>
                </c:pt>
                <c:pt idx="2">
                  <c:v>649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07D-8A1C-C71FD44A601C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TTD_A!$E$198:$E$201</c:f>
              <c:numCache>
                <c:formatCode>General</c:formatCode>
                <c:ptCount val="4"/>
                <c:pt idx="0">
                  <c:v>507</c:v>
                </c:pt>
                <c:pt idx="1">
                  <c:v>410</c:v>
                </c:pt>
                <c:pt idx="2">
                  <c:v>292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5-407D-8A1C-C71FD44A60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TTD_A!$I$198:$I$201</c:f>
              <c:numCache>
                <c:formatCode>0%</c:formatCode>
                <c:ptCount val="4"/>
                <c:pt idx="0">
                  <c:v>0.35159500693481277</c:v>
                </c:pt>
                <c:pt idx="1">
                  <c:v>0.46750285062713798</c:v>
                </c:pt>
                <c:pt idx="2">
                  <c:v>0.44992295839753466</c:v>
                </c:pt>
                <c:pt idx="3">
                  <c:v>0.44404973357015987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07D-8A1C-C71FD44A601C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TTD_A!$H$198:$H$201</c:f>
              <c:numCache>
                <c:formatCode>0%</c:formatCode>
                <c:ptCount val="4"/>
                <c:pt idx="0">
                  <c:v>3.4674063800277394E-3</c:v>
                </c:pt>
                <c:pt idx="1">
                  <c:v>0.01</c:v>
                </c:pt>
                <c:pt idx="2">
                  <c:v>0</c:v>
                </c:pt>
                <c:pt idx="3">
                  <c:v>3.552397868561279E-3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5-407D-8A1C-C71FD44A60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TTD_A!$N$198:$N$201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0.34674063800277394</c:v>
                      </c:pt>
                      <c:pt idx="1">
                        <c:v>0.45838084378563282</c:v>
                      </c:pt>
                      <c:pt idx="2">
                        <c:v>0.44992295839753466</c:v>
                      </c:pt>
                      <c:pt idx="3">
                        <c:v>0.4404973357015986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C5-407D-8A1C-C71FD44A601C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250"/>
      </c:valAx>
      <c:valAx>
        <c:axId val="844483280"/>
        <c:scaling>
          <c:orientation val="minMax"/>
          <c:max val="0.60000000000000009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th-TH" sz="1200" b="0" i="0" u="none" strike="noStrike" baseline="0"/>
              <a:t>ประเภทที่พักอาศัย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548147531844533E-2"/>
          <c:y val="0.16529762692988084"/>
          <c:w val="0.82759197649260552"/>
          <c:h val="0.52585047179581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TTD_A!$B$204:$B$208</c:f>
              <c:numCache>
                <c:formatCode>General</c:formatCode>
                <c:ptCount val="5"/>
                <c:pt idx="0">
                  <c:v>2439</c:v>
                </c:pt>
                <c:pt idx="1">
                  <c:v>709</c:v>
                </c:pt>
                <c:pt idx="2">
                  <c:v>112</c:v>
                </c:pt>
                <c:pt idx="3">
                  <c:v>113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83E-96A1-1268B3E4D40E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TTD_A!$E$204:$E$208</c:f>
              <c:numCache>
                <c:formatCode>General</c:formatCode>
                <c:ptCount val="5"/>
                <c:pt idx="0">
                  <c:v>1059</c:v>
                </c:pt>
                <c:pt idx="1">
                  <c:v>300</c:v>
                </c:pt>
                <c:pt idx="2">
                  <c:v>50</c:v>
                </c:pt>
                <c:pt idx="3">
                  <c:v>28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83E-96A1-1268B3E4D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TTD_A!$I$204:$I$208</c:f>
              <c:numCache>
                <c:formatCode>0%</c:formatCode>
                <c:ptCount val="5"/>
                <c:pt idx="0">
                  <c:v>0.43419434194341944</c:v>
                </c:pt>
                <c:pt idx="1">
                  <c:v>0.42313117066290551</c:v>
                </c:pt>
                <c:pt idx="2">
                  <c:v>0.44642857142857145</c:v>
                </c:pt>
                <c:pt idx="3">
                  <c:v>0.24778761061946902</c:v>
                </c:pt>
                <c:pt idx="4">
                  <c:v>0.10759493670886076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4F-483E-96A1-1268B3E4D40E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5.8427393522507601E-2"/>
                  <c:y val="-5.2794300350663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4F-483E-96A1-1268B3E4D40E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TTD_A!$H$204:$H$208</c:f>
              <c:numCache>
                <c:formatCode>0%</c:formatCode>
                <c:ptCount val="5"/>
                <c:pt idx="0">
                  <c:v>3.2800328003280031E-3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4F-483E-96A1-1268B3E4D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TTD_A!$N$204:$N$208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0.43091430914309142</c:v>
                      </c:pt>
                      <c:pt idx="1">
                        <c:v>0.42031029619181948</c:v>
                      </c:pt>
                      <c:pt idx="2">
                        <c:v>0.44642857142857145</c:v>
                      </c:pt>
                      <c:pt idx="3">
                        <c:v>0.24778761061946902</c:v>
                      </c:pt>
                      <c:pt idx="4">
                        <c:v>9.49367088607595E-2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04F-483E-96A1-1268B3E4D40E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th-TH" sz="1200" b="0" i="0" u="none" strike="noStrike" baseline="0"/>
              <a:t>สถานะความเป็นเจ้าของ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TTD_A!$B$211:$B$213</c:f>
              <c:numCache>
                <c:formatCode>General</c:formatCode>
                <c:ptCount val="3"/>
                <c:pt idx="0">
                  <c:v>1299</c:v>
                </c:pt>
                <c:pt idx="1">
                  <c:v>2042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7-4BA9-BCB6-C346B2D65F9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TTD_A!$E$211:$E$213</c:f>
              <c:numCache>
                <c:formatCode>General</c:formatCode>
                <c:ptCount val="3"/>
                <c:pt idx="0">
                  <c:v>575</c:v>
                </c:pt>
                <c:pt idx="1">
                  <c:v>835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7-4BA9-BCB6-C346B2D65F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TTD_A!$I$211:$I$213</c:f>
              <c:numCache>
                <c:formatCode>0%</c:formatCode>
                <c:ptCount val="3"/>
                <c:pt idx="0">
                  <c:v>0.44264819091608931</c:v>
                </c:pt>
                <c:pt idx="1">
                  <c:v>0.40891283055827621</c:v>
                </c:pt>
                <c:pt idx="2">
                  <c:v>0.25789473684210529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7-4BA9-BCB6-C346B2D65F9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TTD_A!$H$211:$H$213</c:f>
              <c:numCache>
                <c:formatCode>0%</c:formatCode>
                <c:ptCount val="3"/>
                <c:pt idx="0">
                  <c:v>3.0792917628945341E-3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7-4BA9-BCB6-C346B2D65F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TTD_A!$N$211:$N$213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0.43802925327174752</c:v>
                      </c:pt>
                      <c:pt idx="1">
                        <c:v>0.40352595494613125</c:v>
                      </c:pt>
                      <c:pt idx="2">
                        <c:v>0.25789473684210529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697-4BA9-BCB6-C346B2D65F9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/>
              <a:t>A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548147531844533E-2"/>
          <c:y val="0.17573315948701754"/>
          <c:w val="0.81488421684596424"/>
          <c:h val="0.55581383504293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TTD_A!$A$92:$A$100</c:f>
              <c:strCache>
                <c:ptCount val="9"/>
                <c:pt idx="0">
                  <c:v>A:&lt;=25</c:v>
                </c:pt>
                <c:pt idx="1">
                  <c:v>B:26-40</c:v>
                </c:pt>
                <c:pt idx="2">
                  <c:v>C:41-60</c:v>
                </c:pt>
                <c:pt idx="3">
                  <c:v>D:61-70</c:v>
                </c:pt>
                <c:pt idx="4">
                  <c:v>E:71-80</c:v>
                </c:pt>
                <c:pt idx="5">
                  <c:v>F:81-90</c:v>
                </c:pt>
                <c:pt idx="6">
                  <c:v>G:91-100</c:v>
                </c:pt>
                <c:pt idx="7">
                  <c:v>H:&gt;100</c:v>
                </c:pt>
                <c:pt idx="8">
                  <c:v>N/A</c:v>
                </c:pt>
              </c:strCache>
            </c:strRef>
          </c:cat>
          <c:val>
            <c:numRef>
              <c:f>TTD_A!$B$217:$B$225</c:f>
              <c:numCache>
                <c:formatCode>General</c:formatCode>
                <c:ptCount val="9"/>
                <c:pt idx="0">
                  <c:v>26</c:v>
                </c:pt>
                <c:pt idx="1">
                  <c:v>218</c:v>
                </c:pt>
                <c:pt idx="2">
                  <c:v>325</c:v>
                </c:pt>
                <c:pt idx="3">
                  <c:v>7</c:v>
                </c:pt>
                <c:pt idx="4">
                  <c:v>244</c:v>
                </c:pt>
                <c:pt idx="5">
                  <c:v>564</c:v>
                </c:pt>
                <c:pt idx="6">
                  <c:v>83</c:v>
                </c:pt>
                <c:pt idx="7">
                  <c:v>0</c:v>
                </c:pt>
                <c:pt idx="8">
                  <c:v>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A-4488-8856-65506B0481C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TTD_A!$A$92:$A$100</c:f>
              <c:strCache>
                <c:ptCount val="9"/>
                <c:pt idx="0">
                  <c:v>A:&lt;=25</c:v>
                </c:pt>
                <c:pt idx="1">
                  <c:v>B:26-40</c:v>
                </c:pt>
                <c:pt idx="2">
                  <c:v>C:41-60</c:v>
                </c:pt>
                <c:pt idx="3">
                  <c:v>D:61-70</c:v>
                </c:pt>
                <c:pt idx="4">
                  <c:v>E:71-80</c:v>
                </c:pt>
                <c:pt idx="5">
                  <c:v>F:81-90</c:v>
                </c:pt>
                <c:pt idx="6">
                  <c:v>G:91-100</c:v>
                </c:pt>
                <c:pt idx="7">
                  <c:v>H:&gt;100</c:v>
                </c:pt>
                <c:pt idx="8">
                  <c:v>N/A</c:v>
                </c:pt>
              </c:strCache>
            </c:strRef>
          </c:cat>
          <c:val>
            <c:numRef>
              <c:f>TTD_A!$E$217:$E$225</c:f>
              <c:numCache>
                <c:formatCode>General</c:formatCode>
                <c:ptCount val="9"/>
                <c:pt idx="0">
                  <c:v>26</c:v>
                </c:pt>
                <c:pt idx="1">
                  <c:v>196</c:v>
                </c:pt>
                <c:pt idx="2">
                  <c:v>325</c:v>
                </c:pt>
                <c:pt idx="3">
                  <c:v>4</c:v>
                </c:pt>
                <c:pt idx="4">
                  <c:v>244</c:v>
                </c:pt>
                <c:pt idx="5">
                  <c:v>564</c:v>
                </c:pt>
                <c:pt idx="6">
                  <c:v>83</c:v>
                </c:pt>
                <c:pt idx="7">
                  <c:v>0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488-8856-65506B048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2.7563674879980314E-2"/>
                  <c:y val="-0.134782747582983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FA-4488-8856-65506B0481C8}"/>
                </c:ext>
              </c:extLst>
            </c:dLbl>
            <c:dLbl>
              <c:idx val="8"/>
              <c:layout>
                <c:manualLayout>
                  <c:x val="-3.822352847267015E-3"/>
                  <c:y val="-0.104246949082157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FA-4488-8856-65506B0481C8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TTD_A!$I$217:$I$225</c:f>
              <c:numCache>
                <c:formatCode>0%</c:formatCode>
                <c:ptCount val="9"/>
                <c:pt idx="0">
                  <c:v>1</c:v>
                </c:pt>
                <c:pt idx="1">
                  <c:v>0.8990825688073395</c:v>
                </c:pt>
                <c:pt idx="2">
                  <c:v>1</c:v>
                </c:pt>
                <c:pt idx="3">
                  <c:v>0.5714285714285714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8.2364341085271325E-3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A-4488-8856-65506B0481C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TTD_A!$H$217:$H$225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A-4488-8856-65506B048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TTD_A!$N$217:$N$225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1</c:v>
                      </c:pt>
                      <c:pt idx="1">
                        <c:v>0.8990825688073395</c:v>
                      </c:pt>
                      <c:pt idx="2">
                        <c:v>1</c:v>
                      </c:pt>
                      <c:pt idx="3">
                        <c:v>0.5714285714285714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9FA-4488-8856-65506B0481C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1.100000000000000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/>
              <a:t>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5.5035947032858717E-2"/>
          <c:y val="0.14930523825366901"/>
          <c:w val="0.87321486160186834"/>
          <c:h val="0.63155994233115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TTD_A!$B$229:$B$242</c15:sqref>
                  </c15:fullRef>
                </c:ext>
              </c:extLst>
              <c:f>(TTD_A!$B$229:$B$236,TTD_A!$B$239:$B$241)</c:f>
              <c:numCache>
                <c:formatCode>General</c:formatCode>
                <c:ptCount val="11"/>
                <c:pt idx="0">
                  <c:v>97</c:v>
                </c:pt>
                <c:pt idx="1">
                  <c:v>210</c:v>
                </c:pt>
                <c:pt idx="2">
                  <c:v>376</c:v>
                </c:pt>
                <c:pt idx="3">
                  <c:v>539</c:v>
                </c:pt>
                <c:pt idx="4">
                  <c:v>570</c:v>
                </c:pt>
                <c:pt idx="5">
                  <c:v>610</c:v>
                </c:pt>
                <c:pt idx="6">
                  <c:v>426</c:v>
                </c:pt>
                <c:pt idx="7">
                  <c:v>159</c:v>
                </c:pt>
                <c:pt idx="8">
                  <c:v>23</c:v>
                </c:pt>
                <c:pt idx="9">
                  <c:v>63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0-4108-8576-BC90086F7011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TTD_A!$E$229:$E$242</c15:sqref>
                  </c15:fullRef>
                </c:ext>
              </c:extLst>
              <c:f>(TTD_A!$E$229:$E$236,TTD_A!$E$239:$E$241)</c:f>
              <c:numCache>
                <c:formatCode>General</c:formatCode>
                <c:ptCount val="11"/>
                <c:pt idx="0">
                  <c:v>87</c:v>
                </c:pt>
                <c:pt idx="1">
                  <c:v>183</c:v>
                </c:pt>
                <c:pt idx="2">
                  <c:v>341</c:v>
                </c:pt>
                <c:pt idx="3">
                  <c:v>512</c:v>
                </c:pt>
                <c:pt idx="4">
                  <c:v>19</c:v>
                </c:pt>
                <c:pt idx="5">
                  <c:v>13</c:v>
                </c:pt>
                <c:pt idx="6">
                  <c:v>13</c:v>
                </c:pt>
                <c:pt idx="7">
                  <c:v>4</c:v>
                </c:pt>
                <c:pt idx="8">
                  <c:v>23</c:v>
                </c:pt>
                <c:pt idx="9">
                  <c:v>54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0-4108-8576-BC90086F70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TTD_A!$I$229:$I$242</c15:sqref>
                  </c15:fullRef>
                </c:ext>
              </c:extLst>
              <c:f>(TTD_A!$I$229:$I$236,TTD_A!$I$239:$I$241)</c:f>
              <c:numCache>
                <c:formatCode>0%</c:formatCode>
                <c:ptCount val="11"/>
                <c:pt idx="0">
                  <c:v>0.89690721649484539</c:v>
                </c:pt>
                <c:pt idx="1">
                  <c:v>0.87142857142857144</c:v>
                </c:pt>
                <c:pt idx="2">
                  <c:v>0.90691489361702127</c:v>
                </c:pt>
                <c:pt idx="3">
                  <c:v>0.94990723562152135</c:v>
                </c:pt>
                <c:pt idx="4">
                  <c:v>3.3333333333333333E-2</c:v>
                </c:pt>
                <c:pt idx="5">
                  <c:v>2.1311475409836064E-2</c:v>
                </c:pt>
                <c:pt idx="6">
                  <c:v>3.0516431924882629E-2</c:v>
                </c:pt>
                <c:pt idx="7">
                  <c:v>2.5157232704402517E-2</c:v>
                </c:pt>
                <c:pt idx="8">
                  <c:v>1</c:v>
                </c:pt>
                <c:pt idx="9">
                  <c:v>0.8571428571428571</c:v>
                </c:pt>
                <c:pt idx="1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0-4108-8576-BC90086F7011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TTD_A!$H$229:$H$242</c15:sqref>
                  </c15:fullRef>
                </c:ext>
              </c:extLst>
              <c:f>(TTD_A!$H$229:$H$236,TTD_A!$H$239:$H$241)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1.8552875695732839E-2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0-4108-8576-BC90086F70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"/>
                    <c:layout>
                      <c:manualLayout>
                        <c:x val="-6.3001745200698721E-3"/>
                        <c:y val="-0.10602588326972151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CE90-4108-8576-BC90086F7011}"/>
                      </c:ext>
                    </c:extLst>
                  </c:dLbl>
                  <c:dLbl>
                    <c:idx val="5"/>
                    <c:layout>
                      <c:manualLayout>
                        <c:x val="-2.8097731239093136E-3"/>
                        <c:y val="-0.10602588326972144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CE90-4108-8576-BC90086F7011}"/>
                      </c:ext>
                    </c:extLst>
                  </c:dLbl>
                  <c:dLbl>
                    <c:idx val="6"/>
                    <c:layout>
                      <c:manualLayout>
                        <c:x val="-6.3001745200698721E-3"/>
                        <c:y val="-0.1060258832697213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CE90-4108-8576-BC90086F7011}"/>
                      </c:ext>
                    </c:extLst>
                  </c:dLbl>
                  <c:dLbl>
                    <c:idx val="7"/>
                    <c:layout>
                      <c:manualLayout>
                        <c:x val="1.1151832460732983E-2"/>
                        <c:y val="-0.10602588326972151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CE90-4108-8576-BC90086F7011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TTD_A!$N$229:$N$242</c15:sqref>
                        </c15:fullRef>
                        <c15:formulaRef>
                          <c15:sqref>(TTD_A!$N$229:$N$236,TTD_A!$N$239:$N$241)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0.89690721649484539</c:v>
                      </c:pt>
                      <c:pt idx="1">
                        <c:v>0.87142857142857144</c:v>
                      </c:pt>
                      <c:pt idx="2">
                        <c:v>0.90691489361702127</c:v>
                      </c:pt>
                      <c:pt idx="3">
                        <c:v>0.93135435992578852</c:v>
                      </c:pt>
                      <c:pt idx="4">
                        <c:v>3.3333333333333333E-2</c:v>
                      </c:pt>
                      <c:pt idx="5">
                        <c:v>2.1311475409836064E-2</c:v>
                      </c:pt>
                      <c:pt idx="6">
                        <c:v>3.0516431924882629E-2</c:v>
                      </c:pt>
                      <c:pt idx="7">
                        <c:v>2.5157232704402517E-2</c:v>
                      </c:pt>
                      <c:pt idx="8">
                        <c:v>1</c:v>
                      </c:pt>
                      <c:pt idx="9">
                        <c:v>0.8571428571428571</c:v>
                      </c:pt>
                      <c:pt idx="10">
                        <c:v>0.66666666666666663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E90-4108-8576-BC90086F7011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50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/>
              <a:t>ProbabilityBad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TTD_A!$B$246:$B$250</c:f>
              <c:numCache>
                <c:formatCode>General</c:formatCode>
                <c:ptCount val="5"/>
                <c:pt idx="0">
                  <c:v>794</c:v>
                </c:pt>
                <c:pt idx="1">
                  <c:v>739</c:v>
                </c:pt>
                <c:pt idx="2">
                  <c:v>882</c:v>
                </c:pt>
                <c:pt idx="3">
                  <c:v>361</c:v>
                </c:pt>
                <c:pt idx="4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2-4251-8D35-8D2B71B5151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TTD_A!$E$246:$E$250</c:f>
              <c:numCache>
                <c:formatCode>General</c:formatCode>
                <c:ptCount val="5"/>
                <c:pt idx="0">
                  <c:v>667</c:v>
                </c:pt>
                <c:pt idx="1">
                  <c:v>545</c:v>
                </c:pt>
                <c:pt idx="2">
                  <c:v>39</c:v>
                </c:pt>
                <c:pt idx="3">
                  <c:v>27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2-4251-8D35-8D2B71B51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TTD_A!$I$246:$I$250</c:f>
              <c:numCache>
                <c:formatCode>0%</c:formatCode>
                <c:ptCount val="5"/>
                <c:pt idx="0">
                  <c:v>0.84005037783375314</c:v>
                </c:pt>
                <c:pt idx="1">
                  <c:v>0.73748308525033834</c:v>
                </c:pt>
                <c:pt idx="2">
                  <c:v>4.4217687074829932E-2</c:v>
                </c:pt>
                <c:pt idx="3">
                  <c:v>7.4792243767313013E-2</c:v>
                </c:pt>
                <c:pt idx="4">
                  <c:v>0.23046357615894039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2-4251-8D35-8D2B71B5151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TTD_A!$H$246:$H$250</c:f>
              <c:numCache>
                <c:formatCode>0%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2-4251-8D35-8D2B71B515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"/>
                    <c:layout>
                      <c:manualLayout>
                        <c:x val="2.2293101388717786E-2"/>
                        <c:y val="-6.0546848869579319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3FE2-4251-8D35-8D2B71B51519}"/>
                      </c:ext>
                    </c:extLst>
                  </c:dLbl>
                  <c:dLbl>
                    <c:idx val="3"/>
                    <c:layout>
                      <c:manualLayout>
                        <c:x val="1.5170704778903797E-2"/>
                        <c:y val="-6.92602051755278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3FE2-4251-8D35-8D2B71B51519}"/>
                      </c:ext>
                    </c:extLst>
                  </c:dLbl>
                  <c:dLbl>
                    <c:idx val="4"/>
                    <c:layout>
                      <c:manualLayout>
                        <c:x val="2.5771111596738502E-2"/>
                        <c:y val="-7.3616883328502108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3FE2-4251-8D35-8D2B71B51519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TTD_A!$N$246:$N$250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0.84005037783375314</c:v>
                      </c:pt>
                      <c:pt idx="1">
                        <c:v>0.72395128552097432</c:v>
                      </c:pt>
                      <c:pt idx="2">
                        <c:v>4.4217687074829932E-2</c:v>
                      </c:pt>
                      <c:pt idx="3">
                        <c:v>7.4792243767313013E-2</c:v>
                      </c:pt>
                      <c:pt idx="4">
                        <c:v>0.23046357615894039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FE2-4251-8D35-8D2B71B5151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2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  <a:r>
              <a:rPr lang="en-US" baseline="0"/>
              <a:t> </a:t>
            </a:r>
            <a:r>
              <a:rPr lang="en-US"/>
              <a:t>MOU : Credit History (found)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TTD_A!$B$257:$B$259</c:f>
              <c:numCache>
                <c:formatCode>General</c:formatCode>
                <c:ptCount val="3"/>
                <c:pt idx="0">
                  <c:v>2219</c:v>
                </c:pt>
                <c:pt idx="1">
                  <c:v>36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2-4098-99C8-89158DFF91E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TTD_A!$E$257:$E$259</c:f>
              <c:numCache>
                <c:formatCode>General</c:formatCode>
                <c:ptCount val="3"/>
                <c:pt idx="0">
                  <c:v>2219</c:v>
                </c:pt>
                <c:pt idx="1">
                  <c:v>36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2-4098-99C8-89158DFF91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TTD_A!$I$257:$I$259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2-4098-99C8-89158DFF91E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TTD_A!$H$131:$H$133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2-4098-99C8-89158DFF91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TTD_A!$N$257:$N$259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72-4098-99C8-89158DFF91E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1.02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inorUnit val="4.000000000000001E-3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074782680054629E-2"/>
          <c:y val="0.86738717815512389"/>
          <c:w val="0.91683352080989877"/>
          <c:h val="0.10585678730650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TTD_A!$B$17:$B$20</c:f>
              <c:numCache>
                <c:formatCode>General</c:formatCode>
                <c:ptCount val="4"/>
                <c:pt idx="0">
                  <c:v>107</c:v>
                </c:pt>
                <c:pt idx="1">
                  <c:v>478</c:v>
                </c:pt>
                <c:pt idx="2">
                  <c:v>329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6-4149-B214-5D6A3B1D893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TTD_A!$E$17:$E$20</c:f>
              <c:numCache>
                <c:formatCode>General</c:formatCode>
                <c:ptCount val="4"/>
                <c:pt idx="0">
                  <c:v>65</c:v>
                </c:pt>
                <c:pt idx="1">
                  <c:v>284</c:v>
                </c:pt>
                <c:pt idx="2">
                  <c:v>173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6-4149-B214-5D6A3B1D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926058437686323E-2"/>
                  <c:y val="-4.4593088071348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A-4322-90F6-BE37B01F8CF6}"/>
                </c:ext>
              </c:extLst>
            </c:dLbl>
            <c:dLbl>
              <c:idx val="1"/>
              <c:layout>
                <c:manualLayout>
                  <c:x val="-8.7456751568509432E-17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A-4322-90F6-BE37B01F8CF6}"/>
                </c:ext>
              </c:extLst>
            </c:dLbl>
            <c:dLbl>
              <c:idx val="2"/>
              <c:layout>
                <c:manualLayout>
                  <c:x val="-1.43112701252237E-2"/>
                  <c:y val="-7.58082497212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A-4322-90F6-BE37B01F8CF6}"/>
                </c:ext>
              </c:extLst>
            </c:dLbl>
            <c:dLbl>
              <c:idx val="3"/>
              <c:layout>
                <c:manualLayout>
                  <c:x val="-2.6237328562909959E-2"/>
                  <c:y val="-4.0133779264214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DA-4322-90F6-BE37B01F8CF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TTD_A!$I$17:$I$20</c:f>
              <c:numCache>
                <c:formatCode>0%</c:formatCode>
                <c:ptCount val="4"/>
                <c:pt idx="0">
                  <c:v>0.60747663551401865</c:v>
                </c:pt>
                <c:pt idx="1">
                  <c:v>0.59414225941422594</c:v>
                </c:pt>
                <c:pt idx="2">
                  <c:v>0.52583586626139822</c:v>
                </c:pt>
                <c:pt idx="3">
                  <c:v>0.66981132075471694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6-4149-B214-5D6A3B1D893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556350626118068E-3"/>
                  <c:y val="-3.5674470457079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DA-4322-90F6-BE37B01F8CF6}"/>
                </c:ext>
              </c:extLst>
            </c:dLbl>
            <c:dLbl>
              <c:idx val="1"/>
              <c:layout>
                <c:manualLayout>
                  <c:x val="-8.7456751568509432E-17"/>
                  <c:y val="-4.0133779264214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DA-4322-90F6-BE37B01F8CF6}"/>
                </c:ext>
              </c:extLst>
            </c:dLbl>
            <c:dLbl>
              <c:idx val="2"/>
              <c:layout>
                <c:manualLayout>
                  <c:x val="4.77042337507445E-3"/>
                  <c:y val="-5.3511705685618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DA-4322-90F6-BE37B01F8CF6}"/>
                </c:ext>
              </c:extLst>
            </c:dLbl>
            <c:dLbl>
              <c:idx val="3"/>
              <c:layout>
                <c:manualLayout>
                  <c:x val="-2.1466905187835419E-2"/>
                  <c:y val="-4.459308807134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DA-4322-90F6-BE37B01F8CF6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TTD_A!$H$17:$H$20</c:f>
              <c:numCache>
                <c:formatCode>0%</c:formatCode>
                <c:ptCount val="4"/>
                <c:pt idx="0">
                  <c:v>0.11</c:v>
                </c:pt>
                <c:pt idx="1">
                  <c:v>5.0209205020920501E-2</c:v>
                </c:pt>
                <c:pt idx="2">
                  <c:v>0.08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6-4149-B214-5D6A3B1D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1.908169350029815E-2"/>
                        <c:y val="3.567447045707915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64DA-4322-90F6-BE37B01F8CF6}"/>
                      </c:ext>
                    </c:extLst>
                  </c:dLbl>
                  <c:dLbl>
                    <c:idx val="1"/>
                    <c:layout>
                      <c:manualLayout>
                        <c:x val="-7.1556350626118068E-3"/>
                        <c:y val="5.351170568561868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64DA-4322-90F6-BE37B01F8CF6}"/>
                      </c:ext>
                    </c:extLst>
                  </c:dLbl>
                  <c:dLbl>
                    <c:idx val="2"/>
                    <c:layout>
                      <c:manualLayout>
                        <c:x val="-8.7456751568509432E-17"/>
                        <c:y val="3.12151616499442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64DA-4322-90F6-BE37B01F8CF6}"/>
                      </c:ext>
                    </c:extLst>
                  </c:dLbl>
                  <c:dLbl>
                    <c:idx val="3"/>
                    <c:layout>
                      <c:manualLayout>
                        <c:x val="-3.8163387000596301E-2"/>
                        <c:y val="4.01337792642140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DF36-4149-B214-5D6A3B1D8930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TTD_A!$N$17:$N$20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0.50467289719626163</c:v>
                      </c:pt>
                      <c:pt idx="1">
                        <c:v>0.54393305439330542</c:v>
                      </c:pt>
                      <c:pt idx="2">
                        <c:v>0.44984802431610943</c:v>
                      </c:pt>
                      <c:pt idx="3">
                        <c:v>0.51886792452830188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F36-4149-B214-5D6A3B1D893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Credit History (Not 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813422418588208E-2"/>
          <c:y val="0.17930771170518434"/>
          <c:w val="0.82706957230475009"/>
          <c:h val="0.59906591513679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TTD_A!$B$256</c:f>
              <c:numCache>
                <c:formatCode>General</c:formatCode>
                <c:ptCount val="1"/>
                <c:pt idx="0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92E-9D8F-23EE4C0C1B34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TTD_A!$E$256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92E-9D8F-23EE4C0C1B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TTD_A!$I$256</c:f>
              <c:numCache>
                <c:formatCode>0%</c:formatCode>
                <c:ptCount val="1"/>
                <c:pt idx="0">
                  <c:v>1.7950202663578461E-2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FB0-492E-9D8F-23EE4C0C1B34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TTD_A!$H$256</c:f>
              <c:numCache>
                <c:formatCode>0%</c:formatCode>
                <c:ptCount val="1"/>
                <c:pt idx="0">
                  <c:v>0.01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FB0-492E-9D8F-23EE4C0C1B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TTD_A!$N$256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1.1001737116386797E-2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FB0-492E-9D8F-23EE4C0C1B34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0.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2.0000000000000004E-2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LoanSize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TTD_A!$A$11:$A$14</c15:sqref>
                  </c15:fullRef>
                </c:ext>
              </c:extLst>
              <c:f>TTD_A!$A$11:$A$13</c:f>
              <c:strCache>
                <c:ptCount val="3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TTD_A!$B$262:$B$265</c15:sqref>
                  </c15:fullRef>
                </c:ext>
              </c:extLst>
              <c:f>TTD_A!$B$262:$B$264</c:f>
              <c:numCache>
                <c:formatCode>General</c:formatCode>
                <c:ptCount val="3"/>
                <c:pt idx="0">
                  <c:v>3172</c:v>
                </c:pt>
                <c:pt idx="1">
                  <c:v>597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9-4D90-B427-3BCB3E2D393F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TTD_A!$A$11:$A$14</c15:sqref>
                  </c15:fullRef>
                </c:ext>
              </c:extLst>
              <c:f>TTD_A!$A$11:$A$13</c:f>
              <c:strCache>
                <c:ptCount val="3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TTD_A!$E$262:$E$265</c15:sqref>
                  </c15:fullRef>
                </c:ext>
              </c:extLst>
              <c:f>TTD_A!$E$262:$E$264</c:f>
              <c:numCache>
                <c:formatCode>General</c:formatCode>
                <c:ptCount val="3"/>
                <c:pt idx="0">
                  <c:v>1825</c:v>
                </c:pt>
                <c:pt idx="1">
                  <c:v>341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9-4D90-B427-3BCB3E2D3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E7E6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TTD_A!$I$262:$I$265</c15:sqref>
                  </c15:fullRef>
                </c:ext>
              </c:extLst>
              <c:f>TTD_A!$I$262:$I$264</c:f>
              <c:numCache>
                <c:formatCode>0%</c:formatCode>
                <c:ptCount val="3"/>
                <c:pt idx="0">
                  <c:v>0.57534678436317777</c:v>
                </c:pt>
                <c:pt idx="1">
                  <c:v>0.57118927973199329</c:v>
                </c:pt>
                <c:pt idx="2">
                  <c:v>0.5829596412556054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9-4D90-B427-3BCB3E2D393F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TTD_A!$H$262:$H$265</c15:sqref>
                  </c15:fullRef>
                </c:ext>
              </c:extLst>
              <c:f>TTD_A!$H$262:$H$264</c:f>
              <c:numCache>
                <c:formatCode>0%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8.9686098654708519E-3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9-4D90-B427-3BCB3E2D3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rgbClr val="5B9BD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TTD_A!$N$262:$N$265</c15:sqref>
                        </c15:fullRef>
                        <c15:formulaRef>
                          <c15:sqref>TTD_A!$N$262:$N$264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0.57282471626733922</c:v>
                      </c:pt>
                      <c:pt idx="1">
                        <c:v>0.56783919597989951</c:v>
                      </c:pt>
                      <c:pt idx="2">
                        <c:v>0.57399103139013452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6D9-4D90-B427-3BCB3E2D393F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</a:t>
            </a:r>
            <a:r>
              <a:rPr lang="en-US"/>
              <a:t>MOU :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TTD_A!$B$268:$B$271</c:f>
              <c:numCache>
                <c:formatCode>General</c:formatCode>
                <c:ptCount val="4"/>
                <c:pt idx="0">
                  <c:v>755</c:v>
                </c:pt>
                <c:pt idx="1">
                  <c:v>1642</c:v>
                </c:pt>
                <c:pt idx="2">
                  <c:v>1246</c:v>
                </c:pt>
                <c:pt idx="3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E-4B1B-82F2-A63B9C66C680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TTD_A!$A$17:$A$20</c:f>
              <c:strCache>
                <c:ptCount val="4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  <c:pt idx="3">
                  <c:v>D:&gt;50</c:v>
                </c:pt>
              </c:strCache>
            </c:strRef>
          </c:cat>
          <c:val>
            <c:numRef>
              <c:f>TTD_A!$E$268:$E$271</c:f>
              <c:numCache>
                <c:formatCode>General</c:formatCode>
                <c:ptCount val="4"/>
                <c:pt idx="0">
                  <c:v>405</c:v>
                </c:pt>
                <c:pt idx="1">
                  <c:v>950</c:v>
                </c:pt>
                <c:pt idx="2">
                  <c:v>744</c:v>
                </c:pt>
                <c:pt idx="3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E-4B1B-82F2-A63B9C66C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TTD_A!$I$268:$I$271</c:f>
              <c:numCache>
                <c:formatCode>0%</c:formatCode>
                <c:ptCount val="4"/>
                <c:pt idx="0">
                  <c:v>0.53642384105960261</c:v>
                </c:pt>
                <c:pt idx="1">
                  <c:v>0.57856272838002432</c:v>
                </c:pt>
                <c:pt idx="2">
                  <c:v>0.5971107544141252</c:v>
                </c:pt>
                <c:pt idx="3">
                  <c:v>0.5644699140401146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E-4B1B-82F2-A63B9C66C680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TTD_A!$H$268:$H$271</c:f>
              <c:numCache>
                <c:formatCode>0%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E-4B1B-82F2-A63B9C66C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TTD_A!$N$268:$N$271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0.53642384105960261</c:v>
                      </c:pt>
                      <c:pt idx="1">
                        <c:v>0.57369062119366621</c:v>
                      </c:pt>
                      <c:pt idx="2">
                        <c:v>0.5947030497592295</c:v>
                      </c:pt>
                      <c:pt idx="3">
                        <c:v>0.56160458452722062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7E-4B1B-82F2-A63B9C66C680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250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TTD_A!$B$274:$B$275</c:f>
              <c:numCache>
                <c:formatCode>General</c:formatCode>
                <c:ptCount val="2"/>
                <c:pt idx="0">
                  <c:v>1697</c:v>
                </c:pt>
                <c:pt idx="1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A-43B2-93DA-055614979F9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TTD_A!$E$274:$E$275</c:f>
              <c:numCache>
                <c:formatCode>General</c:formatCode>
                <c:ptCount val="2"/>
                <c:pt idx="0">
                  <c:v>1006</c:v>
                </c:pt>
                <c:pt idx="1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A-43B2-93DA-055614979F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TTD_A!$I$274:$I$275</c:f>
              <c:numCache>
                <c:formatCode>0%</c:formatCode>
                <c:ptCount val="2"/>
                <c:pt idx="0">
                  <c:v>0.59281084266352391</c:v>
                </c:pt>
                <c:pt idx="1">
                  <c:v>0.56282722513089001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A-43B2-93DA-055614979F9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TTD_A!$H$274:$H$275</c:f>
              <c:numCache>
                <c:formatCode>0%</c:formatCode>
                <c:ptCount val="2"/>
                <c:pt idx="0">
                  <c:v>2.3571007660577489E-3</c:v>
                </c:pt>
                <c:pt idx="1">
                  <c:v>1.7452006980802793E-3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A-43B2-93DA-055614979F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TTD_A!$N$274:$N$275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0.58927519151443719</c:v>
                      </c:pt>
                      <c:pt idx="1">
                        <c:v>0.56020942408376961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EA-43B2-93DA-055614979F9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TTD_A!$B$279:$B$280</c:f>
              <c:numCache>
                <c:formatCode>General</c:formatCode>
                <c:ptCount val="2"/>
                <c:pt idx="0">
                  <c:v>653</c:v>
                </c:pt>
                <c:pt idx="1">
                  <c:v>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F-4831-9196-AB813F23AC4E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TTD_A!$E$279:$E$280</c:f>
              <c:numCache>
                <c:formatCode>General</c:formatCode>
                <c:ptCount val="2"/>
                <c:pt idx="0">
                  <c:v>452</c:v>
                </c:pt>
                <c:pt idx="1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F-4831-9196-AB813F23A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TTD_A!$I$279:$I$280</c:f>
              <c:numCache>
                <c:formatCode>0%</c:formatCode>
                <c:ptCount val="2"/>
                <c:pt idx="0">
                  <c:v>0.69218989280245025</c:v>
                </c:pt>
                <c:pt idx="1">
                  <c:v>0.55226115603474091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F-4831-9196-AB813F23AC4E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TTD_A!$H$279:$H$280</c:f>
              <c:numCache>
                <c:formatCode>0%</c:formatCode>
                <c:ptCount val="2"/>
                <c:pt idx="0">
                  <c:v>4.5941807044410417E-3</c:v>
                </c:pt>
                <c:pt idx="1">
                  <c:v>1.497454327643007E-3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F-4831-9196-AB813F23A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TTD_A!$N$279:$N$280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0.68606431852986216</c:v>
                      </c:pt>
                      <c:pt idx="1">
                        <c:v>0.54986522911051217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6F-4831-9196-AB813F23AC4E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8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500000000000000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TTD_A!$B$283:$B$285</c:f>
              <c:numCache>
                <c:formatCode>General</c:formatCode>
                <c:ptCount val="3"/>
                <c:pt idx="0">
                  <c:v>2393</c:v>
                </c:pt>
                <c:pt idx="1">
                  <c:v>1390</c:v>
                </c:pt>
                <c:pt idx="2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9-4607-9B85-28C8767D61C4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TTD_A!$E$283:$E$285</c:f>
              <c:numCache>
                <c:formatCode>General</c:formatCode>
                <c:ptCount val="3"/>
                <c:pt idx="0">
                  <c:v>1298</c:v>
                </c:pt>
                <c:pt idx="1">
                  <c:v>892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9-4607-9B85-28C8767D6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TTD_A!$I$283:$I$285</c:f>
              <c:numCache>
                <c:formatCode>0%</c:formatCode>
                <c:ptCount val="3"/>
                <c:pt idx="0">
                  <c:v>0.54241537818637697</c:v>
                </c:pt>
                <c:pt idx="1">
                  <c:v>0.641726618705036</c:v>
                </c:pt>
                <c:pt idx="2">
                  <c:v>0.50717703349282295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9-4607-9B85-28C8767D61C4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TTD_A!$H$283:$H$285</c:f>
              <c:numCache>
                <c:formatCode>0%</c:formatCode>
                <c:ptCount val="3"/>
                <c:pt idx="0">
                  <c:v>8.3577099874634355E-4</c:v>
                </c:pt>
                <c:pt idx="1">
                  <c:v>3.5971223021582736E-3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9-4607-9B85-28C8767D61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TTD_A!$N$283:$N$285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0.54032595068951106</c:v>
                      </c:pt>
                      <c:pt idx="1">
                        <c:v>0.63741007194244603</c:v>
                      </c:pt>
                      <c:pt idx="2">
                        <c:v>0.50239234449760761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EC9-4607-9B85-28C8767D61C4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No of Childrend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TTD_A!$B$288:$B$290</c:f>
              <c:numCache>
                <c:formatCode>General</c:formatCode>
                <c:ptCount val="3"/>
                <c:pt idx="0">
                  <c:v>2803</c:v>
                </c:pt>
                <c:pt idx="1">
                  <c:v>473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F-442A-AAB1-635FAD869B4F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TTD_A!$E$288:$E$290</c:f>
              <c:numCache>
                <c:formatCode>General</c:formatCode>
                <c:ptCount val="3"/>
                <c:pt idx="0">
                  <c:v>1530</c:v>
                </c:pt>
                <c:pt idx="1">
                  <c:v>305</c:v>
                </c:pt>
                <c:pt idx="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F-442A-AAB1-635FAD869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TTD_A!$I$288:$I$290</c:f>
              <c:numCache>
                <c:formatCode>0%</c:formatCode>
                <c:ptCount val="3"/>
                <c:pt idx="0">
                  <c:v>0.54584373885123083</c:v>
                </c:pt>
                <c:pt idx="1">
                  <c:v>0.64482029598308666</c:v>
                </c:pt>
                <c:pt idx="2">
                  <c:v>0.6438547486033519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F-442A-AAB1-635FAD869B4F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TTD_A!$H$288:$H$290</c:f>
              <c:numCache>
                <c:formatCode>0%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1.3966480446927375E-3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F-442A-AAB1-635FAD869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TTD_A!$N$288:$N$290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0.54334641455583299</c:v>
                      </c:pt>
                      <c:pt idx="1">
                        <c:v>0.63847780126849896</c:v>
                      </c:pt>
                      <c:pt idx="2">
                        <c:v>0.64106145251396651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4F-442A-AAB1-635FAD869B4F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Child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TTD_A!$B$293:$B$295</c:f>
              <c:numCache>
                <c:formatCode>General</c:formatCode>
                <c:ptCount val="3"/>
                <c:pt idx="0">
                  <c:v>878</c:v>
                </c:pt>
                <c:pt idx="1">
                  <c:v>12</c:v>
                </c:pt>
                <c:pt idx="2">
                  <c:v>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E8D-97C3-CF8DFE16DAC1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TTD_A!$E$293:$E$295</c:f>
              <c:numCache>
                <c:formatCode>General</c:formatCode>
                <c:ptCount val="3"/>
                <c:pt idx="0">
                  <c:v>565</c:v>
                </c:pt>
                <c:pt idx="1">
                  <c:v>11</c:v>
                </c:pt>
                <c:pt idx="2">
                  <c:v>1720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E8D-97C3-CF8DFE16D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TTD_A!$I$293:$I$295</c:f>
              <c:numCache>
                <c:formatCode>0%</c:formatCode>
                <c:ptCount val="3"/>
                <c:pt idx="0">
                  <c:v>0.64350797266514803</c:v>
                </c:pt>
                <c:pt idx="1">
                  <c:v>0.91666666666666663</c:v>
                </c:pt>
                <c:pt idx="2">
                  <c:v>0.55448098001289492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0-4E8D-97C3-CF8DFE16DAC1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TTD_A!$H$293:$H$295</c:f>
              <c:numCache>
                <c:formatCode>0%</c:formatCode>
                <c:ptCount val="3"/>
                <c:pt idx="0">
                  <c:v>2.2779043280182231E-3</c:v>
                </c:pt>
                <c:pt idx="1">
                  <c:v>0</c:v>
                </c:pt>
                <c:pt idx="2">
                  <c:v>1.9342359767891683E-3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0-4E8D-97C3-CF8DFE16D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TTD_A!$N$293:$N$295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0.64009111617312076</c:v>
                      </c:pt>
                      <c:pt idx="1">
                        <c:v>0.91666666666666663</c:v>
                      </c:pt>
                      <c:pt idx="2">
                        <c:v>0.55157962604771116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F0-4E8D-97C3-CF8DFE16DAC1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7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0453316114058981E-2"/>
          <c:y val="0.14985993827097613"/>
          <c:w val="0.82582513151624481"/>
          <c:h val="0.4586755083816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TTD_A!$A$47:$A$52</c15:sqref>
                  </c15:fullRef>
                </c:ext>
              </c:extLst>
              <c:f>(TTD_A!$A$47:$A$49,TTD_A!$A$52)</c:f>
              <c:strCache>
                <c:ptCount val="4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F:Other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TTD_A!$B$298:$B$303</c15:sqref>
                  </c15:fullRef>
                </c:ext>
              </c:extLst>
              <c:f>(TTD_A!$B$298:$B$300,TTD_A!$B$303)</c:f>
              <c:numCache>
                <c:formatCode>General</c:formatCode>
                <c:ptCount val="4"/>
                <c:pt idx="0">
                  <c:v>2209</c:v>
                </c:pt>
                <c:pt idx="1">
                  <c:v>1693</c:v>
                </c:pt>
                <c:pt idx="2">
                  <c:v>10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4-4004-A1E6-A78B5C629B1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TTD_A!$A$47:$A$52</c15:sqref>
                  </c15:fullRef>
                </c:ext>
              </c:extLst>
              <c:f>(TTD_A!$A$47:$A$49,TTD_A!$A$52)</c:f>
              <c:strCache>
                <c:ptCount val="4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  <c:pt idx="2">
                  <c:v>C:Specialist</c:v>
                </c:pt>
                <c:pt idx="3">
                  <c:v>F:Other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TTD_A!$E$298:$E$303</c15:sqref>
                  </c15:fullRef>
                </c:ext>
              </c:extLst>
              <c:f>(TTD_A!$E$298:$E$300,TTD_A!$E$303)</c:f>
              <c:numCache>
                <c:formatCode>General</c:formatCode>
                <c:ptCount val="4"/>
                <c:pt idx="0">
                  <c:v>1348</c:v>
                </c:pt>
                <c:pt idx="1">
                  <c:v>937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4-4004-A1E6-A78B5C629B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TTD_A!$I$298:$I$303</c15:sqref>
                  </c15:fullRef>
                </c:ext>
              </c:extLst>
              <c:f>(TTD_A!$I$298:$I$300,TTD_A!$I$303)</c:f>
              <c:numCache>
                <c:formatCode>0%</c:formatCode>
                <c:ptCount val="4"/>
                <c:pt idx="0">
                  <c:v>0.61023087369850615</c:v>
                </c:pt>
                <c:pt idx="1">
                  <c:v>0.5534554046072061</c:v>
                </c:pt>
                <c:pt idx="2">
                  <c:v>0.2</c:v>
                </c:pt>
                <c:pt idx="3">
                  <c:v>0.11392405063291139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004-A1E6-A78B5C629B1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TTD_A!$H$298:$H$303</c15:sqref>
                  </c15:fullRef>
                </c:ext>
              </c:extLst>
              <c:f>(TTD_A!$H$298:$H$300,TTD_A!$H$303)</c:f>
              <c:numCache>
                <c:formatCode>0%</c:formatCode>
                <c:ptCount val="4"/>
                <c:pt idx="0">
                  <c:v>2.2634676324128564E-3</c:v>
                </c:pt>
                <c:pt idx="1">
                  <c:v>1.7720023626698169E-3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004-A1E6-A78B5C629B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-9.8317387247464274E-3"/>
                        <c:y val="3.534527263590569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7224-4004-A1E6-A78B5C629B18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TTD_A!$N$298:$N$303</c15:sqref>
                        </c15:fullRef>
                        <c15:formulaRef>
                          <c15:sqref>(TTD_A!$N$298:$N$300,TTD_A!$N$303)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0.60751471253961065</c:v>
                      </c:pt>
                      <c:pt idx="1">
                        <c:v>0.54991139988186655</c:v>
                      </c:pt>
                      <c:pt idx="2">
                        <c:v>0.2</c:v>
                      </c:pt>
                      <c:pt idx="3">
                        <c:v>0.11392405063291139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TTD_A!$N$301</c15:sqref>
                        <c15:dLbl>
                          <c:idx val="2"/>
                          <c:layout>
                            <c:manualLayout>
                              <c:x val="8.0408390128890121E-3"/>
                              <c:y val="-4.7537609009194057E-2"/>
                            </c:manualLayout>
                          </c:layout>
                          <c:dLblPos val="r"/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EFEB-47B7-912F-096802945C3D}"/>
                            </c:ext>
                          </c:extLst>
                        </c15:dLbl>
                      </c15:categoryFilterException>
                      <c15:categoryFilterException>
                        <c15:sqref>TTD_A!$N$302</c15:sqref>
                        <c15:dLbl>
                          <c:idx val="2"/>
                          <c:layout>
                            <c:manualLayout>
                              <c:x val="8.0408390128890988E-3"/>
                              <c:y val="-6.4986636723951913E-2"/>
                            </c:manualLayout>
                          </c:layout>
                          <c:dLblPos val="r"/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1-EFEB-47B7-912F-096802945C3D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7224-4004-A1E6-A78B5C629B1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50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Corporate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TTD_A!$B$306:$B$309</c:f>
              <c:numCache>
                <c:formatCode>General</c:formatCode>
                <c:ptCount val="4"/>
                <c:pt idx="0">
                  <c:v>3266</c:v>
                </c:pt>
                <c:pt idx="1">
                  <c:v>673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C-4509-9C16-73A856D49D0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TTD_A!$A$55:$A$58</c:f>
              <c:strCache>
                <c:ptCount val="4"/>
                <c:pt idx="0">
                  <c:v>A:Officer</c:v>
                </c:pt>
                <c:pt idx="1">
                  <c:v>B:Middle Manager</c:v>
                </c:pt>
                <c:pt idx="2">
                  <c:v>C:High Level Executive</c:v>
                </c:pt>
                <c:pt idx="3">
                  <c:v>Other</c:v>
                </c:pt>
              </c:strCache>
            </c:strRef>
          </c:cat>
          <c:val>
            <c:numRef>
              <c:f>TTD_A!$E$306:$E$309</c:f>
              <c:numCache>
                <c:formatCode>General</c:formatCode>
                <c:ptCount val="4"/>
                <c:pt idx="0">
                  <c:v>1912</c:v>
                </c:pt>
                <c:pt idx="1">
                  <c:v>368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C-4509-9C16-73A856D49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TTD_A!$I$306:$I$309</c:f>
              <c:numCache>
                <c:formatCode>0%</c:formatCode>
                <c:ptCount val="4"/>
                <c:pt idx="0">
                  <c:v>0.58542559706062458</c:v>
                </c:pt>
                <c:pt idx="1">
                  <c:v>0.54680534918276369</c:v>
                </c:pt>
                <c:pt idx="2">
                  <c:v>0.5</c:v>
                </c:pt>
                <c:pt idx="3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C-4509-9C16-73A856D49D0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TTD_A!$H$306:$H$309</c:f>
              <c:numCache>
                <c:formatCode>0%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C-4509-9C16-73A856D49D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3"/>
                    <c:layout>
                      <c:manualLayout>
                        <c:x val="-4.0704590094858731E-2"/>
                        <c:y val="3.53452726359057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8A6C-4509-9C16-73A856D49D0D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TTD_A!$N$306:$N$309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0.5826699326393141</c:v>
                      </c:pt>
                      <c:pt idx="1">
                        <c:v>0.54234769687964335</c:v>
                      </c:pt>
                      <c:pt idx="2">
                        <c:v>0.5</c:v>
                      </c:pt>
                      <c:pt idx="3">
                        <c:v>0.1111111111111111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6C-4509-9C16-73A856D49D0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600"/>
      </c:valAx>
      <c:valAx>
        <c:axId val="844483280"/>
        <c:scaling>
          <c:orientation val="minMax"/>
          <c:max val="0.60000000000000009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TTD_A!$B$23:$B$24</c:f>
              <c:numCache>
                <c:formatCode>General</c:formatCode>
                <c:ptCount val="2"/>
                <c:pt idx="0">
                  <c:v>410</c:v>
                </c:pt>
                <c:pt idx="1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5-4E4A-A779-E25F46F9457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TTD_A!$E$23:$E$24</c:f>
              <c:numCache>
                <c:formatCode>General</c:formatCode>
                <c:ptCount val="2"/>
                <c:pt idx="0">
                  <c:v>228</c:v>
                </c:pt>
                <c:pt idx="1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5-4E4A-A779-E25F46F94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311270125223614E-2"/>
                  <c:y val="-5.3511705685618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F1-44D2-8F17-D0C6A08CCD38}"/>
                </c:ext>
              </c:extLst>
            </c:dLbl>
            <c:dLbl>
              <c:idx val="1"/>
              <c:layout>
                <c:manualLayout>
                  <c:x val="-1.43112701252237E-2"/>
                  <c:y val="-3.1215161649944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F1-44D2-8F17-D0C6A08CCD38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TTD_A!$I$23:$I$24</c:f>
              <c:numCache>
                <c:formatCode>0%</c:formatCode>
                <c:ptCount val="2"/>
                <c:pt idx="0">
                  <c:v>0.55609756097560981</c:v>
                </c:pt>
                <c:pt idx="1">
                  <c:v>0.52786885245901638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5-4E4A-A779-E25F46F9457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TTD_A!$H$23:$H$24</c:f>
              <c:numCache>
                <c:formatCode>0%</c:formatCode>
                <c:ptCount val="2"/>
                <c:pt idx="0">
                  <c:v>0.04</c:v>
                </c:pt>
                <c:pt idx="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5-4E4A-A779-E25F46F94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0548598688133618E-2"/>
                        <c:y val="1.337792642140468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0B85-4E4A-A779-E25F46F94578}"/>
                      </c:ext>
                    </c:extLst>
                  </c:dLbl>
                  <c:dLbl>
                    <c:idx val="1"/>
                    <c:layout>
                      <c:manualLayout>
                        <c:x val="-3.3392963625521854E-2"/>
                        <c:y val="2.675585284280940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0B85-4E4A-A779-E25F46F94578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TTD_A!$N$23:$N$24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0.52</c:v>
                      </c:pt>
                      <c:pt idx="1">
                        <c:v>0.50327868852459012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85-4E4A-A779-E25F46F9457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TTD_A!$B$312:$B$315</c:f>
              <c:numCache>
                <c:formatCode>General</c:formatCode>
                <c:ptCount val="4"/>
                <c:pt idx="0">
                  <c:v>103</c:v>
                </c:pt>
                <c:pt idx="1">
                  <c:v>1292</c:v>
                </c:pt>
                <c:pt idx="2">
                  <c:v>2329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9-4D6D-B336-C8B64BCB4B1E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TTD_A!$A$61:$A$64</c:f>
              <c:strCache>
                <c:ptCount val="4"/>
                <c:pt idx="0">
                  <c:v>A:Below Diploma,Primary</c:v>
                </c:pt>
                <c:pt idx="1">
                  <c:v>B:Secondary</c:v>
                </c:pt>
                <c:pt idx="2">
                  <c:v>C:Bechelor</c:v>
                </c:pt>
                <c:pt idx="3">
                  <c:v>D:Master,Doctoral</c:v>
                </c:pt>
              </c:strCache>
            </c:strRef>
          </c:cat>
          <c:val>
            <c:numRef>
              <c:f>TTD_A!$E$312:$E$315</c:f>
              <c:numCache>
                <c:formatCode>General</c:formatCode>
                <c:ptCount val="4"/>
                <c:pt idx="0">
                  <c:v>53</c:v>
                </c:pt>
                <c:pt idx="1">
                  <c:v>712</c:v>
                </c:pt>
                <c:pt idx="2">
                  <c:v>1353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9-4D6D-B336-C8B64BCB4B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TTD_A!$I$312:$I$315</c:f>
              <c:numCache>
                <c:formatCode>0%</c:formatCode>
                <c:ptCount val="4"/>
                <c:pt idx="0">
                  <c:v>0.5145631067961165</c:v>
                </c:pt>
                <c:pt idx="1">
                  <c:v>0.55108359133126938</c:v>
                </c:pt>
                <c:pt idx="2">
                  <c:v>0.58093602404465439</c:v>
                </c:pt>
                <c:pt idx="3">
                  <c:v>0.66417910447761197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9-4D6D-B336-C8B64BCB4B1E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TTD_A!$H$312:$H$315</c:f>
              <c:numCache>
                <c:formatCode>0%</c:formatCode>
                <c:ptCount val="4"/>
                <c:pt idx="0">
                  <c:v>0</c:v>
                </c:pt>
                <c:pt idx="1">
                  <c:v>2.3219814241486067E-3</c:v>
                </c:pt>
                <c:pt idx="2">
                  <c:v>1.7174753112924003E-3</c:v>
                </c:pt>
                <c:pt idx="3">
                  <c:v>3.7313432835820895E-3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9-4D6D-B336-C8B64BCB4B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TTD_A!$N$312:$N$315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0.5145631067961165</c:v>
                      </c:pt>
                      <c:pt idx="1">
                        <c:v>0.54798761609907121</c:v>
                      </c:pt>
                      <c:pt idx="2">
                        <c:v>0.57793044224989265</c:v>
                      </c:pt>
                      <c:pt idx="3">
                        <c:v>0.66044776119402981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C9-4D6D-B336-C8B64BCB4B1E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Income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TTD_A!$A$68:$A$70</c15:sqref>
                  </c15:fullRef>
                </c:ext>
              </c:extLst>
              <c:f>(TTD_A!$A$68,TTD_A!$A$70)</c:f>
              <c:strCache>
                <c:ptCount val="2"/>
                <c:pt idx="0">
                  <c:v>A:Salary</c:v>
                </c:pt>
                <c:pt idx="1">
                  <c:v>C:Other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TTD_A!$B$319:$B$321</c15:sqref>
                  </c15:fullRef>
                </c:ext>
              </c:extLst>
              <c:f>(TTD_A!$B$319,TTD_A!$B$321)</c:f>
              <c:numCache>
                <c:formatCode>General</c:formatCode>
                <c:ptCount val="2"/>
                <c:pt idx="0">
                  <c:v>3971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D6C-8100-4BBE0DDBCBF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TTD_A!$A$68:$A$70</c15:sqref>
                  </c15:fullRef>
                </c:ext>
              </c:extLst>
              <c:f>(TTD_A!$A$68,TTD_A!$A$70)</c:f>
              <c:strCache>
                <c:ptCount val="2"/>
                <c:pt idx="0">
                  <c:v>A:Salary</c:v>
                </c:pt>
                <c:pt idx="1">
                  <c:v>C:Other 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TTD_A!$E$319:$E$321</c15:sqref>
                  </c15:fullRef>
                </c:ext>
              </c:extLst>
              <c:f>(TTD_A!$E$319,TTD_A!$E$321)</c:f>
              <c:numCache>
                <c:formatCode>General</c:formatCode>
                <c:ptCount val="2"/>
                <c:pt idx="0">
                  <c:v>2294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E-4D6C-8100-4BBE0DDBC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TTD_A!$I$319:$I$321</c15:sqref>
                  </c15:fullRef>
                </c:ext>
              </c:extLst>
              <c:f>(TTD_A!$I$319,TTD_A!$I$321)</c:f>
              <c:numCache>
                <c:formatCode>0%</c:formatCode>
                <c:ptCount val="2"/>
                <c:pt idx="0">
                  <c:v>0.57768823973810124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E-4D6C-8100-4BBE0DDBCBF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TTD_A!$H$319:$H$321</c15:sqref>
                  </c15:fullRef>
                </c:ext>
              </c:extLst>
              <c:f>(TTD_A!$H$319,TTD_A!$H$321)</c:f>
              <c:numCache>
                <c:formatCode>0%</c:formatCode>
                <c:ptCount val="2"/>
                <c:pt idx="0">
                  <c:v>0.01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E-4D6C-8100-4BBE0DDBCB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1.8648714986924515E-2"/>
                        <c:y val="-8.2772966509888756E-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D7E-4D6C-8100-4BBE0DDBCBFD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TTD_A!$N$319:$N$321</c15:sqref>
                        </c15:fullRef>
                        <c15:formulaRef>
                          <c15:sqref>(TTD_A!$N$319,TTD_A!$N$321)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0.57466633089901786</c:v>
                      </c:pt>
                      <c:pt idx="1">
                        <c:v>0.1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TTD_A!$N$320</c15:sqref>
                        <c15:dLbl>
                          <c:idx val="0"/>
                          <c:layout>
                            <c:manualLayout>
                              <c:x val="-7.2672186742135492E-2"/>
                              <c:y val="9.1717310637689838E-3"/>
                            </c:manualLayout>
                          </c:layout>
                          <c:dLblPos val="r"/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1718-4198-AFDF-F296DD283BC1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5-BD7E-4D6C-8100-4BBE0DDBCBF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800"/>
      </c:valAx>
      <c:valAx>
        <c:axId val="844483280"/>
        <c:scaling>
          <c:orientation val="minMax"/>
          <c:max val="0.60000000000000009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200000000000000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/>
              <a:t>Number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548163576103719E-2"/>
          <c:y val="0.18004536302302446"/>
          <c:w val="0.82759194489674559"/>
          <c:h val="0.55464342830367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TTD_A!$B$324:$B$327</c:f>
              <c:numCache>
                <c:formatCode>General</c:formatCode>
                <c:ptCount val="4"/>
                <c:pt idx="0">
                  <c:v>532</c:v>
                </c:pt>
                <c:pt idx="1">
                  <c:v>768</c:v>
                </c:pt>
                <c:pt idx="2">
                  <c:v>1316</c:v>
                </c:pt>
                <c:pt idx="3">
                  <c:v>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B24-AD75-51D88D4D8123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TTD_A!$E$324:$E$327</c:f>
              <c:numCache>
                <c:formatCode>General</c:formatCode>
                <c:ptCount val="4"/>
                <c:pt idx="0">
                  <c:v>245</c:v>
                </c:pt>
                <c:pt idx="1">
                  <c:v>513</c:v>
                </c:pt>
                <c:pt idx="2">
                  <c:v>770</c:v>
                </c:pt>
                <c:pt idx="3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8-4B24-AD75-51D88D4D81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TTD_A!$I$324:$I$327</c:f>
              <c:numCache>
                <c:formatCode>0%</c:formatCode>
                <c:ptCount val="4"/>
                <c:pt idx="0">
                  <c:v>0.46052631578947367</c:v>
                </c:pt>
                <c:pt idx="1">
                  <c:v>0.66796875</c:v>
                </c:pt>
                <c:pt idx="2">
                  <c:v>0.58510638297872342</c:v>
                </c:pt>
                <c:pt idx="3">
                  <c:v>0.55813953488372092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8-4B24-AD75-51D88D4D8123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TTD_A!$H$324:$H$327</c:f>
              <c:numCache>
                <c:formatCode>0%</c:formatCode>
                <c:ptCount val="4"/>
                <c:pt idx="0">
                  <c:v>5.6390977443609019E-3</c:v>
                </c:pt>
                <c:pt idx="1">
                  <c:v>1.3020833333333333E-3</c:v>
                </c:pt>
                <c:pt idx="2">
                  <c:v>0.01</c:v>
                </c:pt>
                <c:pt idx="3">
                  <c:v>7.2674418604651162E-4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8-4B24-AD75-51D88D4D81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TTD_A!$N$324:$N$327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0.45300751879699247</c:v>
                      </c:pt>
                      <c:pt idx="1">
                        <c:v>0.66666666666666663</c:v>
                      </c:pt>
                      <c:pt idx="2">
                        <c:v>0.58206686930091189</c:v>
                      </c:pt>
                      <c:pt idx="3">
                        <c:v>0.55595930232558144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08-4B24-AD75-51D88D4D8123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200"/>
      </c:valAx>
      <c:valAx>
        <c:axId val="844483280"/>
        <c:scaling>
          <c:orientation val="minMax"/>
          <c:max val="0.70000000000000007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th-TH" sz="1200" b="0" i="0" u="none" strike="noStrike" baseline="0"/>
              <a:t>ประเภทที่พักอาศัย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548163576103719E-2"/>
          <c:y val="0.15667321985786706"/>
          <c:w val="0.82759194489674559"/>
          <c:h val="0.534474878867825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TTD_A!$B$330:$B$334</c:f>
              <c:numCache>
                <c:formatCode>General</c:formatCode>
                <c:ptCount val="5"/>
                <c:pt idx="0">
                  <c:v>3286</c:v>
                </c:pt>
                <c:pt idx="1">
                  <c:v>406</c:v>
                </c:pt>
                <c:pt idx="2">
                  <c:v>100</c:v>
                </c:pt>
                <c:pt idx="3">
                  <c:v>85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7-41DD-8EAD-63D192EED37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TTD_A!$E$330:$E$334</c:f>
              <c:numCache>
                <c:formatCode>General</c:formatCode>
                <c:ptCount val="5"/>
                <c:pt idx="0">
                  <c:v>1913</c:v>
                </c:pt>
                <c:pt idx="1">
                  <c:v>240</c:v>
                </c:pt>
                <c:pt idx="2">
                  <c:v>59</c:v>
                </c:pt>
                <c:pt idx="3">
                  <c:v>59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7-41DD-8EAD-63D192EED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4.4039217672965343E-3"/>
                  <c:y val="-3.9707529564595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7-41DD-8EAD-63D192EED375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TTD_A!$I$330:$I$334</c:f>
              <c:numCache>
                <c:formatCode>0%</c:formatCode>
                <c:ptCount val="5"/>
                <c:pt idx="0">
                  <c:v>0.58216676810712109</c:v>
                </c:pt>
                <c:pt idx="1">
                  <c:v>0.59113300492610843</c:v>
                </c:pt>
                <c:pt idx="2">
                  <c:v>0.59</c:v>
                </c:pt>
                <c:pt idx="3">
                  <c:v>0.69411764705882351</c:v>
                </c:pt>
                <c:pt idx="4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7-41DD-8EAD-63D192EED37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TTD_A!$H$330:$H$334</c:f>
              <c:numCache>
                <c:formatCode>0%</c:formatCode>
                <c:ptCount val="5"/>
                <c:pt idx="0">
                  <c:v>2.1302495435179549E-3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8.6956521739130436E-3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7-41DD-8EAD-63D192EED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TTD_A!$N$330:$N$334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0.57881923311016437</c:v>
                      </c:pt>
                      <c:pt idx="1">
                        <c:v>0.59113300492610843</c:v>
                      </c:pt>
                      <c:pt idx="2">
                        <c:v>0.59</c:v>
                      </c:pt>
                      <c:pt idx="3">
                        <c:v>0.69411764705882351</c:v>
                      </c:pt>
                      <c:pt idx="4">
                        <c:v>0.20869565217391303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17-41DD-8EAD-63D192EED37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700"/>
      </c:valAx>
      <c:valAx>
        <c:axId val="844483280"/>
        <c:scaling>
          <c:orientation val="minMax"/>
          <c:max val="0.70000000000000007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th-TH" sz="1200" b="0" i="0" u="none" strike="noStrike" baseline="0"/>
              <a:t>สถานะความเป็นเจ้าของ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TTD_A!$B$337:$B$339</c:f>
              <c:numCache>
                <c:formatCode>General</c:formatCode>
                <c:ptCount val="3"/>
                <c:pt idx="0">
                  <c:v>1722</c:v>
                </c:pt>
                <c:pt idx="1">
                  <c:v>2051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4-4F23-BEA4-6BB139BC5C46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TTD_A!$E$337:$E$339</c:f>
              <c:numCache>
                <c:formatCode>General</c:formatCode>
                <c:ptCount val="3"/>
                <c:pt idx="0">
                  <c:v>977</c:v>
                </c:pt>
                <c:pt idx="1">
                  <c:v>1197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4-4F23-BEA4-6BB139BC5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TTD_A!$I$337:$I$339</c:f>
              <c:numCache>
                <c:formatCode>0%</c:formatCode>
                <c:ptCount val="3"/>
                <c:pt idx="0">
                  <c:v>0.56736353077816493</c:v>
                </c:pt>
                <c:pt idx="1">
                  <c:v>0.58361774744027306</c:v>
                </c:pt>
                <c:pt idx="2">
                  <c:v>0.55707762557077622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4-4F23-BEA4-6BB139BC5C46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TTD_A!$H$337:$H$339</c:f>
              <c:numCache>
                <c:formatCode>0%</c:formatCode>
                <c:ptCount val="3"/>
                <c:pt idx="0">
                  <c:v>1.1614401858304297E-3</c:v>
                </c:pt>
                <c:pt idx="1">
                  <c:v>2.4378352023403218E-3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4-4F23-BEA4-6BB139BC5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TTD_A!$N$337:$N$339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0.56504065040650409</c:v>
                      </c:pt>
                      <c:pt idx="1">
                        <c:v>0.58020477815699656</c:v>
                      </c:pt>
                      <c:pt idx="2">
                        <c:v>0.55251141552511418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F4-4F23-BEA4-6BB139BC5C46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0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/>
              <a:t>A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7548163576103719E-2"/>
          <c:y val="0.17142095595101065"/>
          <c:w val="0.8148841829212532"/>
          <c:h val="0.56012603857894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TTD_A!$A$96:$A$100</c:f>
              <c:strCache>
                <c:ptCount val="5"/>
                <c:pt idx="0">
                  <c:v>E:71-80</c:v>
                </c:pt>
                <c:pt idx="1">
                  <c:v>F:81-90</c:v>
                </c:pt>
                <c:pt idx="2">
                  <c:v>G:91-100</c:v>
                </c:pt>
                <c:pt idx="3">
                  <c:v>H:&gt;100</c:v>
                </c:pt>
                <c:pt idx="4">
                  <c:v>N/A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TTD_A!$B$343:$B$351</c15:sqref>
                  </c15:fullRef>
                </c:ext>
              </c:extLst>
              <c:f>TTD_A!$B$347:$B$351</c:f>
              <c:numCache>
                <c:formatCode>General</c:formatCode>
                <c:ptCount val="5"/>
                <c:pt idx="0">
                  <c:v>2</c:v>
                </c:pt>
                <c:pt idx="1">
                  <c:v>157</c:v>
                </c:pt>
                <c:pt idx="2">
                  <c:v>1370</c:v>
                </c:pt>
                <c:pt idx="3">
                  <c:v>755</c:v>
                </c:pt>
                <c:pt idx="4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201-9341-4B6F5A13B759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TTD_A!$A$96:$A$100</c:f>
              <c:strCache>
                <c:ptCount val="5"/>
                <c:pt idx="0">
                  <c:v>E:71-80</c:v>
                </c:pt>
                <c:pt idx="1">
                  <c:v>F:81-90</c:v>
                </c:pt>
                <c:pt idx="2">
                  <c:v>G:91-100</c:v>
                </c:pt>
                <c:pt idx="3">
                  <c:v>H:&gt;100</c:v>
                </c:pt>
                <c:pt idx="4">
                  <c:v>N/A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TTD_A!$E$343:$E$351</c15:sqref>
                  </c15:fullRef>
                </c:ext>
              </c:extLst>
              <c:f>TTD_A!$E$347:$E$351</c:f>
              <c:numCache>
                <c:formatCode>General</c:formatCode>
                <c:ptCount val="5"/>
                <c:pt idx="0">
                  <c:v>2</c:v>
                </c:pt>
                <c:pt idx="1">
                  <c:v>157</c:v>
                </c:pt>
                <c:pt idx="2">
                  <c:v>1370</c:v>
                </c:pt>
                <c:pt idx="3">
                  <c:v>755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B-4201-9341-4B6F5A13B7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4.2259553218229667E-3"/>
                  <c:y val="-6.1071597001652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B-4201-9341-4B6F5A13B759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TTD_A!$I$343:$I$351</c15:sqref>
                  </c15:fullRef>
                </c:ext>
              </c:extLst>
              <c:f>TTD_A!$I$347:$I$351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7.0257611241217799E-3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TTD_A!$I$343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55F-4576-AB77-A204EB7737DE}"/>
                      </c:ext>
                    </c:extLst>
                  </c15:dLbl>
                </c15:categoryFilterException>
                <c15:categoryFilterException>
                  <c15:sqref>TTD_A!$I$344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55F-4576-AB77-A204EB7737DE}"/>
                      </c:ext>
                    </c:extLst>
                  </c15:dLbl>
                </c15:categoryFilterException>
                <c15:categoryFilterException>
                  <c15:sqref>TTD_A!$I$345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55F-4576-AB77-A204EB7737DE}"/>
                      </c:ext>
                    </c:extLst>
                  </c15:dLbl>
                </c15:categoryFilterException>
                <c15:categoryFilterException>
                  <c15:sqref>TTD_A!$I$346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55F-4576-AB77-A204EB7737D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3A9B-4201-9341-4B6F5A13B759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TTD_A!$H$343:$H$351</c15:sqref>
                  </c15:fullRef>
                </c:ext>
              </c:extLst>
              <c:f>TTD_A!$H$347:$H$351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B-4201-9341-4B6F5A13B7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TTD_A!$N$343:$N$351</c15:sqref>
                        </c15:fullRef>
                        <c15:formulaRef>
                          <c15:sqref>TTD_A!$N$347:$N$351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categoryFilterExceptions>
                      <c15:categoryFilterException>
                        <c15:sqref>TTD_A!$N$343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4-A55F-4576-AB77-A204EB7737DE}"/>
                            </c:ext>
                          </c:extLst>
                        </c15:dLbl>
                      </c15:categoryFilterException>
                      <c15:categoryFilterException>
                        <c15:sqref>TTD_A!$N$344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5-A55F-4576-AB77-A204EB7737DE}"/>
                            </c:ext>
                          </c:extLst>
                        </c15:dLbl>
                      </c15:categoryFilterException>
                      <c15:categoryFilterException>
                        <c15:sqref>TTD_A!$N$345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6-A55F-4576-AB77-A204EB7737DE}"/>
                            </c:ext>
                          </c:extLst>
                        </c15:dLbl>
                      </c15:categoryFilterException>
                      <c15:categoryFilterException>
                        <c15:sqref>TTD_A!$N$346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7-A55F-4576-AB77-A204EB7737DE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6-3A9B-4201-9341-4B6F5A13B759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00"/>
      </c:valAx>
      <c:valAx>
        <c:axId val="844483280"/>
        <c:scaling>
          <c:orientation val="minMax"/>
          <c:max val="1.100000000000000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/>
              <a:t>ProbabilityBad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TTD_A!$B$372:$B$376</c:f>
              <c:numCache>
                <c:formatCode>General</c:formatCode>
                <c:ptCount val="5"/>
                <c:pt idx="0">
                  <c:v>942</c:v>
                </c:pt>
                <c:pt idx="1">
                  <c:v>720</c:v>
                </c:pt>
                <c:pt idx="2">
                  <c:v>860</c:v>
                </c:pt>
                <c:pt idx="3">
                  <c:v>371</c:v>
                </c:pt>
                <c:pt idx="4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F-451C-828A-02595D9A100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TTD_A!$E$372:$E$376</c:f>
              <c:numCache>
                <c:formatCode>General</c:formatCode>
                <c:ptCount val="5"/>
                <c:pt idx="0">
                  <c:v>934</c:v>
                </c:pt>
                <c:pt idx="1">
                  <c:v>702</c:v>
                </c:pt>
                <c:pt idx="2">
                  <c:v>472</c:v>
                </c:pt>
                <c:pt idx="3">
                  <c:v>32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F-451C-828A-02595D9A1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TTD_A!$I$372:$I$376</c:f>
              <c:numCache>
                <c:formatCode>0%</c:formatCode>
                <c:ptCount val="5"/>
                <c:pt idx="0">
                  <c:v>0.99150743099787686</c:v>
                </c:pt>
                <c:pt idx="1">
                  <c:v>0.97499999999999998</c:v>
                </c:pt>
                <c:pt idx="2">
                  <c:v>0.5488372093023256</c:v>
                </c:pt>
                <c:pt idx="3">
                  <c:v>8.6253369272237201E-2</c:v>
                </c:pt>
                <c:pt idx="4">
                  <c:v>0.14194722474977253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F-451C-828A-02595D9A100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TTD_A!$H$372:$H$376</c:f>
              <c:numCache>
                <c:formatCode>0%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5.8139534883720929E-3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F-451C-828A-02595D9A10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TTD_A!$N$372:$N$376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0.98726114649681529</c:v>
                      </c:pt>
                      <c:pt idx="1">
                        <c:v>0.97083333333333333</c:v>
                      </c:pt>
                      <c:pt idx="2">
                        <c:v>0.5430232558139535</c:v>
                      </c:pt>
                      <c:pt idx="3">
                        <c:v>8.6253369272237201E-2</c:v>
                      </c:pt>
                      <c:pt idx="4">
                        <c:v>0.14194722474977253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FF-451C-828A-02595D9A100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200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Unsecured</a:t>
            </a:r>
            <a:r>
              <a:rPr lang="en-US" baseline="0"/>
              <a:t>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Credit History (found)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TTD_A!$B$384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BBC-8DF5-4DDCBE1B6C3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TTD_A!$A$6:$A$8</c:f>
              <c:strCache>
                <c:ptCount val="3"/>
                <c:pt idx="0">
                  <c:v>ผิดนัดชำระหนี้ &lt; 30 วัน</c:v>
                </c:pt>
                <c:pt idx="1">
                  <c:v>เคยผิดนัดชำระหนี้ 31 -60 วัน</c:v>
                </c:pt>
                <c:pt idx="2">
                  <c:v>TDR และผ่อนตามเงื่อนไข 24 เดือน</c:v>
                </c:pt>
              </c:strCache>
            </c:strRef>
          </c:cat>
          <c:val>
            <c:numRef>
              <c:f>TTD_A!$E$384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B-4BBC-8DF5-4DDCBE1B6C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TTD_A!$I$384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B-4BBC-8DF5-4DDCBE1B6C3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TTD_A!$H$384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B-4BBC-8DF5-4DDCBE1B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0.10155597020448304"/>
                        <c:y val="-9.3757845486705464E-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2CDB-4BBC-8DF5-4DDCBE1B6C3D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TTD_A!$N$384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CDB-4BBC-8DF5-4DDCBE1B6C3D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3"/>
      </c:valAx>
      <c:valAx>
        <c:axId val="844483280"/>
        <c:scaling>
          <c:orientation val="minMax"/>
          <c:max val="1.02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inorUnit val="4.000000000000001E-3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Credit History (Not found)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2060112296409217E-2"/>
          <c:y val="0.17515263134481068"/>
          <c:w val="0.85317905298915875"/>
          <c:h val="0.6027702299924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TTD_A!$B$383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F-4AA2-9A2C-8C55C66DA1E6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TTD_A!$A$5</c:f>
              <c:strCache>
                <c:ptCount val="1"/>
                <c:pt idx="0">
                  <c:v>Not found</c:v>
                </c:pt>
              </c:strCache>
            </c:strRef>
          </c:cat>
          <c:val>
            <c:numRef>
              <c:f>TTD_A!$E$383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F-4AA2-9A2C-8C55C66DA1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TTD_A!$I$383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78F-4AA2-9A2C-8C55C66DA1E6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TTD_A!$H$383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78F-4AA2-9A2C-8C55C66DA1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TTD_A!$N$383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78F-4AA2-9A2C-8C55C66DA1E6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0.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2.0000000000000004E-2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LoanSize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TTD_A!$B$389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4143-B411-B63D605B0D1A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TTD_A!$A$11:$A$14</c:f>
              <c:strCache>
                <c:ptCount val="4"/>
                <c:pt idx="0">
                  <c:v>A:&lt;=300K</c:v>
                </c:pt>
                <c:pt idx="1">
                  <c:v>B:&gt;300K-500K</c:v>
                </c:pt>
                <c:pt idx="2">
                  <c:v>D:&gt;500K-2M</c:v>
                </c:pt>
                <c:pt idx="3">
                  <c:v>E:&gt;2M</c:v>
                </c:pt>
              </c:strCache>
            </c:strRef>
          </c:cat>
          <c:val>
            <c:numRef>
              <c:f>TTD_A!$E$389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E-4143-B411-B63D605B0D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rgbClr val="E7E6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TTD_A!$I$389</c:f>
              <c:numCache>
                <c:formatCode>0%</c:formatCode>
                <c:ptCount val="1"/>
                <c:pt idx="0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E-4143-B411-B63D605B0D1A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TTD_A!$H$389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E-4143-B411-B63D605B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rgbClr val="5B9BD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TTD_A!$N$389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0.2857142857142857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0FE-4143-B411-B63D605B0D1A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0.1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TTD_A!$B$28:$B$29</c:f>
              <c:numCache>
                <c:formatCode>General</c:formatCode>
                <c:ptCount val="2"/>
                <c:pt idx="0">
                  <c:v>180</c:v>
                </c:pt>
                <c:pt idx="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D-4D41-9AF6-F972A05BA767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TTD_A!$E$28:$E$29</c:f>
              <c:numCache>
                <c:formatCode>General</c:formatCode>
                <c:ptCount val="2"/>
                <c:pt idx="0">
                  <c:v>103</c:v>
                </c:pt>
                <c:pt idx="1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D-4D41-9AF6-F972A05BA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852116875372688E-3"/>
                  <c:y val="-3.5674470457079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6D-4D41-9AF6-F972A05BA767}"/>
                </c:ext>
              </c:extLst>
            </c:dLbl>
            <c:dLbl>
              <c:idx val="1"/>
              <c:layout>
                <c:manualLayout>
                  <c:x val="-7.1556350626118068E-3"/>
                  <c:y val="-3.121516164994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DC-4D1F-ABBA-A11D30236E21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TTD_A!$I$28:$I$29</c:f>
              <c:numCache>
                <c:formatCode>0%</c:formatCode>
                <c:ptCount val="2"/>
                <c:pt idx="0">
                  <c:v>0.57222222222222219</c:v>
                </c:pt>
                <c:pt idx="1">
                  <c:v>0.53214285714285714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D-4D41-9AF6-F972A05BA767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TTD_A!$H$28:$H$29</c:f>
              <c:numCache>
                <c:formatCode>0%</c:formatCode>
                <c:ptCount val="2"/>
                <c:pt idx="0">
                  <c:v>5.5555555555555552E-2</c:v>
                </c:pt>
                <c:pt idx="1">
                  <c:v>2.2619047619047618E-2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D-4D41-9AF6-F972A05BA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6.9171138938580803E-2"/>
                        <c:y val="-4.4593088071349348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386D-4D41-9AF6-F972A05BA767}"/>
                      </c:ext>
                    </c:extLst>
                  </c:dLbl>
                  <c:dLbl>
                    <c:idx val="1"/>
                    <c:layout>
                      <c:manualLayout>
                        <c:x val="-1.1926058437686519E-2"/>
                        <c:y val="8.918617614269788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386D-4D41-9AF6-F972A05BA767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TTD_A!$N$28:$N$29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0.51111111111111107</c:v>
                      </c:pt>
                      <c:pt idx="1">
                        <c:v>0.50595238095238093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6D-4D41-9AF6-F972A05BA767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8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20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</a:t>
            </a:r>
            <a:r>
              <a:rPr lang="en-US"/>
              <a:t>MOU :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TTD_A!$A$17:$A$20</c15:sqref>
                  </c15:fullRef>
                </c:ext>
              </c:extLst>
              <c:f>TTD_A!$A$17:$A$19</c:f>
              <c:strCache>
                <c:ptCount val="3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TTD_A!$B$395:$B$398</c15:sqref>
                  </c15:fullRef>
                </c:ext>
              </c:extLst>
              <c:f>TTD_A!$B$395:$B$397</c:f>
              <c:numCache>
                <c:formatCode>General</c:formatCode>
                <c:ptCount val="3"/>
                <c:pt idx="0">
                  <c:v>17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0-4624-842C-5952BA51E7DB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TTD_A!$A$17:$A$20</c15:sqref>
                  </c15:fullRef>
                </c:ext>
              </c:extLst>
              <c:f>TTD_A!$A$17:$A$19</c:f>
              <c:strCache>
                <c:ptCount val="3"/>
                <c:pt idx="0">
                  <c:v>A:20-30</c:v>
                </c:pt>
                <c:pt idx="1">
                  <c:v>B:31-40</c:v>
                </c:pt>
                <c:pt idx="2">
                  <c:v>C:41-50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TTD_A!$E$395:$E$398</c15:sqref>
                  </c15:fullRef>
                </c:ext>
              </c:extLst>
              <c:f>TTD_A!$E$395:$E$397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0-4624-842C-5952BA51E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TTD_A!$I$395:$I$398</c15:sqref>
                  </c15:fullRef>
                </c:ext>
              </c:extLst>
              <c:f>TTD_A!$I$395:$I$397</c:f>
              <c:numCache>
                <c:formatCode>0%</c:formatCode>
                <c:ptCount val="3"/>
                <c:pt idx="0">
                  <c:v>0.29411764705882354</c:v>
                </c:pt>
                <c:pt idx="1">
                  <c:v>0.2857142857142857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0-4624-842C-5952BA51E7DB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TTD_A!$H$395:$H$398</c15:sqref>
                  </c15:fullRef>
                </c:ext>
              </c:extLst>
              <c:f>TTD_A!$H$395:$H$397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0-4624-842C-5952BA51E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TTD_A!$N$395:$N$398</c15:sqref>
                        </c15:fullRef>
                        <c15:formulaRef>
                          <c15:sqref>TTD_A!$N$395:$N$397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0.29411764705882354</c:v>
                      </c:pt>
                      <c:pt idx="1">
                        <c:v>0.2857142857142857</c:v>
                      </c:pt>
                      <c:pt idx="2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F0-4624-842C-5952BA51E7DB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"/>
      </c:valAx>
      <c:valAx>
        <c:axId val="844483280"/>
        <c:scaling>
          <c:orientation val="minMax"/>
          <c:max val="0.35000000000000003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5.000000000000001E-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TTD_A!$B$401:$B$402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9E5-B3F4-FE855816AC3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N/A</c:v>
                </c:pt>
              </c:strCache>
            </c:strRef>
          </c:cat>
          <c:val>
            <c:numRef>
              <c:f>TTD_A!$E$401:$E$402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6-49E5-B3F4-FE855816A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TTD_A!$I$401:$I$402</c:f>
              <c:numCache>
                <c:formatCode>0%</c:formatCode>
                <c:ptCount val="2"/>
                <c:pt idx="0">
                  <c:v>0.19047619047619047</c:v>
                </c:pt>
                <c:pt idx="1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6-49E5-B3F4-FE855816AC3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TTD_A!$H$401:$H$402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6-49E5-B3F4-FE855816A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TTD_A!$N$401:$N$402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0.19047619047619047</c:v>
                      </c:pt>
                      <c:pt idx="1">
                        <c:v>0.38095238095238093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96-49E5-B3F4-FE855816AC38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TTD_A!$B$407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593-9C19-C0A3206FAAA8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TTD_A!$A$28:$A$29</c:f>
              <c:strCache>
                <c:ptCount val="2"/>
                <c:pt idx="0">
                  <c:v>อิสลาม</c:v>
                </c:pt>
                <c:pt idx="1">
                  <c:v>Other</c:v>
                </c:pt>
              </c:strCache>
            </c:strRef>
          </c:cat>
          <c:val>
            <c:numRef>
              <c:f>TTD_A!$E$407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1-4593-9C19-C0A3206FA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TTD_A!$I$407</c:f>
              <c:numCache>
                <c:formatCode>0%</c:formatCode>
                <c:ptCount val="1"/>
                <c:pt idx="0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1-4593-9C19-C0A3206FAAA8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TTD_A!$H$407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1-4593-9C19-C0A3206FA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TTD_A!$N$407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0.2857142857142857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4C1-4593-9C19-C0A3206FAAA8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0.1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TTD_A!$A$32:$A$34</c15:sqref>
                  </c15:fullRef>
                </c:ext>
              </c:extLst>
              <c:f>TTD_A!$A$32:$A$33</c:f>
              <c:strCache>
                <c:ptCount val="2"/>
                <c:pt idx="0">
                  <c:v>A:โสด</c:v>
                </c:pt>
                <c:pt idx="1">
                  <c:v>B:สมรส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TTD_A!$B$410:$B$412</c15:sqref>
                  </c15:fullRef>
                </c:ext>
              </c:extLst>
              <c:f>TTD_A!$B$410:$B$411</c:f>
              <c:numCache>
                <c:formatCode>General</c:formatCode>
                <c:ptCount val="2"/>
                <c:pt idx="0">
                  <c:v>28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0-477D-BB08-FB3A2FF44026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TTD_A!$A$32:$A$34</c15:sqref>
                  </c15:fullRef>
                </c:ext>
              </c:extLst>
              <c:f>TTD_A!$A$32:$A$33</c:f>
              <c:strCache>
                <c:ptCount val="2"/>
                <c:pt idx="0">
                  <c:v>A:โสด</c:v>
                </c:pt>
                <c:pt idx="1">
                  <c:v>B:สมรส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TTD_A!$E$410:$E$412</c15:sqref>
                  </c15:fullRef>
                </c:ext>
              </c:extLst>
              <c:f>TTD_A!$E$410:$E$411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0-477D-BB08-FB3A2FF44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TTD_A!$I$410:$I$412</c15:sqref>
                  </c15:fullRef>
                </c:ext>
              </c:extLst>
              <c:f>TTD_A!$I$410:$I$411</c:f>
              <c:numCache>
                <c:formatCode>0%</c:formatCode>
                <c:ptCount val="2"/>
                <c:pt idx="0">
                  <c:v>0.21428571428571427</c:v>
                </c:pt>
                <c:pt idx="1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77D-BB08-FB3A2FF44026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TTD_A!$H$410:$H$412</c15:sqref>
                  </c15:fullRef>
                </c:ext>
              </c:extLst>
              <c:f>TTD_A!$H$410:$H$411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0-477D-BB08-FB3A2FF44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%Approve</c:v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TTD_A!$N$410:$N$412</c15:sqref>
                        </c15:fullRef>
                        <c15:formulaRef>
                          <c15:sqref>TTD_A!$N$410:$N$411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0.21428571428571427</c:v>
                      </c:pt>
                      <c:pt idx="1">
                        <c:v>0.46153846153846156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E30-477D-BB08-FB3A2FF44026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60000000000000009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No of Childrend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TTD_A!$B$415:$B$417</c:f>
              <c:numCache>
                <c:formatCode>General</c:formatCode>
                <c:ptCount val="3"/>
                <c:pt idx="0">
                  <c:v>40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637-8A60-9C517CA5B12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TTD_A!$E$415:$E$417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F-4637-8A60-9C517CA5B1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4.8140043763676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B-4320-ACF1-05F0A5A8D1C7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TTD_A!$I$415:$I$417</c:f>
              <c:numCache>
                <c:formatCode>0%</c:formatCode>
                <c:ptCount val="3"/>
                <c:pt idx="0">
                  <c:v>0.27500000000000002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F-4637-8A60-9C517CA5B12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TTD_A!$H$415:$H$417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F-4637-8A60-9C517CA5B1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"/>
                    <c:layout>
                      <c:manualLayout>
                        <c:x val="-3.6634590672801046E-2"/>
                        <c:y val="-2.23305019038922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EF9B-4320-ACF1-05F0A5A8D1C7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TTD_A!$N$415:$N$417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0.27500000000000002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FF-4637-8A60-9C517CA5B12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Child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TTD_A!$A$42:$A$44</c15:sqref>
                  </c15:fullRef>
                </c:ext>
              </c:extLst>
              <c:f>(TTD_A!$A$42,TTD_A!$A$44)</c:f>
              <c:strCache>
                <c:ptCount val="2"/>
                <c:pt idx="0">
                  <c:v>A: ศึกษาในประเทศ</c:v>
                </c:pt>
                <c:pt idx="1">
                  <c:v>C:Other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TTD_A!$B$420:$B$422</c15:sqref>
                  </c15:fullRef>
                </c:ext>
              </c:extLst>
              <c:f>(TTD_A!$B$420,TTD_A!$B$422)</c:f>
              <c:numCache>
                <c:formatCode>General</c:formatCode>
                <c:ptCount val="2"/>
                <c:pt idx="0">
                  <c:v>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0EB-8645-74D16832D97E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TTD_A!$A$42:$A$44</c15:sqref>
                  </c15:fullRef>
                </c:ext>
              </c:extLst>
              <c:f>(TTD_A!$A$42,TTD_A!$A$44)</c:f>
              <c:strCache>
                <c:ptCount val="2"/>
                <c:pt idx="0">
                  <c:v>A: ศึกษาในประเทศ</c:v>
                </c:pt>
                <c:pt idx="1">
                  <c:v>C:Other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TTD_A!$E$420:$E$422</c15:sqref>
                  </c15:fullRef>
                </c:ext>
              </c:extLst>
              <c:f>(TTD_A!$E$420,TTD_A!$E$422)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0EB-8645-74D16832D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TTD_A!$I$420:$I$422</c15:sqref>
                  </c15:fullRef>
                </c:ext>
              </c:extLst>
              <c:f>(TTD_A!$I$420,TTD_A!$I$422)</c:f>
              <c:numCache>
                <c:formatCode>0%</c:formatCode>
                <c:ptCount val="2"/>
                <c:pt idx="0">
                  <c:v>0.5</c:v>
                </c:pt>
                <c:pt idx="1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9-40EB-8645-74D16832D97E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TTD_A!$H$420:$H$422</c15:sqref>
                  </c15:fullRef>
                </c:ext>
              </c:extLst>
              <c:f>(TTD_A!$H$420,TTD_A!$H$422)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9-40EB-8645-74D16832D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TTD_A!$N$420:$N$422</c15:sqref>
                        </c15:fullRef>
                        <c15:formulaRef>
                          <c15:sqref>(TTD_A!$N$420,TTD_A!$N$422)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</c:v>
                      </c:pt>
                      <c:pt idx="1">
                        <c:v>0.27500000000000002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019-40EB-8645-74D16832D97E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7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TTD_A!$A$47:$A$52</c15:sqref>
                  </c15:fullRef>
                </c:ext>
              </c:extLst>
              <c:f>TTD_A!$A$47:$A$48</c:f>
              <c:strCache>
                <c:ptCount val="2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TTD_A!$B$425:$B$430</c15:sqref>
                  </c15:fullRef>
                </c:ext>
              </c:extLst>
              <c:f>TTD_A!$B$425:$B$426</c:f>
              <c:numCache>
                <c:formatCode>General</c:formatCode>
                <c:ptCount val="2"/>
                <c:pt idx="0">
                  <c:v>2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8-4162-B9B8-8D81DFC81BA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TTD_A!$A$47:$A$52</c15:sqref>
                  </c15:fullRef>
                </c:ext>
              </c:extLst>
              <c:f>TTD_A!$A$47:$A$48</c:f>
              <c:strCache>
                <c:ptCount val="2"/>
                <c:pt idx="0">
                  <c:v>A:ราชการ รัฐวิสาหกิจ</c:v>
                </c:pt>
                <c:pt idx="1">
                  <c:v>B:พนักงานและลูกจ้างบริษัท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TTD_A!$E$425:$E$430</c15:sqref>
                  </c15:fullRef>
                </c:ext>
              </c:extLst>
              <c:f>TTD_A!$E$425:$E$426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8-4162-B9B8-8D81DFC81B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TTD_A!$I$425:$I$430</c15:sqref>
                  </c15:fullRef>
                </c:ext>
              </c:extLst>
              <c:f>TTD_A!$I$425:$I$426</c:f>
              <c:numCache>
                <c:formatCode>0%</c:formatCode>
                <c:ptCount val="2"/>
                <c:pt idx="0">
                  <c:v>0.5</c:v>
                </c:pt>
                <c:pt idx="1">
                  <c:v>0.28205128205128205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8-4162-B9B8-8D81DFC81BA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TTD_A!$H$425:$H$430</c15:sqref>
                  </c15:fullRef>
                </c:ext>
              </c:extLst>
              <c:f>TTD_A!$H$425:$H$426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8-4162-B9B8-8D81DFC81B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TTD_A!$N$425:$N$430</c15:sqref>
                        </c15:fullRef>
                        <c15:formulaRef>
                          <c15:sqref>TTD_A!$N$425:$N$426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0.5</c:v>
                      </c:pt>
                      <c:pt idx="1">
                        <c:v>0.28205128205128205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4C8-4162-B9B8-8D81DFC81BA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8"/>
      </c:valAx>
      <c:valAx>
        <c:axId val="844483280"/>
        <c:scaling>
          <c:orientation val="minMax"/>
          <c:max val="0.60000000000000009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en-US" sz="1200" b="0" i="0" u="none" strike="noStrike" baseline="0">
                <a:effectLst/>
              </a:rPr>
              <a:t>Corporate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TTD_A!$A$55:$A$58</c15:sqref>
                  </c15:fullRef>
                </c:ext>
              </c:extLst>
              <c:f>TTD_A!$A$55:$A$56</c:f>
              <c:strCache>
                <c:ptCount val="2"/>
                <c:pt idx="0">
                  <c:v>A:Officer</c:v>
                </c:pt>
                <c:pt idx="1">
                  <c:v>B:Middle 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TTD_A!$B$433:$B$436</c15:sqref>
                  </c15:fullRef>
                </c:ext>
              </c:extLst>
              <c:f>TTD_A!$B$433:$B$434</c:f>
              <c:numCache>
                <c:formatCode>General</c:formatCode>
                <c:ptCount val="2"/>
                <c:pt idx="0">
                  <c:v>24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ED2-913D-DE9D4DAD3C6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TTD_A!$A$55:$A$58</c15:sqref>
                  </c15:fullRef>
                </c:ext>
              </c:extLst>
              <c:f>TTD_A!$A$55:$A$56</c:f>
              <c:strCache>
                <c:ptCount val="2"/>
                <c:pt idx="0">
                  <c:v>A:Officer</c:v>
                </c:pt>
                <c:pt idx="1">
                  <c:v>B:Middle Manager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TTD_A!$E$433:$E$436</c15:sqref>
                  </c15:fullRef>
                </c:ext>
              </c:extLst>
              <c:f>TTD_A!$E$433:$E$434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ED2-913D-DE9D4DAD3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TTD_A!$I$433:$I$436</c15:sqref>
                  </c15:fullRef>
                </c:ext>
              </c:extLst>
              <c:f>TTD_A!$I$433:$I$434</c:f>
              <c:numCache>
                <c:formatCode>0%</c:formatCode>
                <c:ptCount val="2"/>
                <c:pt idx="0">
                  <c:v>0.33333333333333331</c:v>
                </c:pt>
                <c:pt idx="1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D-4ED2-913D-DE9D4DAD3C6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TTD_A!$H$433:$H$436</c15:sqref>
                  </c15:fullRef>
                </c:ext>
              </c:extLst>
              <c:f>TTD_A!$H$433:$H$434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D-4ED2-913D-DE9D4DAD3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TTD_A!$N$433:$N$436</c15:sqref>
                        </c15:fullRef>
                        <c15:formulaRef>
                          <c15:sqref>TTD_A!$N$433:$N$434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0.33333333333333331</c:v>
                      </c:pt>
                      <c:pt idx="1">
                        <c:v>0.22222222222222221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9D-4ED2-913D-DE9D4DAD3C6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TTD_A!$A$61:$A$64</c15:sqref>
                  </c15:fullRef>
                </c:ext>
              </c:extLst>
              <c:f>TTD_A!$A$62:$A$64</c:f>
              <c:strCache>
                <c:ptCount val="3"/>
                <c:pt idx="0">
                  <c:v>B:Secondary</c:v>
                </c:pt>
                <c:pt idx="1">
                  <c:v>C:Bechelor</c:v>
                </c:pt>
                <c:pt idx="2">
                  <c:v>D:Master,Doctoral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TTD_A!$B$439:$B$442</c15:sqref>
                  </c15:fullRef>
                </c:ext>
              </c:extLst>
              <c:f>TTD_A!$B$440:$B$442</c:f>
              <c:numCache>
                <c:formatCode>General</c:formatCode>
                <c:ptCount val="3"/>
                <c:pt idx="0">
                  <c:v>3</c:v>
                </c:pt>
                <c:pt idx="1">
                  <c:v>35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3-4E44-B296-DAB9F7BA1434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TTD_A!$A$61:$A$64</c15:sqref>
                  </c15:fullRef>
                </c:ext>
              </c:extLst>
              <c:f>TTD_A!$A$62:$A$64</c:f>
              <c:strCache>
                <c:ptCount val="3"/>
                <c:pt idx="0">
                  <c:v>B:Secondary</c:v>
                </c:pt>
                <c:pt idx="1">
                  <c:v>C:Bechelor</c:v>
                </c:pt>
                <c:pt idx="2">
                  <c:v>D:Master,Doctoral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TTD_A!$E$439:$E$442</c15:sqref>
                  </c15:fullRef>
                </c:ext>
              </c:extLst>
              <c:f>TTD_A!$E$440:$E$442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3-4E44-B296-DAB9F7BA14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TTD_A!$I$439:$I$442</c15:sqref>
                  </c15:fullRef>
                </c:ext>
              </c:extLst>
              <c:f>TTD_A!$I$440:$I$442</c:f>
              <c:numCache>
                <c:formatCode>0%</c:formatCode>
                <c:ptCount val="3"/>
                <c:pt idx="0">
                  <c:v>0</c:v>
                </c:pt>
                <c:pt idx="1">
                  <c:v>0.34285714285714286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3-4E44-B296-DAB9F7BA1434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TTD_A!$H$439:$H$442</c15:sqref>
                  </c15:fullRef>
                </c:ext>
              </c:extLst>
              <c:f>TTD_A!$H$440:$H$442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3-4E44-B296-DAB9F7BA14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TTD_A!$N$439:$N$442</c15:sqref>
                        </c15:fullRef>
                        <c15:formulaRef>
                          <c15:sqref>TTD_A!$N$440:$N$442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0.34285714285714286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243-4E44-B296-DAB9F7BA1434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0.4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1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Income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TTD_A!$B$446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9-47B3-88B4-5E5648C96B17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TTD_A!$A$68:$A$70</c:f>
              <c:strCache>
                <c:ptCount val="3"/>
                <c:pt idx="0">
                  <c:v>A:Salary</c:v>
                </c:pt>
                <c:pt idx="1">
                  <c:v>B:Business</c:v>
                </c:pt>
                <c:pt idx="2">
                  <c:v>C:Other income</c:v>
                </c:pt>
              </c:strCache>
            </c:strRef>
          </c:cat>
          <c:val>
            <c:numRef>
              <c:f>TTD_A!$E$446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9-47B3-88B4-5E5648C96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scatterChart>
        <c:scatterStyle val="lineMarker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TTD_A!$I$446:$I$448</c:f>
              <c:numCache>
                <c:formatCode>0%</c:formatCode>
                <c:ptCount val="3"/>
                <c:pt idx="0">
                  <c:v>0.2857142857142857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9-47B3-88B4-5E5648C96B17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TTD_A!$H$446:$H$448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9-47B3-88B4-5E5648C96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4480984"/>
        <c:axId val="84448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TTD_A!$N$446:$N$448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0.2857142857142857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589-47B3-88B4-5E5648C96B17}"/>
                  </c:ext>
                </c:extLst>
              </c15:ser>
            </c15:filteredScatterSeries>
          </c:ext>
        </c:extLst>
      </c:scatter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10"/>
      </c:valAx>
      <c:valAx>
        <c:axId val="844483280"/>
        <c:scaling>
          <c:orientation val="minMax"/>
          <c:max val="0.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midCat"/>
        <c:majorUnit val="0.1"/>
      </c:valAx>
      <c:val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TTD_A!$B$32:$B$34</c:f>
              <c:numCache>
                <c:formatCode>General</c:formatCode>
                <c:ptCount val="3"/>
                <c:pt idx="0">
                  <c:v>389</c:v>
                </c:pt>
                <c:pt idx="1">
                  <c:v>582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1-4493-85A1-C8552A4C283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TTD_A!$A$32:$A$34</c:f>
              <c:strCache>
                <c:ptCount val="3"/>
                <c:pt idx="0">
                  <c:v>A:โสด</c:v>
                </c:pt>
                <c:pt idx="1">
                  <c:v>B:สมรส</c:v>
                </c:pt>
                <c:pt idx="2">
                  <c:v>อื่นๆ</c:v>
                </c:pt>
              </c:strCache>
            </c:strRef>
          </c:cat>
          <c:val>
            <c:numRef>
              <c:f>TTD_A!$E$32:$E$34</c:f>
              <c:numCache>
                <c:formatCode>General</c:formatCode>
                <c:ptCount val="3"/>
                <c:pt idx="0">
                  <c:v>190</c:v>
                </c:pt>
                <c:pt idx="1">
                  <c:v>335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1-4493-85A1-C8552A4C2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696481812760882E-2"/>
                  <c:y val="-4.905239687848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C7-43C1-8544-76C12D7E3B70}"/>
                </c:ext>
              </c:extLst>
            </c:dLbl>
            <c:dLbl>
              <c:idx val="1"/>
              <c:layout>
                <c:manualLayout>
                  <c:x val="-4.7704233750745376E-3"/>
                  <c:y val="-4.459308807134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C7-43C1-8544-76C12D7E3B70}"/>
                </c:ext>
              </c:extLst>
            </c:dLbl>
            <c:dLbl>
              <c:idx val="2"/>
              <c:layout>
                <c:manualLayout>
                  <c:x val="-2.1466905187835509E-2"/>
                  <c:y val="-2.6755852842809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C7-43C1-8544-76C12D7E3B70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TTD_A!$I$32:$I$34</c:f>
              <c:numCache>
                <c:formatCode>0%</c:formatCode>
                <c:ptCount val="3"/>
                <c:pt idx="0">
                  <c:v>0.4884318766066838</c:v>
                </c:pt>
                <c:pt idx="1">
                  <c:v>0.57560137457044669</c:v>
                </c:pt>
                <c:pt idx="2">
                  <c:v>0.48979591836734693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1-4493-85A1-C8552A4C283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TTD_A!$H$32:$H$34</c:f>
              <c:numCache>
                <c:formatCode>0%</c:formatCode>
                <c:ptCount val="3"/>
                <c:pt idx="0">
                  <c:v>2.570694087403599E-2</c:v>
                </c:pt>
                <c:pt idx="1">
                  <c:v>0.04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1-4493-85A1-C8552A4C2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7.1556350626118068E-3"/>
                        <c:y val="5.351170568561872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1731-4493-85A1-C8552A4C2835}"/>
                      </c:ext>
                    </c:extLst>
                  </c:dLbl>
                  <c:dLbl>
                    <c:idx val="2"/>
                    <c:layout>
                      <c:manualLayout>
                        <c:x val="-2.1466905187835509E-2"/>
                        <c:y val="3.121516164994421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1731-4493-85A1-C8552A4C2835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TTD_A!$N$32:$N$34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0.46272493573264784</c:v>
                      </c:pt>
                      <c:pt idx="1">
                        <c:v>0.53780068728522334</c:v>
                      </c:pt>
                      <c:pt idx="2">
                        <c:v>0.48979591836734693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731-4493-85A1-C8552A4C283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 Non MOU </a:t>
            </a:r>
            <a:r>
              <a:rPr lang="en-US"/>
              <a:t>: </a:t>
            </a:r>
            <a:r>
              <a:rPr lang="en-US" sz="1200" b="0" i="0" u="none" strike="noStrike" baseline="0"/>
              <a:t>Number of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TTD_A!$B$451:$B$454</c:f>
              <c:numCache>
                <c:formatCode>General</c:formatCode>
                <c:ptCount val="4"/>
                <c:pt idx="0">
                  <c:v>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B95-B6F8-1538BB929193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TTD_A!$A$73:$A$76</c:f>
              <c:strCache>
                <c:ptCount val="4"/>
                <c:pt idx="0">
                  <c:v>A: 0-10 คน</c:v>
                </c:pt>
                <c:pt idx="1">
                  <c:v>B: 11-100 คน</c:v>
                </c:pt>
                <c:pt idx="2">
                  <c:v>C: 100-500 คน</c:v>
                </c:pt>
                <c:pt idx="3">
                  <c:v>D: &gt;500 คน</c:v>
                </c:pt>
              </c:strCache>
            </c:strRef>
          </c:cat>
          <c:val>
            <c:numRef>
              <c:f>TTD_A!$E$451:$E$454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4B95-B6F8-1538BB929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TTD_A!$I$451:$I$454</c:f>
              <c:numCache>
                <c:formatCode>0%</c:formatCode>
                <c:ptCount val="4"/>
                <c:pt idx="0">
                  <c:v>0</c:v>
                </c:pt>
                <c:pt idx="1">
                  <c:v>0.22222222222222221</c:v>
                </c:pt>
                <c:pt idx="2">
                  <c:v>0.53333333333333333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9-4B95-B6F8-1538BB929193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TTD_A!$H$451:$H$454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9-4B95-B6F8-1538BB929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TTD_A!$N$451:$N$454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</c:v>
                      </c:pt>
                      <c:pt idx="1">
                        <c:v>0.22222222222222221</c:v>
                      </c:pt>
                      <c:pt idx="2">
                        <c:v>0.53333333333333333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A9-4B95-B6F8-1538BB929193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4"/>
      </c:valAx>
      <c:valAx>
        <c:axId val="844483280"/>
        <c:scaling>
          <c:orientation val="minMax"/>
          <c:max val="0.60000000000000009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th-TH" sz="1200" b="0" i="0" u="none" strike="noStrike" baseline="0"/>
              <a:t>ประเภทที่พักอาศัย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2263061190196568E-2"/>
          <c:y val="0.16529762692988084"/>
          <c:w val="0.852698919330387"/>
          <c:h val="0.53878708240383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TTD_A!$B$457:$B$461</c:f>
              <c:numCache>
                <c:formatCode>General</c:formatCode>
                <c:ptCount val="5"/>
                <c:pt idx="0">
                  <c:v>26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0-430D-9447-DD5E7A357C53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TTD_A!$A$79:$A$83</c:f>
              <c:strCache>
                <c:ptCount val="5"/>
                <c:pt idx="0">
                  <c:v>Home</c:v>
                </c:pt>
                <c:pt idx="1">
                  <c:v>Townhome</c:v>
                </c:pt>
                <c:pt idx="2">
                  <c:v>อาคารชุด</c:v>
                </c:pt>
                <c:pt idx="3">
                  <c:v>สนง.อาคารพาณิชย์</c:v>
                </c:pt>
                <c:pt idx="4">
                  <c:v>N/A</c:v>
                </c:pt>
              </c:strCache>
            </c:strRef>
          </c:cat>
          <c:val>
            <c:numRef>
              <c:f>TTD_A!$E$457:$E$461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0-430D-9447-DD5E7A357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1411964083124188E-2"/>
                  <c:y val="-0.120401337792642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00-430D-9447-DD5E7A357C53}"/>
                </c:ext>
              </c:extLst>
            </c:dLbl>
            <c:dLbl>
              <c:idx val="3"/>
              <c:layout>
                <c:manualLayout>
                  <c:x val="1.3799404267878221E-2"/>
                  <c:y val="-0.107023411371237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00-430D-9447-DD5E7A357C53}"/>
                </c:ext>
              </c:extLst>
            </c:dLbl>
            <c:dLbl>
              <c:idx val="4"/>
              <c:layout>
                <c:manualLayout>
                  <c:x val="6.6370837136162106E-3"/>
                  <c:y val="-0.124860646599776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00-430D-9447-DD5E7A357C53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TTD_A!$I$457:$I$461</c:f>
              <c:numCache>
                <c:formatCode>0%</c:formatCode>
                <c:ptCount val="5"/>
                <c:pt idx="0">
                  <c:v>0.26923076923076922</c:v>
                </c:pt>
                <c:pt idx="1">
                  <c:v>0.7142857142857143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0-430D-9447-DD5E7A357C53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TTD_A!$H$457:$H$461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0-430D-9447-DD5E7A357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TTD_A!$N$457:$N$461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0.26923076923076922</c:v>
                      </c:pt>
                      <c:pt idx="1">
                        <c:v>0.7142857142857143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00-430D-9447-DD5E7A357C53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8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th-TH" sz="1200" b="0" i="0" u="none" strike="noStrike" baseline="0"/>
              <a:t>สถานะความเป็นเจ้าของ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TTD_A!$B$464:$B$466</c:f>
              <c:numCache>
                <c:formatCode>General</c:formatCode>
                <c:ptCount val="3"/>
                <c:pt idx="0">
                  <c:v>26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C-4EC3-9902-32E6C53693E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TTD_A!$A$86:$A$88</c:f>
              <c:strCache>
                <c:ptCount val="3"/>
                <c:pt idx="0">
                  <c:v>Live w.Parent</c:v>
                </c:pt>
                <c:pt idx="1">
                  <c:v>Owner</c:v>
                </c:pt>
                <c:pt idx="2">
                  <c:v>Other(พักผู้อื่น เช่า N/A)</c:v>
                </c:pt>
              </c:strCache>
            </c:strRef>
          </c:cat>
          <c:val>
            <c:numRef>
              <c:f>TTD_A!$E$464:$E$466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C-4EC3-9902-32E6C5369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TTD_A!$I$464:$I$466</c:f>
              <c:numCache>
                <c:formatCode>0%</c:formatCode>
                <c:ptCount val="3"/>
                <c:pt idx="0">
                  <c:v>0.26923076923076922</c:v>
                </c:pt>
                <c:pt idx="1">
                  <c:v>0.2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C-4EC3-9902-32E6C53693E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TTD_A!$H$464:$H$466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C-4EC3-9902-32E6C5369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TTD_A!$N$464:$N$466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0.26923076923076922</c:v>
                      </c:pt>
                      <c:pt idx="1">
                        <c:v>0.2</c:v>
                      </c:pt>
                      <c:pt idx="2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3C-4EC3-9902-32E6C53693E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en-US" sz="1200" b="0" i="0" u="none" strike="noStrike" baseline="0"/>
              <a:t>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4.5437348399553608E-2"/>
          <c:y val="0.14930523825366901"/>
          <c:w val="0.88321168665803496"/>
          <c:h val="0.66536275923256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TTD_A!$A$105:$A$111</c:f>
              <c:strCache>
                <c:ptCount val="7"/>
                <c:pt idx="0">
                  <c:v>BB</c:v>
                </c:pt>
                <c:pt idx="1">
                  <c:v>CC</c:v>
                </c:pt>
                <c:pt idx="2">
                  <c:v>DD</c:v>
                </c:pt>
                <c:pt idx="3">
                  <c:v>EE</c:v>
                </c:pt>
                <c:pt idx="4">
                  <c:v>FF</c:v>
                </c:pt>
                <c:pt idx="5">
                  <c:v>GG</c:v>
                </c:pt>
                <c:pt idx="6">
                  <c:v>HH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TTD_A!$B$482:$B$495</c15:sqref>
                  </c15:fullRef>
                </c:ext>
              </c:extLst>
              <c:f>TTD_A!$B$483:$B$489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46C4-AEAB-636C38EEB8B5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TTD_A!$A$105:$A$111</c:f>
              <c:strCache>
                <c:ptCount val="7"/>
                <c:pt idx="0">
                  <c:v>BB</c:v>
                </c:pt>
                <c:pt idx="1">
                  <c:v>CC</c:v>
                </c:pt>
                <c:pt idx="2">
                  <c:v>DD</c:v>
                </c:pt>
                <c:pt idx="3">
                  <c:v>EE</c:v>
                </c:pt>
                <c:pt idx="4">
                  <c:v>FF</c:v>
                </c:pt>
                <c:pt idx="5">
                  <c:v>GG</c:v>
                </c:pt>
                <c:pt idx="6">
                  <c:v>HH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TTD_A!$E$482:$E$495</c15:sqref>
                  </c15:fullRef>
                </c:ext>
              </c:extLst>
              <c:f>TTD_A!$E$483:$E$489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6-46C4-AEAB-636C38EEB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TTD_A!$I$482:$I$495</c15:sqref>
                  </c15:fullRef>
                </c:ext>
              </c:extLst>
              <c:f>TTD_A!$I$483:$I$489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6-46C4-AEAB-636C38EEB8B5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TTD_A!$H$482:$H$495</c15:sqref>
                  </c15:fullRef>
                </c:ext>
              </c:extLst>
              <c:f>TTD_A!$H$483:$H$489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6-46C4-AEAB-636C38EEB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TTD_A!$N$482:$N$495</c15:sqref>
                        </c15:fullRef>
                        <c15:formulaRef>
                          <c15:sqref>TTD_A!$N$483:$N$489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76-46C4-AEAB-636C38EEB8B5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Non MOU </a:t>
            </a:r>
            <a:r>
              <a:rPr lang="en-US"/>
              <a:t>: </a:t>
            </a:r>
            <a:r>
              <a:rPr lang="en-US" sz="1200" b="0" i="0" u="none" strike="noStrike" baseline="0"/>
              <a:t>ProbabilityBad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8635679845147179E-2"/>
          <c:y val="0.16710875241500373"/>
          <c:w val="0.8414070772076554"/>
          <c:h val="0.58209111312573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TTD_A!$B$499:$B$503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6-4940-9DC5-423A7D3ACCA2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TTD_A!$A$121:$A$125</c:f>
              <c:strCache>
                <c:ptCount val="5"/>
                <c:pt idx="0">
                  <c:v>A:&lt;5</c:v>
                </c:pt>
                <c:pt idx="1">
                  <c:v>B:5-&lt;10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TTD_A!$E$499:$E$503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6-4940-9DC5-423A7D3ACC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TTD_A!$I$499:$I$503</c:f>
              <c:numCache>
                <c:formatCode>0%</c:formatCode>
                <c:ptCount val="5"/>
                <c:pt idx="0">
                  <c:v>1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6-4940-9DC5-423A7D3ACCA2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TTD_A!$H$499:$H$503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6-4940-9DC5-423A7D3ACC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TTD_A!$N$499:$N$503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0.27272727272727271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FF6-4940-9DC5-423A7D3ACCA2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 MOU </a:t>
            </a:r>
            <a:r>
              <a:rPr lang="en-US"/>
              <a:t>: </a:t>
            </a:r>
            <a:r>
              <a:rPr lang="en-US" sz="1200" b="0" i="0" u="none" strike="noStrike" baseline="0"/>
              <a:t>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5.6490211921974419E-2"/>
          <c:y val="0.18310805515507744"/>
          <c:w val="0.87378966267450153"/>
          <c:h val="0.62780407378655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TTD_A!$B$355:$B$368</c15:sqref>
                  </c15:fullRef>
                </c:ext>
              </c:extLst>
              <c:f>(TTD_A!$B$355:$B$362,TTD_A!$B$365:$B$367)</c:f>
              <c:numCache>
                <c:formatCode>General</c:formatCode>
                <c:ptCount val="11"/>
                <c:pt idx="0">
                  <c:v>92</c:v>
                </c:pt>
                <c:pt idx="1">
                  <c:v>264</c:v>
                </c:pt>
                <c:pt idx="2">
                  <c:v>586</c:v>
                </c:pt>
                <c:pt idx="3">
                  <c:v>561</c:v>
                </c:pt>
                <c:pt idx="4">
                  <c:v>549</c:v>
                </c:pt>
                <c:pt idx="5">
                  <c:v>684</c:v>
                </c:pt>
                <c:pt idx="6">
                  <c:v>505</c:v>
                </c:pt>
                <c:pt idx="7">
                  <c:v>268</c:v>
                </c:pt>
                <c:pt idx="8">
                  <c:v>8</c:v>
                </c:pt>
                <c:pt idx="9">
                  <c:v>46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8-415E-A991-0EEB8DCF806D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TTD_A!$A$104:$A$117</c15:sqref>
                  </c15:fullRef>
                </c:ext>
              </c:extLst>
              <c:f>(TTD_A!$A$104:$A$111,TTD_A!$A$114:$A$116)</c:f>
              <c:strCache>
                <c:ptCount val="11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XX</c:v>
                </c:pt>
                <c:pt idx="9">
                  <c:v>YY</c:v>
                </c:pt>
                <c:pt idx="10">
                  <c:v>ZZ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TTD_A!$E$355:$E$368</c15:sqref>
                  </c15:fullRef>
                </c:ext>
              </c:extLst>
              <c:f>(TTD_A!$E$355:$E$362,TTD_A!$E$365:$E$367)</c:f>
              <c:numCache>
                <c:formatCode>General</c:formatCode>
                <c:ptCount val="11"/>
                <c:pt idx="0">
                  <c:v>88</c:v>
                </c:pt>
                <c:pt idx="1">
                  <c:v>262</c:v>
                </c:pt>
                <c:pt idx="2">
                  <c:v>580</c:v>
                </c:pt>
                <c:pt idx="3">
                  <c:v>545</c:v>
                </c:pt>
                <c:pt idx="4">
                  <c:v>542</c:v>
                </c:pt>
                <c:pt idx="5">
                  <c:v>120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46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8-415E-A991-0EEB8DCF80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TTD_A!$I$355:$I$368</c15:sqref>
                  </c15:fullRef>
                </c:ext>
              </c:extLst>
              <c:f>(TTD_A!$I$355:$I$362,TTD_A!$I$365:$I$367)</c:f>
              <c:numCache>
                <c:formatCode>0%</c:formatCode>
                <c:ptCount val="11"/>
                <c:pt idx="0">
                  <c:v>0.95652173913043481</c:v>
                </c:pt>
                <c:pt idx="1">
                  <c:v>0.99242424242424243</c:v>
                </c:pt>
                <c:pt idx="2">
                  <c:v>0.98976109215017061</c:v>
                </c:pt>
                <c:pt idx="3">
                  <c:v>0.97147950089126556</c:v>
                </c:pt>
                <c:pt idx="4">
                  <c:v>0.98724954462659376</c:v>
                </c:pt>
                <c:pt idx="5">
                  <c:v>0.17543859649122806</c:v>
                </c:pt>
                <c:pt idx="6">
                  <c:v>1.9801980198019802E-3</c:v>
                </c:pt>
                <c:pt idx="7">
                  <c:v>0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8-415E-A991-0EEB8DCF806D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TTD_A!$H$355:$H$368</c15:sqref>
                  </c15:fullRef>
                </c:ext>
              </c:extLst>
              <c:f>(TTD_A!$H$355:$H$362,TTD_A!$H$365:$H$367)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8-415E-A991-0EEB8DCF80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TTD_A!$N$355:$N$368</c15:sqref>
                        </c15:fullRef>
                        <c15:formulaRef>
                          <c15:sqref>(TTD_A!$N$355:$N$362,TTD_A!$N$365:$N$367)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0.95652173913043481</c:v>
                      </c:pt>
                      <c:pt idx="1">
                        <c:v>0.99242424242424243</c:v>
                      </c:pt>
                      <c:pt idx="2">
                        <c:v>0.98976109215017061</c:v>
                      </c:pt>
                      <c:pt idx="3">
                        <c:v>0.97147950089126556</c:v>
                      </c:pt>
                      <c:pt idx="4">
                        <c:v>0.97267759562841527</c:v>
                      </c:pt>
                      <c:pt idx="5">
                        <c:v>0.17543859649122806</c:v>
                      </c:pt>
                      <c:pt idx="6">
                        <c:v>1.9801980198019802E-3</c:v>
                      </c:pt>
                      <c:pt idx="7">
                        <c:v>0</c:v>
                      </c:pt>
                      <c:pt idx="8">
                        <c:v>0.75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F08-415E-A991-0EEB8DCF806D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Unsecured</a:t>
            </a:r>
            <a:r>
              <a:rPr lang="en-US"/>
              <a:t> </a:t>
            </a:r>
            <a:r>
              <a:rPr lang="en-US" sz="1200" b="0" i="0" u="none" strike="noStrike" baseline="0">
                <a:effectLst/>
              </a:rPr>
              <a:t>Non </a:t>
            </a:r>
            <a:r>
              <a:rPr lang="en-US"/>
              <a:t>MOU : </a:t>
            </a:r>
            <a:r>
              <a:rPr lang="en-US" sz="1200" b="0" i="0" u="none" strike="noStrike" baseline="0"/>
              <a:t>A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6.2263049755786525E-2"/>
          <c:y val="0.21023078777507276"/>
          <c:w val="0.83996451209828182"/>
          <c:h val="0.55132574792963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(TTD_A!$A$93,TTD_A!$A$95:$A$97,TTD_A!$A$100)</c:f>
              <c:strCache>
                <c:ptCount val="5"/>
                <c:pt idx="0">
                  <c:v>B:26-40</c:v>
                </c:pt>
                <c:pt idx="1">
                  <c:v>D:61-70</c:v>
                </c:pt>
                <c:pt idx="2">
                  <c:v>E:71-80</c:v>
                </c:pt>
                <c:pt idx="3">
                  <c:v>F:81-90</c:v>
                </c:pt>
                <c:pt idx="4">
                  <c:v>N/A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TTD_A!$B$470:$B$478</c15:sqref>
                  </c15:fullRef>
                </c:ext>
              </c:extLst>
              <c:f>(TTD_A!$B$471,TTD_A!$B$473:$B$475,TTD_A!$B$478)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3-49DC-B448-5CD0317C53DE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TTD_A!$A$92:$A$100</c15:sqref>
                  </c15:fullRef>
                </c:ext>
              </c:extLst>
              <c:f>(TTD_A!$A$93,TTD_A!$A$95:$A$97,TTD_A!$A$100)</c:f>
              <c:strCache>
                <c:ptCount val="5"/>
                <c:pt idx="0">
                  <c:v>B:26-40</c:v>
                </c:pt>
                <c:pt idx="1">
                  <c:v>D:61-70</c:v>
                </c:pt>
                <c:pt idx="2">
                  <c:v>E:71-80</c:v>
                </c:pt>
                <c:pt idx="3">
                  <c:v>F:81-90</c:v>
                </c:pt>
                <c:pt idx="4">
                  <c:v>N/A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TTD_A!$E$470:$E$478</c15:sqref>
                  </c15:fullRef>
                </c:ext>
              </c:extLst>
              <c:f>(TTD_A!$E$471,TTD_A!$E$473:$E$475,TTD_A!$E$478)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3-49DC-B448-5CD0317C53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TTD_A!$I$470:$I$478</c15:sqref>
                  </c15:fullRef>
                </c:ext>
              </c:extLst>
              <c:f>(TTD_A!$I$471,TTD_A!$I$473:$I$475,TTD_A!$I$478)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TTD_A!$I$472</c15:sqref>
                  <c15:dLbl>
                    <c:idx val="0"/>
                    <c:layout>
                      <c:manualLayout>
                        <c:x val="-4.349915198892533E-2"/>
                        <c:y val="0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ADA-4449-8FC0-EF46BA157F6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233-49DC-B448-5CD0317C53DE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TTD_A!$H$470:$H$478</c15:sqref>
                  </c15:fullRef>
                </c:ext>
              </c:extLst>
              <c:f>(TTD_A!$H$471,TTD_A!$H$473:$H$475,TTD_A!$H$478)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3-49DC-B448-5CD0317C53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TTD_A!$N$470:$N$478</c15:sqref>
                        </c15:fullRef>
                        <c15:formulaRef>
                          <c15:sqref>(TTD_A!$N$471,TTD_A!$N$473:$N$475,TTD_A!$N$478)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33-49DC-B448-5CD0317C53DE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  <c:majorUnit val="6"/>
      </c:valAx>
      <c:valAx>
        <c:axId val="844483280"/>
        <c:scaling>
          <c:orientation val="minMax"/>
          <c:max val="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  <c:majorUnit val="0.2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Secured MOU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'[1]TTD_databy IT'!$C$6:$J$6</c:f>
              <c:numCache>
                <c:formatCode>General</c:formatCode>
                <c:ptCount val="8"/>
                <c:pt idx="0">
                  <c:v>125</c:v>
                </c:pt>
                <c:pt idx="1">
                  <c:v>109</c:v>
                </c:pt>
                <c:pt idx="2">
                  <c:v>145</c:v>
                </c:pt>
                <c:pt idx="3">
                  <c:v>196</c:v>
                </c:pt>
                <c:pt idx="4">
                  <c:v>102</c:v>
                </c:pt>
                <c:pt idx="5">
                  <c:v>134</c:v>
                </c:pt>
                <c:pt idx="6">
                  <c:v>117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8-4098-855D-79889A0CFC13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'[1]TTD_databy IT'!$C$7:$J$7</c:f>
              <c:numCache>
                <c:formatCode>General</c:formatCode>
                <c:ptCount val="8"/>
                <c:pt idx="0">
                  <c:v>98</c:v>
                </c:pt>
                <c:pt idx="1">
                  <c:v>77</c:v>
                </c:pt>
                <c:pt idx="2">
                  <c:v>127</c:v>
                </c:pt>
                <c:pt idx="3">
                  <c:v>168</c:v>
                </c:pt>
                <c:pt idx="4">
                  <c:v>90</c:v>
                </c:pt>
                <c:pt idx="5">
                  <c:v>120</c:v>
                </c:pt>
                <c:pt idx="6">
                  <c:v>104</c:v>
                </c:pt>
                <c:pt idx="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8-4098-855D-79889A0CFC13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IT'!$C$9:$J$9</c:f>
              <c:numCache>
                <c:formatCode>General</c:formatCode>
                <c:ptCount val="8"/>
                <c:pt idx="0">
                  <c:v>72</c:v>
                </c:pt>
                <c:pt idx="1">
                  <c:v>49</c:v>
                </c:pt>
                <c:pt idx="2">
                  <c:v>112</c:v>
                </c:pt>
                <c:pt idx="3">
                  <c:v>142</c:v>
                </c:pt>
                <c:pt idx="4">
                  <c:v>79</c:v>
                </c:pt>
                <c:pt idx="5">
                  <c:v>106</c:v>
                </c:pt>
                <c:pt idx="6">
                  <c:v>92</c:v>
                </c:pt>
                <c:pt idx="7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8-4098-855D-79889A0CF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IT'!$C$11:$J$11</c:f>
              <c:numCache>
                <c:formatCode>0.00%</c:formatCode>
                <c:ptCount val="8"/>
                <c:pt idx="0">
                  <c:v>0.78400000000000003</c:v>
                </c:pt>
                <c:pt idx="1">
                  <c:v>0.70642201834862384</c:v>
                </c:pt>
                <c:pt idx="2">
                  <c:v>0.87586206896551722</c:v>
                </c:pt>
                <c:pt idx="3">
                  <c:v>0.8571428571428571</c:v>
                </c:pt>
                <c:pt idx="4">
                  <c:v>0.88235294117647056</c:v>
                </c:pt>
                <c:pt idx="5">
                  <c:v>0.89552238805970152</c:v>
                </c:pt>
                <c:pt idx="6">
                  <c:v>0.88888888888888884</c:v>
                </c:pt>
                <c:pt idx="7">
                  <c:v>0.88732394366197187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8-4098-855D-79889A0CFC13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25557099480212E-2"/>
                  <c:y val="-2.85699436085341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18-4098-855D-79889A0CFC13}"/>
                </c:ext>
              </c:extLst>
            </c:dLbl>
            <c:dLbl>
              <c:idx val="3"/>
              <c:layout>
                <c:manualLayout>
                  <c:x val="-4.25557099480212E-2"/>
                  <c:y val="-6.567743388512079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18-4098-855D-79889A0CFC13}"/>
                </c:ext>
              </c:extLst>
            </c:dLbl>
            <c:dLbl>
              <c:idx val="4"/>
              <c:layout>
                <c:manualLayout>
                  <c:x val="-4.2555401163089909E-2"/>
                  <c:y val="-1.536810373950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353044104781008E-2"/>
                      <c:h val="6.15403272610725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118-4098-855D-79889A0CFC13}"/>
                </c:ext>
              </c:extLst>
            </c:dLbl>
            <c:dLbl>
              <c:idx val="5"/>
              <c:layout>
                <c:manualLayout>
                  <c:x val="-4.25557099480212E-2"/>
                  <c:y val="6.63357674350112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18-4098-855D-79889A0CFC13}"/>
                </c:ext>
              </c:extLst>
            </c:dLbl>
            <c:dLbl>
              <c:idx val="6"/>
              <c:layout>
                <c:manualLayout>
                  <c:x val="-5.0398847202923258E-2"/>
                  <c:y val="-2.4169503564529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18-4098-855D-79889A0CFC13}"/>
                </c:ext>
              </c:extLst>
            </c:dLbl>
            <c:dLbl>
              <c:idx val="7"/>
              <c:layout>
                <c:manualLayout>
                  <c:x val="-5.0398847202923258E-2"/>
                  <c:y val="-1.9769063520525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18-4098-855D-79889A0CFC13}"/>
                </c:ext>
              </c:extLst>
            </c:dLbl>
            <c:numFmt formatCode="0%" sourceLinked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IT'!$C$13:$J$13</c:f>
              <c:numCache>
                <c:formatCode>0.00%</c:formatCode>
                <c:ptCount val="8"/>
                <c:pt idx="0">
                  <c:v>0.57599999999999996</c:v>
                </c:pt>
                <c:pt idx="1">
                  <c:v>0.44954128440366975</c:v>
                </c:pt>
                <c:pt idx="2">
                  <c:v>0.77241379310344827</c:v>
                </c:pt>
                <c:pt idx="3">
                  <c:v>0.72448979591836737</c:v>
                </c:pt>
                <c:pt idx="4">
                  <c:v>0.77450980392156865</c:v>
                </c:pt>
                <c:pt idx="5">
                  <c:v>0.79104477611940294</c:v>
                </c:pt>
                <c:pt idx="6">
                  <c:v>0.78632478632478631</c:v>
                </c:pt>
                <c:pt idx="7">
                  <c:v>0.78169014084507038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18-4098-855D-79889A0CFC13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7784468117955892E-2"/>
                  <c:y val="-5.4972583872560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18-4098-855D-79889A0CFC13}"/>
                </c:ext>
              </c:extLst>
            </c:dLbl>
            <c:numFmt formatCode="0%" sourceLinked="0"/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IT'!$C$12:$J$12</c:f>
              <c:numCache>
                <c:formatCode>0.00%</c:formatCode>
                <c:ptCount val="8"/>
                <c:pt idx="0">
                  <c:v>0.20799999999999999</c:v>
                </c:pt>
                <c:pt idx="1">
                  <c:v>0.25688073394495414</c:v>
                </c:pt>
                <c:pt idx="2">
                  <c:v>0.10344827586206896</c:v>
                </c:pt>
                <c:pt idx="3">
                  <c:v>0.1326530612244898</c:v>
                </c:pt>
                <c:pt idx="4">
                  <c:v>0.10784313725490197</c:v>
                </c:pt>
                <c:pt idx="5">
                  <c:v>0.1044776119402985</c:v>
                </c:pt>
                <c:pt idx="6">
                  <c:v>0.10256410256410256</c:v>
                </c:pt>
                <c:pt idx="7">
                  <c:v>0.10563380281690141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18-4098-855D-79889A0CFC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40"/>
      </c:valAx>
      <c:valAx>
        <c:axId val="761491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catAx>
        <c:axId val="76148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Secured Non MOU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5475884948199373E-2"/>
          <c:y val="0.14484809857658809"/>
          <c:w val="0.82663027871324801"/>
          <c:h val="0.63451184280741202"/>
        </c:manualLayout>
      </c:layout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IT'!$C$18:$J$18</c:f>
              <c:numCache>
                <c:formatCode>General</c:formatCode>
                <c:ptCount val="8"/>
                <c:pt idx="0">
                  <c:v>218</c:v>
                </c:pt>
                <c:pt idx="1">
                  <c:v>243</c:v>
                </c:pt>
                <c:pt idx="2">
                  <c:v>239</c:v>
                </c:pt>
                <c:pt idx="3">
                  <c:v>288</c:v>
                </c:pt>
                <c:pt idx="4">
                  <c:v>209</c:v>
                </c:pt>
                <c:pt idx="5">
                  <c:v>269</c:v>
                </c:pt>
                <c:pt idx="6">
                  <c:v>191</c:v>
                </c:pt>
                <c:pt idx="7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805-96D7-9EA3465BA185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IT'!$C$19:$J$19</c:f>
              <c:numCache>
                <c:formatCode>General</c:formatCode>
                <c:ptCount val="8"/>
                <c:pt idx="0">
                  <c:v>146</c:v>
                </c:pt>
                <c:pt idx="1">
                  <c:v>164</c:v>
                </c:pt>
                <c:pt idx="2">
                  <c:v>160</c:v>
                </c:pt>
                <c:pt idx="3">
                  <c:v>198</c:v>
                </c:pt>
                <c:pt idx="4">
                  <c:v>135</c:v>
                </c:pt>
                <c:pt idx="5">
                  <c:v>183</c:v>
                </c:pt>
                <c:pt idx="6">
                  <c:v>127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7-4805-96D7-9EA3465BA185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IT'!$C$21:$J$21</c:f>
              <c:numCache>
                <c:formatCode>General</c:formatCode>
                <c:ptCount val="8"/>
                <c:pt idx="0">
                  <c:v>78</c:v>
                </c:pt>
                <c:pt idx="1">
                  <c:v>87</c:v>
                </c:pt>
                <c:pt idx="2">
                  <c:v>84</c:v>
                </c:pt>
                <c:pt idx="3">
                  <c:v>115</c:v>
                </c:pt>
                <c:pt idx="4">
                  <c:v>64</c:v>
                </c:pt>
                <c:pt idx="5">
                  <c:v>104</c:v>
                </c:pt>
                <c:pt idx="6">
                  <c:v>66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7-4805-96D7-9EA3465BA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IT'!$C$23:$J$23</c:f>
              <c:numCache>
                <c:formatCode>0.00%</c:formatCode>
                <c:ptCount val="8"/>
                <c:pt idx="0">
                  <c:v>0.66972477064220182</c:v>
                </c:pt>
                <c:pt idx="1">
                  <c:v>0.67489711934156382</c:v>
                </c:pt>
                <c:pt idx="2">
                  <c:v>0.66945606694560666</c:v>
                </c:pt>
                <c:pt idx="3">
                  <c:v>0.6875</c:v>
                </c:pt>
                <c:pt idx="4">
                  <c:v>0.64593301435406703</c:v>
                </c:pt>
                <c:pt idx="5">
                  <c:v>0.6802973977695167</c:v>
                </c:pt>
                <c:pt idx="6">
                  <c:v>0.66492146596858637</c:v>
                </c:pt>
                <c:pt idx="7">
                  <c:v>0.64830508474576276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7-4805-96D7-9EA3465BA185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IT'!$C$25:$J$25</c:f>
              <c:numCache>
                <c:formatCode>0.00%</c:formatCode>
                <c:ptCount val="8"/>
                <c:pt idx="0">
                  <c:v>0.3577981651376147</c:v>
                </c:pt>
                <c:pt idx="1">
                  <c:v>0.35802469135802467</c:v>
                </c:pt>
                <c:pt idx="2">
                  <c:v>0.35146443514644349</c:v>
                </c:pt>
                <c:pt idx="3">
                  <c:v>0.39930555555555558</c:v>
                </c:pt>
                <c:pt idx="4">
                  <c:v>0.30622009569377989</c:v>
                </c:pt>
                <c:pt idx="5">
                  <c:v>0.38661710037174724</c:v>
                </c:pt>
                <c:pt idx="6">
                  <c:v>0.34554973821989526</c:v>
                </c:pt>
                <c:pt idx="7">
                  <c:v>0.30932203389830509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7-4805-96D7-9EA3465BA185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IT'!$C$24:$J$24</c:f>
              <c:numCache>
                <c:formatCode>0.00%</c:formatCode>
                <c:ptCount val="8"/>
                <c:pt idx="0">
                  <c:v>0.31192660550458717</c:v>
                </c:pt>
                <c:pt idx="1">
                  <c:v>0.3168724279835391</c:v>
                </c:pt>
                <c:pt idx="2">
                  <c:v>0.31799163179916318</c:v>
                </c:pt>
                <c:pt idx="3">
                  <c:v>0.28819444444444442</c:v>
                </c:pt>
                <c:pt idx="4">
                  <c:v>0.33971291866028708</c:v>
                </c:pt>
                <c:pt idx="5">
                  <c:v>0.29368029739776952</c:v>
                </c:pt>
                <c:pt idx="6">
                  <c:v>0.3193717277486911</c:v>
                </c:pt>
                <c:pt idx="7">
                  <c:v>0.33898305084745761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7-4805-96D7-9EA3465BA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60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catAx>
        <c:axId val="76148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UnSecured MOU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IT'!$C$29:$J$29</c:f>
              <c:numCache>
                <c:formatCode>General</c:formatCode>
                <c:ptCount val="8"/>
                <c:pt idx="0">
                  <c:v>620</c:v>
                </c:pt>
                <c:pt idx="1">
                  <c:v>561</c:v>
                </c:pt>
                <c:pt idx="2">
                  <c:v>483</c:v>
                </c:pt>
                <c:pt idx="3">
                  <c:v>428</c:v>
                </c:pt>
                <c:pt idx="4">
                  <c:v>420</c:v>
                </c:pt>
                <c:pt idx="5">
                  <c:v>518</c:v>
                </c:pt>
                <c:pt idx="6">
                  <c:v>402</c:v>
                </c:pt>
                <c:pt idx="7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C9-8C63-2883A89CB3FA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IT'!$C$30:$J$30</c:f>
              <c:numCache>
                <c:formatCode>General</c:formatCode>
                <c:ptCount val="8"/>
                <c:pt idx="0">
                  <c:v>421</c:v>
                </c:pt>
                <c:pt idx="1">
                  <c:v>395</c:v>
                </c:pt>
                <c:pt idx="2">
                  <c:v>344</c:v>
                </c:pt>
                <c:pt idx="3">
                  <c:v>323</c:v>
                </c:pt>
                <c:pt idx="4">
                  <c:v>319</c:v>
                </c:pt>
                <c:pt idx="5">
                  <c:v>381</c:v>
                </c:pt>
                <c:pt idx="6">
                  <c:v>314</c:v>
                </c:pt>
                <c:pt idx="7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8-40C9-8C63-2883A89CB3FA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IT'!$C$32:$J$32</c:f>
              <c:numCache>
                <c:formatCode>General</c:formatCode>
                <c:ptCount val="8"/>
                <c:pt idx="0">
                  <c:v>227</c:v>
                </c:pt>
                <c:pt idx="1">
                  <c:v>231</c:v>
                </c:pt>
                <c:pt idx="2">
                  <c:v>213</c:v>
                </c:pt>
                <c:pt idx="3">
                  <c:v>221</c:v>
                </c:pt>
                <c:pt idx="4">
                  <c:v>221</c:v>
                </c:pt>
                <c:pt idx="5">
                  <c:v>245</c:v>
                </c:pt>
                <c:pt idx="6">
                  <c:v>227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8-40C9-8C63-2883A89CB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IT'!$C$34:$J$34</c:f>
              <c:numCache>
                <c:formatCode>0.00%</c:formatCode>
                <c:ptCount val="8"/>
                <c:pt idx="0">
                  <c:v>0.67903225806451617</c:v>
                </c:pt>
                <c:pt idx="1">
                  <c:v>0.70409982174688057</c:v>
                </c:pt>
                <c:pt idx="2">
                  <c:v>0.71221532091097306</c:v>
                </c:pt>
                <c:pt idx="3">
                  <c:v>0.75467289719626163</c:v>
                </c:pt>
                <c:pt idx="4">
                  <c:v>0.75952380952380949</c:v>
                </c:pt>
                <c:pt idx="5">
                  <c:v>0.73552123552123549</c:v>
                </c:pt>
                <c:pt idx="6">
                  <c:v>0.78109452736318408</c:v>
                </c:pt>
                <c:pt idx="7">
                  <c:v>0.76674364896073899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8-40C9-8C63-2883A89CB3FA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IT'!$C$36:$J$36</c:f>
              <c:numCache>
                <c:formatCode>0.00%</c:formatCode>
                <c:ptCount val="8"/>
                <c:pt idx="0">
                  <c:v>0.36612903225806454</c:v>
                </c:pt>
                <c:pt idx="1">
                  <c:v>0.41176470588235292</c:v>
                </c:pt>
                <c:pt idx="2">
                  <c:v>0.44099378881987578</c:v>
                </c:pt>
                <c:pt idx="3">
                  <c:v>0.51635514018691586</c:v>
                </c:pt>
                <c:pt idx="4">
                  <c:v>0.52619047619047621</c:v>
                </c:pt>
                <c:pt idx="5">
                  <c:v>0.47297297297297297</c:v>
                </c:pt>
                <c:pt idx="6">
                  <c:v>0.56467661691542292</c:v>
                </c:pt>
                <c:pt idx="7">
                  <c:v>0.54734411085450352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8-40C9-8C63-2883A89CB3FA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IT'!$C$35:$J$35</c:f>
              <c:numCache>
                <c:formatCode>0.00%</c:formatCode>
                <c:ptCount val="8"/>
                <c:pt idx="0">
                  <c:v>0.31290322580645163</c:v>
                </c:pt>
                <c:pt idx="1">
                  <c:v>0.29233511586452765</c:v>
                </c:pt>
                <c:pt idx="2">
                  <c:v>0.27122153209109728</c:v>
                </c:pt>
                <c:pt idx="3">
                  <c:v>0.23831775700934579</c:v>
                </c:pt>
                <c:pt idx="4">
                  <c:v>0.23333333333333334</c:v>
                </c:pt>
                <c:pt idx="5">
                  <c:v>0.26254826254826252</c:v>
                </c:pt>
                <c:pt idx="6">
                  <c:v>0.21641791044776118</c:v>
                </c:pt>
                <c:pt idx="7">
                  <c:v>0.21939953810623555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8-40C9-8C63-2883A89CB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140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catAx>
        <c:axId val="76148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No of Childrend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TTD_A!$B$37:$B$39</c:f>
              <c:numCache>
                <c:formatCode>General</c:formatCode>
                <c:ptCount val="3"/>
                <c:pt idx="0">
                  <c:v>537</c:v>
                </c:pt>
                <c:pt idx="1">
                  <c:v>213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501-944F-DE04CED0D9EC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TTD_A!$A$37:$A$39</c:f>
              <c:strCache>
                <c:ptCount val="3"/>
                <c:pt idx="0">
                  <c:v>A:None</c:v>
                </c:pt>
                <c:pt idx="1">
                  <c:v>B:1</c:v>
                </c:pt>
                <c:pt idx="2">
                  <c:v>C:2+</c:v>
                </c:pt>
              </c:strCache>
            </c:strRef>
          </c:cat>
          <c:val>
            <c:numRef>
              <c:f>TTD_A!$E$37:$E$39</c:f>
              <c:numCache>
                <c:formatCode>General</c:formatCode>
                <c:ptCount val="3"/>
                <c:pt idx="0">
                  <c:v>271</c:v>
                </c:pt>
                <c:pt idx="1">
                  <c:v>107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5-4501-944F-DE04CED0D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556350626118502E-3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25-4582-A666-6BE11F57D412}"/>
                </c:ext>
              </c:extLst>
            </c:dLbl>
            <c:dLbl>
              <c:idx val="1"/>
              <c:layout>
                <c:manualLayout>
                  <c:x val="-1.908169350029815E-2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25-4582-A666-6BE11F57D412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TTD_A!$I$37:$I$39</c:f>
              <c:numCache>
                <c:formatCode>0%</c:formatCode>
                <c:ptCount val="3"/>
                <c:pt idx="0">
                  <c:v>0.51</c:v>
                </c:pt>
                <c:pt idx="1">
                  <c:v>0.50234741784037562</c:v>
                </c:pt>
                <c:pt idx="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5-4501-944F-DE04CED0D9EC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TTD_A!$H$37:$H$39</c:f>
              <c:numCache>
                <c:formatCode>0%</c:formatCode>
                <c:ptCount val="3"/>
                <c:pt idx="0">
                  <c:v>2.6070763500931099E-2</c:v>
                </c:pt>
                <c:pt idx="1">
                  <c:v>2.8169014084507043E-2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5-4501-944F-DE04CED0D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0"/>
                        <c:y val="1.78372352285395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6A25-4582-A666-6BE11F57D412}"/>
                      </c:ext>
                    </c:extLst>
                  </c:dLbl>
                  <c:dLbl>
                    <c:idx val="2"/>
                    <c:layout>
                      <c:manualLayout>
                        <c:x val="-3.5778175313059032E-2"/>
                        <c:y val="3.121516164994429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2F45-4501-944F-DE04CED0D9EC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TTD_A!$N$37:$N$39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0.47672253258845437</c:v>
                      </c:pt>
                      <c:pt idx="1">
                        <c:v>0.47417840375586856</c:v>
                      </c:pt>
                      <c:pt idx="2">
                        <c:v>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F45-4501-944F-DE04CED0D9EC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UnSecured Non MOU </a:t>
            </a:r>
            <a:endParaRPr lang="th-T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IT'!$C$40:$J$40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5E0-B979-3A38BF760328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IT'!$C$41:$J$41</c:f>
              <c:numCache>
                <c:formatCode>General</c:formatCode>
                <c:ptCount val="8"/>
                <c:pt idx="1">
                  <c:v>4</c:v>
                </c:pt>
                <c:pt idx="3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4-45E0-B979-3A38BF760328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IT'!$C$3:$J$3</c:f>
              <c:numCache>
                <c:formatCode>[$-409]mmm\-yy;@</c:formatCode>
                <c:ptCount val="8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</c:numCache>
            </c:numRef>
          </c:cat>
          <c:val>
            <c:numRef>
              <c:f>'TTD_databy IT'!$C$43:$J$43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5E0-B979-3A38BF760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IT'!$C$45:$J$45</c:f>
              <c:numCache>
                <c:formatCode>0.00%</c:formatCode>
                <c:ptCount val="8"/>
                <c:pt idx="0">
                  <c:v>0</c:v>
                </c:pt>
                <c:pt idx="1">
                  <c:v>0.44444444444444442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4-45E0-B979-3A38BF760328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IT'!$C$47:$J$47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4-45E0-B979-3A38BF760328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IT'!$C$46:$J$46</c:f>
              <c:numCache>
                <c:formatCode>0.00%</c:formatCode>
                <c:ptCount val="8"/>
                <c:pt idx="0">
                  <c:v>0</c:v>
                </c:pt>
                <c:pt idx="1">
                  <c:v>0.44444444444444442</c:v>
                </c:pt>
                <c:pt idx="2">
                  <c:v>0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4-45E0-B979-3A38BF7603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2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catAx>
        <c:axId val="76148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Secured MOU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IT'!$K$5:$Q$5</c:f>
              <c:numCache>
                <c:formatCode>General</c:formatCode>
                <c:ptCount val="7"/>
                <c:pt idx="0">
                  <c:v>242</c:v>
                </c:pt>
                <c:pt idx="1">
                  <c:v>111</c:v>
                </c:pt>
                <c:pt idx="2">
                  <c:v>90</c:v>
                </c:pt>
                <c:pt idx="3">
                  <c:v>124</c:v>
                </c:pt>
                <c:pt idx="4">
                  <c:v>66</c:v>
                </c:pt>
                <c:pt idx="5">
                  <c:v>158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E36-9DAC-AB6359B553FC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IT'!$K$7:$Q$7</c:f>
              <c:numCache>
                <c:formatCode>General</c:formatCode>
                <c:ptCount val="7"/>
                <c:pt idx="0">
                  <c:v>238</c:v>
                </c:pt>
                <c:pt idx="1">
                  <c:v>110</c:v>
                </c:pt>
                <c:pt idx="2">
                  <c:v>90</c:v>
                </c:pt>
                <c:pt idx="3">
                  <c:v>124</c:v>
                </c:pt>
                <c:pt idx="4">
                  <c:v>65</c:v>
                </c:pt>
                <c:pt idx="5">
                  <c:v>158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9-4E36-9DAC-AB6359B553FC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IT'!$K$9:$Q$9</c:f>
              <c:numCache>
                <c:formatCode>General</c:formatCode>
                <c:ptCount val="7"/>
                <c:pt idx="0">
                  <c:v>200</c:v>
                </c:pt>
                <c:pt idx="1">
                  <c:v>80</c:v>
                </c:pt>
                <c:pt idx="2">
                  <c:v>60</c:v>
                </c:pt>
                <c:pt idx="3">
                  <c:v>101</c:v>
                </c:pt>
                <c:pt idx="4">
                  <c:v>38</c:v>
                </c:pt>
                <c:pt idx="5">
                  <c:v>136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9-4E36-9DAC-AB6359B5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IT'!$K$11:$Q$11</c:f>
              <c:numCache>
                <c:formatCode>0.00%</c:formatCode>
                <c:ptCount val="7"/>
                <c:pt idx="0">
                  <c:v>0.85</c:v>
                </c:pt>
                <c:pt idx="1">
                  <c:v>0.78014184397163122</c:v>
                </c:pt>
                <c:pt idx="2">
                  <c:v>0.75</c:v>
                </c:pt>
                <c:pt idx="3">
                  <c:v>0.84353741496598644</c:v>
                </c:pt>
                <c:pt idx="4">
                  <c:v>0.69892473118279574</c:v>
                </c:pt>
                <c:pt idx="5">
                  <c:v>0.87777777777777777</c:v>
                </c:pt>
                <c:pt idx="6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9-4E36-9DAC-AB6359B553FC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IT'!$K$13:$Q$13</c:f>
              <c:numCache>
                <c:formatCode>0.00%</c:formatCode>
                <c:ptCount val="7"/>
                <c:pt idx="0">
                  <c:v>0.82644628099173556</c:v>
                </c:pt>
                <c:pt idx="1">
                  <c:v>0.72072072072072069</c:v>
                </c:pt>
                <c:pt idx="2">
                  <c:v>0.66666666666666663</c:v>
                </c:pt>
                <c:pt idx="3">
                  <c:v>0.81451612903225812</c:v>
                </c:pt>
                <c:pt idx="4">
                  <c:v>0.5757575757575758</c:v>
                </c:pt>
                <c:pt idx="5">
                  <c:v>0.86075949367088611</c:v>
                </c:pt>
                <c:pt idx="6">
                  <c:v>0.88079470198675491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99-4E36-9DAC-AB6359B553FC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IT'!$K$12:$Q$12</c:f>
              <c:numCache>
                <c:formatCode>0.00%</c:formatCode>
                <c:ptCount val="7"/>
                <c:pt idx="0">
                  <c:v>0.15702479338842976</c:v>
                </c:pt>
                <c:pt idx="1">
                  <c:v>0.27027027027027029</c:v>
                </c:pt>
                <c:pt idx="2">
                  <c:v>0.33333333333333331</c:v>
                </c:pt>
                <c:pt idx="3">
                  <c:v>0.18548387096774194</c:v>
                </c:pt>
                <c:pt idx="4">
                  <c:v>0.40909090909090912</c:v>
                </c:pt>
                <c:pt idx="5">
                  <c:v>0.13924050632911392</c:v>
                </c:pt>
                <c:pt idx="6">
                  <c:v>0.11258278145695365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99-4E36-9DAC-AB6359B5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</c:valAx>
      <c:valAx>
        <c:axId val="761491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dateAx>
        <c:axId val="76148453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7614914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Secured Non MOU </a:t>
            </a:r>
          </a:p>
        </c:rich>
      </c:tx>
      <c:layout>
        <c:manualLayout>
          <c:xMode val="edge"/>
          <c:yMode val="edge"/>
          <c:x val="0.3588037671761618"/>
          <c:y val="3.080308030803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5475884948199373E-2"/>
          <c:y val="0.14484809857658809"/>
          <c:w val="0.82663027871324801"/>
          <c:h val="0.63451184280741202"/>
        </c:manualLayout>
      </c:layout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IT'!$K$18:$Q$18</c:f>
              <c:numCache>
                <c:formatCode>General</c:formatCode>
                <c:ptCount val="7"/>
                <c:pt idx="0">
                  <c:v>451</c:v>
                </c:pt>
                <c:pt idx="1">
                  <c:v>290</c:v>
                </c:pt>
                <c:pt idx="2">
                  <c:v>287</c:v>
                </c:pt>
                <c:pt idx="3">
                  <c:v>348</c:v>
                </c:pt>
                <c:pt idx="4">
                  <c:v>199</c:v>
                </c:pt>
                <c:pt idx="5">
                  <c:v>349</c:v>
                </c:pt>
                <c:pt idx="6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1-45E6-B82B-306C3004FE0B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IT'!$K$19:$Q$19</c:f>
              <c:numCache>
                <c:formatCode>General</c:formatCode>
                <c:ptCount val="7"/>
                <c:pt idx="0">
                  <c:v>304</c:v>
                </c:pt>
                <c:pt idx="1">
                  <c:v>181</c:v>
                </c:pt>
                <c:pt idx="2">
                  <c:v>165</c:v>
                </c:pt>
                <c:pt idx="3">
                  <c:v>214</c:v>
                </c:pt>
                <c:pt idx="4">
                  <c:v>110</c:v>
                </c:pt>
                <c:pt idx="5">
                  <c:v>236</c:v>
                </c:pt>
                <c:pt idx="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1-45E6-B82B-306C3004FE0B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IT'!$K$21:$Q$21</c:f>
              <c:numCache>
                <c:formatCode>General</c:formatCode>
                <c:ptCount val="7"/>
                <c:pt idx="0">
                  <c:v>162</c:v>
                </c:pt>
                <c:pt idx="1">
                  <c:v>73</c:v>
                </c:pt>
                <c:pt idx="2">
                  <c:v>45</c:v>
                </c:pt>
                <c:pt idx="3">
                  <c:v>83</c:v>
                </c:pt>
                <c:pt idx="4">
                  <c:v>22</c:v>
                </c:pt>
                <c:pt idx="5">
                  <c:v>126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1-45E6-B82B-306C3004F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IT'!$K$23:$Q$23</c:f>
              <c:numCache>
                <c:formatCode>0.00%</c:formatCode>
                <c:ptCount val="7"/>
                <c:pt idx="0">
                  <c:v>0.67405764966740578</c:v>
                </c:pt>
                <c:pt idx="1">
                  <c:v>0.62413793103448278</c:v>
                </c:pt>
                <c:pt idx="2">
                  <c:v>0.57491289198606277</c:v>
                </c:pt>
                <c:pt idx="3">
                  <c:v>0.61494252873563215</c:v>
                </c:pt>
                <c:pt idx="4">
                  <c:v>0.55276381909547734</c:v>
                </c:pt>
                <c:pt idx="5">
                  <c:v>0.67621776504297992</c:v>
                </c:pt>
                <c:pt idx="6">
                  <c:v>0.63197026022304836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1-45E6-B82B-306C3004FE0B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IT'!$K$25:$Q$25</c:f>
              <c:numCache>
                <c:formatCode>0.00%</c:formatCode>
                <c:ptCount val="7"/>
                <c:pt idx="0">
                  <c:v>0.35920177383592017</c:v>
                </c:pt>
                <c:pt idx="1">
                  <c:v>0.25172413793103449</c:v>
                </c:pt>
                <c:pt idx="2">
                  <c:v>0.156794425087108</c:v>
                </c:pt>
                <c:pt idx="3">
                  <c:v>0.23850574712643677</c:v>
                </c:pt>
                <c:pt idx="4">
                  <c:v>0.11055276381909548</c:v>
                </c:pt>
                <c:pt idx="5">
                  <c:v>0.36103151862464183</c:v>
                </c:pt>
                <c:pt idx="6">
                  <c:v>0.26394052044609667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1-45E6-B82B-306C3004FE0B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'[1]TTD_databy IT'!$B$3:$J$3</c:f>
              <c:strCache>
                <c:ptCount val="9"/>
                <c:pt idx="0">
                  <c:v>4Q_2021</c:v>
                </c:pt>
                <c:pt idx="1">
                  <c:v>44500</c:v>
                </c:pt>
                <c:pt idx="2">
                  <c:v>44530</c:v>
                </c:pt>
                <c:pt idx="3">
                  <c:v>44561</c:v>
                </c:pt>
                <c:pt idx="4">
                  <c:v>44592</c:v>
                </c:pt>
                <c:pt idx="5">
                  <c:v>44620</c:v>
                </c:pt>
                <c:pt idx="6">
                  <c:v>44651</c:v>
                </c:pt>
                <c:pt idx="7">
                  <c:v>44681</c:v>
                </c:pt>
                <c:pt idx="8">
                  <c:v>44712</c:v>
                </c:pt>
              </c:strCache>
            </c:strRef>
          </c:cat>
          <c:val>
            <c:numRef>
              <c:f>'TTD_databy IT'!$K$24:$Q$24</c:f>
              <c:numCache>
                <c:formatCode>0.00%</c:formatCode>
                <c:ptCount val="7"/>
                <c:pt idx="0">
                  <c:v>0.31485587583148561</c:v>
                </c:pt>
                <c:pt idx="1">
                  <c:v>0.3724137931034483</c:v>
                </c:pt>
                <c:pt idx="2">
                  <c:v>0.41811846689895471</c:v>
                </c:pt>
                <c:pt idx="3">
                  <c:v>0.37643678160919541</c:v>
                </c:pt>
                <c:pt idx="4">
                  <c:v>0.44221105527638194</c:v>
                </c:pt>
                <c:pt idx="5">
                  <c:v>0.31518624641833809</c:v>
                </c:pt>
                <c:pt idx="6">
                  <c:v>0.36802973977695169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1-45E6-B82B-306C3004FE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100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catAx>
        <c:axId val="761484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49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UnSecured MOU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IT'!$K$29:$Q$29</c:f>
              <c:numCache>
                <c:formatCode>General</c:formatCode>
                <c:ptCount val="7"/>
                <c:pt idx="0">
                  <c:v>588</c:v>
                </c:pt>
                <c:pt idx="1">
                  <c:v>482</c:v>
                </c:pt>
                <c:pt idx="2">
                  <c:v>505</c:v>
                </c:pt>
                <c:pt idx="3">
                  <c:v>485</c:v>
                </c:pt>
                <c:pt idx="4">
                  <c:v>459</c:v>
                </c:pt>
                <c:pt idx="5">
                  <c:v>475</c:v>
                </c:pt>
                <c:pt idx="6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8-4E60-B451-AB76438758C1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IT'!$K$30:$Q$30</c:f>
              <c:numCache>
                <c:formatCode>General</c:formatCode>
                <c:ptCount val="7"/>
                <c:pt idx="0">
                  <c:v>431</c:v>
                </c:pt>
                <c:pt idx="1">
                  <c:v>347</c:v>
                </c:pt>
                <c:pt idx="2">
                  <c:v>374</c:v>
                </c:pt>
                <c:pt idx="3">
                  <c:v>349</c:v>
                </c:pt>
                <c:pt idx="4">
                  <c:v>344</c:v>
                </c:pt>
                <c:pt idx="5">
                  <c:v>354</c:v>
                </c:pt>
                <c:pt idx="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8-4E60-B451-AB76438758C1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IT'!$K$32:$Q$32</c:f>
              <c:numCache>
                <c:formatCode>General</c:formatCode>
                <c:ptCount val="7"/>
                <c:pt idx="0">
                  <c:v>279</c:v>
                </c:pt>
                <c:pt idx="1">
                  <c:v>216</c:v>
                </c:pt>
                <c:pt idx="2">
                  <c:v>248</c:v>
                </c:pt>
                <c:pt idx="3">
                  <c:v>215</c:v>
                </c:pt>
                <c:pt idx="4">
                  <c:v>229</c:v>
                </c:pt>
                <c:pt idx="5">
                  <c:v>235</c:v>
                </c:pt>
                <c:pt idx="6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8-4E60-B451-AB76438758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IT'!$L$3:$Q$3</c:f>
              <c:numCache>
                <c:formatCode>[$-409]mmm\-yy;@</c:formatCode>
                <c:ptCount val="6"/>
                <c:pt idx="0">
                  <c:v>44773</c:v>
                </c:pt>
                <c:pt idx="1">
                  <c:v>44804</c:v>
                </c:pt>
                <c:pt idx="2">
                  <c:v>44834</c:v>
                </c:pt>
                <c:pt idx="3">
                  <c:v>44865</c:v>
                </c:pt>
                <c:pt idx="4">
                  <c:v>44895</c:v>
                </c:pt>
                <c:pt idx="5">
                  <c:v>44926</c:v>
                </c:pt>
              </c:numCache>
            </c:numRef>
          </c:cat>
          <c:val>
            <c:numRef>
              <c:f>'TTD_databy IT'!$K$34:$Q$34</c:f>
              <c:numCache>
                <c:formatCode>0.00%</c:formatCode>
                <c:ptCount val="7"/>
                <c:pt idx="0">
                  <c:v>0.73299319727891155</c:v>
                </c:pt>
                <c:pt idx="1">
                  <c:v>0.71991701244813278</c:v>
                </c:pt>
                <c:pt idx="2">
                  <c:v>0.74059405940594059</c:v>
                </c:pt>
                <c:pt idx="3">
                  <c:v>0.71958762886597938</c:v>
                </c:pt>
                <c:pt idx="4">
                  <c:v>0.74945533769063177</c:v>
                </c:pt>
                <c:pt idx="5">
                  <c:v>0.74526315789473685</c:v>
                </c:pt>
                <c:pt idx="6">
                  <c:v>0.75429975429975427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8-4E60-B451-AB76438758C1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IT'!$L$3:$Q$3</c:f>
              <c:numCache>
                <c:formatCode>[$-409]mmm\-yy;@</c:formatCode>
                <c:ptCount val="6"/>
                <c:pt idx="0">
                  <c:v>44773</c:v>
                </c:pt>
                <c:pt idx="1">
                  <c:v>44804</c:v>
                </c:pt>
                <c:pt idx="2">
                  <c:v>44834</c:v>
                </c:pt>
                <c:pt idx="3">
                  <c:v>44865</c:v>
                </c:pt>
                <c:pt idx="4">
                  <c:v>44895</c:v>
                </c:pt>
                <c:pt idx="5">
                  <c:v>44926</c:v>
                </c:pt>
              </c:numCache>
            </c:numRef>
          </c:cat>
          <c:val>
            <c:numRef>
              <c:f>'TTD_databy IT'!$K$36:$Q$36</c:f>
              <c:numCache>
                <c:formatCode>0.00%</c:formatCode>
                <c:ptCount val="7"/>
                <c:pt idx="0">
                  <c:v>0.47448979591836737</c:v>
                </c:pt>
                <c:pt idx="1">
                  <c:v>0.44813278008298757</c:v>
                </c:pt>
                <c:pt idx="2">
                  <c:v>0.49108910891089108</c:v>
                </c:pt>
                <c:pt idx="3">
                  <c:v>0.44329896907216493</c:v>
                </c:pt>
                <c:pt idx="4">
                  <c:v>0.4989106753812636</c:v>
                </c:pt>
                <c:pt idx="5">
                  <c:v>0.49473684210526314</c:v>
                </c:pt>
                <c:pt idx="6">
                  <c:v>0.51351351351351349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8-4E60-B451-AB76438758C1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IT'!$L$3:$Q$3</c:f>
              <c:numCache>
                <c:formatCode>[$-409]mmm\-yy;@</c:formatCode>
                <c:ptCount val="6"/>
                <c:pt idx="0">
                  <c:v>44773</c:v>
                </c:pt>
                <c:pt idx="1">
                  <c:v>44804</c:v>
                </c:pt>
                <c:pt idx="2">
                  <c:v>44834</c:v>
                </c:pt>
                <c:pt idx="3">
                  <c:v>44865</c:v>
                </c:pt>
                <c:pt idx="4">
                  <c:v>44895</c:v>
                </c:pt>
                <c:pt idx="5">
                  <c:v>44926</c:v>
                </c:pt>
              </c:numCache>
            </c:numRef>
          </c:cat>
          <c:val>
            <c:numRef>
              <c:f>'TTD_databy IT'!$L$35:$Q$35</c:f>
              <c:numCache>
                <c:formatCode>0.00%</c:formatCode>
                <c:ptCount val="6"/>
                <c:pt idx="0">
                  <c:v>0.27178423236514521</c:v>
                </c:pt>
                <c:pt idx="1">
                  <c:v>0.2495049504950495</c:v>
                </c:pt>
                <c:pt idx="2">
                  <c:v>0.27628865979381445</c:v>
                </c:pt>
                <c:pt idx="3">
                  <c:v>0.25054466230936817</c:v>
                </c:pt>
                <c:pt idx="4">
                  <c:v>0.25052631578947371</c:v>
                </c:pt>
                <c:pt idx="5">
                  <c:v>0.24078624078624078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8-4E60-B451-AB76438758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140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dateAx>
        <c:axId val="76148453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7614914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UnSecured Non MOU </a:t>
            </a:r>
            <a:endParaRPr lang="th-T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App 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IT'!$K$40:$Q$40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E-451A-9CC4-F90293855B21}"/>
            </c:ext>
          </c:extLst>
        </c:ser>
        <c:ser>
          <c:idx val="2"/>
          <c:order val="1"/>
          <c:tx>
            <c:v>Score Pass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IT'!$K$41:$Q$41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E-451A-9CC4-F90293855B21}"/>
            </c:ext>
          </c:extLst>
        </c:ser>
        <c:ser>
          <c:idx val="5"/>
          <c:order val="2"/>
          <c:tx>
            <c:v>Approved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IT'!$K$43:$Q$43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6E-451A-9CC4-F90293855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662128"/>
        <c:axId val="627661800"/>
        <c:extLst/>
      </c:barChart>
      <c:lineChart>
        <c:grouping val="standard"/>
        <c:varyColors val="0"/>
        <c:ser>
          <c:idx val="7"/>
          <c:order val="3"/>
          <c:tx>
            <c:v>%Score Pass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IT'!$K$45:$Q$45</c:f>
              <c:numCache>
                <c:formatCode>0.00%</c:formatCode>
                <c:ptCount val="7"/>
                <c:pt idx="0">
                  <c:v>0.75</c:v>
                </c:pt>
                <c:pt idx="1">
                  <c:v>1</c:v>
                </c:pt>
                <c:pt idx="2">
                  <c:v>0.6</c:v>
                </c:pt>
                <c:pt idx="3">
                  <c:v>0.625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E-451A-9CC4-F90293855B21}"/>
            </c:ext>
          </c:extLst>
        </c:ser>
        <c:ser>
          <c:idx val="9"/>
          <c:order val="4"/>
          <c:tx>
            <c:v>%Approve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IT'!$K$47:$Q$47</c:f>
              <c:numCache>
                <c:formatCode>0.00%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0.2</c:v>
                </c:pt>
                <c:pt idx="3">
                  <c:v>0.375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E-451A-9CC4-F90293855B21}"/>
            </c:ext>
          </c:extLst>
        </c:ser>
        <c:ser>
          <c:idx val="8"/>
          <c:order val="5"/>
          <c:tx>
            <c:v>%Decline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'TTD_databy IT'!$K$3:$Q$3</c:f>
              <c:numCache>
                <c:formatCode>[$-409]mmm\-yy;@</c:formatCode>
                <c:ptCount val="7"/>
                <c:pt idx="0">
                  <c:v>44742</c:v>
                </c:pt>
                <c:pt idx="1">
                  <c:v>44773</c:v>
                </c:pt>
                <c:pt idx="2">
                  <c:v>44804</c:v>
                </c:pt>
                <c:pt idx="3">
                  <c:v>44834</c:v>
                </c:pt>
                <c:pt idx="4">
                  <c:v>44865</c:v>
                </c:pt>
                <c:pt idx="5">
                  <c:v>44895</c:v>
                </c:pt>
                <c:pt idx="6">
                  <c:v>44926</c:v>
                </c:pt>
              </c:numCache>
            </c:numRef>
          </c:cat>
          <c:val>
            <c:numRef>
              <c:f>'TTD_databy IT'!$K$46:$Q$46</c:f>
              <c:numCache>
                <c:formatCode>0.00%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0.4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E-451A-9CC4-F90293855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536"/>
        <c:axId val="761491424"/>
        <c:extLst/>
      </c:lineChart>
      <c:dateAx>
        <c:axId val="6276621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1800"/>
        <c:crosses val="autoZero"/>
        <c:auto val="1"/>
        <c:lblOffset val="100"/>
        <c:baseTimeUnit val="months"/>
      </c:dateAx>
      <c:valAx>
        <c:axId val="6276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7662128"/>
        <c:crosses val="autoZero"/>
        <c:crossBetween val="between"/>
        <c:majorUnit val="2"/>
      </c:valAx>
      <c:valAx>
        <c:axId val="76149142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1484536"/>
        <c:crosses val="max"/>
        <c:crossBetween val="between"/>
        <c:majorUnit val="0.2"/>
      </c:valAx>
      <c:dateAx>
        <c:axId val="76148453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7614914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Secured MOU : Child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7.975674669387868E-2"/>
          <c:y val="0.16521890452971277"/>
          <c:w val="0.83977421386249662"/>
          <c:h val="0.50344285738899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TTD_A!$B$4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TTD_A!$B$42:$B$44</c:f>
              <c:numCache>
                <c:formatCode>General</c:formatCode>
                <c:ptCount val="3"/>
                <c:pt idx="0">
                  <c:v>350</c:v>
                </c:pt>
                <c:pt idx="1">
                  <c:v>2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DF2-B1F6-D6FA54D4E47C}"/>
            </c:ext>
          </c:extLst>
        </c:ser>
        <c:ser>
          <c:idx val="1"/>
          <c:order val="1"/>
          <c:tx>
            <c:strRef>
              <c:f>TTD_A!$E$4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TTD_A!$A$42:$A$44</c:f>
              <c:strCache>
                <c:ptCount val="3"/>
                <c:pt idx="0">
                  <c:v>A: ศึกษาในประเทศ</c:v>
                </c:pt>
                <c:pt idx="1">
                  <c:v>B:ศึกษาต่างประเทศ</c:v>
                </c:pt>
                <c:pt idx="2">
                  <c:v>C:Other</c:v>
                </c:pt>
              </c:strCache>
            </c:strRef>
          </c:cat>
          <c:val>
            <c:numRef>
              <c:f>TTD_A!$E$42:$E$44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DF2-B1F6-D6FA54D4E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50410168"/>
        <c:axId val="850414760"/>
      </c:barChart>
      <c:lineChart>
        <c:grouping val="standard"/>
        <c:varyColors val="0"/>
        <c:ser>
          <c:idx val="2"/>
          <c:order val="2"/>
          <c:tx>
            <c:strRef>
              <c:f>TTD_A!$G$4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4311270125223614E-2"/>
                  <c:y val="-3.121516164994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36-4DF2-B1F6-D6FA54D4E47C}"/>
                </c:ext>
              </c:extLst>
            </c:dLbl>
            <c:dLbl>
              <c:idx val="1"/>
              <c:layout>
                <c:manualLayout>
                  <c:x val="-2.1466905187835419E-2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C1-40EE-BB6A-9CD09DF4E830}"/>
                </c:ext>
              </c:extLst>
            </c:dLbl>
            <c:dLbl>
              <c:idx val="2"/>
              <c:layout>
                <c:manualLayout>
                  <c:x val="-7.1556350626118944E-3"/>
                  <c:y val="-2.6755852842809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F1-44CE-A71B-B449BE1BD4DA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TTD_A!$I$42:$I$44</c:f>
              <c:numCache>
                <c:formatCode>0%</c:formatCode>
                <c:ptCount val="3"/>
                <c:pt idx="0">
                  <c:v>0.57999999999999996</c:v>
                </c:pt>
                <c:pt idx="1">
                  <c:v>0</c:v>
                </c:pt>
                <c:pt idx="2">
                  <c:v>0.51946107784431139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6-4DF2-B1F6-D6FA54D4E47C}"/>
            </c:ext>
          </c:extLst>
        </c:ser>
        <c:ser>
          <c:idx val="3"/>
          <c:order val="3"/>
          <c:tx>
            <c:strRef>
              <c:f>TTD_A!$H$4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5778175313059032E-2"/>
                  <c:y val="5.3511705685618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C1-40EE-BB6A-9CD09DF4E830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TTD_A!$H$42:$H$44</c:f>
              <c:numCache>
                <c:formatCode>0%</c:formatCode>
                <c:ptCount val="3"/>
                <c:pt idx="0">
                  <c:v>0.02</c:v>
                </c:pt>
                <c:pt idx="1">
                  <c:v>0</c:v>
                </c:pt>
                <c:pt idx="2">
                  <c:v>3.2934131736526949E-2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6-4DF2-B1F6-D6FA54D4E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480984"/>
        <c:axId val="844483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TTD_A!$N$4</c15:sqref>
                        </c15:formulaRef>
                      </c:ext>
                    </c:extLst>
                    <c:strCache>
                      <c:ptCount val="1"/>
                      <c:pt idx="0">
                        <c:v>%Approve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7.394156231365534E-2"/>
                        <c:y val="2.675585284280932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7036-4DF2-B1F6-D6FA54D4E47C}"/>
                      </c:ext>
                    </c:extLst>
                  </c:dLbl>
                  <c:dLbl>
                    <c:idx val="2"/>
                    <c:layout>
                      <c:manualLayout>
                        <c:x val="-7.1556350626118944E-3"/>
                        <c:y val="1.783723522853953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7036-4DF2-B1F6-D6FA54D4E47C}"/>
                      </c:ext>
                    </c:extLst>
                  </c:dLbl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TTD_A!$N$42:$N$44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0.55142857142857138</c:v>
                      </c:pt>
                      <c:pt idx="1">
                        <c:v>0</c:v>
                      </c:pt>
                      <c:pt idx="2">
                        <c:v>0.48502994011976047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36-4DF2-B1F6-D6FA54D4E47C}"/>
                  </c:ext>
                </c:extLst>
              </c15:ser>
            </c15:filteredLineSeries>
          </c:ext>
        </c:extLst>
      </c:lineChart>
      <c:catAx>
        <c:axId val="8504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4760"/>
        <c:crosses val="autoZero"/>
        <c:auto val="1"/>
        <c:lblAlgn val="ctr"/>
        <c:lblOffset val="100"/>
        <c:noMultiLvlLbl val="0"/>
      </c:catAx>
      <c:valAx>
        <c:axId val="85041476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50410168"/>
        <c:crosses val="autoZero"/>
        <c:crossBetween val="between"/>
      </c:valAx>
      <c:valAx>
        <c:axId val="8444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4480984"/>
        <c:crosses val="max"/>
        <c:crossBetween val="between"/>
      </c:valAx>
      <c:catAx>
        <c:axId val="844480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4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3" Type="http://schemas.openxmlformats.org/officeDocument/2006/relationships/chart" Target="../charts/chart79.xml"/><Relationship Id="rId7" Type="http://schemas.openxmlformats.org/officeDocument/2006/relationships/chart" Target="../charts/chart83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1232</xdr:row>
      <xdr:rowOff>1</xdr:rowOff>
    </xdr:from>
    <xdr:to>
      <xdr:col>16</xdr:col>
      <xdr:colOff>57150</xdr:colOff>
      <xdr:row>1237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96200" y="200291701"/>
          <a:ext cx="37338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</a:t>
          </a:r>
          <a:r>
            <a:rPr lang="en-US" sz="2000" b="1"/>
            <a:t> ,  deviate , </a:t>
          </a:r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decline</a:t>
          </a:r>
          <a:r>
            <a:rPr lang="en-US" sz="2000" b="1"/>
            <a:t> </a:t>
          </a:r>
          <a:endParaRPr lang="th-TH" sz="2000" b="1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0.03744</cdr:x>
      <cdr:y>0.14122</cdr:y>
    </cdr:from>
    <cdr:to>
      <cdr:x>0.29088</cdr:x>
      <cdr:y>0.81578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FDA3847C-3F78-40B5-BD7A-623E445623BE}"/>
            </a:ext>
          </a:extLst>
        </cdr:cNvPr>
        <cdr:cNvSpPr/>
      </cdr:nvSpPr>
      <cdr:spPr>
        <a:xfrm xmlns:a="http://schemas.openxmlformats.org/drawingml/2006/main">
          <a:off x="277407" y="465234"/>
          <a:ext cx="1877805" cy="2222178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>
            <a:alpha val="25000"/>
          </a:scheme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0.29204</cdr:x>
      <cdr:y>0.14122</cdr:y>
    </cdr:from>
    <cdr:to>
      <cdr:x>0.42599</cdr:x>
      <cdr:y>0.82254</cdr:y>
    </cdr:to>
    <cdr:sp macro="" textlink="">
      <cdr:nvSpPr>
        <cdr:cNvPr id="4" name="Rectangle: Rounded Corners 3">
          <a:extLst xmlns:a="http://schemas.openxmlformats.org/drawingml/2006/main">
            <a:ext uri="{FF2B5EF4-FFF2-40B4-BE49-F238E27FC236}">
              <a16:creationId xmlns:a16="http://schemas.microsoft.com/office/drawing/2014/main" id="{1DF29E69-FE55-4870-ADCA-624F583B20EA}"/>
            </a:ext>
          </a:extLst>
        </cdr:cNvPr>
        <cdr:cNvSpPr/>
      </cdr:nvSpPr>
      <cdr:spPr>
        <a:xfrm xmlns:a="http://schemas.openxmlformats.org/drawingml/2006/main">
          <a:off x="2163844" y="465234"/>
          <a:ext cx="992483" cy="22444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00">
            <a:alpha val="30000"/>
          </a:srgb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0.42599</cdr:x>
      <cdr:y>0.13897</cdr:y>
    </cdr:from>
    <cdr:to>
      <cdr:x>0.67875</cdr:x>
      <cdr:y>0.82254</cdr:y>
    </cdr:to>
    <cdr:sp macro="" textlink="">
      <cdr:nvSpPr>
        <cdr:cNvPr id="5" name="Rectangle: Rounded Corners 4">
          <a:extLst xmlns:a="http://schemas.openxmlformats.org/drawingml/2006/main">
            <a:ext uri="{FF2B5EF4-FFF2-40B4-BE49-F238E27FC236}">
              <a16:creationId xmlns:a16="http://schemas.microsoft.com/office/drawing/2014/main" id="{3AFC51AF-4E01-4965-9879-D79B139E50C7}"/>
            </a:ext>
          </a:extLst>
        </cdr:cNvPr>
        <cdr:cNvSpPr/>
      </cdr:nvSpPr>
      <cdr:spPr>
        <a:xfrm xmlns:a="http://schemas.openxmlformats.org/drawingml/2006/main">
          <a:off x="3156327" y="457809"/>
          <a:ext cx="1872771" cy="225187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C000">
            <a:alpha val="35000"/>
          </a:srgb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0.67738</cdr:x>
      <cdr:y>0.13672</cdr:y>
    </cdr:from>
    <cdr:to>
      <cdr:x>0.93267</cdr:x>
      <cdr:y>0.81803</cdr:y>
    </cdr:to>
    <cdr:sp macro="" textlink="">
      <cdr:nvSpPr>
        <cdr:cNvPr id="6" name="Rectangle: Rounded Corners 5">
          <a:extLst xmlns:a="http://schemas.openxmlformats.org/drawingml/2006/main">
            <a:ext uri="{FF2B5EF4-FFF2-40B4-BE49-F238E27FC236}">
              <a16:creationId xmlns:a16="http://schemas.microsoft.com/office/drawing/2014/main" id="{E6EAB83F-2D38-486C-B265-DE94FDB370C0}"/>
            </a:ext>
          </a:extLst>
        </cdr:cNvPr>
        <cdr:cNvSpPr/>
      </cdr:nvSpPr>
      <cdr:spPr>
        <a:xfrm xmlns:a="http://schemas.openxmlformats.org/drawingml/2006/main">
          <a:off x="5018967" y="450386"/>
          <a:ext cx="1891531" cy="2244451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15000"/>
          </a:srgb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0.29231</cdr:x>
      <cdr:y>0.10179</cdr:y>
    </cdr:from>
    <cdr:to>
      <cdr:x>0.29341</cdr:x>
      <cdr:y>0.85071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B8B095DF-723C-4091-BE55-E09F08FA0107}"/>
            </a:ext>
          </a:extLst>
        </cdr:cNvPr>
        <cdr:cNvCxnSpPr/>
      </cdr:nvCxnSpPr>
      <cdr:spPr>
        <a:xfrm xmlns:a="http://schemas.openxmlformats.org/drawingml/2006/main" flipH="1">
          <a:off x="2176219" y="341358"/>
          <a:ext cx="8190" cy="2511627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0.36329</cdr:x>
      <cdr:y>0.37521</cdr:y>
    </cdr:from>
    <cdr:to>
      <cdr:x>0.41898</cdr:x>
      <cdr:y>0.45921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EBCC6F95-74F5-4EB2-8FEC-802F06A1156A}"/>
            </a:ext>
          </a:extLst>
        </cdr:cNvPr>
        <cdr:cNvSpPr/>
      </cdr:nvSpPr>
      <cdr:spPr>
        <a:xfrm xmlns:a="http://schemas.openxmlformats.org/drawingml/2006/main">
          <a:off x="2704666" y="1258314"/>
          <a:ext cx="414613" cy="28170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0.41141</cdr:x>
      <cdr:y>0.16473</cdr:y>
    </cdr:from>
    <cdr:to>
      <cdr:x>0.90243</cdr:x>
      <cdr:y>0.75275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FCEACF8B-952F-4B68-8481-83186A9072FA}"/>
            </a:ext>
          </a:extLst>
        </cdr:cNvPr>
        <cdr:cNvGrpSpPr/>
      </cdr:nvGrpSpPr>
      <cdr:grpSpPr>
        <a:xfrm xmlns:a="http://schemas.openxmlformats.org/drawingml/2006/main">
          <a:off x="2219399" y="472240"/>
          <a:ext cx="2648865" cy="1685708"/>
          <a:chOff x="50800" y="50800"/>
          <a:chExt cx="2698057" cy="1731794"/>
        </a:xfrm>
      </cdr:grpSpPr>
      <cdr:sp macro="" textlink="">
        <cdr:nvSpPr>
          <cdr:cNvPr id="2" name="Rectangle: Rounded Corners 1">
            <a:extLst xmlns:a="http://schemas.openxmlformats.org/drawingml/2006/main">
              <a:ext uri="{FF2B5EF4-FFF2-40B4-BE49-F238E27FC236}">
                <a16:creationId xmlns:a16="http://schemas.microsoft.com/office/drawing/2014/main" id="{017A2A44-99F0-4A76-921F-E6C6571F5810}"/>
              </a:ext>
            </a:extLst>
          </cdr:cNvPr>
          <cdr:cNvSpPr/>
        </cdr:nvSpPr>
        <cdr:spPr>
          <a:xfrm xmlns:a="http://schemas.openxmlformats.org/drawingml/2006/main">
            <a:off x="935423" y="57724"/>
            <a:ext cx="907485" cy="172487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3" name="Rectangle: Rounded Corners 2">
            <a:extLst xmlns:a="http://schemas.openxmlformats.org/drawingml/2006/main">
              <a:ext uri="{FF2B5EF4-FFF2-40B4-BE49-F238E27FC236}">
                <a16:creationId xmlns:a16="http://schemas.microsoft.com/office/drawing/2014/main" id="{A60787F0-266C-4D0A-8F7B-5FD369F810BF}"/>
              </a:ext>
            </a:extLst>
          </cdr:cNvPr>
          <cdr:cNvSpPr/>
        </cdr:nvSpPr>
        <cdr:spPr>
          <a:xfrm xmlns:a="http://schemas.openxmlformats.org/drawingml/2006/main">
            <a:off x="1849870" y="50800"/>
            <a:ext cx="898987" cy="171479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:a16="http://schemas.microsoft.com/office/drawing/2014/main" id="{1EEC0B87-F01F-48CE-922C-CC0CC185DCC8}"/>
              </a:ext>
            </a:extLst>
          </cdr:cNvPr>
          <cdr:cNvSpPr/>
        </cdr:nvSpPr>
        <cdr:spPr>
          <a:xfrm xmlns:a="http://schemas.openxmlformats.org/drawingml/2006/main">
            <a:off x="50800" y="71572"/>
            <a:ext cx="880621" cy="1687065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0.46405</cdr:x>
      <cdr:y>0.61184</cdr:y>
    </cdr:from>
    <cdr:to>
      <cdr:x>0.51981</cdr:x>
      <cdr:y>0.69583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CA47DD8A-B3AB-48E7-8602-707203F827D2}"/>
            </a:ext>
          </a:extLst>
        </cdr:cNvPr>
        <cdr:cNvSpPr/>
      </cdr:nvSpPr>
      <cdr:spPr>
        <a:xfrm xmlns:a="http://schemas.openxmlformats.org/drawingml/2006/main">
          <a:off x="3455834" y="2051898"/>
          <a:ext cx="415250" cy="281674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0.37518</cdr:x>
      <cdr:y>0.13863</cdr:y>
    </cdr:from>
    <cdr:to>
      <cdr:x>0.37785</cdr:x>
      <cdr:y>0.86209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09B17BE-F782-4F0C-9BC1-C308FF03857F}"/>
            </a:ext>
          </a:extLst>
        </cdr:cNvPr>
        <cdr:cNvCxnSpPr/>
      </cdr:nvCxnSpPr>
      <cdr:spPr>
        <a:xfrm xmlns:a="http://schemas.openxmlformats.org/drawingml/2006/main" flipH="1">
          <a:off x="2794000" y="464910"/>
          <a:ext cx="19918" cy="2426239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621030</xdr:colOff>
      <xdr:row>3</xdr:row>
      <xdr:rowOff>114299</xdr:rowOff>
    </xdr:from>
    <xdr:to>
      <xdr:col>9</xdr:col>
      <xdr:colOff>601980</xdr:colOff>
      <xdr:row>21</xdr:row>
      <xdr:rowOff>85724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EBABB2F-F7E7-4E04-A86B-7A869F30C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112395</xdr:colOff>
      <xdr:row>3</xdr:row>
      <xdr:rowOff>114300</xdr:rowOff>
    </xdr:from>
    <xdr:to>
      <xdr:col>18</xdr:col>
      <xdr:colOff>93345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A7B3B-DDD2-48A4-AF87-803E4FB9B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619125</xdr:colOff>
      <xdr:row>22</xdr:row>
      <xdr:rowOff>45720</xdr:rowOff>
    </xdr:from>
    <xdr:to>
      <xdr:col>9</xdr:col>
      <xdr:colOff>600075</xdr:colOff>
      <xdr:row>40</xdr:row>
      <xdr:rowOff>17145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FAE975B-9967-4DCA-9C7E-B929AB7F3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121920</xdr:colOff>
      <xdr:row>22</xdr:row>
      <xdr:rowOff>45720</xdr:rowOff>
    </xdr:from>
    <xdr:to>
      <xdr:col>18</xdr:col>
      <xdr:colOff>102870</xdr:colOff>
      <xdr:row>40</xdr:row>
      <xdr:rowOff>17145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7DD299B-0D48-425D-B661-E316BEC8A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230505</xdr:colOff>
      <xdr:row>47</xdr:row>
      <xdr:rowOff>142875</xdr:rowOff>
    </xdr:from>
    <xdr:to>
      <xdr:col>10</xdr:col>
      <xdr:colOff>220980</xdr:colOff>
      <xdr:row>65</xdr:row>
      <xdr:rowOff>114300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99D7BAB-4728-459E-86B9-8D4709731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340995</xdr:colOff>
      <xdr:row>47</xdr:row>
      <xdr:rowOff>142876</xdr:rowOff>
    </xdr:from>
    <xdr:to>
      <xdr:col>18</xdr:col>
      <xdr:colOff>321945</xdr:colOff>
      <xdr:row>65</xdr:row>
      <xdr:rowOff>114301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860174-F232-4E48-862B-A2735C37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228600</xdr:colOff>
      <xdr:row>66</xdr:row>
      <xdr:rowOff>74296</xdr:rowOff>
    </xdr:from>
    <xdr:to>
      <xdr:col>10</xdr:col>
      <xdr:colOff>219075</xdr:colOff>
      <xdr:row>84</xdr:row>
      <xdr:rowOff>45721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B45E36C-572A-45B7-B3E3-26EA48C47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350520</xdr:colOff>
      <xdr:row>66</xdr:row>
      <xdr:rowOff>74296</xdr:rowOff>
    </xdr:from>
    <xdr:to>
      <xdr:col>18</xdr:col>
      <xdr:colOff>331470</xdr:colOff>
      <xdr:row>84</xdr:row>
      <xdr:rowOff>45721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86550E0D-7337-45D3-826B-0A3916819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66675</xdr:rowOff>
    </xdr:from>
    <xdr:to>
      <xdr:col>8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22</xdr:row>
      <xdr:rowOff>152400</xdr:rowOff>
    </xdr:from>
    <xdr:to>
      <xdr:col>8</xdr:col>
      <xdr:colOff>333375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41</xdr:row>
      <xdr:rowOff>0</xdr:rowOff>
    </xdr:from>
    <xdr:to>
      <xdr:col>8</xdr:col>
      <xdr:colOff>323850</xdr:colOff>
      <xdr:row>58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60</xdr:row>
      <xdr:rowOff>95250</xdr:rowOff>
    </xdr:from>
    <xdr:to>
      <xdr:col>8</xdr:col>
      <xdr:colOff>342900</xdr:colOff>
      <xdr:row>78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80</xdr:row>
      <xdr:rowOff>9525</xdr:rowOff>
    </xdr:from>
    <xdr:to>
      <xdr:col>8</xdr:col>
      <xdr:colOff>361950</xdr:colOff>
      <xdr:row>97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100</xdr:row>
      <xdr:rowOff>85725</xdr:rowOff>
    </xdr:from>
    <xdr:to>
      <xdr:col>8</xdr:col>
      <xdr:colOff>352425</xdr:colOff>
      <xdr:row>118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180975</xdr:colOff>
      <xdr:row>119</xdr:row>
      <xdr:rowOff>142875</xdr:rowOff>
    </xdr:from>
    <xdr:to>
      <xdr:col>8</xdr:col>
      <xdr:colOff>361950</xdr:colOff>
      <xdr:row>137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209550</xdr:colOff>
      <xdr:row>139</xdr:row>
      <xdr:rowOff>9525</xdr:rowOff>
    </xdr:from>
    <xdr:to>
      <xdr:col>8</xdr:col>
      <xdr:colOff>390525</xdr:colOff>
      <xdr:row>156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209550</xdr:colOff>
      <xdr:row>159</xdr:row>
      <xdr:rowOff>47625</xdr:rowOff>
    </xdr:from>
    <xdr:to>
      <xdr:col>8</xdr:col>
      <xdr:colOff>390525</xdr:colOff>
      <xdr:row>176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180</xdr:row>
      <xdr:rowOff>38100</xdr:rowOff>
    </xdr:from>
    <xdr:to>
      <xdr:col>8</xdr:col>
      <xdr:colOff>390525</xdr:colOff>
      <xdr:row>197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228600</xdr:colOff>
      <xdr:row>200</xdr:row>
      <xdr:rowOff>47625</xdr:rowOff>
    </xdr:from>
    <xdr:to>
      <xdr:col>8</xdr:col>
      <xdr:colOff>409575</xdr:colOff>
      <xdr:row>217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257175</xdr:colOff>
      <xdr:row>220</xdr:row>
      <xdr:rowOff>0</xdr:rowOff>
    </xdr:from>
    <xdr:to>
      <xdr:col>8</xdr:col>
      <xdr:colOff>438150</xdr:colOff>
      <xdr:row>237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276225</xdr:colOff>
      <xdr:row>240</xdr:row>
      <xdr:rowOff>57150</xdr:rowOff>
    </xdr:from>
    <xdr:to>
      <xdr:col>8</xdr:col>
      <xdr:colOff>457200</xdr:colOff>
      <xdr:row>257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295275</xdr:colOff>
      <xdr:row>261</xdr:row>
      <xdr:rowOff>57150</xdr:rowOff>
    </xdr:from>
    <xdr:to>
      <xdr:col>8</xdr:col>
      <xdr:colOff>476250</xdr:colOff>
      <xdr:row>278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295275</xdr:colOff>
      <xdr:row>281</xdr:row>
      <xdr:rowOff>38100</xdr:rowOff>
    </xdr:from>
    <xdr:to>
      <xdr:col>8</xdr:col>
      <xdr:colOff>476250</xdr:colOff>
      <xdr:row>298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323850</xdr:colOff>
      <xdr:row>301</xdr:row>
      <xdr:rowOff>0</xdr:rowOff>
    </xdr:from>
    <xdr:to>
      <xdr:col>8</xdr:col>
      <xdr:colOff>504825</xdr:colOff>
      <xdr:row>318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333375</xdr:colOff>
      <xdr:row>321</xdr:row>
      <xdr:rowOff>0</xdr:rowOff>
    </xdr:from>
    <xdr:to>
      <xdr:col>8</xdr:col>
      <xdr:colOff>514350</xdr:colOff>
      <xdr:row>338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342900</xdr:colOff>
      <xdr:row>341</xdr:row>
      <xdr:rowOff>38100</xdr:rowOff>
    </xdr:from>
    <xdr:to>
      <xdr:col>12</xdr:col>
      <xdr:colOff>0</xdr:colOff>
      <xdr:row>361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361950</xdr:colOff>
      <xdr:row>363</xdr:row>
      <xdr:rowOff>104775</xdr:rowOff>
    </xdr:from>
    <xdr:to>
      <xdr:col>8</xdr:col>
      <xdr:colOff>542925</xdr:colOff>
      <xdr:row>381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544830</xdr:colOff>
      <xdr:row>3</xdr:row>
      <xdr:rowOff>72390</xdr:rowOff>
    </xdr:from>
    <xdr:to>
      <xdr:col>17</xdr:col>
      <xdr:colOff>392430</xdr:colOff>
      <xdr:row>21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514350</xdr:colOff>
      <xdr:row>22</xdr:row>
      <xdr:rowOff>150495</xdr:rowOff>
    </xdr:from>
    <xdr:to>
      <xdr:col>17</xdr:col>
      <xdr:colOff>342900</xdr:colOff>
      <xdr:row>39</xdr:row>
      <xdr:rowOff>55245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514350</xdr:colOff>
      <xdr:row>41</xdr:row>
      <xdr:rowOff>7620</xdr:rowOff>
    </xdr:from>
    <xdr:to>
      <xdr:col>17</xdr:col>
      <xdr:colOff>352425</xdr:colOff>
      <xdr:row>58</xdr:row>
      <xdr:rowOff>102870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579120</xdr:colOff>
      <xdr:row>60</xdr:row>
      <xdr:rowOff>106680</xdr:rowOff>
    </xdr:from>
    <xdr:to>
      <xdr:col>17</xdr:col>
      <xdr:colOff>417195</xdr:colOff>
      <xdr:row>78</xdr:row>
      <xdr:rowOff>40005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579120</xdr:colOff>
      <xdr:row>80</xdr:row>
      <xdr:rowOff>11430</xdr:rowOff>
    </xdr:from>
    <xdr:to>
      <xdr:col>17</xdr:col>
      <xdr:colOff>417195</xdr:colOff>
      <xdr:row>97</xdr:row>
      <xdr:rowOff>112395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554355</xdr:colOff>
      <xdr:row>100</xdr:row>
      <xdr:rowOff>87630</xdr:rowOff>
    </xdr:from>
    <xdr:to>
      <xdr:col>17</xdr:col>
      <xdr:colOff>392430</xdr:colOff>
      <xdr:row>118</xdr:row>
      <xdr:rowOff>15240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586740</xdr:colOff>
      <xdr:row>119</xdr:row>
      <xdr:rowOff>146685</xdr:rowOff>
    </xdr:from>
    <xdr:to>
      <xdr:col>17</xdr:col>
      <xdr:colOff>424815</xdr:colOff>
      <xdr:row>137</xdr:row>
      <xdr:rowOff>80010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609600</xdr:colOff>
      <xdr:row>139</xdr:row>
      <xdr:rowOff>1905</xdr:rowOff>
    </xdr:from>
    <xdr:to>
      <xdr:col>17</xdr:col>
      <xdr:colOff>447675</xdr:colOff>
      <xdr:row>156</xdr:row>
      <xdr:rowOff>97155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5715</xdr:colOff>
      <xdr:row>159</xdr:row>
      <xdr:rowOff>49530</xdr:rowOff>
    </xdr:from>
    <xdr:to>
      <xdr:col>17</xdr:col>
      <xdr:colOff>468630</xdr:colOff>
      <xdr:row>176</xdr:row>
      <xdr:rowOff>144780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617220</xdr:colOff>
      <xdr:row>180</xdr:row>
      <xdr:rowOff>32385</xdr:rowOff>
    </xdr:from>
    <xdr:to>
      <xdr:col>17</xdr:col>
      <xdr:colOff>455295</xdr:colOff>
      <xdr:row>197</xdr:row>
      <xdr:rowOff>127635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26504</xdr:colOff>
      <xdr:row>200</xdr:row>
      <xdr:rowOff>42076</xdr:rowOff>
    </xdr:from>
    <xdr:to>
      <xdr:col>17</xdr:col>
      <xdr:colOff>484450</xdr:colOff>
      <xdr:row>217</xdr:row>
      <xdr:rowOff>137326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29486</xdr:colOff>
      <xdr:row>220</xdr:row>
      <xdr:rowOff>8945</xdr:rowOff>
    </xdr:from>
    <xdr:to>
      <xdr:col>17</xdr:col>
      <xdr:colOff>487432</xdr:colOff>
      <xdr:row>237</xdr:row>
      <xdr:rowOff>104195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38431</xdr:colOff>
      <xdr:row>240</xdr:row>
      <xdr:rowOff>59967</xdr:rowOff>
    </xdr:from>
    <xdr:to>
      <xdr:col>17</xdr:col>
      <xdr:colOff>496377</xdr:colOff>
      <xdr:row>257</xdr:row>
      <xdr:rowOff>157205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56984</xdr:colOff>
      <xdr:row>261</xdr:row>
      <xdr:rowOff>57979</xdr:rowOff>
    </xdr:from>
    <xdr:to>
      <xdr:col>17</xdr:col>
      <xdr:colOff>514930</xdr:colOff>
      <xdr:row>278</xdr:row>
      <xdr:rowOff>153229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62616</xdr:colOff>
      <xdr:row>281</xdr:row>
      <xdr:rowOff>33131</xdr:rowOff>
    </xdr:from>
    <xdr:to>
      <xdr:col>17</xdr:col>
      <xdr:colOff>520562</xdr:colOff>
      <xdr:row>298</xdr:row>
      <xdr:rowOff>128381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79181</xdr:colOff>
      <xdr:row>301</xdr:row>
      <xdr:rowOff>8282</xdr:rowOff>
    </xdr:from>
    <xdr:to>
      <xdr:col>17</xdr:col>
      <xdr:colOff>537127</xdr:colOff>
      <xdr:row>318</xdr:row>
      <xdr:rowOff>103532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86139</xdr:colOff>
      <xdr:row>321</xdr:row>
      <xdr:rowOff>663</xdr:rowOff>
    </xdr:from>
    <xdr:to>
      <xdr:col>17</xdr:col>
      <xdr:colOff>544085</xdr:colOff>
      <xdr:row>338</xdr:row>
      <xdr:rowOff>95913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305463</xdr:colOff>
      <xdr:row>341</xdr:row>
      <xdr:rowOff>47708</xdr:rowOff>
    </xdr:from>
    <xdr:to>
      <xdr:col>24</xdr:col>
      <xdr:colOff>227606</xdr:colOff>
      <xdr:row>361</xdr:row>
      <xdr:rowOff>76283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141326</xdr:colOff>
      <xdr:row>363</xdr:row>
      <xdr:rowOff>106160</xdr:rowOff>
    </xdr:from>
    <xdr:to>
      <xdr:col>17</xdr:col>
      <xdr:colOff>599271</xdr:colOff>
      <xdr:row>381</xdr:row>
      <xdr:rowOff>35131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</xdr:col>
      <xdr:colOff>16565</xdr:colOff>
      <xdr:row>3</xdr:row>
      <xdr:rowOff>41413</xdr:rowOff>
    </xdr:from>
    <xdr:to>
      <xdr:col>27</xdr:col>
      <xdr:colOff>477077</xdr:colOff>
      <xdr:row>20</xdr:row>
      <xdr:rowOff>136663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19</xdr:col>
      <xdr:colOff>49696</xdr:colOff>
      <xdr:row>22</xdr:row>
      <xdr:rowOff>157369</xdr:rowOff>
    </xdr:from>
    <xdr:to>
      <xdr:col>27</xdr:col>
      <xdr:colOff>491158</xdr:colOff>
      <xdr:row>39</xdr:row>
      <xdr:rowOff>62119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19</xdr:col>
      <xdr:colOff>41413</xdr:colOff>
      <xdr:row>40</xdr:row>
      <xdr:rowOff>140804</xdr:rowOff>
    </xdr:from>
    <xdr:to>
      <xdr:col>27</xdr:col>
      <xdr:colOff>492400</xdr:colOff>
      <xdr:row>58</xdr:row>
      <xdr:rowOff>70402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</xdr:col>
      <xdr:colOff>604630</xdr:colOff>
      <xdr:row>60</xdr:row>
      <xdr:rowOff>99391</xdr:rowOff>
    </xdr:from>
    <xdr:to>
      <xdr:col>27</xdr:col>
      <xdr:colOff>442704</xdr:colOff>
      <xdr:row>78</xdr:row>
      <xdr:rowOff>32716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19</xdr:col>
      <xdr:colOff>24848</xdr:colOff>
      <xdr:row>80</xdr:row>
      <xdr:rowOff>0</xdr:rowOff>
    </xdr:from>
    <xdr:to>
      <xdr:col>27</xdr:col>
      <xdr:colOff>475835</xdr:colOff>
      <xdr:row>97</xdr:row>
      <xdr:rowOff>98977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19</xdr:col>
      <xdr:colOff>0</xdr:colOff>
      <xdr:row>100</xdr:row>
      <xdr:rowOff>57978</xdr:rowOff>
    </xdr:from>
    <xdr:to>
      <xdr:col>27</xdr:col>
      <xdr:colOff>450987</xdr:colOff>
      <xdr:row>117</xdr:row>
      <xdr:rowOff>153228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19</xdr:col>
      <xdr:colOff>0</xdr:colOff>
      <xdr:row>119</xdr:row>
      <xdr:rowOff>99391</xdr:rowOff>
    </xdr:from>
    <xdr:to>
      <xdr:col>27</xdr:col>
      <xdr:colOff>450987</xdr:colOff>
      <xdr:row>137</xdr:row>
      <xdr:rowOff>32716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19</xdr:col>
      <xdr:colOff>0</xdr:colOff>
      <xdr:row>139</xdr:row>
      <xdr:rowOff>33131</xdr:rowOff>
    </xdr:from>
    <xdr:to>
      <xdr:col>27</xdr:col>
      <xdr:colOff>450987</xdr:colOff>
      <xdr:row>156</xdr:row>
      <xdr:rowOff>128381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19</xdr:col>
      <xdr:colOff>8282</xdr:colOff>
      <xdr:row>159</xdr:row>
      <xdr:rowOff>16565</xdr:rowOff>
    </xdr:from>
    <xdr:to>
      <xdr:col>27</xdr:col>
      <xdr:colOff>459269</xdr:colOff>
      <xdr:row>176</xdr:row>
      <xdr:rowOff>111815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19</xdr:col>
      <xdr:colOff>16566</xdr:colOff>
      <xdr:row>180</xdr:row>
      <xdr:rowOff>24847</xdr:rowOff>
    </xdr:from>
    <xdr:to>
      <xdr:col>27</xdr:col>
      <xdr:colOff>467553</xdr:colOff>
      <xdr:row>197</xdr:row>
      <xdr:rowOff>120097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24847</xdr:colOff>
      <xdr:row>200</xdr:row>
      <xdr:rowOff>74543</xdr:rowOff>
    </xdr:from>
    <xdr:to>
      <xdr:col>27</xdr:col>
      <xdr:colOff>470865</xdr:colOff>
      <xdr:row>218</xdr:row>
      <xdr:rowOff>4141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19</xdr:col>
      <xdr:colOff>8282</xdr:colOff>
      <xdr:row>220</xdr:row>
      <xdr:rowOff>0</xdr:rowOff>
    </xdr:from>
    <xdr:to>
      <xdr:col>27</xdr:col>
      <xdr:colOff>454300</xdr:colOff>
      <xdr:row>237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18</xdr:col>
      <xdr:colOff>588066</xdr:colOff>
      <xdr:row>240</xdr:row>
      <xdr:rowOff>74544</xdr:rowOff>
    </xdr:from>
    <xdr:to>
      <xdr:col>27</xdr:col>
      <xdr:colOff>421171</xdr:colOff>
      <xdr:row>258</xdr:row>
      <xdr:rowOff>4142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596348</xdr:colOff>
      <xdr:row>261</xdr:row>
      <xdr:rowOff>8282</xdr:rowOff>
    </xdr:from>
    <xdr:to>
      <xdr:col>27</xdr:col>
      <xdr:colOff>429453</xdr:colOff>
      <xdr:row>278</xdr:row>
      <xdr:rowOff>103532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18</xdr:col>
      <xdr:colOff>588065</xdr:colOff>
      <xdr:row>281</xdr:row>
      <xdr:rowOff>33130</xdr:rowOff>
    </xdr:from>
    <xdr:to>
      <xdr:col>27</xdr:col>
      <xdr:colOff>421170</xdr:colOff>
      <xdr:row>298</xdr:row>
      <xdr:rowOff>128380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18</xdr:col>
      <xdr:colOff>563217</xdr:colOff>
      <xdr:row>301</xdr:row>
      <xdr:rowOff>8282</xdr:rowOff>
    </xdr:from>
    <xdr:to>
      <xdr:col>27</xdr:col>
      <xdr:colOff>396322</xdr:colOff>
      <xdr:row>318</xdr:row>
      <xdr:rowOff>103532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18</xdr:col>
      <xdr:colOff>521804</xdr:colOff>
      <xdr:row>321</xdr:row>
      <xdr:rowOff>24848</xdr:rowOff>
    </xdr:from>
    <xdr:to>
      <xdr:col>27</xdr:col>
      <xdr:colOff>354909</xdr:colOff>
      <xdr:row>338</xdr:row>
      <xdr:rowOff>120098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24</xdr:col>
      <xdr:colOff>557892</xdr:colOff>
      <xdr:row>363</xdr:row>
      <xdr:rowOff>137432</xdr:rowOff>
    </xdr:from>
    <xdr:to>
      <xdr:col>33</xdr:col>
      <xdr:colOff>390998</xdr:colOff>
      <xdr:row>381</xdr:row>
      <xdr:rowOff>70757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27</xdr:col>
      <xdr:colOff>631115</xdr:colOff>
      <xdr:row>3</xdr:row>
      <xdr:rowOff>40789</xdr:rowOff>
    </xdr:from>
    <xdr:to>
      <xdr:col>36</xdr:col>
      <xdr:colOff>443928</xdr:colOff>
      <xdr:row>20</xdr:row>
      <xdr:rowOff>136039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27</xdr:col>
      <xdr:colOff>645795</xdr:colOff>
      <xdr:row>22</xdr:row>
      <xdr:rowOff>161925</xdr:rowOff>
    </xdr:from>
    <xdr:to>
      <xdr:col>36</xdr:col>
      <xdr:colOff>439557</xdr:colOff>
      <xdr:row>39</xdr:row>
      <xdr:rowOff>60960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28</xdr:col>
      <xdr:colOff>17145</xdr:colOff>
      <xdr:row>40</xdr:row>
      <xdr:rowOff>133350</xdr:rowOff>
    </xdr:from>
    <xdr:to>
      <xdr:col>36</xdr:col>
      <xdr:colOff>468132</xdr:colOff>
      <xdr:row>58</xdr:row>
      <xdr:rowOff>62948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27</xdr:col>
      <xdr:colOff>636270</xdr:colOff>
      <xdr:row>60</xdr:row>
      <xdr:rowOff>97155</xdr:rowOff>
    </xdr:from>
    <xdr:to>
      <xdr:col>36</xdr:col>
      <xdr:colOff>436244</xdr:colOff>
      <xdr:row>78</xdr:row>
      <xdr:rowOff>30480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27</xdr:col>
      <xdr:colOff>636270</xdr:colOff>
      <xdr:row>79</xdr:row>
      <xdr:rowOff>160020</xdr:rowOff>
    </xdr:from>
    <xdr:to>
      <xdr:col>36</xdr:col>
      <xdr:colOff>439557</xdr:colOff>
      <xdr:row>97</xdr:row>
      <xdr:rowOff>91357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28</xdr:col>
      <xdr:colOff>20955</xdr:colOff>
      <xdr:row>100</xdr:row>
      <xdr:rowOff>51435</xdr:rowOff>
    </xdr:from>
    <xdr:to>
      <xdr:col>36</xdr:col>
      <xdr:colOff>452892</xdr:colOff>
      <xdr:row>117</xdr:row>
      <xdr:rowOff>152400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28</xdr:col>
      <xdr:colOff>5715</xdr:colOff>
      <xdr:row>119</xdr:row>
      <xdr:rowOff>110490</xdr:rowOff>
    </xdr:from>
    <xdr:to>
      <xdr:col>36</xdr:col>
      <xdr:colOff>437652</xdr:colOff>
      <xdr:row>137</xdr:row>
      <xdr:rowOff>43815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27</xdr:col>
      <xdr:colOff>634365</xdr:colOff>
      <xdr:row>139</xdr:row>
      <xdr:rowOff>24765</xdr:rowOff>
    </xdr:from>
    <xdr:to>
      <xdr:col>36</xdr:col>
      <xdr:colOff>418602</xdr:colOff>
      <xdr:row>156</xdr:row>
      <xdr:rowOff>120015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27</xdr:col>
      <xdr:colOff>628650</xdr:colOff>
      <xdr:row>159</xdr:row>
      <xdr:rowOff>3810</xdr:rowOff>
    </xdr:from>
    <xdr:to>
      <xdr:col>36</xdr:col>
      <xdr:colOff>412887</xdr:colOff>
      <xdr:row>176</xdr:row>
      <xdr:rowOff>99060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27</xdr:col>
      <xdr:colOff>641985</xdr:colOff>
      <xdr:row>180</xdr:row>
      <xdr:rowOff>26670</xdr:rowOff>
    </xdr:from>
    <xdr:to>
      <xdr:col>36</xdr:col>
      <xdr:colOff>426222</xdr:colOff>
      <xdr:row>197</xdr:row>
      <xdr:rowOff>121920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28</xdr:col>
      <xdr:colOff>24765</xdr:colOff>
      <xdr:row>200</xdr:row>
      <xdr:rowOff>80010</xdr:rowOff>
    </xdr:from>
    <xdr:to>
      <xdr:col>36</xdr:col>
      <xdr:colOff>451733</xdr:colOff>
      <xdr:row>218</xdr:row>
      <xdr:rowOff>9608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27</xdr:col>
      <xdr:colOff>643890</xdr:colOff>
      <xdr:row>220</xdr:row>
      <xdr:rowOff>15240</xdr:rowOff>
    </xdr:from>
    <xdr:to>
      <xdr:col>36</xdr:col>
      <xdr:colOff>423158</xdr:colOff>
      <xdr:row>237</xdr:row>
      <xdr:rowOff>110490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27</xdr:col>
      <xdr:colOff>622935</xdr:colOff>
      <xdr:row>240</xdr:row>
      <xdr:rowOff>80010</xdr:rowOff>
    </xdr:from>
    <xdr:to>
      <xdr:col>36</xdr:col>
      <xdr:colOff>398890</xdr:colOff>
      <xdr:row>258</xdr:row>
      <xdr:rowOff>9608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28</xdr:col>
      <xdr:colOff>5715</xdr:colOff>
      <xdr:row>261</xdr:row>
      <xdr:rowOff>24765</xdr:rowOff>
    </xdr:from>
    <xdr:to>
      <xdr:col>36</xdr:col>
      <xdr:colOff>429370</xdr:colOff>
      <xdr:row>278</xdr:row>
      <xdr:rowOff>120015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27</xdr:col>
      <xdr:colOff>624840</xdr:colOff>
      <xdr:row>281</xdr:row>
      <xdr:rowOff>24765</xdr:rowOff>
    </xdr:from>
    <xdr:to>
      <xdr:col>36</xdr:col>
      <xdr:colOff>400795</xdr:colOff>
      <xdr:row>298</xdr:row>
      <xdr:rowOff>120015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27</xdr:col>
      <xdr:colOff>596265</xdr:colOff>
      <xdr:row>301</xdr:row>
      <xdr:rowOff>15240</xdr:rowOff>
    </xdr:from>
    <xdr:to>
      <xdr:col>36</xdr:col>
      <xdr:colOff>372220</xdr:colOff>
      <xdr:row>318</xdr:row>
      <xdr:rowOff>110490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37</xdr:col>
      <xdr:colOff>219075</xdr:colOff>
      <xdr:row>341</xdr:row>
      <xdr:rowOff>38100</xdr:rowOff>
    </xdr:from>
    <xdr:to>
      <xdr:col>49</xdr:col>
      <xdr:colOff>182632</xdr:colOff>
      <xdr:row>361</xdr:row>
      <xdr:rowOff>66675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34</xdr:col>
      <xdr:colOff>9525</xdr:colOff>
      <xdr:row>363</xdr:row>
      <xdr:rowOff>144780</xdr:rowOff>
    </xdr:from>
    <xdr:to>
      <xdr:col>42</xdr:col>
      <xdr:colOff>505571</xdr:colOff>
      <xdr:row>381</xdr:row>
      <xdr:rowOff>72390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0</xdr:colOff>
      <xdr:row>387</xdr:row>
      <xdr:rowOff>144780</xdr:rowOff>
    </xdr:from>
    <xdr:to>
      <xdr:col>12</xdr:col>
      <xdr:colOff>28799</xdr:colOff>
      <xdr:row>400</xdr:row>
      <xdr:rowOff>119542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70857" y="63513244"/>
          <a:ext cx="6764335" cy="2097477"/>
          <a:chOff x="899160" y="65166240"/>
          <a:chExt cx="6902039" cy="2154082"/>
        </a:xfrm>
      </xdr:grpSpPr>
      <xdr:sp macro="" textlink="">
        <xdr:nvSpPr>
          <xdr:cNvPr id="79" name="Rectangle: Rounded Corners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/>
        </xdr:nvSpPr>
        <xdr:spPr>
          <a:xfrm>
            <a:off x="899160" y="65189100"/>
            <a:ext cx="1614055" cy="2130829"/>
          </a:xfrm>
          <a:prstGeom prst="roundRect">
            <a:avLst/>
          </a:prstGeom>
          <a:solidFill>
            <a:schemeClr val="accent6">
              <a:alpha val="2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3" name="Rectangle: Rounded Corners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>
          <a:xfrm>
            <a:off x="2529840" y="65189100"/>
            <a:ext cx="527326" cy="2131222"/>
          </a:xfrm>
          <a:prstGeom prst="roundRect">
            <a:avLst/>
          </a:prstGeom>
          <a:solidFill>
            <a:srgbClr val="FFFF00">
              <a:alpha val="30000"/>
            </a:srgb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4" name="Rectangle: Rounded Corners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/>
        </xdr:nvSpPr>
        <xdr:spPr>
          <a:xfrm>
            <a:off x="3070860" y="65181480"/>
            <a:ext cx="1113014" cy="2131222"/>
          </a:xfrm>
          <a:prstGeom prst="roundRect">
            <a:avLst/>
          </a:prstGeom>
          <a:solidFill>
            <a:srgbClr val="FFC000">
              <a:alpha val="35000"/>
            </a:srgb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5" name="Rectangle: Rounded Corners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/>
        </xdr:nvSpPr>
        <xdr:spPr>
          <a:xfrm>
            <a:off x="4198620" y="65181480"/>
            <a:ext cx="1265109" cy="2131222"/>
          </a:xfrm>
          <a:prstGeom prst="roundRect">
            <a:avLst/>
          </a:prstGeom>
          <a:solidFill>
            <a:srgbClr val="C00000">
              <a:alpha val="15000"/>
            </a:srgb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6" name="Rectangle: Rounded Corners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/>
        </xdr:nvSpPr>
        <xdr:spPr>
          <a:xfrm>
            <a:off x="5478780" y="65181480"/>
            <a:ext cx="882239" cy="2131222"/>
          </a:xfrm>
          <a:prstGeom prst="roundRect">
            <a:avLst/>
          </a:prstGeom>
          <a:solidFill>
            <a:schemeClr val="bg1">
              <a:lumMod val="75000"/>
              <a:alpha val="3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7" name="Rectangle: Rounded Corners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SpPr/>
        </xdr:nvSpPr>
        <xdr:spPr>
          <a:xfrm>
            <a:off x="6918960" y="65166240"/>
            <a:ext cx="882239" cy="2131222"/>
          </a:xfrm>
          <a:prstGeom prst="roundRect">
            <a:avLst/>
          </a:prstGeom>
          <a:solidFill>
            <a:schemeClr val="bg1">
              <a:lumMod val="75000"/>
              <a:alpha val="3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sp macro="" textlink="">
        <xdr:nvSpPr>
          <xdr:cNvPr id="88" name="Rectangle: Rounded Corners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SpPr/>
        </xdr:nvSpPr>
        <xdr:spPr>
          <a:xfrm>
            <a:off x="6377940" y="65173860"/>
            <a:ext cx="527326" cy="2131222"/>
          </a:xfrm>
          <a:prstGeom prst="roundRect">
            <a:avLst/>
          </a:prstGeom>
          <a:solidFill>
            <a:srgbClr val="FFFF00">
              <a:alpha val="30000"/>
            </a:srgb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</xdr:grpSp>
    <xdr:clientData/>
  </xdr:twoCellAnchor>
  <xdr:twoCellAnchor>
    <xdr:from>
      <xdr:col>24</xdr:col>
      <xdr:colOff>504246</xdr:colOff>
      <xdr:row>341</xdr:row>
      <xdr:rowOff>47708</xdr:rowOff>
    </xdr:from>
    <xdr:to>
      <xdr:col>36</xdr:col>
      <xdr:colOff>414463</xdr:colOff>
      <xdr:row>361</xdr:row>
      <xdr:rowOff>76283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358295C-0BAC-40FD-AA5A-B0B75AF48C27}"/>
            </a:ext>
          </a:extLst>
        </xdr:cNvPr>
        <xdr:cNvGrpSpPr/>
      </xdr:nvGrpSpPr>
      <xdr:grpSpPr>
        <a:xfrm>
          <a:off x="15458496" y="55905029"/>
          <a:ext cx="7285288" cy="3294290"/>
          <a:chOff x="15678932" y="55880537"/>
          <a:chExt cx="7421360" cy="3294289"/>
        </a:xfrm>
      </xdr:grpSpPr>
      <xdr:graphicFrame macro="">
        <xdr:nvGraphicFramePr>
          <xdr:cNvPr id="61" name="Chart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GraphicFramePr>
            <a:graphicFrameLocks/>
          </xdr:cNvGraphicFramePr>
        </xdr:nvGraphicFramePr>
        <xdr:xfrm>
          <a:off x="15678932" y="55880537"/>
          <a:ext cx="7421360" cy="32942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5"/>
          </a:graphicData>
        </a:graphic>
      </xdr:graphicFrame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GrpSpPr/>
        </xdr:nvGrpSpPr>
        <xdr:grpSpPr>
          <a:xfrm>
            <a:off x="16016151" y="56437057"/>
            <a:ext cx="6568738" cy="2127885"/>
            <a:chOff x="0" y="7620"/>
            <a:chExt cx="6228476" cy="2146462"/>
          </a:xfrm>
        </xdr:grpSpPr>
        <xdr:sp macro="" textlink="">
          <xdr:nvSpPr>
            <xdr:cNvPr id="90" name="Rectangle: Rounded Corners 89">
              <a:extLst>
                <a:ext uri="{FF2B5EF4-FFF2-40B4-BE49-F238E27FC236}">
                  <a16:creationId xmlns:a16="http://schemas.microsoft.com/office/drawing/2014/main" id="{00000000-0008-0000-0200-00005A000000}"/>
                </a:ext>
              </a:extLst>
            </xdr:cNvPr>
            <xdr:cNvSpPr/>
          </xdr:nvSpPr>
          <xdr:spPr>
            <a:xfrm>
              <a:off x="0" y="22860"/>
              <a:ext cx="1711642" cy="2130829"/>
            </a:xfrm>
            <a:prstGeom prst="roundRect">
              <a:avLst/>
            </a:prstGeom>
            <a:solidFill>
              <a:schemeClr val="accent6">
                <a:alpha val="25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  <xdr:sp macro="" textlink="">
          <xdr:nvSpPr>
            <xdr:cNvPr id="91" name="Rectangle: Rounded Corners 90">
              <a:extLst>
                <a:ext uri="{FF2B5EF4-FFF2-40B4-BE49-F238E27FC236}">
                  <a16:creationId xmlns:a16="http://schemas.microsoft.com/office/drawing/2014/main" id="{00000000-0008-0000-0200-00005B000000}"/>
                </a:ext>
              </a:extLst>
            </xdr:cNvPr>
            <xdr:cNvSpPr/>
          </xdr:nvSpPr>
          <xdr:spPr>
            <a:xfrm>
              <a:off x="1711642" y="22860"/>
              <a:ext cx="594156" cy="2131222"/>
            </a:xfrm>
            <a:prstGeom prst="roundRect">
              <a:avLst/>
            </a:prstGeom>
            <a:solidFill>
              <a:srgbClr val="FFFF00">
                <a:alpha val="30000"/>
              </a:srgb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  <xdr:sp macro="" textlink="">
          <xdr:nvSpPr>
            <xdr:cNvPr id="92" name="Rectangle: Rounded Corners 91">
              <a:extLst>
                <a:ext uri="{FF2B5EF4-FFF2-40B4-BE49-F238E27FC236}">
                  <a16:creationId xmlns:a16="http://schemas.microsoft.com/office/drawing/2014/main" id="{00000000-0008-0000-0200-00005C000000}"/>
                </a:ext>
              </a:extLst>
            </xdr:cNvPr>
            <xdr:cNvSpPr/>
          </xdr:nvSpPr>
          <xdr:spPr>
            <a:xfrm>
              <a:off x="2283567" y="8376"/>
              <a:ext cx="1172792" cy="2131222"/>
            </a:xfrm>
            <a:prstGeom prst="roundRect">
              <a:avLst/>
            </a:prstGeom>
            <a:solidFill>
              <a:srgbClr val="FFC000">
                <a:alpha val="35000"/>
              </a:srgb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  <xdr:sp macro="" textlink="">
          <xdr:nvSpPr>
            <xdr:cNvPr id="93" name="Rectangle: Rounded Corners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SpPr/>
          </xdr:nvSpPr>
          <xdr:spPr>
            <a:xfrm>
              <a:off x="3454981" y="15240"/>
              <a:ext cx="1149018" cy="2131222"/>
            </a:xfrm>
            <a:prstGeom prst="roundRect">
              <a:avLst/>
            </a:prstGeom>
            <a:solidFill>
              <a:srgbClr val="C00000">
                <a:alpha val="15000"/>
              </a:srgb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  <xdr:sp macro="" textlink="">
          <xdr:nvSpPr>
            <xdr:cNvPr id="94" name="Rectangle: Rounded Corners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/>
          </xdr:nvSpPr>
          <xdr:spPr>
            <a:xfrm>
              <a:off x="4619849" y="15240"/>
              <a:ext cx="1038079" cy="2131222"/>
            </a:xfrm>
            <a:prstGeom prst="roundRect">
              <a:avLst/>
            </a:prstGeom>
            <a:solidFill>
              <a:schemeClr val="bg1">
                <a:lumMod val="75000"/>
                <a:alpha val="35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  <xdr:sp macro="" textlink="">
          <xdr:nvSpPr>
            <xdr:cNvPr id="96" name="Rectangle: Rounded Corners 95">
              <a:extLst>
                <a:ext uri="{FF2B5EF4-FFF2-40B4-BE49-F238E27FC236}">
                  <a16:creationId xmlns:a16="http://schemas.microsoft.com/office/drawing/2014/main" id="{00000000-0008-0000-0200-000060000000}"/>
                </a:ext>
              </a:extLst>
            </xdr:cNvPr>
            <xdr:cNvSpPr/>
          </xdr:nvSpPr>
          <xdr:spPr>
            <a:xfrm>
              <a:off x="5673778" y="7620"/>
              <a:ext cx="554698" cy="2131222"/>
            </a:xfrm>
            <a:prstGeom prst="roundRect">
              <a:avLst/>
            </a:prstGeom>
            <a:solidFill>
              <a:srgbClr val="FFFF00">
                <a:alpha val="30000"/>
              </a:srgb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th-TH" sz="1100"/>
            </a:p>
          </xdr:txBody>
        </xdr:sp>
      </xdr:grpSp>
    </xdr:grpSp>
    <xdr:clientData/>
  </xdr:twoCellAnchor>
  <xdr:twoCellAnchor>
    <xdr:from>
      <xdr:col>30</xdr:col>
      <xdr:colOff>94211</xdr:colOff>
      <xdr:row>344</xdr:row>
      <xdr:rowOff>15932</xdr:rowOff>
    </xdr:from>
    <xdr:to>
      <xdr:col>30</xdr:col>
      <xdr:colOff>99235</xdr:colOff>
      <xdr:row>358</xdr:row>
      <xdr:rowOff>71812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H="1">
          <a:off x="19130356" y="57359896"/>
          <a:ext cx="5024" cy="2383443"/>
        </a:xfrm>
        <a:prstGeom prst="line">
          <a:avLst/>
        </a:prstGeom>
        <a:ln w="12700" cmpd="sng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560070</xdr:colOff>
      <xdr:row>321</xdr:row>
      <xdr:rowOff>17145</xdr:rowOff>
    </xdr:from>
    <xdr:to>
      <xdr:col>36</xdr:col>
      <xdr:colOff>336026</xdr:colOff>
      <xdr:row>338</xdr:row>
      <xdr:rowOff>112395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17351284" y="52608752"/>
          <a:ext cx="5314063" cy="2871107"/>
          <a:chOff x="17641570" y="53166645"/>
          <a:chExt cx="5427456" cy="2901950"/>
        </a:xfrm>
      </xdr:grpSpPr>
      <xdr:graphicFrame macro="">
        <xdr:nvGraphicFramePr>
          <xdr:cNvPr id="80" name="Chart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aphicFramePr>
            <a:graphicFrameLocks/>
          </xdr:cNvGraphicFramePr>
        </xdr:nvGraphicFramePr>
        <xdr:xfrm>
          <a:off x="17641570" y="53166645"/>
          <a:ext cx="5427456" cy="2901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6"/>
          </a:graphicData>
        </a:graphic>
      </xdr:graphicFrame>
      <xdr:sp macro="" textlink="">
        <xdr:nvSpPr>
          <xdr:cNvPr id="99" name="Rectangle: Rounded Corners 9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/>
        </xdr:nvSpPr>
        <xdr:spPr>
          <a:xfrm>
            <a:off x="21762720" y="53741983"/>
            <a:ext cx="866140" cy="1689387"/>
          </a:xfrm>
          <a:prstGeom prst="roundRect">
            <a:avLst/>
          </a:prstGeom>
          <a:solidFill>
            <a:srgbClr val="C00000">
              <a:alpha val="15000"/>
            </a:srgb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th-TH" sz="1100"/>
          </a:p>
        </xdr:txBody>
      </xdr: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CxnSpPr/>
        </xdr:nvCxnSpPr>
        <xdr:spPr>
          <a:xfrm flipH="1">
            <a:off x="21777742" y="53698140"/>
            <a:ext cx="15461" cy="1908203"/>
          </a:xfrm>
          <a:prstGeom prst="line">
            <a:avLst/>
          </a:prstGeom>
          <a:ln w="15875" cmpd="sng">
            <a:solidFill>
              <a:srgbClr val="C00000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0.04615</cdr:x>
      <cdr:y>0.12995</cdr:y>
    </cdr:from>
    <cdr:to>
      <cdr:x>0.92901</cdr:x>
      <cdr:y>0.80248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9EED035D-45F3-4197-8F2E-AE1F43C0F4F6}"/>
            </a:ext>
          </a:extLst>
        </cdr:cNvPr>
        <cdr:cNvGrpSpPr/>
      </cdr:nvGrpSpPr>
      <cdr:grpSpPr>
        <a:xfrm xmlns:a="http://schemas.openxmlformats.org/drawingml/2006/main">
          <a:off x="335210" y="428093"/>
          <a:ext cx="6412648" cy="2215509"/>
          <a:chOff x="0" y="7620"/>
          <a:chExt cx="6276020" cy="2146462"/>
        </a:xfrm>
      </cdr:grpSpPr>
      <cdr:sp macro="" textlink="">
        <cdr:nvSpPr>
          <cdr:cNvPr id="12" name="Rectangle: Rounded Corners 11">
            <a:extLst xmlns:a="http://schemas.openxmlformats.org/drawingml/2006/main">
              <a:ext uri="{FF2B5EF4-FFF2-40B4-BE49-F238E27FC236}">
                <a16:creationId xmlns:a16="http://schemas.microsoft.com/office/drawing/2014/main" id="{AEAD0377-D941-4CA3-A576-F5FC90527516}"/>
              </a:ext>
            </a:extLst>
          </cdr:cNvPr>
          <cdr:cNvSpPr/>
        </cdr:nvSpPr>
        <cdr:spPr>
          <a:xfrm xmlns:a="http://schemas.openxmlformats.org/drawingml/2006/main">
            <a:off x="0" y="22860"/>
            <a:ext cx="1767112" cy="2130829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accent6">
              <a:alpha val="25000"/>
            </a:scheme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3" name="Rectangle: Rounded Corners 12">
            <a:extLst xmlns:a="http://schemas.openxmlformats.org/drawingml/2006/main">
              <a:ext uri="{FF2B5EF4-FFF2-40B4-BE49-F238E27FC236}">
                <a16:creationId xmlns:a16="http://schemas.microsoft.com/office/drawing/2014/main" id="{A750128C-A4C5-4D1E-8765-01CB295AD358}"/>
              </a:ext>
            </a:extLst>
          </cdr:cNvPr>
          <cdr:cNvSpPr/>
        </cdr:nvSpPr>
        <cdr:spPr>
          <a:xfrm xmlns:a="http://schemas.openxmlformats.org/drawingml/2006/main">
            <a:off x="1767111" y="22860"/>
            <a:ext cx="570548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4" name="Rectangle: Rounded Corners 13">
            <a:extLst xmlns:a="http://schemas.openxmlformats.org/drawingml/2006/main">
              <a:ext uri="{FF2B5EF4-FFF2-40B4-BE49-F238E27FC236}">
                <a16:creationId xmlns:a16="http://schemas.microsoft.com/office/drawing/2014/main" id="{21B1ABA7-0AB2-47DD-B21B-999D0EACCDDA}"/>
              </a:ext>
            </a:extLst>
          </cdr:cNvPr>
          <cdr:cNvSpPr/>
        </cdr:nvSpPr>
        <cdr:spPr>
          <a:xfrm xmlns:a="http://schemas.openxmlformats.org/drawingml/2006/main">
            <a:off x="2329734" y="15240"/>
            <a:ext cx="1109399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5" name="Rectangle: Rounded Corners 14">
            <a:extLst xmlns:a="http://schemas.openxmlformats.org/drawingml/2006/main">
              <a:ext uri="{FF2B5EF4-FFF2-40B4-BE49-F238E27FC236}">
                <a16:creationId xmlns:a16="http://schemas.microsoft.com/office/drawing/2014/main" id="{EDE9DFE7-45BC-4CC5-9691-CB6E09215991}"/>
              </a:ext>
            </a:extLst>
          </cdr:cNvPr>
          <cdr:cNvSpPr/>
        </cdr:nvSpPr>
        <cdr:spPr>
          <a:xfrm xmlns:a="http://schemas.openxmlformats.org/drawingml/2006/main">
            <a:off x="3447057" y="15240"/>
            <a:ext cx="1196565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6" name="Rectangle: Rounded Corners 15">
            <a:extLst xmlns:a="http://schemas.openxmlformats.org/drawingml/2006/main">
              <a:ext uri="{FF2B5EF4-FFF2-40B4-BE49-F238E27FC236}">
                <a16:creationId xmlns:a16="http://schemas.microsoft.com/office/drawing/2014/main" id="{9FCF4902-0EA0-4474-9DD7-91A8E840A00B}"/>
              </a:ext>
            </a:extLst>
          </cdr:cNvPr>
          <cdr:cNvSpPr/>
        </cdr:nvSpPr>
        <cdr:spPr>
          <a:xfrm xmlns:a="http://schemas.openxmlformats.org/drawingml/2006/main">
            <a:off x="4651546" y="15240"/>
            <a:ext cx="1069776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bg1">
              <a:lumMod val="75000"/>
              <a:alpha val="35000"/>
            </a:scheme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8" name="Rectangle: Rounded Corners 17">
            <a:extLst xmlns:a="http://schemas.openxmlformats.org/drawingml/2006/main">
              <a:ext uri="{FF2B5EF4-FFF2-40B4-BE49-F238E27FC236}">
                <a16:creationId xmlns:a16="http://schemas.microsoft.com/office/drawing/2014/main" id="{FD668E4B-7389-4015-88B8-0DEC990CF6B0}"/>
              </a:ext>
            </a:extLst>
          </cdr:cNvPr>
          <cdr:cNvSpPr/>
        </cdr:nvSpPr>
        <cdr:spPr>
          <a:xfrm xmlns:a="http://schemas.openxmlformats.org/drawingml/2006/main">
            <a:off x="5721322" y="7620"/>
            <a:ext cx="554698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  <cdr:relSizeAnchor xmlns:cdr="http://schemas.openxmlformats.org/drawingml/2006/chartDrawing">
    <cdr:from>
      <cdr:x>0.53013</cdr:x>
      <cdr:y>0.09812</cdr:y>
    </cdr:from>
    <cdr:to>
      <cdr:x>0.53061</cdr:x>
      <cdr:y>0.80901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6AAD9615-83C8-43E6-9B92-3A12954150DD}"/>
            </a:ext>
          </a:extLst>
        </cdr:cNvPr>
        <cdr:cNvCxnSpPr/>
      </cdr:nvCxnSpPr>
      <cdr:spPr>
        <a:xfrm xmlns:a="http://schemas.openxmlformats.org/drawingml/2006/main">
          <a:off x="3931228" y="329045"/>
          <a:ext cx="3588" cy="2384104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0.45678</cdr:x>
      <cdr:y>0.10723</cdr:y>
    </cdr:from>
    <cdr:to>
      <cdr:x>0.45746</cdr:x>
      <cdr:y>0.81784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00801AF2-CD01-46FC-92FA-CD99AA9B3A30}"/>
            </a:ext>
          </a:extLst>
        </cdr:cNvPr>
        <cdr:cNvCxnSpPr/>
      </cdr:nvCxnSpPr>
      <cdr:spPr>
        <a:xfrm xmlns:a="http://schemas.openxmlformats.org/drawingml/2006/main" flipH="1">
          <a:off x="3387343" y="359599"/>
          <a:ext cx="5042" cy="2383148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0.54365</cdr:x>
      <cdr:y>0.66835</cdr:y>
    </cdr:from>
    <cdr:to>
      <cdr:x>0.59958</cdr:x>
      <cdr:y>0.75235</cdr:y>
    </cdr:to>
    <cdr:sp macro="" textlink="">
      <cdr:nvSpPr>
        <cdr:cNvPr id="22" name="Oval 21">
          <a:extLst xmlns:a="http://schemas.openxmlformats.org/drawingml/2006/main">
            <a:ext uri="{FF2B5EF4-FFF2-40B4-BE49-F238E27FC236}">
              <a16:creationId xmlns:a16="http://schemas.microsoft.com/office/drawing/2014/main" id="{EBCC6F95-74F5-4EB2-8FEC-802F06A1156A}"/>
            </a:ext>
          </a:extLst>
        </cdr:cNvPr>
        <cdr:cNvSpPr/>
      </cdr:nvSpPr>
      <cdr:spPr>
        <a:xfrm xmlns:a="http://schemas.openxmlformats.org/drawingml/2006/main">
          <a:off x="4031549" y="2241411"/>
          <a:ext cx="414757" cy="28170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0.4061</cdr:x>
      <cdr:y>0.14891</cdr:y>
    </cdr:from>
    <cdr:to>
      <cdr:x>0.90079</cdr:x>
      <cdr:y>0.73579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1C4436E1-36B7-4C24-9661-F0D610CA507E}"/>
            </a:ext>
          </a:extLst>
        </cdr:cNvPr>
        <cdr:cNvGrpSpPr/>
      </cdr:nvGrpSpPr>
      <cdr:grpSpPr>
        <a:xfrm xmlns:a="http://schemas.openxmlformats.org/drawingml/2006/main">
          <a:off x="2167795" y="427739"/>
          <a:ext cx="2640696" cy="1685794"/>
          <a:chOff x="50800" y="50800"/>
          <a:chExt cx="2698057" cy="1731794"/>
        </a:xfrm>
      </cdr:grpSpPr>
      <cdr:sp macro="" textlink="">
        <cdr:nvSpPr>
          <cdr:cNvPr id="2" name="Rectangle: Rounded Corners 1">
            <a:extLst xmlns:a="http://schemas.openxmlformats.org/drawingml/2006/main">
              <a:ext uri="{FF2B5EF4-FFF2-40B4-BE49-F238E27FC236}">
                <a16:creationId xmlns:a16="http://schemas.microsoft.com/office/drawing/2014/main" id="{017A2A44-99F0-4A76-921F-E6C6571F5810}"/>
              </a:ext>
            </a:extLst>
          </cdr:cNvPr>
          <cdr:cNvSpPr/>
        </cdr:nvSpPr>
        <cdr:spPr>
          <a:xfrm xmlns:a="http://schemas.openxmlformats.org/drawingml/2006/main">
            <a:off x="935423" y="57724"/>
            <a:ext cx="907485" cy="172487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3" name="Rectangle: Rounded Corners 2">
            <a:extLst xmlns:a="http://schemas.openxmlformats.org/drawingml/2006/main">
              <a:ext uri="{FF2B5EF4-FFF2-40B4-BE49-F238E27FC236}">
                <a16:creationId xmlns:a16="http://schemas.microsoft.com/office/drawing/2014/main" id="{A60787F0-266C-4D0A-8F7B-5FD369F810BF}"/>
              </a:ext>
            </a:extLst>
          </cdr:cNvPr>
          <cdr:cNvSpPr/>
        </cdr:nvSpPr>
        <cdr:spPr>
          <a:xfrm xmlns:a="http://schemas.openxmlformats.org/drawingml/2006/main">
            <a:off x="1849870" y="50800"/>
            <a:ext cx="898987" cy="171479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:a16="http://schemas.microsoft.com/office/drawing/2014/main" id="{1EEC0B87-F01F-48CE-922C-CC0CC185DCC8}"/>
              </a:ext>
            </a:extLst>
          </cdr:cNvPr>
          <cdr:cNvSpPr/>
        </cdr:nvSpPr>
        <cdr:spPr>
          <a:xfrm xmlns:a="http://schemas.openxmlformats.org/drawingml/2006/main">
            <a:off x="50800" y="71572"/>
            <a:ext cx="880621" cy="1687065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0.81371</cdr:x>
      <cdr:y>0.1906</cdr:y>
    </cdr:from>
    <cdr:to>
      <cdr:x>0.91425</cdr:x>
      <cdr:y>0.77284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3DAC52C5-5562-4AA2-AE37-DE42C20ADC91}"/>
            </a:ext>
          </a:extLst>
        </cdr:cNvPr>
        <cdr:cNvSpPr/>
      </cdr:nvSpPr>
      <cdr:spPr>
        <a:xfrm xmlns:a="http://schemas.openxmlformats.org/drawingml/2006/main">
          <a:off x="4440140" y="561340"/>
          <a:ext cx="548641" cy="1714787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15000"/>
          </a:srgb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0.81646</cdr:x>
      <cdr:y>0.17571</cdr:y>
    </cdr:from>
    <cdr:to>
      <cdr:x>0.8193</cdr:x>
      <cdr:y>0.83312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5B4F1A-8D08-46B7-883C-4A4511495248}"/>
            </a:ext>
          </a:extLst>
        </cdr:cNvPr>
        <cdr:cNvCxnSpPr/>
      </cdr:nvCxnSpPr>
      <cdr:spPr>
        <a:xfrm xmlns:a="http://schemas.openxmlformats.org/drawingml/2006/main" flipH="1">
          <a:off x="4455160" y="517497"/>
          <a:ext cx="15461" cy="1936143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0.05331</cdr:x>
      <cdr:y>0.14365</cdr:y>
    </cdr:from>
    <cdr:to>
      <cdr:x>0.93277</cdr:x>
      <cdr:y>0.78265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73153850-7408-4757-8490-50BE615067BD}"/>
            </a:ext>
          </a:extLst>
        </cdr:cNvPr>
        <cdr:cNvGrpSpPr/>
      </cdr:nvGrpSpPr>
      <cdr:grpSpPr>
        <a:xfrm xmlns:a="http://schemas.openxmlformats.org/drawingml/2006/main">
          <a:off x="387564" y="473225"/>
          <a:ext cx="6393674" cy="2105051"/>
          <a:chOff x="308356" y="7620"/>
          <a:chExt cx="6218266" cy="2146069"/>
        </a:xfrm>
      </cdr:grpSpPr>
      <cdr:sp macro="" textlink="">
        <cdr:nvSpPr>
          <cdr:cNvPr id="11" name="Rectangle: Rounded Corners 10">
            <a:extLst xmlns:a="http://schemas.openxmlformats.org/drawingml/2006/main">
              <a:ext uri="{FF2B5EF4-FFF2-40B4-BE49-F238E27FC236}">
                <a16:creationId xmlns:a16="http://schemas.microsoft.com/office/drawing/2014/main" id="{FDA3847C-3F78-40B5-BD7A-623E445623BE}"/>
              </a:ext>
            </a:extLst>
          </cdr:cNvPr>
          <cdr:cNvSpPr/>
        </cdr:nvSpPr>
        <cdr:spPr>
          <a:xfrm xmlns:a="http://schemas.openxmlformats.org/drawingml/2006/main">
            <a:off x="308356" y="22860"/>
            <a:ext cx="1711643" cy="2130829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accent6">
              <a:alpha val="25000"/>
            </a:scheme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2" name="Rectangle: Rounded Corners 11">
            <a:extLst xmlns:a="http://schemas.openxmlformats.org/drawingml/2006/main">
              <a:ext uri="{FF2B5EF4-FFF2-40B4-BE49-F238E27FC236}">
                <a16:creationId xmlns:a16="http://schemas.microsoft.com/office/drawing/2014/main" id="{1DF29E69-FE55-4870-ADCA-624F583B20EA}"/>
              </a:ext>
            </a:extLst>
          </cdr:cNvPr>
          <cdr:cNvSpPr/>
        </cdr:nvSpPr>
        <cdr:spPr>
          <a:xfrm xmlns:a="http://schemas.openxmlformats.org/drawingml/2006/main">
            <a:off x="2019930" y="15240"/>
            <a:ext cx="593330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3" name="Rectangle: Rounded Corners 12">
            <a:extLst xmlns:a="http://schemas.openxmlformats.org/drawingml/2006/main">
              <a:ext uri="{FF2B5EF4-FFF2-40B4-BE49-F238E27FC236}">
                <a16:creationId xmlns:a16="http://schemas.microsoft.com/office/drawing/2014/main" id="{3AFC51AF-4E01-4965-9879-D79B139E50C7}"/>
              </a:ext>
            </a:extLst>
          </cdr:cNvPr>
          <cdr:cNvSpPr/>
        </cdr:nvSpPr>
        <cdr:spPr>
          <a:xfrm xmlns:a="http://schemas.openxmlformats.org/drawingml/2006/main">
            <a:off x="2614319" y="15240"/>
            <a:ext cx="1093549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4" name="Rectangle: Rounded Corners 13">
            <a:extLst xmlns:a="http://schemas.openxmlformats.org/drawingml/2006/main">
              <a:ext uri="{FF2B5EF4-FFF2-40B4-BE49-F238E27FC236}">
                <a16:creationId xmlns:a16="http://schemas.microsoft.com/office/drawing/2014/main" id="{E6EAB83F-2D38-486C-B265-DE94FDB370C0}"/>
              </a:ext>
            </a:extLst>
          </cdr:cNvPr>
          <cdr:cNvSpPr/>
        </cdr:nvSpPr>
        <cdr:spPr>
          <a:xfrm xmlns:a="http://schemas.openxmlformats.org/drawingml/2006/main">
            <a:off x="3699943" y="15240"/>
            <a:ext cx="1129099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5" name="Rectangle: Rounded Corners 14">
            <a:extLst xmlns:a="http://schemas.openxmlformats.org/drawingml/2006/main">
              <a:ext uri="{FF2B5EF4-FFF2-40B4-BE49-F238E27FC236}">
                <a16:creationId xmlns:a16="http://schemas.microsoft.com/office/drawing/2014/main" id="{EE26DDFE-7CF4-49E7-AF7E-3FB20F2F02B0}"/>
              </a:ext>
            </a:extLst>
          </cdr:cNvPr>
          <cdr:cNvSpPr/>
        </cdr:nvSpPr>
        <cdr:spPr>
          <a:xfrm xmlns:a="http://schemas.openxmlformats.org/drawingml/2006/main">
            <a:off x="4837283" y="15240"/>
            <a:ext cx="1112492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bg1">
              <a:lumMod val="75000"/>
              <a:alpha val="35000"/>
            </a:scheme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17" name="Rectangle: Rounded Corners 16">
            <a:extLst xmlns:a="http://schemas.openxmlformats.org/drawingml/2006/main">
              <a:ext uri="{FF2B5EF4-FFF2-40B4-BE49-F238E27FC236}">
                <a16:creationId xmlns:a16="http://schemas.microsoft.com/office/drawing/2014/main" id="{5BBF30FE-87E3-4939-8B6D-A7BE51C946C3}"/>
              </a:ext>
            </a:extLst>
          </cdr:cNvPr>
          <cdr:cNvSpPr/>
        </cdr:nvSpPr>
        <cdr:spPr>
          <a:xfrm xmlns:a="http://schemas.openxmlformats.org/drawingml/2006/main">
            <a:off x="5949775" y="7620"/>
            <a:ext cx="576847" cy="2131222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  <cdr:relSizeAnchor xmlns:cdr="http://schemas.openxmlformats.org/drawingml/2006/chartDrawing">
    <cdr:from>
      <cdr:x>0.37996</cdr:x>
      <cdr:y>0.11531</cdr:y>
    </cdr:from>
    <cdr:to>
      <cdr:x>0.38064</cdr:x>
      <cdr:y>0.82592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AEAF9743-2823-4A2C-B1E1-501F0C1BD262}"/>
            </a:ext>
          </a:extLst>
        </cdr:cNvPr>
        <cdr:cNvCxnSpPr/>
      </cdr:nvCxnSpPr>
      <cdr:spPr>
        <a:xfrm xmlns:a="http://schemas.openxmlformats.org/drawingml/2006/main" flipH="1">
          <a:off x="2813070" y="386700"/>
          <a:ext cx="5035" cy="2383149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0.29331</cdr:x>
      <cdr:y>0.11306</cdr:y>
    </cdr:from>
    <cdr:to>
      <cdr:x>0.29399</cdr:x>
      <cdr:y>0.82367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1B7D2B2-4D18-45AD-8FFC-7113562A9839}"/>
            </a:ext>
          </a:extLst>
        </cdr:cNvPr>
        <cdr:cNvCxnSpPr/>
      </cdr:nvCxnSpPr>
      <cdr:spPr>
        <a:xfrm xmlns:a="http://schemas.openxmlformats.org/drawingml/2006/main" flipH="1">
          <a:off x="2171551" y="379153"/>
          <a:ext cx="5034" cy="2383149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0.38112</cdr:x>
      <cdr:y>0.6676</cdr:y>
    </cdr:from>
    <cdr:to>
      <cdr:x>0.67816</cdr:x>
      <cdr:y>0.7516</cdr:y>
    </cdr:to>
    <cdr:sp macro="" textlink="">
      <cdr:nvSpPr>
        <cdr:cNvPr id="20" name="Oval 19">
          <a:extLst xmlns:a="http://schemas.openxmlformats.org/drawingml/2006/main">
            <a:ext uri="{FF2B5EF4-FFF2-40B4-BE49-F238E27FC236}">
              <a16:creationId xmlns:a16="http://schemas.microsoft.com/office/drawing/2014/main" id="{EBCC6F95-74F5-4EB2-8FEC-802F06A1156A}"/>
            </a:ext>
          </a:extLst>
        </cdr:cNvPr>
        <cdr:cNvSpPr/>
      </cdr:nvSpPr>
      <cdr:spPr>
        <a:xfrm xmlns:a="http://schemas.openxmlformats.org/drawingml/2006/main">
          <a:off x="2821689" y="2238912"/>
          <a:ext cx="2199165" cy="28170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0.41708</cdr:x>
      <cdr:y>0.15172</cdr:y>
    </cdr:from>
    <cdr:to>
      <cdr:x>0.91153</cdr:x>
      <cdr:y>0.73947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4F5D7838-CB09-4036-A06F-0FFCB8ACDA55}"/>
            </a:ext>
          </a:extLst>
        </cdr:cNvPr>
        <cdr:cNvGrpSpPr/>
      </cdr:nvGrpSpPr>
      <cdr:grpSpPr>
        <a:xfrm xmlns:a="http://schemas.openxmlformats.org/drawingml/2006/main">
          <a:off x="2234096" y="435150"/>
          <a:ext cx="2648529" cy="1685734"/>
          <a:chOff x="50800" y="50800"/>
          <a:chExt cx="2698057" cy="1731794"/>
        </a:xfrm>
      </cdr:grpSpPr>
      <cdr:sp macro="" textlink="">
        <cdr:nvSpPr>
          <cdr:cNvPr id="2" name="Rectangle: Rounded Corners 1">
            <a:extLst xmlns:a="http://schemas.openxmlformats.org/drawingml/2006/main">
              <a:ext uri="{FF2B5EF4-FFF2-40B4-BE49-F238E27FC236}">
                <a16:creationId xmlns:a16="http://schemas.microsoft.com/office/drawing/2014/main" id="{017A2A44-99F0-4A76-921F-E6C6571F5810}"/>
              </a:ext>
            </a:extLst>
          </cdr:cNvPr>
          <cdr:cNvSpPr/>
        </cdr:nvSpPr>
        <cdr:spPr>
          <a:xfrm xmlns:a="http://schemas.openxmlformats.org/drawingml/2006/main">
            <a:off x="935423" y="57724"/>
            <a:ext cx="907485" cy="172487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3" name="Rectangle: Rounded Corners 2">
            <a:extLst xmlns:a="http://schemas.openxmlformats.org/drawingml/2006/main">
              <a:ext uri="{FF2B5EF4-FFF2-40B4-BE49-F238E27FC236}">
                <a16:creationId xmlns:a16="http://schemas.microsoft.com/office/drawing/2014/main" id="{A60787F0-266C-4D0A-8F7B-5FD369F810BF}"/>
              </a:ext>
            </a:extLst>
          </cdr:cNvPr>
          <cdr:cNvSpPr/>
        </cdr:nvSpPr>
        <cdr:spPr>
          <a:xfrm xmlns:a="http://schemas.openxmlformats.org/drawingml/2006/main">
            <a:off x="1849870" y="50800"/>
            <a:ext cx="898987" cy="171479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:a16="http://schemas.microsoft.com/office/drawing/2014/main" id="{1EEC0B87-F01F-48CE-922C-CC0CC185DCC8}"/>
              </a:ext>
            </a:extLst>
          </cdr:cNvPr>
          <cdr:cNvSpPr/>
        </cdr:nvSpPr>
        <cdr:spPr>
          <a:xfrm xmlns:a="http://schemas.openxmlformats.org/drawingml/2006/main">
            <a:off x="50800" y="71572"/>
            <a:ext cx="880621" cy="1687065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0.74804</cdr:x>
      <cdr:y>0.18479</cdr:y>
    </cdr:from>
    <cdr:to>
      <cdr:x>0.89446</cdr:x>
      <cdr:y>0.76703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43E0FF43-B94F-4BD9-A5F6-1FF63803ADEE}"/>
            </a:ext>
          </a:extLst>
        </cdr:cNvPr>
        <cdr:cNvSpPr/>
      </cdr:nvSpPr>
      <cdr:spPr>
        <a:xfrm xmlns:a="http://schemas.openxmlformats.org/drawingml/2006/main">
          <a:off x="4081780" y="544223"/>
          <a:ext cx="798996" cy="1714787"/>
        </a:xfrm>
        <a:prstGeom xmlns:a="http://schemas.openxmlformats.org/drawingml/2006/main" prst="roundRect">
          <a:avLst/>
        </a:prstGeom>
        <a:solidFill xmlns:a="http://schemas.openxmlformats.org/drawingml/2006/main">
          <a:srgbClr val="C00000">
            <a:alpha val="15000"/>
          </a:srgbClr>
        </a:solidFill>
        <a:ln xmlns:a="http://schemas.openxmlformats.org/drawingml/2006/main">
          <a:solidFill>
            <a:schemeClr val="accent6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th-TH" sz="1100"/>
        </a:p>
      </cdr:txBody>
    </cdr:sp>
  </cdr:relSizeAnchor>
  <cdr:relSizeAnchor xmlns:cdr="http://schemas.openxmlformats.org/drawingml/2006/chartDrawing">
    <cdr:from>
      <cdr:x>0.75079</cdr:x>
      <cdr:y>0.1699</cdr:y>
    </cdr:from>
    <cdr:to>
      <cdr:x>0.75362</cdr:x>
      <cdr:y>0.82731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13A59AA-80F4-439C-BDC4-52698FEA16C7}"/>
            </a:ext>
          </a:extLst>
        </cdr:cNvPr>
        <cdr:cNvCxnSpPr/>
      </cdr:nvCxnSpPr>
      <cdr:spPr>
        <a:xfrm xmlns:a="http://schemas.openxmlformats.org/drawingml/2006/main" flipH="1">
          <a:off x="4096800" y="500380"/>
          <a:ext cx="15461" cy="1936143"/>
        </a:xfrm>
        <a:prstGeom xmlns:a="http://schemas.openxmlformats.org/drawingml/2006/main" prst="line">
          <a:avLst/>
        </a:prstGeom>
        <a:ln xmlns:a="http://schemas.openxmlformats.org/drawingml/2006/main" w="15875" cmpd="sng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0.41084</cdr:x>
      <cdr:y>0.14891</cdr:y>
    </cdr:from>
    <cdr:to>
      <cdr:x>0.90118</cdr:x>
      <cdr:y>0.73579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0A9CE8F8-5433-4F32-AD44-FAB6B5E6B586}"/>
            </a:ext>
          </a:extLst>
        </cdr:cNvPr>
        <cdr:cNvGrpSpPr/>
      </cdr:nvGrpSpPr>
      <cdr:grpSpPr>
        <a:xfrm xmlns:a="http://schemas.openxmlformats.org/drawingml/2006/main">
          <a:off x="2206709" y="427739"/>
          <a:ext cx="2633721" cy="1685794"/>
          <a:chOff x="50800" y="50800"/>
          <a:chExt cx="2698057" cy="1731794"/>
        </a:xfrm>
      </cdr:grpSpPr>
      <cdr:sp macro="" textlink="">
        <cdr:nvSpPr>
          <cdr:cNvPr id="2" name="Rectangle: Rounded Corners 1">
            <a:extLst xmlns:a="http://schemas.openxmlformats.org/drawingml/2006/main">
              <a:ext uri="{FF2B5EF4-FFF2-40B4-BE49-F238E27FC236}">
                <a16:creationId xmlns:a16="http://schemas.microsoft.com/office/drawing/2014/main" id="{017A2A44-99F0-4A76-921F-E6C6571F5810}"/>
              </a:ext>
            </a:extLst>
          </cdr:cNvPr>
          <cdr:cNvSpPr/>
        </cdr:nvSpPr>
        <cdr:spPr>
          <a:xfrm xmlns:a="http://schemas.openxmlformats.org/drawingml/2006/main">
            <a:off x="935423" y="57724"/>
            <a:ext cx="907485" cy="172487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C000">
              <a:alpha val="3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3" name="Rectangle: Rounded Corners 2">
            <a:extLst xmlns:a="http://schemas.openxmlformats.org/drawingml/2006/main">
              <a:ext uri="{FF2B5EF4-FFF2-40B4-BE49-F238E27FC236}">
                <a16:creationId xmlns:a16="http://schemas.microsoft.com/office/drawing/2014/main" id="{A60787F0-266C-4D0A-8F7B-5FD369F810BF}"/>
              </a:ext>
            </a:extLst>
          </cdr:cNvPr>
          <cdr:cNvSpPr/>
        </cdr:nvSpPr>
        <cdr:spPr>
          <a:xfrm xmlns:a="http://schemas.openxmlformats.org/drawingml/2006/main">
            <a:off x="1849870" y="50800"/>
            <a:ext cx="898987" cy="1714790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C00000">
              <a:alpha val="15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  <cdr:sp macro="" textlink="">
        <cdr:nvSpPr>
          <cdr:cNvPr id="4" name="Rectangle: Rounded Corners 3">
            <a:extLst xmlns:a="http://schemas.openxmlformats.org/drawingml/2006/main">
              <a:ext uri="{FF2B5EF4-FFF2-40B4-BE49-F238E27FC236}">
                <a16:creationId xmlns:a16="http://schemas.microsoft.com/office/drawing/2014/main" id="{1EEC0B87-F01F-48CE-922C-CC0CC185DCC8}"/>
              </a:ext>
            </a:extLst>
          </cdr:cNvPr>
          <cdr:cNvSpPr/>
        </cdr:nvSpPr>
        <cdr:spPr>
          <a:xfrm xmlns:a="http://schemas.openxmlformats.org/drawingml/2006/main">
            <a:off x="50800" y="71572"/>
            <a:ext cx="880621" cy="1687065"/>
          </a:xfrm>
          <a:prstGeom xmlns:a="http://schemas.openxmlformats.org/drawingml/2006/main" prst="roundRect">
            <a:avLst/>
          </a:prstGeom>
          <a:solidFill xmlns:a="http://schemas.openxmlformats.org/drawingml/2006/main">
            <a:srgbClr val="FFFF00">
              <a:alpha val="30000"/>
            </a:srgbClr>
          </a:solidFill>
          <a:ln xmlns:a="http://schemas.openxmlformats.org/drawingml/2006/main">
            <a:solidFill>
              <a:schemeClr val="accent6">
                <a:lumMod val="40000"/>
                <a:lumOff val="60000"/>
              </a:schemeClr>
            </a:solidFill>
          </a:ln>
        </cdr:spPr>
        <cdr:style>
          <a:lnRef xmlns:a="http://schemas.openxmlformats.org/drawingml/2006/main" idx="2">
            <a:schemeClr val="accent6">
              <a:shade val="50000"/>
            </a:schemeClr>
          </a:lnRef>
          <a:fillRef xmlns:a="http://schemas.openxmlformats.org/drawingml/2006/main" idx="1">
            <a:schemeClr val="accent6"/>
          </a:fillRef>
          <a:effectRef xmlns:a="http://schemas.openxmlformats.org/drawingml/2006/main" idx="0">
            <a:schemeClr val="accent6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th-TH" sz="1100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30062\Downloads\B-score%20TTD%20analysis%20template%20V1.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_all data"/>
      <sheetName val="TTD_A"/>
      <sheetName val="Graph TTD"/>
      <sheetName val="TTD_databy IT"/>
      <sheetName val="TTD_databy IT graph"/>
    </sheetNames>
    <sheetDataSet>
      <sheetData sheetId="0"/>
      <sheetData sheetId="1"/>
      <sheetData sheetId="2"/>
      <sheetData sheetId="3">
        <row r="3">
          <cell r="B3" t="str">
            <v>4Q_2021</v>
          </cell>
          <cell r="C3">
            <v>44500</v>
          </cell>
          <cell r="D3">
            <v>44530</v>
          </cell>
          <cell r="E3">
            <v>44561</v>
          </cell>
          <cell r="F3">
            <v>44592</v>
          </cell>
          <cell r="G3">
            <v>44620</v>
          </cell>
          <cell r="H3">
            <v>44651</v>
          </cell>
          <cell r="I3">
            <v>44681</v>
          </cell>
          <cell r="J3">
            <v>44712</v>
          </cell>
        </row>
        <row r="6">
          <cell r="C6">
            <v>125</v>
          </cell>
          <cell r="D6">
            <v>109</v>
          </cell>
          <cell r="E6">
            <v>145</v>
          </cell>
          <cell r="F6">
            <v>196</v>
          </cell>
          <cell r="G6">
            <v>102</v>
          </cell>
          <cell r="H6">
            <v>134</v>
          </cell>
          <cell r="I6">
            <v>117</v>
          </cell>
          <cell r="J6">
            <v>142</v>
          </cell>
        </row>
        <row r="7">
          <cell r="C7">
            <v>98</v>
          </cell>
          <cell r="D7">
            <v>77</v>
          </cell>
          <cell r="E7">
            <v>127</v>
          </cell>
          <cell r="F7">
            <v>168</v>
          </cell>
          <cell r="G7">
            <v>90</v>
          </cell>
          <cell r="H7">
            <v>120</v>
          </cell>
          <cell r="I7">
            <v>104</v>
          </cell>
          <cell r="J7">
            <v>126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28E6-B8B7-44AB-84A2-FFFD2FD437A6}">
  <dimension ref="A1:AM1970"/>
  <sheetViews>
    <sheetView topLeftCell="A1942" workbookViewId="0">
      <selection activeCell="O1961" sqref="O1961"/>
    </sheetView>
  </sheetViews>
  <sheetFormatPr defaultColWidth="9.140625" defaultRowHeight="12.75" x14ac:dyDescent="0.2"/>
  <cols>
    <col min="1" max="1" width="33.42578125" style="4" bestFit="1" customWidth="1"/>
    <col min="2" max="2" width="9.140625" style="3" customWidth="1"/>
    <col min="3" max="3" width="10.28515625" style="3" bestFit="1" customWidth="1"/>
    <col min="4" max="4" width="9.140625" style="3" customWidth="1"/>
    <col min="5" max="5" width="9.140625" style="1"/>
    <col min="6" max="6" width="26" style="1" bestFit="1" customWidth="1"/>
    <col min="7" max="7" width="9.42578125" style="1" bestFit="1" customWidth="1"/>
    <col min="8" max="16384" width="9.140625" style="1"/>
  </cols>
  <sheetData>
    <row r="1" spans="1:39" ht="15" x14ac:dyDescent="0.25">
      <c r="A1" s="44" t="s">
        <v>216</v>
      </c>
      <c r="G1" s="1" t="s">
        <v>233</v>
      </c>
      <c r="L1" s="2"/>
      <c r="S1" s="2"/>
    </row>
    <row r="2" spans="1:39" x14ac:dyDescent="0.2">
      <c r="L2" s="2"/>
      <c r="S2" s="2"/>
    </row>
    <row r="3" spans="1:39" s="38" customFormat="1" x14ac:dyDescent="0.2">
      <c r="A3" s="43"/>
      <c r="B3" s="42" t="s">
        <v>215</v>
      </c>
      <c r="C3" s="42" t="s">
        <v>214</v>
      </c>
      <c r="D3" s="42" t="s">
        <v>213</v>
      </c>
      <c r="E3" s="40">
        <v>44256</v>
      </c>
      <c r="F3" s="40">
        <v>44287</v>
      </c>
      <c r="G3" s="40">
        <v>44317</v>
      </c>
      <c r="H3" s="40">
        <v>44348</v>
      </c>
      <c r="I3" s="40">
        <v>44378</v>
      </c>
      <c r="J3" s="40">
        <v>44409</v>
      </c>
      <c r="K3" s="40">
        <v>44440</v>
      </c>
      <c r="L3" s="41">
        <v>44470</v>
      </c>
      <c r="M3" s="40">
        <v>44501</v>
      </c>
      <c r="N3" s="40">
        <v>44531</v>
      </c>
      <c r="O3" s="40">
        <v>44562</v>
      </c>
      <c r="P3" s="40">
        <v>44593</v>
      </c>
      <c r="Q3" s="40">
        <v>44621</v>
      </c>
      <c r="R3" s="40">
        <v>44652</v>
      </c>
      <c r="S3" s="41">
        <v>44682</v>
      </c>
      <c r="T3" s="40">
        <v>44713</v>
      </c>
      <c r="U3" s="40">
        <v>44743</v>
      </c>
      <c r="V3" s="40">
        <v>44774</v>
      </c>
      <c r="W3" s="40">
        <v>44805</v>
      </c>
      <c r="X3" s="40">
        <v>44835</v>
      </c>
      <c r="Y3" s="40">
        <v>44866</v>
      </c>
      <c r="Z3" s="40">
        <v>44896</v>
      </c>
      <c r="AA3" s="40">
        <v>44927</v>
      </c>
      <c r="AB3" s="40">
        <v>44958</v>
      </c>
      <c r="AC3" s="40">
        <v>44986</v>
      </c>
      <c r="AD3" s="40">
        <v>45017</v>
      </c>
      <c r="AE3" s="40">
        <v>45047</v>
      </c>
      <c r="AF3" s="40">
        <v>45078</v>
      </c>
      <c r="AG3" s="40">
        <v>45108</v>
      </c>
      <c r="AH3" s="40">
        <v>45139</v>
      </c>
      <c r="AI3" s="40">
        <v>45170</v>
      </c>
      <c r="AJ3" s="40">
        <v>45200</v>
      </c>
      <c r="AK3" s="40">
        <v>45231</v>
      </c>
      <c r="AL3" s="40">
        <v>45261</v>
      </c>
      <c r="AM3" s="39"/>
    </row>
    <row r="4" spans="1:39" x14ac:dyDescent="0.2">
      <c r="A4" s="32" t="s">
        <v>212</v>
      </c>
      <c r="B4" s="8">
        <f t="shared" ref="B4:B9" si="0">SUM($E4:$N4)</f>
        <v>4712</v>
      </c>
      <c r="C4" s="8">
        <f t="shared" ref="C4:C9" si="1">SUM($O4:$Z4)</f>
        <v>4363</v>
      </c>
      <c r="D4" s="8">
        <f t="shared" ref="D4:D9" si="2">SUM(B4,C4)</f>
        <v>9075</v>
      </c>
      <c r="E4" s="1">
        <f t="shared" ref="E4:U4" si="3">E48</f>
        <v>73</v>
      </c>
      <c r="F4" s="1">
        <f t="shared" si="3"/>
        <v>195</v>
      </c>
      <c r="G4" s="1">
        <f t="shared" si="3"/>
        <v>194</v>
      </c>
      <c r="H4" s="1">
        <f t="shared" si="3"/>
        <v>191</v>
      </c>
      <c r="I4" s="1">
        <f t="shared" si="3"/>
        <v>205</v>
      </c>
      <c r="J4" s="1">
        <f t="shared" si="3"/>
        <v>353</v>
      </c>
      <c r="K4" s="1">
        <f t="shared" si="3"/>
        <v>605</v>
      </c>
      <c r="L4" s="2">
        <f t="shared" si="3"/>
        <v>703</v>
      </c>
      <c r="M4" s="1">
        <f t="shared" si="3"/>
        <v>1179</v>
      </c>
      <c r="N4" s="1">
        <f t="shared" si="3"/>
        <v>1014</v>
      </c>
      <c r="O4" s="1">
        <f t="shared" si="3"/>
        <v>1001</v>
      </c>
      <c r="P4" s="1">
        <f t="shared" si="3"/>
        <v>951</v>
      </c>
      <c r="Q4" s="1">
        <f t="shared" si="3"/>
        <v>1486</v>
      </c>
      <c r="R4" s="1">
        <f t="shared" si="3"/>
        <v>925</v>
      </c>
      <c r="S4" s="2">
        <f t="shared" si="3"/>
        <v>0</v>
      </c>
      <c r="T4" s="1">
        <f t="shared" si="3"/>
        <v>0</v>
      </c>
      <c r="U4" s="1">
        <f t="shared" si="3"/>
        <v>0</v>
      </c>
    </row>
    <row r="5" spans="1:39" x14ac:dyDescent="0.2">
      <c r="A5" s="32" t="s">
        <v>211</v>
      </c>
      <c r="B5" s="8">
        <f t="shared" si="0"/>
        <v>256</v>
      </c>
      <c r="C5" s="8">
        <f t="shared" si="1"/>
        <v>445</v>
      </c>
      <c r="D5" s="8">
        <f t="shared" si="2"/>
        <v>701</v>
      </c>
      <c r="E5" s="1">
        <f t="shared" ref="E5:U5" si="4">E49</f>
        <v>0</v>
      </c>
      <c r="F5" s="1">
        <f t="shared" si="4"/>
        <v>2</v>
      </c>
      <c r="G5" s="1">
        <f t="shared" si="4"/>
        <v>0</v>
      </c>
      <c r="H5" s="1">
        <f t="shared" si="4"/>
        <v>1</v>
      </c>
      <c r="I5" s="1">
        <f t="shared" si="4"/>
        <v>1</v>
      </c>
      <c r="J5" s="1">
        <f t="shared" si="4"/>
        <v>2</v>
      </c>
      <c r="K5" s="1">
        <f t="shared" si="4"/>
        <v>9</v>
      </c>
      <c r="L5" s="2">
        <f t="shared" si="4"/>
        <v>30</v>
      </c>
      <c r="M5" s="1">
        <f t="shared" si="4"/>
        <v>119</v>
      </c>
      <c r="N5" s="1">
        <f t="shared" si="4"/>
        <v>92</v>
      </c>
      <c r="O5" s="1">
        <f t="shared" si="4"/>
        <v>110</v>
      </c>
      <c r="P5" s="1">
        <f t="shared" si="4"/>
        <v>77</v>
      </c>
      <c r="Q5" s="1">
        <f t="shared" si="4"/>
        <v>140</v>
      </c>
      <c r="R5" s="1">
        <f t="shared" si="4"/>
        <v>118</v>
      </c>
      <c r="S5" s="2">
        <f t="shared" si="4"/>
        <v>0</v>
      </c>
      <c r="T5" s="1">
        <f t="shared" si="4"/>
        <v>0</v>
      </c>
      <c r="U5" s="1">
        <f t="shared" si="4"/>
        <v>0</v>
      </c>
    </row>
    <row r="6" spans="1:39" x14ac:dyDescent="0.2">
      <c r="A6" s="32" t="s">
        <v>210</v>
      </c>
      <c r="B6" s="8">
        <f t="shared" si="0"/>
        <v>270</v>
      </c>
      <c r="C6" s="8">
        <f t="shared" si="1"/>
        <v>0</v>
      </c>
      <c r="D6" s="8">
        <f t="shared" si="2"/>
        <v>270</v>
      </c>
      <c r="E6" s="1">
        <f t="shared" ref="E6:U6" si="5">SUM(E7:E9)</f>
        <v>73</v>
      </c>
      <c r="F6" s="1">
        <f t="shared" si="5"/>
        <v>197</v>
      </c>
      <c r="G6" s="1">
        <f t="shared" si="5"/>
        <v>0</v>
      </c>
      <c r="H6" s="1">
        <f t="shared" si="5"/>
        <v>0</v>
      </c>
      <c r="I6" s="1">
        <f t="shared" si="5"/>
        <v>0</v>
      </c>
      <c r="J6" s="1">
        <f t="shared" si="5"/>
        <v>0</v>
      </c>
      <c r="K6" s="1">
        <f t="shared" si="5"/>
        <v>0</v>
      </c>
      <c r="L6" s="2">
        <f t="shared" si="5"/>
        <v>0</v>
      </c>
      <c r="M6" s="1">
        <f t="shared" si="5"/>
        <v>0</v>
      </c>
      <c r="N6" s="1">
        <f t="shared" si="5"/>
        <v>0</v>
      </c>
      <c r="O6" s="1">
        <f t="shared" si="5"/>
        <v>0</v>
      </c>
      <c r="P6" s="1">
        <f t="shared" si="5"/>
        <v>0</v>
      </c>
      <c r="Q6" s="1">
        <f t="shared" si="5"/>
        <v>0</v>
      </c>
      <c r="R6" s="1">
        <f t="shared" si="5"/>
        <v>0</v>
      </c>
      <c r="S6" s="2">
        <f t="shared" si="5"/>
        <v>0</v>
      </c>
      <c r="T6" s="1">
        <f t="shared" si="5"/>
        <v>0</v>
      </c>
      <c r="U6" s="1">
        <f t="shared" si="5"/>
        <v>0</v>
      </c>
    </row>
    <row r="7" spans="1:39" x14ac:dyDescent="0.2">
      <c r="A7" s="37" t="s">
        <v>207</v>
      </c>
      <c r="B7" s="8">
        <f t="shared" si="0"/>
        <v>125</v>
      </c>
      <c r="C7" s="8">
        <f t="shared" si="1"/>
        <v>0</v>
      </c>
      <c r="D7" s="8">
        <f t="shared" si="2"/>
        <v>125</v>
      </c>
      <c r="E7" s="1">
        <v>15</v>
      </c>
      <c r="F7" s="1">
        <v>110</v>
      </c>
      <c r="L7" s="2"/>
      <c r="S7" s="2"/>
    </row>
    <row r="8" spans="1:39" x14ac:dyDescent="0.2">
      <c r="A8" s="37" t="s">
        <v>206</v>
      </c>
      <c r="B8" s="8">
        <f t="shared" si="0"/>
        <v>125</v>
      </c>
      <c r="C8" s="8">
        <f t="shared" si="1"/>
        <v>0</v>
      </c>
      <c r="D8" s="8">
        <f t="shared" si="2"/>
        <v>125</v>
      </c>
      <c r="E8" s="1">
        <v>46</v>
      </c>
      <c r="F8" s="1">
        <v>79</v>
      </c>
      <c r="L8" s="2"/>
      <c r="S8" s="2"/>
    </row>
    <row r="9" spans="1:39" x14ac:dyDescent="0.2">
      <c r="A9" s="37" t="s">
        <v>209</v>
      </c>
      <c r="B9" s="8">
        <f t="shared" si="0"/>
        <v>20</v>
      </c>
      <c r="C9" s="8">
        <f t="shared" si="1"/>
        <v>0</v>
      </c>
      <c r="D9" s="8">
        <f t="shared" si="2"/>
        <v>20</v>
      </c>
      <c r="E9" s="1">
        <v>12</v>
      </c>
      <c r="F9" s="1">
        <v>8</v>
      </c>
      <c r="L9" s="2"/>
      <c r="S9" s="2"/>
    </row>
    <row r="10" spans="1:39" x14ac:dyDescent="0.2">
      <c r="A10" s="32" t="s">
        <v>208</v>
      </c>
      <c r="B10" s="8"/>
      <c r="C10" s="8"/>
      <c r="D10" s="8"/>
      <c r="L10" s="2"/>
      <c r="S10" s="2"/>
    </row>
    <row r="11" spans="1:39" x14ac:dyDescent="0.2">
      <c r="A11" s="36" t="s">
        <v>207</v>
      </c>
      <c r="B11" s="35">
        <f>SUM($E11:$N11)</f>
        <v>45897119</v>
      </c>
      <c r="C11" s="35">
        <f>SUM($O11:$Z11)</f>
        <v>0</v>
      </c>
      <c r="D11" s="35">
        <f>SUM(B11,C11)</f>
        <v>45897119</v>
      </c>
      <c r="E11" s="33">
        <v>3160000</v>
      </c>
      <c r="F11" s="33">
        <v>42737119</v>
      </c>
      <c r="G11" s="33"/>
      <c r="H11" s="33"/>
      <c r="I11" s="33"/>
      <c r="J11" s="33"/>
      <c r="K11" s="33"/>
      <c r="L11" s="34"/>
      <c r="M11" s="33"/>
      <c r="N11" s="33"/>
      <c r="O11" s="33"/>
      <c r="P11" s="33"/>
      <c r="Q11" s="33"/>
      <c r="R11" s="33"/>
      <c r="S11" s="34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9" x14ac:dyDescent="0.2">
      <c r="A12" s="36" t="s">
        <v>206</v>
      </c>
      <c r="B12" s="35">
        <f>SUM($E12:$N12)</f>
        <v>46913844.57</v>
      </c>
      <c r="C12" s="35">
        <f>SUM($O12:$Z12)</f>
        <v>0</v>
      </c>
      <c r="D12" s="35">
        <f>SUM(B12,C12)</f>
        <v>46913844.57</v>
      </c>
      <c r="E12" s="33">
        <v>13751310.300000001</v>
      </c>
      <c r="F12" s="33">
        <v>33162534.27</v>
      </c>
      <c r="G12" s="33"/>
      <c r="H12" s="33"/>
      <c r="I12" s="33"/>
      <c r="J12" s="33"/>
      <c r="K12" s="33"/>
      <c r="L12" s="34"/>
      <c r="M12" s="33"/>
      <c r="N12" s="33"/>
      <c r="O12" s="33"/>
      <c r="P12" s="33"/>
      <c r="Q12" s="33"/>
      <c r="R12" s="33"/>
      <c r="S12" s="34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9" x14ac:dyDescent="0.2">
      <c r="B13" s="8"/>
      <c r="C13" s="8"/>
      <c r="D13" s="8"/>
      <c r="L13" s="2"/>
      <c r="S13" s="2"/>
    </row>
    <row r="14" spans="1:39" x14ac:dyDescent="0.2">
      <c r="A14" s="32" t="s">
        <v>205</v>
      </c>
      <c r="B14" s="8"/>
      <c r="C14" s="8"/>
      <c r="D14" s="8"/>
      <c r="L14" s="2"/>
      <c r="S14" s="2"/>
    </row>
    <row r="15" spans="1:39" x14ac:dyDescent="0.2">
      <c r="B15" s="8"/>
      <c r="C15" s="8"/>
      <c r="D15" s="8"/>
      <c r="L15" s="2"/>
      <c r="S15" s="2"/>
    </row>
    <row r="16" spans="1:39" x14ac:dyDescent="0.2">
      <c r="A16" s="26" t="s">
        <v>204</v>
      </c>
      <c r="B16" s="8"/>
      <c r="C16" s="8"/>
      <c r="D16" s="8"/>
      <c r="L16" s="2"/>
      <c r="S16" s="2"/>
    </row>
    <row r="17" spans="1:39" x14ac:dyDescent="0.2">
      <c r="A17" s="31">
        <v>0</v>
      </c>
      <c r="B17" s="24">
        <f>SUM($E17:$N17)</f>
        <v>203</v>
      </c>
      <c r="C17" s="24">
        <f>SUM($O17:$Z17)</f>
        <v>168</v>
      </c>
      <c r="D17" s="24">
        <f>SUM(B17,C17)</f>
        <v>371</v>
      </c>
      <c r="E17" s="23">
        <v>11</v>
      </c>
      <c r="F17" s="23">
        <v>4</v>
      </c>
      <c r="G17" s="23">
        <v>3</v>
      </c>
      <c r="H17" s="23"/>
      <c r="I17" s="23">
        <v>3</v>
      </c>
      <c r="J17" s="23">
        <v>7</v>
      </c>
      <c r="K17" s="23">
        <v>21</v>
      </c>
      <c r="L17" s="2">
        <v>24</v>
      </c>
      <c r="M17" s="23">
        <v>39</v>
      </c>
      <c r="N17" s="23">
        <v>91</v>
      </c>
      <c r="O17" s="23">
        <v>75</v>
      </c>
      <c r="P17" s="23">
        <v>32</v>
      </c>
      <c r="Q17" s="23">
        <v>40</v>
      </c>
      <c r="R17" s="23">
        <v>21</v>
      </c>
      <c r="S17" s="2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x14ac:dyDescent="0.2">
      <c r="A18" s="28">
        <v>1</v>
      </c>
      <c r="B18" s="8">
        <f>SUM($E18:$N18)</f>
        <v>4759</v>
      </c>
      <c r="C18" s="8">
        <f>SUM($O18:$Z18)</f>
        <v>4633</v>
      </c>
      <c r="D18" s="8">
        <f>SUM(B18,C18)</f>
        <v>9392</v>
      </c>
      <c r="E18" s="1">
        <v>62</v>
      </c>
      <c r="F18" s="1">
        <v>193</v>
      </c>
      <c r="G18" s="1">
        <v>191</v>
      </c>
      <c r="H18" s="1">
        <v>192</v>
      </c>
      <c r="I18" s="1">
        <v>203</v>
      </c>
      <c r="J18" s="1">
        <v>348</v>
      </c>
      <c r="K18" s="1">
        <v>593</v>
      </c>
      <c r="L18" s="2">
        <v>706</v>
      </c>
      <c r="M18" s="1">
        <v>1256</v>
      </c>
      <c r="N18" s="1">
        <v>1015</v>
      </c>
      <c r="O18" s="1">
        <v>1036</v>
      </c>
      <c r="P18" s="1">
        <v>994</v>
      </c>
      <c r="Q18" s="1">
        <v>1585</v>
      </c>
      <c r="R18" s="1">
        <v>1018</v>
      </c>
      <c r="S18" s="2"/>
    </row>
    <row r="19" spans="1:39" x14ac:dyDescent="0.2">
      <c r="A19" s="31">
        <v>2</v>
      </c>
      <c r="B19" s="24">
        <f>SUM($E19:$N19)</f>
        <v>5</v>
      </c>
      <c r="C19" s="24">
        <f>SUM($O19:$Z19)</f>
        <v>5</v>
      </c>
      <c r="D19" s="24">
        <f>SUM(B19,C19)</f>
        <v>10</v>
      </c>
      <c r="E19" s="23"/>
      <c r="F19" s="23"/>
      <c r="G19" s="23"/>
      <c r="H19" s="23"/>
      <c r="I19" s="23"/>
      <c r="J19" s="23"/>
      <c r="K19" s="23"/>
      <c r="L19" s="2">
        <v>3</v>
      </c>
      <c r="M19" s="23">
        <v>2</v>
      </c>
      <c r="N19" s="23"/>
      <c r="O19" s="23"/>
      <c r="P19" s="23">
        <v>2</v>
      </c>
      <c r="Q19" s="23">
        <v>1</v>
      </c>
      <c r="R19" s="23">
        <v>2</v>
      </c>
      <c r="S19" s="2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x14ac:dyDescent="0.2">
      <c r="A20" s="28">
        <v>3</v>
      </c>
      <c r="B20" s="8">
        <f>SUM($E20:$N20)</f>
        <v>1</v>
      </c>
      <c r="C20" s="8">
        <f>SUM($O20:$Z20)</f>
        <v>2</v>
      </c>
      <c r="D20" s="8">
        <f>SUM(B20,C20)</f>
        <v>3</v>
      </c>
      <c r="L20" s="2"/>
      <c r="M20" s="1">
        <v>1</v>
      </c>
      <c r="R20" s="1">
        <v>2</v>
      </c>
      <c r="S20" s="2"/>
    </row>
    <row r="21" spans="1:39" x14ac:dyDescent="0.2">
      <c r="B21" s="8"/>
      <c r="C21" s="8"/>
      <c r="D21" s="8"/>
      <c r="L21" s="2"/>
      <c r="S21" s="2"/>
    </row>
    <row r="22" spans="1:39" x14ac:dyDescent="0.2">
      <c r="A22" s="13" t="s">
        <v>203</v>
      </c>
      <c r="B22" s="8"/>
      <c r="C22" s="8"/>
      <c r="D22" s="8"/>
      <c r="E22" s="12" t="s">
        <v>217</v>
      </c>
      <c r="L22" s="2"/>
      <c r="S22" s="2"/>
    </row>
    <row r="23" spans="1:39" x14ac:dyDescent="0.2">
      <c r="A23" s="25" t="s">
        <v>202</v>
      </c>
      <c r="B23" s="24">
        <f>SUM($E23:$N23)</f>
        <v>2231</v>
      </c>
      <c r="C23" s="24">
        <f>SUM($O23:$Z23)</f>
        <v>2694</v>
      </c>
      <c r="D23" s="24">
        <f>SUM(B23,C23)</f>
        <v>4925</v>
      </c>
      <c r="E23" s="23">
        <v>53</v>
      </c>
      <c r="F23" s="23">
        <v>86</v>
      </c>
      <c r="G23" s="23">
        <v>83</v>
      </c>
      <c r="H23" s="23">
        <v>55</v>
      </c>
      <c r="I23" s="23">
        <v>69</v>
      </c>
      <c r="J23" s="23">
        <v>122</v>
      </c>
      <c r="K23" s="23">
        <v>197</v>
      </c>
      <c r="L23" s="2">
        <v>331</v>
      </c>
      <c r="M23" s="23">
        <v>567</v>
      </c>
      <c r="N23" s="23">
        <v>668</v>
      </c>
      <c r="O23" s="23">
        <v>671</v>
      </c>
      <c r="P23" s="23">
        <v>561</v>
      </c>
      <c r="Q23" s="23">
        <v>864</v>
      </c>
      <c r="R23" s="23">
        <v>598</v>
      </c>
      <c r="S23" s="2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x14ac:dyDescent="0.2">
      <c r="A24" s="4" t="s">
        <v>201</v>
      </c>
      <c r="B24" s="8">
        <f>SUM($E24:$N24)</f>
        <v>2665</v>
      </c>
      <c r="C24" s="8">
        <f>SUM($O24:$Z24)</f>
        <v>2034</v>
      </c>
      <c r="D24" s="8">
        <f>SUM(B24,C24)</f>
        <v>4699</v>
      </c>
      <c r="E24" s="1">
        <v>20</v>
      </c>
      <c r="F24" s="1">
        <v>109</v>
      </c>
      <c r="G24" s="1">
        <v>108</v>
      </c>
      <c r="H24" s="1">
        <v>132</v>
      </c>
      <c r="I24" s="1">
        <v>133</v>
      </c>
      <c r="J24" s="1">
        <v>224</v>
      </c>
      <c r="K24" s="1">
        <v>406</v>
      </c>
      <c r="L24" s="2">
        <v>393</v>
      </c>
      <c r="M24" s="1">
        <v>718</v>
      </c>
      <c r="N24" s="1">
        <v>422</v>
      </c>
      <c r="O24" s="1">
        <v>416</v>
      </c>
      <c r="P24" s="1">
        <v>452</v>
      </c>
      <c r="Q24" s="1">
        <v>737</v>
      </c>
      <c r="R24" s="1">
        <v>429</v>
      </c>
      <c r="S24" s="2"/>
    </row>
    <row r="25" spans="1:39" x14ac:dyDescent="0.2">
      <c r="A25" s="25" t="s">
        <v>200</v>
      </c>
      <c r="B25" s="24">
        <f>SUM($E25:$N25)</f>
        <v>62</v>
      </c>
      <c r="C25" s="24">
        <f>SUM($O25:$Z25)</f>
        <v>67</v>
      </c>
      <c r="D25" s="24">
        <f>SUM(B25,C25)</f>
        <v>129</v>
      </c>
      <c r="E25" s="23"/>
      <c r="F25" s="23">
        <v>1</v>
      </c>
      <c r="G25" s="23">
        <v>2</v>
      </c>
      <c r="H25" s="23">
        <v>4</v>
      </c>
      <c r="I25" s="23">
        <v>4</v>
      </c>
      <c r="J25" s="23">
        <v>7</v>
      </c>
      <c r="K25" s="23">
        <v>10</v>
      </c>
      <c r="L25" s="2">
        <v>6</v>
      </c>
      <c r="M25" s="23">
        <v>12</v>
      </c>
      <c r="N25" s="23">
        <v>16</v>
      </c>
      <c r="O25" s="23">
        <v>23</v>
      </c>
      <c r="P25" s="23">
        <v>13</v>
      </c>
      <c r="Q25" s="23">
        <v>22</v>
      </c>
      <c r="R25" s="23">
        <v>9</v>
      </c>
      <c r="S25" s="2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x14ac:dyDescent="0.2">
      <c r="A26" s="30" t="s">
        <v>199</v>
      </c>
      <c r="B26" s="8">
        <f>SUM($E26:$N26)</f>
        <v>10</v>
      </c>
      <c r="C26" s="8">
        <f>SUM($O26:$Z26)</f>
        <v>13</v>
      </c>
      <c r="D26" s="8">
        <f>SUM(B26,C26)</f>
        <v>23</v>
      </c>
      <c r="F26" s="1">
        <v>1</v>
      </c>
      <c r="G26" s="1">
        <v>1</v>
      </c>
      <c r="H26" s="1">
        <v>1</v>
      </c>
      <c r="J26" s="1">
        <v>2</v>
      </c>
      <c r="K26" s="1">
        <v>1</v>
      </c>
      <c r="L26" s="2">
        <v>3</v>
      </c>
      <c r="M26" s="1">
        <v>1</v>
      </c>
      <c r="O26" s="1">
        <v>1</v>
      </c>
      <c r="P26" s="1">
        <v>2</v>
      </c>
      <c r="Q26" s="1">
        <v>3</v>
      </c>
      <c r="R26" s="1">
        <v>7</v>
      </c>
      <c r="S26" s="2"/>
    </row>
    <row r="27" spans="1:39" x14ac:dyDescent="0.2">
      <c r="B27" s="8"/>
      <c r="C27" s="8"/>
      <c r="D27" s="8"/>
      <c r="L27" s="2"/>
      <c r="S27" s="2"/>
    </row>
    <row r="28" spans="1:39" x14ac:dyDescent="0.2">
      <c r="A28" s="13" t="s">
        <v>198</v>
      </c>
      <c r="B28" s="8"/>
      <c r="C28" s="8"/>
      <c r="D28" s="8"/>
      <c r="E28" s="1" t="s">
        <v>197</v>
      </c>
      <c r="L28" s="2"/>
      <c r="S28" s="2"/>
    </row>
    <row r="29" spans="1:39" x14ac:dyDescent="0.2">
      <c r="A29" s="29" t="s">
        <v>196</v>
      </c>
      <c r="B29" s="24">
        <f t="shared" ref="B29:B37" si="6">SUM($E29:$N29)</f>
        <v>1054</v>
      </c>
      <c r="C29" s="24">
        <f t="shared" ref="C29:C37" si="7">SUM($O29:$Z29)</f>
        <v>1047</v>
      </c>
      <c r="D29" s="24">
        <f t="shared" ref="D29:D37" si="8">SUM(B29,C29)</f>
        <v>2101</v>
      </c>
      <c r="E29" s="23">
        <v>12</v>
      </c>
      <c r="F29" s="23">
        <v>41</v>
      </c>
      <c r="G29" s="23">
        <v>40</v>
      </c>
      <c r="H29" s="23">
        <v>39</v>
      </c>
      <c r="I29" s="23">
        <v>55</v>
      </c>
      <c r="J29" s="23">
        <v>69</v>
      </c>
      <c r="K29" s="23">
        <v>128</v>
      </c>
      <c r="L29" s="2">
        <v>156</v>
      </c>
      <c r="M29" s="23">
        <v>298</v>
      </c>
      <c r="N29" s="23">
        <v>216</v>
      </c>
      <c r="O29" s="23">
        <v>226</v>
      </c>
      <c r="P29" s="23">
        <v>226</v>
      </c>
      <c r="Q29" s="23">
        <v>365</v>
      </c>
      <c r="R29" s="23">
        <v>230</v>
      </c>
      <c r="S29" s="2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x14ac:dyDescent="0.2">
      <c r="A30" s="4" t="s">
        <v>195</v>
      </c>
      <c r="B30" s="8">
        <f t="shared" si="6"/>
        <v>2149</v>
      </c>
      <c r="C30" s="8">
        <f t="shared" si="7"/>
        <v>1568</v>
      </c>
      <c r="D30" s="8">
        <f t="shared" si="8"/>
        <v>3717</v>
      </c>
      <c r="E30" s="1">
        <v>38</v>
      </c>
      <c r="F30" s="1">
        <v>104</v>
      </c>
      <c r="G30" s="1">
        <v>120</v>
      </c>
      <c r="H30" s="1">
        <v>117</v>
      </c>
      <c r="I30" s="1">
        <v>121</v>
      </c>
      <c r="J30" s="1">
        <v>211</v>
      </c>
      <c r="K30" s="1">
        <v>301</v>
      </c>
      <c r="L30" s="2">
        <v>343</v>
      </c>
      <c r="M30" s="1">
        <v>429</v>
      </c>
      <c r="N30" s="1">
        <v>365</v>
      </c>
      <c r="O30" s="1">
        <v>334</v>
      </c>
      <c r="P30" s="1">
        <v>351</v>
      </c>
      <c r="Q30" s="1">
        <v>530</v>
      </c>
      <c r="R30" s="1">
        <v>353</v>
      </c>
      <c r="S30" s="2"/>
    </row>
    <row r="31" spans="1:39" x14ac:dyDescent="0.2">
      <c r="A31" s="29" t="s">
        <v>194</v>
      </c>
      <c r="B31" s="24">
        <f t="shared" si="6"/>
        <v>539</v>
      </c>
      <c r="C31" s="24">
        <f t="shared" si="7"/>
        <v>510</v>
      </c>
      <c r="D31" s="24">
        <f t="shared" si="8"/>
        <v>1049</v>
      </c>
      <c r="E31" s="23">
        <v>9</v>
      </c>
      <c r="F31" s="23">
        <v>30</v>
      </c>
      <c r="G31" s="23">
        <v>19</v>
      </c>
      <c r="H31" s="23">
        <v>25</v>
      </c>
      <c r="I31" s="23">
        <v>22</v>
      </c>
      <c r="J31" s="23">
        <v>47</v>
      </c>
      <c r="K31" s="23">
        <v>76</v>
      </c>
      <c r="L31" s="2">
        <v>73</v>
      </c>
      <c r="M31" s="23">
        <v>141</v>
      </c>
      <c r="N31" s="23">
        <v>97</v>
      </c>
      <c r="O31" s="23">
        <v>129</v>
      </c>
      <c r="P31" s="23">
        <v>115</v>
      </c>
      <c r="Q31" s="23">
        <v>155</v>
      </c>
      <c r="R31" s="23">
        <v>111</v>
      </c>
      <c r="S31" s="2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x14ac:dyDescent="0.2">
      <c r="A32" s="4" t="s">
        <v>193</v>
      </c>
      <c r="B32" s="8">
        <f t="shared" si="6"/>
        <v>658</v>
      </c>
      <c r="C32" s="8">
        <f t="shared" si="7"/>
        <v>1031</v>
      </c>
      <c r="D32" s="8">
        <f t="shared" si="8"/>
        <v>1689</v>
      </c>
      <c r="E32" s="1">
        <v>3</v>
      </c>
      <c r="F32" s="1">
        <v>9</v>
      </c>
      <c r="G32" s="1">
        <v>11</v>
      </c>
      <c r="H32" s="1">
        <v>9</v>
      </c>
      <c r="I32" s="1">
        <v>2</v>
      </c>
      <c r="J32" s="1">
        <v>17</v>
      </c>
      <c r="K32" s="1">
        <v>56</v>
      </c>
      <c r="L32" s="2">
        <v>86</v>
      </c>
      <c r="M32" s="1">
        <v>241</v>
      </c>
      <c r="N32" s="1">
        <v>224</v>
      </c>
      <c r="O32" s="1">
        <v>258</v>
      </c>
      <c r="P32" s="1">
        <v>194</v>
      </c>
      <c r="Q32" s="1">
        <v>366</v>
      </c>
      <c r="R32" s="1">
        <v>213</v>
      </c>
      <c r="S32" s="2"/>
    </row>
    <row r="33" spans="1:39" x14ac:dyDescent="0.2">
      <c r="A33" s="29" t="s">
        <v>192</v>
      </c>
      <c r="B33" s="24">
        <f t="shared" si="6"/>
        <v>351</v>
      </c>
      <c r="C33" s="24">
        <f t="shared" si="7"/>
        <v>487</v>
      </c>
      <c r="D33" s="24">
        <f t="shared" si="8"/>
        <v>838</v>
      </c>
      <c r="E33" s="23">
        <v>1</v>
      </c>
      <c r="F33" s="23">
        <v>5</v>
      </c>
      <c r="G33" s="23">
        <v>2</v>
      </c>
      <c r="H33" s="23">
        <v>2</v>
      </c>
      <c r="I33" s="23">
        <v>2</v>
      </c>
      <c r="J33" s="23">
        <v>5</v>
      </c>
      <c r="K33" s="23">
        <v>26</v>
      </c>
      <c r="L33" s="2">
        <v>48</v>
      </c>
      <c r="M33" s="23">
        <v>137</v>
      </c>
      <c r="N33" s="23">
        <v>123</v>
      </c>
      <c r="O33" s="23">
        <v>115</v>
      </c>
      <c r="P33" s="23">
        <v>105</v>
      </c>
      <c r="Q33" s="23">
        <v>157</v>
      </c>
      <c r="R33" s="23">
        <v>110</v>
      </c>
      <c r="S33" s="2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x14ac:dyDescent="0.2">
      <c r="A34" s="4" t="s">
        <v>191</v>
      </c>
      <c r="B34" s="8">
        <f t="shared" si="6"/>
        <v>44</v>
      </c>
      <c r="C34" s="8">
        <f t="shared" si="7"/>
        <v>61</v>
      </c>
      <c r="D34" s="8">
        <f t="shared" si="8"/>
        <v>105</v>
      </c>
      <c r="F34" s="1">
        <v>3</v>
      </c>
      <c r="I34" s="1">
        <v>1</v>
      </c>
      <c r="J34" s="1">
        <v>1</v>
      </c>
      <c r="K34" s="1">
        <v>4</v>
      </c>
      <c r="L34" s="2">
        <v>8</v>
      </c>
      <c r="M34" s="1">
        <v>16</v>
      </c>
      <c r="N34" s="1">
        <v>11</v>
      </c>
      <c r="O34" s="1">
        <v>13</v>
      </c>
      <c r="P34" s="1">
        <v>9</v>
      </c>
      <c r="Q34" s="1">
        <v>25</v>
      </c>
      <c r="R34" s="1">
        <v>14</v>
      </c>
      <c r="S34" s="2"/>
    </row>
    <row r="35" spans="1:39" x14ac:dyDescent="0.2">
      <c r="A35" s="29" t="s">
        <v>190</v>
      </c>
      <c r="B35" s="24">
        <f t="shared" si="6"/>
        <v>1</v>
      </c>
      <c r="C35" s="24">
        <f t="shared" si="7"/>
        <v>4</v>
      </c>
      <c r="D35" s="24">
        <f t="shared" si="8"/>
        <v>5</v>
      </c>
      <c r="E35" s="23"/>
      <c r="F35" s="23"/>
      <c r="G35" s="23"/>
      <c r="H35" s="23"/>
      <c r="I35" s="23"/>
      <c r="J35" s="23"/>
      <c r="K35" s="23"/>
      <c r="L35" s="2"/>
      <c r="M35" s="23">
        <v>1</v>
      </c>
      <c r="N35" s="23"/>
      <c r="O35" s="23">
        <v>1</v>
      </c>
      <c r="P35" s="23"/>
      <c r="Q35" s="23">
        <v>1</v>
      </c>
      <c r="R35" s="23">
        <v>2</v>
      </c>
      <c r="S35" s="2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x14ac:dyDescent="0.2">
      <c r="A36" s="4" t="s">
        <v>189</v>
      </c>
      <c r="B36" s="8">
        <f t="shared" si="6"/>
        <v>1</v>
      </c>
      <c r="C36" s="8">
        <f t="shared" si="7"/>
        <v>0</v>
      </c>
      <c r="D36" s="8">
        <f t="shared" si="8"/>
        <v>1</v>
      </c>
      <c r="L36" s="2"/>
      <c r="M36" s="1">
        <v>1</v>
      </c>
      <c r="S36" s="2"/>
    </row>
    <row r="37" spans="1:39" x14ac:dyDescent="0.2">
      <c r="A37" s="29" t="s">
        <v>0</v>
      </c>
      <c r="B37" s="24">
        <f t="shared" si="6"/>
        <v>171</v>
      </c>
      <c r="C37" s="24">
        <f t="shared" si="7"/>
        <v>100</v>
      </c>
      <c r="D37" s="24">
        <f t="shared" si="8"/>
        <v>271</v>
      </c>
      <c r="E37" s="23">
        <v>10</v>
      </c>
      <c r="F37" s="23">
        <v>5</v>
      </c>
      <c r="G37" s="23">
        <v>2</v>
      </c>
      <c r="H37" s="23"/>
      <c r="I37" s="23">
        <v>3</v>
      </c>
      <c r="J37" s="23">
        <v>5</v>
      </c>
      <c r="K37" s="23">
        <v>23</v>
      </c>
      <c r="L37" s="2">
        <v>19</v>
      </c>
      <c r="M37" s="23">
        <v>34</v>
      </c>
      <c r="N37" s="23">
        <v>70</v>
      </c>
      <c r="O37" s="23">
        <v>35</v>
      </c>
      <c r="P37" s="23">
        <v>28</v>
      </c>
      <c r="Q37" s="23">
        <v>27</v>
      </c>
      <c r="R37" s="23">
        <v>10</v>
      </c>
      <c r="S37" s="2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x14ac:dyDescent="0.2">
      <c r="B38" s="8"/>
      <c r="C38" s="8"/>
      <c r="D38" s="8"/>
      <c r="L38" s="2"/>
      <c r="S38" s="2"/>
    </row>
    <row r="39" spans="1:39" x14ac:dyDescent="0.2">
      <c r="A39" s="26" t="s">
        <v>188</v>
      </c>
      <c r="B39" s="8"/>
      <c r="C39" s="8"/>
      <c r="D39" s="8"/>
      <c r="L39" s="2"/>
      <c r="S39" s="2"/>
    </row>
    <row r="40" spans="1:39" x14ac:dyDescent="0.2">
      <c r="A40" s="25" t="s">
        <v>186</v>
      </c>
      <c r="B40" s="24">
        <f>SUM($E40:$N40)</f>
        <v>4966</v>
      </c>
      <c r="C40" s="24">
        <f>SUM($O40:$Z40)</f>
        <v>4808</v>
      </c>
      <c r="D40" s="24">
        <f>SUM(B40,C40)</f>
        <v>9774</v>
      </c>
      <c r="E40" s="23">
        <v>73</v>
      </c>
      <c r="F40" s="23">
        <v>197</v>
      </c>
      <c r="G40" s="23">
        <v>194</v>
      </c>
      <c r="H40" s="23">
        <v>192</v>
      </c>
      <c r="I40" s="23">
        <v>206</v>
      </c>
      <c r="J40" s="23">
        <v>355</v>
      </c>
      <c r="K40" s="23">
        <v>614</v>
      </c>
      <c r="L40" s="2">
        <v>732</v>
      </c>
      <c r="M40" s="23">
        <v>1297</v>
      </c>
      <c r="N40" s="23">
        <v>1106</v>
      </c>
      <c r="O40" s="23">
        <v>1111</v>
      </c>
      <c r="P40" s="23">
        <v>1028</v>
      </c>
      <c r="Q40" s="23">
        <v>1626</v>
      </c>
      <c r="R40" s="23">
        <v>1043</v>
      </c>
      <c r="S40" s="2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x14ac:dyDescent="0.2">
      <c r="A41" s="22" t="s">
        <v>185</v>
      </c>
      <c r="B41" s="16">
        <f>SUM($E41:$N41)</f>
        <v>2</v>
      </c>
      <c r="C41" s="16">
        <f>SUM($O41:$Z41)</f>
        <v>0</v>
      </c>
      <c r="D41" s="16">
        <f>SUM(B41,C41)</f>
        <v>2</v>
      </c>
      <c r="E41" s="15"/>
      <c r="F41" s="15"/>
      <c r="G41" s="15"/>
      <c r="H41" s="15"/>
      <c r="I41" s="15"/>
      <c r="J41" s="15"/>
      <c r="K41" s="15"/>
      <c r="L41" s="2">
        <v>1</v>
      </c>
      <c r="M41" s="15">
        <v>1</v>
      </c>
      <c r="N41" s="15"/>
      <c r="O41" s="15"/>
      <c r="P41" s="15"/>
      <c r="Q41" s="15"/>
      <c r="R41" s="15"/>
      <c r="S41" s="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B42" s="8"/>
      <c r="C42" s="8"/>
      <c r="D42" s="8"/>
      <c r="L42" s="2"/>
      <c r="S42" s="2"/>
    </row>
    <row r="43" spans="1:39" x14ac:dyDescent="0.2">
      <c r="A43" s="26" t="s">
        <v>187</v>
      </c>
      <c r="B43" s="8"/>
      <c r="C43" s="8"/>
      <c r="D43" s="8"/>
      <c r="L43" s="2"/>
      <c r="S43" s="2"/>
    </row>
    <row r="44" spans="1:39" x14ac:dyDescent="0.2">
      <c r="A44" s="25" t="s">
        <v>186</v>
      </c>
      <c r="B44" s="24">
        <f>SUM($E44:$N44)</f>
        <v>1007</v>
      </c>
      <c r="C44" s="24">
        <f>SUM($O44:$Z44)</f>
        <v>846</v>
      </c>
      <c r="D44" s="24">
        <f>SUM(B44,C44)</f>
        <v>1853</v>
      </c>
      <c r="E44" s="23">
        <v>8</v>
      </c>
      <c r="F44" s="23">
        <v>25</v>
      </c>
      <c r="G44" s="23">
        <v>40</v>
      </c>
      <c r="H44" s="23">
        <v>40</v>
      </c>
      <c r="I44" s="23">
        <v>31</v>
      </c>
      <c r="J44" s="23">
        <v>94</v>
      </c>
      <c r="K44" s="23">
        <v>142</v>
      </c>
      <c r="L44" s="2">
        <v>195</v>
      </c>
      <c r="M44" s="23">
        <v>230</v>
      </c>
      <c r="N44" s="23">
        <v>202</v>
      </c>
      <c r="O44" s="23">
        <v>216</v>
      </c>
      <c r="P44" s="23">
        <v>172</v>
      </c>
      <c r="Q44" s="23">
        <v>275</v>
      </c>
      <c r="R44" s="23">
        <v>183</v>
      </c>
      <c r="S44" s="2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x14ac:dyDescent="0.2">
      <c r="A45" s="22" t="s">
        <v>185</v>
      </c>
      <c r="B45" s="16">
        <f>SUM($E45:$N45)</f>
        <v>3961</v>
      </c>
      <c r="C45" s="16">
        <f>SUM($O45:$Z45)</f>
        <v>3962</v>
      </c>
      <c r="D45" s="16">
        <f>SUM(B45,C45)</f>
        <v>7923</v>
      </c>
      <c r="E45" s="15">
        <v>65</v>
      </c>
      <c r="F45" s="15">
        <v>172</v>
      </c>
      <c r="G45" s="15">
        <v>154</v>
      </c>
      <c r="H45" s="15">
        <v>152</v>
      </c>
      <c r="I45" s="15">
        <v>175</v>
      </c>
      <c r="J45" s="15">
        <v>261</v>
      </c>
      <c r="K45" s="15">
        <v>472</v>
      </c>
      <c r="L45" s="2">
        <v>538</v>
      </c>
      <c r="M45" s="15">
        <v>1068</v>
      </c>
      <c r="N45" s="15">
        <v>904</v>
      </c>
      <c r="O45" s="15">
        <v>895</v>
      </c>
      <c r="P45" s="15">
        <v>856</v>
      </c>
      <c r="Q45" s="15">
        <v>1351</v>
      </c>
      <c r="R45" s="15">
        <v>860</v>
      </c>
      <c r="S45" s="2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B46" s="8"/>
      <c r="C46" s="8"/>
      <c r="D46" s="8"/>
      <c r="L46" s="2"/>
      <c r="S46" s="2"/>
    </row>
    <row r="47" spans="1:39" x14ac:dyDescent="0.2">
      <c r="A47" s="26" t="s">
        <v>184</v>
      </c>
      <c r="B47" s="8"/>
      <c r="C47" s="8"/>
      <c r="D47" s="8"/>
      <c r="L47" s="2"/>
      <c r="S47" s="2"/>
    </row>
    <row r="48" spans="1:39" x14ac:dyDescent="0.2">
      <c r="A48" s="25" t="s">
        <v>183</v>
      </c>
      <c r="B48" s="24">
        <f>SUM($E48:$N48)</f>
        <v>4712</v>
      </c>
      <c r="C48" s="24">
        <f>SUM($O48:$Z48)</f>
        <v>4363</v>
      </c>
      <c r="D48" s="24">
        <f>SUM(B48,C48)</f>
        <v>9075</v>
      </c>
      <c r="E48" s="23">
        <v>73</v>
      </c>
      <c r="F48" s="23">
        <v>195</v>
      </c>
      <c r="G48" s="23">
        <v>194</v>
      </c>
      <c r="H48" s="23">
        <v>191</v>
      </c>
      <c r="I48" s="23">
        <v>205</v>
      </c>
      <c r="J48" s="23">
        <v>353</v>
      </c>
      <c r="K48" s="23">
        <v>605</v>
      </c>
      <c r="L48" s="2">
        <v>703</v>
      </c>
      <c r="M48" s="23">
        <v>1179</v>
      </c>
      <c r="N48" s="23">
        <v>1014</v>
      </c>
      <c r="O48" s="23">
        <v>1001</v>
      </c>
      <c r="P48" s="23">
        <v>951</v>
      </c>
      <c r="Q48" s="23">
        <v>1486</v>
      </c>
      <c r="R48" s="23">
        <v>925</v>
      </c>
      <c r="S48" s="2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x14ac:dyDescent="0.2">
      <c r="A49" s="22" t="s">
        <v>182</v>
      </c>
      <c r="B49" s="16">
        <f>SUM($E49:$N49)</f>
        <v>256</v>
      </c>
      <c r="C49" s="16">
        <f>SUM($O49:$Z49)</f>
        <v>445</v>
      </c>
      <c r="D49" s="16">
        <f>SUM(B49,C49)</f>
        <v>701</v>
      </c>
      <c r="E49" s="15"/>
      <c r="F49" s="15">
        <v>2</v>
      </c>
      <c r="G49" s="15"/>
      <c r="H49" s="15">
        <v>1</v>
      </c>
      <c r="I49" s="15">
        <v>1</v>
      </c>
      <c r="J49" s="15">
        <v>2</v>
      </c>
      <c r="K49" s="15">
        <v>9</v>
      </c>
      <c r="L49" s="2">
        <v>30</v>
      </c>
      <c r="M49" s="15">
        <v>119</v>
      </c>
      <c r="N49" s="15">
        <v>92</v>
      </c>
      <c r="O49" s="15">
        <v>110</v>
      </c>
      <c r="P49" s="15">
        <v>77</v>
      </c>
      <c r="Q49" s="15">
        <v>140</v>
      </c>
      <c r="R49" s="15">
        <v>118</v>
      </c>
      <c r="S49" s="2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x14ac:dyDescent="0.2">
      <c r="B50" s="8"/>
      <c r="C50" s="8"/>
      <c r="D50" s="8"/>
      <c r="L50" s="2"/>
      <c r="S50" s="2"/>
    </row>
    <row r="51" spans="1:39" x14ac:dyDescent="0.2">
      <c r="A51" s="13" t="s">
        <v>181</v>
      </c>
      <c r="B51" s="8"/>
      <c r="C51" s="8"/>
      <c r="D51" s="8"/>
      <c r="E51" s="1" t="s">
        <v>180</v>
      </c>
      <c r="L51" s="2"/>
      <c r="S51" s="2"/>
    </row>
    <row r="52" spans="1:39" x14ac:dyDescent="0.2">
      <c r="A52" s="25" t="s">
        <v>179</v>
      </c>
      <c r="B52" s="24">
        <f t="shared" ref="B52:B60" si="9">SUM($E52:$N52)</f>
        <v>254</v>
      </c>
      <c r="C52" s="24">
        <f t="shared" ref="C52:C60" si="10">SUM($O52:$Z52)</f>
        <v>112</v>
      </c>
      <c r="D52" s="24">
        <f t="shared" ref="D52:D60" si="11">SUM(B52,C52)</f>
        <v>366</v>
      </c>
      <c r="E52" s="23">
        <v>3</v>
      </c>
      <c r="F52" s="23">
        <v>13</v>
      </c>
      <c r="G52" s="23">
        <v>18</v>
      </c>
      <c r="H52" s="23">
        <v>17</v>
      </c>
      <c r="I52" s="23">
        <v>16</v>
      </c>
      <c r="J52" s="23">
        <v>29</v>
      </c>
      <c r="K52" s="23">
        <v>30</v>
      </c>
      <c r="L52" s="2">
        <v>33</v>
      </c>
      <c r="M52" s="23">
        <v>48</v>
      </c>
      <c r="N52" s="23">
        <v>47</v>
      </c>
      <c r="O52" s="23">
        <v>22</v>
      </c>
      <c r="P52" s="23">
        <v>21</v>
      </c>
      <c r="Q52" s="23">
        <v>42</v>
      </c>
      <c r="R52" s="23">
        <v>27</v>
      </c>
      <c r="S52" s="2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x14ac:dyDescent="0.2">
      <c r="A53" s="22" t="s">
        <v>178</v>
      </c>
      <c r="B53" s="16">
        <f t="shared" si="9"/>
        <v>932</v>
      </c>
      <c r="C53" s="16">
        <f t="shared" si="10"/>
        <v>610</v>
      </c>
      <c r="D53" s="16">
        <f t="shared" si="11"/>
        <v>1542</v>
      </c>
      <c r="E53" s="15">
        <v>23</v>
      </c>
      <c r="F53" s="15">
        <v>53</v>
      </c>
      <c r="G53" s="15">
        <v>40</v>
      </c>
      <c r="H53" s="15">
        <v>49</v>
      </c>
      <c r="I53" s="15">
        <v>56</v>
      </c>
      <c r="J53" s="15">
        <v>86</v>
      </c>
      <c r="K53" s="15">
        <v>112</v>
      </c>
      <c r="L53" s="2">
        <v>141</v>
      </c>
      <c r="M53" s="15">
        <v>200</v>
      </c>
      <c r="N53" s="15">
        <v>172</v>
      </c>
      <c r="O53" s="15">
        <v>126</v>
      </c>
      <c r="P53" s="15">
        <v>144</v>
      </c>
      <c r="Q53" s="15">
        <v>214</v>
      </c>
      <c r="R53" s="15">
        <v>126</v>
      </c>
      <c r="S53" s="2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x14ac:dyDescent="0.2">
      <c r="A54" s="25" t="s">
        <v>177</v>
      </c>
      <c r="B54" s="24">
        <f t="shared" si="9"/>
        <v>2059</v>
      </c>
      <c r="C54" s="24">
        <f t="shared" si="10"/>
        <v>1971</v>
      </c>
      <c r="D54" s="24">
        <f t="shared" si="11"/>
        <v>4030</v>
      </c>
      <c r="E54" s="23">
        <v>28</v>
      </c>
      <c r="F54" s="23">
        <v>73</v>
      </c>
      <c r="G54" s="23">
        <v>95</v>
      </c>
      <c r="H54" s="23">
        <v>70</v>
      </c>
      <c r="I54" s="23">
        <v>89</v>
      </c>
      <c r="J54" s="23">
        <v>142</v>
      </c>
      <c r="K54" s="23">
        <v>271</v>
      </c>
      <c r="L54" s="2">
        <v>314</v>
      </c>
      <c r="M54" s="23">
        <v>544</v>
      </c>
      <c r="N54" s="23">
        <v>433</v>
      </c>
      <c r="O54" s="23">
        <v>494</v>
      </c>
      <c r="P54" s="23">
        <v>417</v>
      </c>
      <c r="Q54" s="23">
        <v>658</v>
      </c>
      <c r="R54" s="23">
        <v>402</v>
      </c>
      <c r="S54" s="2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x14ac:dyDescent="0.2">
      <c r="A55" s="22" t="s">
        <v>176</v>
      </c>
      <c r="B55" s="16">
        <f t="shared" si="9"/>
        <v>1277</v>
      </c>
      <c r="C55" s="16">
        <f t="shared" si="10"/>
        <v>1551</v>
      </c>
      <c r="D55" s="16">
        <f t="shared" si="11"/>
        <v>2828</v>
      </c>
      <c r="E55" s="15">
        <v>14</v>
      </c>
      <c r="F55" s="15">
        <v>52</v>
      </c>
      <c r="G55" s="15">
        <v>34</v>
      </c>
      <c r="H55" s="15">
        <v>46</v>
      </c>
      <c r="I55" s="15">
        <v>31</v>
      </c>
      <c r="J55" s="15">
        <v>82</v>
      </c>
      <c r="K55" s="15">
        <v>147</v>
      </c>
      <c r="L55" s="2">
        <v>186</v>
      </c>
      <c r="M55" s="15">
        <v>370</v>
      </c>
      <c r="N55" s="15">
        <v>315</v>
      </c>
      <c r="O55" s="15">
        <v>343</v>
      </c>
      <c r="P55" s="15">
        <v>319</v>
      </c>
      <c r="Q55" s="15">
        <v>524</v>
      </c>
      <c r="R55" s="15">
        <v>365</v>
      </c>
      <c r="S55" s="2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x14ac:dyDescent="0.2">
      <c r="A56" s="25" t="s">
        <v>175</v>
      </c>
      <c r="B56" s="24">
        <f t="shared" si="9"/>
        <v>376</v>
      </c>
      <c r="C56" s="24">
        <f t="shared" si="10"/>
        <v>455</v>
      </c>
      <c r="D56" s="24">
        <f t="shared" si="11"/>
        <v>831</v>
      </c>
      <c r="E56" s="23">
        <v>2</v>
      </c>
      <c r="F56" s="23">
        <v>3</v>
      </c>
      <c r="G56" s="23">
        <v>7</v>
      </c>
      <c r="H56" s="23">
        <v>9</v>
      </c>
      <c r="I56" s="23">
        <v>13</v>
      </c>
      <c r="J56" s="23">
        <v>15</v>
      </c>
      <c r="K56" s="23">
        <v>47</v>
      </c>
      <c r="L56" s="2">
        <v>47</v>
      </c>
      <c r="M56" s="23">
        <v>104</v>
      </c>
      <c r="N56" s="23">
        <v>129</v>
      </c>
      <c r="O56" s="23">
        <v>90</v>
      </c>
      <c r="P56" s="23">
        <v>91</v>
      </c>
      <c r="Q56" s="23">
        <v>164</v>
      </c>
      <c r="R56" s="23">
        <v>110</v>
      </c>
      <c r="S56" s="2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x14ac:dyDescent="0.2">
      <c r="A57" s="22" t="s">
        <v>174</v>
      </c>
      <c r="B57" s="16">
        <f t="shared" si="9"/>
        <v>11</v>
      </c>
      <c r="C57" s="16">
        <f t="shared" si="10"/>
        <v>33</v>
      </c>
      <c r="D57" s="16">
        <f t="shared" si="11"/>
        <v>44</v>
      </c>
      <c r="E57" s="15"/>
      <c r="F57" s="15">
        <v>1</v>
      </c>
      <c r="G57" s="15"/>
      <c r="H57" s="15"/>
      <c r="I57" s="15"/>
      <c r="J57" s="15"/>
      <c r="K57" s="15"/>
      <c r="L57" s="2">
        <v>2</v>
      </c>
      <c r="M57" s="15">
        <v>4</v>
      </c>
      <c r="N57" s="15">
        <v>4</v>
      </c>
      <c r="O57" s="15">
        <v>4</v>
      </c>
      <c r="P57" s="15">
        <v>21</v>
      </c>
      <c r="Q57" s="15">
        <v>6</v>
      </c>
      <c r="R57" s="15">
        <v>2</v>
      </c>
      <c r="S57" s="2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x14ac:dyDescent="0.2">
      <c r="A58" s="25" t="s">
        <v>173</v>
      </c>
      <c r="B58" s="24">
        <f t="shared" si="9"/>
        <v>6</v>
      </c>
      <c r="C58" s="24">
        <f t="shared" si="10"/>
        <v>11</v>
      </c>
      <c r="D58" s="24">
        <f t="shared" si="11"/>
        <v>17</v>
      </c>
      <c r="E58" s="23"/>
      <c r="F58" s="23"/>
      <c r="G58" s="23"/>
      <c r="H58" s="23"/>
      <c r="I58" s="23"/>
      <c r="J58" s="23"/>
      <c r="K58" s="23"/>
      <c r="L58" s="2">
        <v>1</v>
      </c>
      <c r="M58" s="23">
        <v>5</v>
      </c>
      <c r="N58" s="23"/>
      <c r="O58" s="23">
        <v>3</v>
      </c>
      <c r="P58" s="23"/>
      <c r="Q58" s="23">
        <v>1</v>
      </c>
      <c r="R58" s="23">
        <v>7</v>
      </c>
      <c r="S58" s="2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x14ac:dyDescent="0.2">
      <c r="A59" s="22" t="s">
        <v>172</v>
      </c>
      <c r="B59" s="16">
        <f t="shared" si="9"/>
        <v>1</v>
      </c>
      <c r="C59" s="16">
        <f t="shared" si="10"/>
        <v>1</v>
      </c>
      <c r="D59" s="16">
        <f t="shared" si="11"/>
        <v>2</v>
      </c>
      <c r="E59" s="15"/>
      <c r="F59" s="15"/>
      <c r="G59" s="15"/>
      <c r="H59" s="15"/>
      <c r="I59" s="15"/>
      <c r="J59" s="15"/>
      <c r="K59" s="15"/>
      <c r="L59" s="2">
        <v>1</v>
      </c>
      <c r="M59" s="15"/>
      <c r="N59" s="15"/>
      <c r="O59" s="15"/>
      <c r="P59" s="15"/>
      <c r="Q59" s="15">
        <v>1</v>
      </c>
      <c r="R59" s="15"/>
      <c r="S59" s="2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x14ac:dyDescent="0.2">
      <c r="A60" s="25" t="s">
        <v>0</v>
      </c>
      <c r="B60" s="24">
        <f t="shared" si="9"/>
        <v>52</v>
      </c>
      <c r="C60" s="24">
        <f t="shared" si="10"/>
        <v>64</v>
      </c>
      <c r="D60" s="24">
        <f t="shared" si="11"/>
        <v>116</v>
      </c>
      <c r="E60" s="23">
        <v>3</v>
      </c>
      <c r="F60" s="23">
        <v>2</v>
      </c>
      <c r="G60" s="23"/>
      <c r="H60" s="23">
        <v>1</v>
      </c>
      <c r="I60" s="23">
        <v>1</v>
      </c>
      <c r="J60" s="23">
        <v>1</v>
      </c>
      <c r="K60" s="23">
        <v>7</v>
      </c>
      <c r="L60" s="2">
        <v>8</v>
      </c>
      <c r="M60" s="23">
        <v>23</v>
      </c>
      <c r="N60" s="23">
        <v>6</v>
      </c>
      <c r="O60" s="23">
        <v>29</v>
      </c>
      <c r="P60" s="23">
        <v>15</v>
      </c>
      <c r="Q60" s="23">
        <v>16</v>
      </c>
      <c r="R60" s="23">
        <v>4</v>
      </c>
      <c r="S60" s="2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x14ac:dyDescent="0.2">
      <c r="B61" s="8"/>
      <c r="C61" s="8"/>
      <c r="D61" s="8"/>
      <c r="L61" s="2"/>
      <c r="S61" s="2"/>
    </row>
    <row r="62" spans="1:39" x14ac:dyDescent="0.2">
      <c r="A62" s="13" t="s">
        <v>171</v>
      </c>
      <c r="B62" s="8"/>
      <c r="C62" s="8"/>
      <c r="D62" s="8"/>
      <c r="L62" s="2"/>
      <c r="S62" s="2"/>
    </row>
    <row r="63" spans="1:39" x14ac:dyDescent="0.2">
      <c r="A63" s="25" t="s">
        <v>170</v>
      </c>
      <c r="B63" s="24">
        <f>SUM($E63:$N63)</f>
        <v>2028</v>
      </c>
      <c r="C63" s="24">
        <f>SUM($O63:$Z63)</f>
        <v>2195</v>
      </c>
      <c r="D63" s="24">
        <f>SUM(B63,C63)</f>
        <v>4223</v>
      </c>
      <c r="E63" s="23">
        <v>40</v>
      </c>
      <c r="F63" s="23">
        <v>76</v>
      </c>
      <c r="G63" s="23">
        <v>70</v>
      </c>
      <c r="H63" s="23">
        <v>64</v>
      </c>
      <c r="I63" s="23">
        <v>87</v>
      </c>
      <c r="J63" s="23">
        <v>111</v>
      </c>
      <c r="K63" s="23">
        <v>274</v>
      </c>
      <c r="L63" s="2">
        <v>309</v>
      </c>
      <c r="M63" s="23">
        <v>533</v>
      </c>
      <c r="N63" s="23">
        <v>464</v>
      </c>
      <c r="O63" s="23">
        <v>449</v>
      </c>
      <c r="P63" s="23">
        <v>490</v>
      </c>
      <c r="Q63" s="23">
        <v>773</v>
      </c>
      <c r="R63" s="23">
        <v>483</v>
      </c>
      <c r="S63" s="2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x14ac:dyDescent="0.2">
      <c r="A64" s="22" t="s">
        <v>169</v>
      </c>
      <c r="B64" s="16">
        <f>SUM($E64:$N64)</f>
        <v>2928</v>
      </c>
      <c r="C64" s="16">
        <f>SUM($O64:$Z64)</f>
        <v>2596</v>
      </c>
      <c r="D64" s="16">
        <f>SUM(B64,C64)</f>
        <v>5524</v>
      </c>
      <c r="E64" s="15">
        <v>33</v>
      </c>
      <c r="F64" s="15">
        <v>121</v>
      </c>
      <c r="G64" s="15">
        <v>124</v>
      </c>
      <c r="H64" s="15">
        <v>128</v>
      </c>
      <c r="I64" s="15">
        <v>119</v>
      </c>
      <c r="J64" s="15">
        <v>244</v>
      </c>
      <c r="K64" s="15">
        <v>340</v>
      </c>
      <c r="L64" s="2">
        <v>420</v>
      </c>
      <c r="M64" s="15">
        <v>763</v>
      </c>
      <c r="N64" s="15">
        <v>636</v>
      </c>
      <c r="O64" s="15">
        <v>650</v>
      </c>
      <c r="P64" s="15">
        <v>536</v>
      </c>
      <c r="Q64" s="15">
        <v>850</v>
      </c>
      <c r="R64" s="15">
        <v>560</v>
      </c>
      <c r="S64" s="2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x14ac:dyDescent="0.2">
      <c r="A65" s="25" t="s">
        <v>0</v>
      </c>
      <c r="B65" s="24">
        <f>SUM($E65:$N65)</f>
        <v>12</v>
      </c>
      <c r="C65" s="24">
        <f>SUM($O65:$Z65)</f>
        <v>17</v>
      </c>
      <c r="D65" s="24">
        <f>SUM(B65,C65)</f>
        <v>29</v>
      </c>
      <c r="E65" s="23"/>
      <c r="F65" s="23"/>
      <c r="G65" s="23"/>
      <c r="H65" s="23"/>
      <c r="I65" s="23"/>
      <c r="J65" s="23"/>
      <c r="K65" s="23"/>
      <c r="L65" s="2">
        <v>4</v>
      </c>
      <c r="M65" s="23">
        <v>2</v>
      </c>
      <c r="N65" s="23">
        <v>6</v>
      </c>
      <c r="O65" s="23">
        <v>12</v>
      </c>
      <c r="P65" s="23">
        <v>2</v>
      </c>
      <c r="Q65" s="23">
        <v>3</v>
      </c>
      <c r="R65" s="23"/>
      <c r="S65" s="2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x14ac:dyDescent="0.2">
      <c r="B66" s="8"/>
      <c r="C66" s="8"/>
      <c r="D66" s="8"/>
      <c r="L66" s="2"/>
      <c r="S66" s="2"/>
    </row>
    <row r="67" spans="1:39" x14ac:dyDescent="0.2">
      <c r="A67" s="13" t="s">
        <v>168</v>
      </c>
      <c r="B67" s="8"/>
      <c r="C67" s="8"/>
      <c r="D67" s="8"/>
      <c r="E67" s="1" t="s">
        <v>167</v>
      </c>
      <c r="L67" s="2"/>
      <c r="S67" s="2"/>
    </row>
    <row r="68" spans="1:39" x14ac:dyDescent="0.2">
      <c r="A68" s="25" t="s">
        <v>166</v>
      </c>
      <c r="B68" s="24">
        <f>SUM($E68:$N68)</f>
        <v>935</v>
      </c>
      <c r="C68" s="24">
        <f>SUM($O68:$Z68)</f>
        <v>939</v>
      </c>
      <c r="D68" s="24">
        <f>SUM(B68,C68)</f>
        <v>1874</v>
      </c>
      <c r="E68" s="23">
        <v>1</v>
      </c>
      <c r="F68" s="23">
        <v>21</v>
      </c>
      <c r="G68" s="23">
        <v>21</v>
      </c>
      <c r="H68" s="23">
        <v>20</v>
      </c>
      <c r="I68" s="23">
        <v>21</v>
      </c>
      <c r="J68" s="23">
        <v>30</v>
      </c>
      <c r="K68" s="23">
        <v>97</v>
      </c>
      <c r="L68" s="2">
        <v>142</v>
      </c>
      <c r="M68" s="23">
        <v>274</v>
      </c>
      <c r="N68" s="23">
        <v>308</v>
      </c>
      <c r="O68" s="23">
        <v>259</v>
      </c>
      <c r="P68" s="23">
        <v>190</v>
      </c>
      <c r="Q68" s="23">
        <v>276</v>
      </c>
      <c r="R68" s="23">
        <v>214</v>
      </c>
      <c r="S68" s="2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x14ac:dyDescent="0.2">
      <c r="A69" s="22" t="s">
        <v>165</v>
      </c>
      <c r="B69" s="16">
        <f>SUM($E69:$N69)</f>
        <v>3953</v>
      </c>
      <c r="C69" s="16">
        <f>SUM($O69:$Z69)</f>
        <v>3775</v>
      </c>
      <c r="D69" s="16">
        <f>SUM(B69,C69)</f>
        <v>7728</v>
      </c>
      <c r="E69" s="15">
        <v>69</v>
      </c>
      <c r="F69" s="15">
        <v>173</v>
      </c>
      <c r="G69" s="15">
        <v>171</v>
      </c>
      <c r="H69" s="15">
        <v>170</v>
      </c>
      <c r="I69" s="15">
        <v>183</v>
      </c>
      <c r="J69" s="15">
        <v>324</v>
      </c>
      <c r="K69" s="15">
        <v>508</v>
      </c>
      <c r="L69" s="2">
        <v>579</v>
      </c>
      <c r="M69" s="15">
        <v>993</v>
      </c>
      <c r="N69" s="15">
        <v>783</v>
      </c>
      <c r="O69" s="15">
        <v>822</v>
      </c>
      <c r="P69" s="15">
        <v>817</v>
      </c>
      <c r="Q69" s="15">
        <v>1321</v>
      </c>
      <c r="R69" s="15">
        <v>815</v>
      </c>
      <c r="S69" s="2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x14ac:dyDescent="0.2">
      <c r="A70" s="25" t="s">
        <v>164</v>
      </c>
      <c r="B70" s="24">
        <f>SUM($E70:$N70)</f>
        <v>28</v>
      </c>
      <c r="C70" s="24">
        <f>SUM($O70:$Z70)</f>
        <v>34</v>
      </c>
      <c r="D70" s="24">
        <f>SUM(B70,C70)</f>
        <v>62</v>
      </c>
      <c r="E70" s="23"/>
      <c r="F70" s="23"/>
      <c r="G70" s="23">
        <v>2</v>
      </c>
      <c r="H70" s="23">
        <v>1</v>
      </c>
      <c r="I70" s="23">
        <v>1</v>
      </c>
      <c r="J70" s="23"/>
      <c r="K70" s="23">
        <v>3</v>
      </c>
      <c r="L70" s="2">
        <v>4</v>
      </c>
      <c r="M70" s="23">
        <v>8</v>
      </c>
      <c r="N70" s="23">
        <v>9</v>
      </c>
      <c r="O70" s="23">
        <v>4</v>
      </c>
      <c r="P70" s="23">
        <v>7</v>
      </c>
      <c r="Q70" s="23">
        <v>13</v>
      </c>
      <c r="R70" s="23">
        <v>10</v>
      </c>
      <c r="S70" s="2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x14ac:dyDescent="0.2">
      <c r="A71" s="22" t="s">
        <v>50</v>
      </c>
      <c r="B71" s="16"/>
      <c r="C71" s="16"/>
      <c r="D71" s="16"/>
      <c r="E71" s="15">
        <v>3</v>
      </c>
      <c r="F71" s="15">
        <v>3</v>
      </c>
      <c r="G71" s="15"/>
      <c r="H71" s="15">
        <v>1</v>
      </c>
      <c r="I71" s="15">
        <v>1</v>
      </c>
      <c r="J71" s="15">
        <v>1</v>
      </c>
      <c r="K71" s="15">
        <v>6</v>
      </c>
      <c r="L71" s="2">
        <v>8</v>
      </c>
      <c r="M71" s="15">
        <v>23</v>
      </c>
      <c r="N71" s="15">
        <v>6</v>
      </c>
      <c r="O71" s="15">
        <v>26</v>
      </c>
      <c r="P71" s="15">
        <v>14</v>
      </c>
      <c r="Q71" s="15">
        <v>16</v>
      </c>
      <c r="R71" s="15">
        <v>4</v>
      </c>
      <c r="S71" s="2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x14ac:dyDescent="0.2">
      <c r="B72" s="8"/>
      <c r="C72" s="8"/>
      <c r="D72" s="8"/>
      <c r="L72" s="2"/>
      <c r="S72" s="2"/>
    </row>
    <row r="73" spans="1:39" x14ac:dyDescent="0.2">
      <c r="A73" s="13" t="s">
        <v>163</v>
      </c>
      <c r="B73" s="8"/>
      <c r="C73" s="8"/>
      <c r="D73" s="8"/>
      <c r="E73" s="1" t="s">
        <v>162</v>
      </c>
      <c r="L73" s="2"/>
      <c r="S73" s="2"/>
    </row>
    <row r="74" spans="1:39" x14ac:dyDescent="0.2">
      <c r="A74" s="25" t="s">
        <v>161</v>
      </c>
      <c r="B74" s="24">
        <f t="shared" ref="B74:B80" si="12">SUM($E74:$N74)</f>
        <v>2778</v>
      </c>
      <c r="C74" s="24">
        <f t="shared" ref="C74:C80" si="13">SUM($O74:$Z74)</f>
        <v>2353</v>
      </c>
      <c r="D74" s="24">
        <f t="shared" ref="D74:D80" si="14">SUM(B74,C74)</f>
        <v>5131</v>
      </c>
      <c r="E74" s="23">
        <v>51</v>
      </c>
      <c r="F74" s="23">
        <v>121</v>
      </c>
      <c r="G74" s="23">
        <v>134</v>
      </c>
      <c r="H74" s="23">
        <v>125</v>
      </c>
      <c r="I74" s="23">
        <v>145</v>
      </c>
      <c r="J74" s="23">
        <v>244</v>
      </c>
      <c r="K74" s="23">
        <v>384</v>
      </c>
      <c r="L74" s="2">
        <v>433</v>
      </c>
      <c r="M74" s="23">
        <v>626</v>
      </c>
      <c r="N74" s="23">
        <v>515</v>
      </c>
      <c r="O74" s="23">
        <v>514</v>
      </c>
      <c r="P74" s="23">
        <v>499</v>
      </c>
      <c r="Q74" s="23">
        <v>843</v>
      </c>
      <c r="R74" s="23">
        <v>497</v>
      </c>
      <c r="S74" s="2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x14ac:dyDescent="0.2">
      <c r="A75" s="22" t="s">
        <v>160</v>
      </c>
      <c r="B75" s="16">
        <f t="shared" si="12"/>
        <v>1537</v>
      </c>
      <c r="C75" s="16">
        <f t="shared" si="13"/>
        <v>1811</v>
      </c>
      <c r="D75" s="16">
        <f t="shared" si="14"/>
        <v>3348</v>
      </c>
      <c r="E75" s="15">
        <v>9</v>
      </c>
      <c r="F75" s="15">
        <v>48</v>
      </c>
      <c r="G75" s="15">
        <v>46</v>
      </c>
      <c r="H75" s="15">
        <v>45</v>
      </c>
      <c r="I75" s="15">
        <v>42</v>
      </c>
      <c r="J75" s="15">
        <v>77</v>
      </c>
      <c r="K75" s="15">
        <v>170</v>
      </c>
      <c r="L75" s="2">
        <v>194</v>
      </c>
      <c r="M75" s="15">
        <v>469</v>
      </c>
      <c r="N75" s="15">
        <v>437</v>
      </c>
      <c r="O75" s="15">
        <v>422</v>
      </c>
      <c r="P75" s="15">
        <v>367</v>
      </c>
      <c r="Q75" s="15">
        <v>622</v>
      </c>
      <c r="R75" s="15">
        <v>400</v>
      </c>
      <c r="S75" s="2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x14ac:dyDescent="0.2">
      <c r="A76" s="25" t="s">
        <v>159</v>
      </c>
      <c r="B76" s="24">
        <f t="shared" si="12"/>
        <v>356</v>
      </c>
      <c r="C76" s="24">
        <f t="shared" si="13"/>
        <v>357</v>
      </c>
      <c r="D76" s="24">
        <f t="shared" si="14"/>
        <v>713</v>
      </c>
      <c r="E76" s="23">
        <v>8</v>
      </c>
      <c r="F76" s="23">
        <v>12</v>
      </c>
      <c r="G76" s="23">
        <v>10</v>
      </c>
      <c r="H76" s="23">
        <v>17</v>
      </c>
      <c r="I76" s="23">
        <v>12</v>
      </c>
      <c r="J76" s="23">
        <v>17</v>
      </c>
      <c r="K76" s="23">
        <v>25</v>
      </c>
      <c r="L76" s="2">
        <v>57</v>
      </c>
      <c r="M76" s="23">
        <v>115</v>
      </c>
      <c r="N76" s="23">
        <v>83</v>
      </c>
      <c r="O76" s="23">
        <v>102</v>
      </c>
      <c r="P76" s="23">
        <v>87</v>
      </c>
      <c r="Q76" s="23">
        <v>82</v>
      </c>
      <c r="R76" s="23">
        <v>86</v>
      </c>
      <c r="S76" s="2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x14ac:dyDescent="0.2">
      <c r="A77" s="22" t="s">
        <v>158</v>
      </c>
      <c r="B77" s="16">
        <f t="shared" si="12"/>
        <v>48</v>
      </c>
      <c r="C77" s="16">
        <f t="shared" si="13"/>
        <v>30</v>
      </c>
      <c r="D77" s="16">
        <f t="shared" si="14"/>
        <v>78</v>
      </c>
      <c r="E77" s="15">
        <v>1</v>
      </c>
      <c r="F77" s="15">
        <v>3</v>
      </c>
      <c r="G77" s="15">
        <v>1</v>
      </c>
      <c r="H77" s="15">
        <v>1</v>
      </c>
      <c r="I77" s="15"/>
      <c r="J77" s="15">
        <v>1</v>
      </c>
      <c r="K77" s="15">
        <v>4</v>
      </c>
      <c r="L77" s="2">
        <v>10</v>
      </c>
      <c r="M77" s="15">
        <v>10</v>
      </c>
      <c r="N77" s="15">
        <v>17</v>
      </c>
      <c r="O77" s="15">
        <v>4</v>
      </c>
      <c r="P77" s="15">
        <v>16</v>
      </c>
      <c r="Q77" s="15">
        <v>3</v>
      </c>
      <c r="R77" s="15">
        <v>7</v>
      </c>
      <c r="S77" s="2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x14ac:dyDescent="0.2">
      <c r="A78" s="25" t="s">
        <v>157</v>
      </c>
      <c r="B78" s="24">
        <f t="shared" si="12"/>
        <v>1</v>
      </c>
      <c r="C78" s="24">
        <f t="shared" si="13"/>
        <v>0</v>
      </c>
      <c r="D78" s="24">
        <f t="shared" si="14"/>
        <v>1</v>
      </c>
      <c r="E78" s="23"/>
      <c r="F78" s="23"/>
      <c r="G78" s="23"/>
      <c r="H78" s="23"/>
      <c r="I78" s="23"/>
      <c r="J78" s="23"/>
      <c r="K78" s="23"/>
      <c r="L78" s="2">
        <v>1</v>
      </c>
      <c r="M78" s="23"/>
      <c r="N78" s="23"/>
      <c r="O78" s="23"/>
      <c r="P78" s="23"/>
      <c r="Q78" s="23"/>
      <c r="R78" s="23"/>
      <c r="S78" s="2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x14ac:dyDescent="0.2">
      <c r="A79" s="22" t="s">
        <v>156</v>
      </c>
      <c r="B79" s="16">
        <f t="shared" si="12"/>
        <v>198</v>
      </c>
      <c r="C79" s="16">
        <f t="shared" si="13"/>
        <v>197</v>
      </c>
      <c r="D79" s="16">
        <f t="shared" si="14"/>
        <v>395</v>
      </c>
      <c r="E79" s="15">
        <v>1</v>
      </c>
      <c r="F79" s="15">
        <v>11</v>
      </c>
      <c r="G79" s="15">
        <v>3</v>
      </c>
      <c r="H79" s="15">
        <v>4</v>
      </c>
      <c r="I79" s="15">
        <v>6</v>
      </c>
      <c r="J79" s="15">
        <v>15</v>
      </c>
      <c r="K79" s="15">
        <v>25</v>
      </c>
      <c r="L79" s="2">
        <v>30</v>
      </c>
      <c r="M79" s="15">
        <v>55</v>
      </c>
      <c r="N79" s="15">
        <v>48</v>
      </c>
      <c r="O79" s="15">
        <v>43</v>
      </c>
      <c r="P79" s="15">
        <v>45</v>
      </c>
      <c r="Q79" s="15">
        <v>60</v>
      </c>
      <c r="R79" s="15">
        <v>49</v>
      </c>
      <c r="S79" s="2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 x14ac:dyDescent="0.2">
      <c r="A80" s="25" t="s">
        <v>0</v>
      </c>
      <c r="B80" s="24">
        <f t="shared" si="12"/>
        <v>50</v>
      </c>
      <c r="C80" s="24">
        <f t="shared" si="13"/>
        <v>60</v>
      </c>
      <c r="D80" s="24">
        <f t="shared" si="14"/>
        <v>110</v>
      </c>
      <c r="E80" s="23">
        <v>3</v>
      </c>
      <c r="F80" s="23">
        <v>2</v>
      </c>
      <c r="G80" s="23"/>
      <c r="H80" s="23"/>
      <c r="I80" s="23">
        <v>1</v>
      </c>
      <c r="J80" s="23">
        <v>1</v>
      </c>
      <c r="K80" s="23">
        <v>6</v>
      </c>
      <c r="L80" s="2">
        <v>8</v>
      </c>
      <c r="M80" s="23">
        <v>23</v>
      </c>
      <c r="N80" s="23">
        <v>6</v>
      </c>
      <c r="O80" s="23">
        <v>26</v>
      </c>
      <c r="P80" s="23">
        <v>14</v>
      </c>
      <c r="Q80" s="23">
        <v>16</v>
      </c>
      <c r="R80" s="23">
        <v>4</v>
      </c>
      <c r="S80" s="2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x14ac:dyDescent="0.2">
      <c r="B81" s="8"/>
      <c r="C81" s="8"/>
      <c r="D81" s="8"/>
      <c r="L81" s="2"/>
      <c r="S81" s="2"/>
    </row>
    <row r="82" spans="1:39" x14ac:dyDescent="0.2">
      <c r="A82" s="13" t="s">
        <v>155</v>
      </c>
      <c r="B82" s="8"/>
      <c r="C82" s="8"/>
      <c r="D82" s="8"/>
      <c r="E82" s="1" t="s">
        <v>154</v>
      </c>
      <c r="L82" s="2"/>
      <c r="S82" s="2"/>
    </row>
    <row r="83" spans="1:39" x14ac:dyDescent="0.2">
      <c r="A83" s="25" t="s">
        <v>80</v>
      </c>
      <c r="B83" s="24">
        <f>SUM($E83:$N83)</f>
        <v>3406</v>
      </c>
      <c r="C83" s="24">
        <f>SUM($O83:$Z83)</f>
        <v>3049</v>
      </c>
      <c r="D83" s="24">
        <f>SUM(B83,C83)</f>
        <v>6455</v>
      </c>
      <c r="E83" s="23">
        <v>59</v>
      </c>
      <c r="F83" s="23">
        <v>147</v>
      </c>
      <c r="G83" s="23">
        <v>144</v>
      </c>
      <c r="H83" s="23">
        <v>147</v>
      </c>
      <c r="I83" s="23">
        <v>168</v>
      </c>
      <c r="J83" s="23">
        <v>281</v>
      </c>
      <c r="K83" s="23">
        <v>452</v>
      </c>
      <c r="L83" s="2">
        <v>536</v>
      </c>
      <c r="M83" s="23">
        <v>798</v>
      </c>
      <c r="N83" s="23">
        <v>674</v>
      </c>
      <c r="O83" s="23">
        <v>682</v>
      </c>
      <c r="P83" s="23">
        <v>676</v>
      </c>
      <c r="Q83" s="23">
        <v>1026</v>
      </c>
      <c r="R83" s="23">
        <v>665</v>
      </c>
      <c r="S83" s="2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x14ac:dyDescent="0.2">
      <c r="A84" s="22" t="s">
        <v>153</v>
      </c>
      <c r="B84" s="16">
        <f>SUM($E84:$N84)</f>
        <v>657</v>
      </c>
      <c r="C84" s="16">
        <f>SUM($O84:$Z84)</f>
        <v>708</v>
      </c>
      <c r="D84" s="16">
        <f>SUM(B84,C84)</f>
        <v>1365</v>
      </c>
      <c r="E84" s="15">
        <v>8</v>
      </c>
      <c r="F84" s="15">
        <v>26</v>
      </c>
      <c r="G84" s="15">
        <v>27</v>
      </c>
      <c r="H84" s="15">
        <v>22</v>
      </c>
      <c r="I84" s="15">
        <v>14</v>
      </c>
      <c r="J84" s="15">
        <v>39</v>
      </c>
      <c r="K84" s="15">
        <v>56</v>
      </c>
      <c r="L84" s="2">
        <v>79</v>
      </c>
      <c r="M84" s="15">
        <v>213</v>
      </c>
      <c r="N84" s="15">
        <v>173</v>
      </c>
      <c r="O84" s="15">
        <v>161</v>
      </c>
      <c r="P84" s="15">
        <v>132</v>
      </c>
      <c r="Q84" s="15">
        <v>264</v>
      </c>
      <c r="R84" s="15">
        <v>151</v>
      </c>
      <c r="S84" s="2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 x14ac:dyDescent="0.2">
      <c r="A85" s="25" t="s">
        <v>152</v>
      </c>
      <c r="B85" s="24">
        <f>SUM($E85:$N85)</f>
        <v>652</v>
      </c>
      <c r="C85" s="24">
        <f>SUM($O85:$Z85)</f>
        <v>730</v>
      </c>
      <c r="D85" s="24">
        <f>SUM(B85,C85)</f>
        <v>1382</v>
      </c>
      <c r="E85" s="23">
        <v>5</v>
      </c>
      <c r="F85" s="23">
        <v>18</v>
      </c>
      <c r="G85" s="23">
        <v>16</v>
      </c>
      <c r="H85" s="23">
        <v>21</v>
      </c>
      <c r="I85" s="23">
        <v>10</v>
      </c>
      <c r="J85" s="23">
        <v>31</v>
      </c>
      <c r="K85" s="23">
        <v>84</v>
      </c>
      <c r="L85" s="2">
        <v>79</v>
      </c>
      <c r="M85" s="23">
        <v>198</v>
      </c>
      <c r="N85" s="23">
        <v>190</v>
      </c>
      <c r="O85" s="23">
        <v>176</v>
      </c>
      <c r="P85" s="23">
        <v>157</v>
      </c>
      <c r="Q85" s="23">
        <v>243</v>
      </c>
      <c r="R85" s="23">
        <v>154</v>
      </c>
      <c r="S85" s="2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x14ac:dyDescent="0.2">
      <c r="A86" s="22" t="s">
        <v>151</v>
      </c>
      <c r="B86" s="16">
        <f>SUM($E86:$N86)</f>
        <v>194</v>
      </c>
      <c r="C86" s="16">
        <f>SUM($O86:$Z86)</f>
        <v>230</v>
      </c>
      <c r="D86" s="16">
        <f>SUM(B86,C86)</f>
        <v>424</v>
      </c>
      <c r="E86" s="15"/>
      <c r="F86" s="15">
        <v>4</v>
      </c>
      <c r="G86" s="15">
        <v>6</v>
      </c>
      <c r="H86" s="15">
        <v>2</v>
      </c>
      <c r="I86" s="15">
        <v>9</v>
      </c>
      <c r="J86" s="15">
        <v>4</v>
      </c>
      <c r="K86" s="15">
        <v>19</v>
      </c>
      <c r="L86" s="2">
        <v>29</v>
      </c>
      <c r="M86" s="15">
        <v>71</v>
      </c>
      <c r="N86" s="15">
        <v>50</v>
      </c>
      <c r="O86" s="15">
        <v>65</v>
      </c>
      <c r="P86" s="15">
        <v>42</v>
      </c>
      <c r="Q86" s="15">
        <v>64</v>
      </c>
      <c r="R86" s="15">
        <v>59</v>
      </c>
      <c r="S86" s="2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</row>
    <row r="87" spans="1:39" x14ac:dyDescent="0.2">
      <c r="A87" s="25" t="s">
        <v>150</v>
      </c>
      <c r="B87" s="24">
        <f>SUM($E87:$N87)</f>
        <v>59</v>
      </c>
      <c r="C87" s="24">
        <f>SUM($O87:$Z87)</f>
        <v>91</v>
      </c>
      <c r="D87" s="24">
        <f>SUM(B87,C87)</f>
        <v>150</v>
      </c>
      <c r="E87" s="23">
        <v>1</v>
      </c>
      <c r="F87" s="23">
        <v>2</v>
      </c>
      <c r="G87" s="23">
        <v>1</v>
      </c>
      <c r="H87" s="23"/>
      <c r="I87" s="23">
        <v>5</v>
      </c>
      <c r="J87" s="23"/>
      <c r="K87" s="23">
        <v>3</v>
      </c>
      <c r="L87" s="2">
        <v>10</v>
      </c>
      <c r="M87" s="23">
        <v>18</v>
      </c>
      <c r="N87" s="23">
        <v>19</v>
      </c>
      <c r="O87" s="23">
        <v>27</v>
      </c>
      <c r="P87" s="23">
        <v>21</v>
      </c>
      <c r="Q87" s="23">
        <v>29</v>
      </c>
      <c r="R87" s="23">
        <v>14</v>
      </c>
      <c r="S87" s="2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x14ac:dyDescent="0.2">
      <c r="A88" s="28"/>
      <c r="B88" s="8"/>
      <c r="C88" s="8"/>
      <c r="D88" s="8"/>
      <c r="L88" s="2"/>
      <c r="S88" s="2"/>
    </row>
    <row r="89" spans="1:39" x14ac:dyDescent="0.2">
      <c r="A89" s="27" t="s">
        <v>149</v>
      </c>
      <c r="B89" s="8"/>
      <c r="C89" s="8"/>
      <c r="D89" s="8"/>
      <c r="E89" s="1" t="s">
        <v>148</v>
      </c>
      <c r="L89" s="2"/>
      <c r="S89" s="2"/>
    </row>
    <row r="90" spans="1:39" x14ac:dyDescent="0.2">
      <c r="A90" s="25" t="s">
        <v>147</v>
      </c>
      <c r="B90" s="24">
        <f>SUM($E90:$N90)</f>
        <v>1039</v>
      </c>
      <c r="C90" s="24">
        <f>SUM($O90:$Z90)</f>
        <v>1197</v>
      </c>
      <c r="D90" s="24">
        <f>SUM(B90,C90)</f>
        <v>2236</v>
      </c>
      <c r="E90" s="23">
        <v>8</v>
      </c>
      <c r="F90" s="23">
        <v>35</v>
      </c>
      <c r="G90" s="23">
        <v>36</v>
      </c>
      <c r="H90" s="23">
        <v>33</v>
      </c>
      <c r="I90" s="23">
        <v>30</v>
      </c>
      <c r="J90" s="23">
        <v>50</v>
      </c>
      <c r="K90" s="23">
        <v>113</v>
      </c>
      <c r="L90" s="2">
        <v>134</v>
      </c>
      <c r="M90" s="23">
        <v>317</v>
      </c>
      <c r="N90" s="23">
        <v>283</v>
      </c>
      <c r="O90" s="23">
        <v>294</v>
      </c>
      <c r="P90" s="23">
        <v>244</v>
      </c>
      <c r="Q90" s="23">
        <v>388</v>
      </c>
      <c r="R90" s="23">
        <v>271</v>
      </c>
      <c r="S90" s="2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x14ac:dyDescent="0.2">
      <c r="A91" s="22" t="s">
        <v>146</v>
      </c>
      <c r="B91" s="16">
        <f>SUM($E91:$N91)</f>
        <v>31</v>
      </c>
      <c r="C91" s="16">
        <f>SUM($O91:$Z91)</f>
        <v>28</v>
      </c>
      <c r="D91" s="16">
        <f>SUM(B91,C91)</f>
        <v>59</v>
      </c>
      <c r="E91" s="15">
        <v>2</v>
      </c>
      <c r="F91" s="15">
        <v>2</v>
      </c>
      <c r="G91" s="15">
        <v>3</v>
      </c>
      <c r="H91" s="15">
        <v>1</v>
      </c>
      <c r="I91" s="15"/>
      <c r="J91" s="15">
        <v>1</v>
      </c>
      <c r="K91" s="15">
        <v>3</v>
      </c>
      <c r="L91" s="2">
        <v>5</v>
      </c>
      <c r="M91" s="15">
        <v>6</v>
      </c>
      <c r="N91" s="15">
        <v>8</v>
      </c>
      <c r="O91" s="15">
        <v>13</v>
      </c>
      <c r="P91" s="15">
        <v>1</v>
      </c>
      <c r="Q91" s="15">
        <v>10</v>
      </c>
      <c r="R91" s="15">
        <v>4</v>
      </c>
      <c r="S91" s="2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</row>
    <row r="92" spans="1:39" x14ac:dyDescent="0.2">
      <c r="A92" s="25" t="s">
        <v>145</v>
      </c>
      <c r="B92" s="24">
        <f>SUM($E92:$N92)</f>
        <v>474</v>
      </c>
      <c r="C92" s="24">
        <f>SUM($O92:$Z92)</f>
        <v>513</v>
      </c>
      <c r="D92" s="24">
        <f>SUM(B92,C92)</f>
        <v>987</v>
      </c>
      <c r="E92" s="23">
        <v>3</v>
      </c>
      <c r="F92" s="23">
        <v>11</v>
      </c>
      <c r="G92" s="23">
        <v>11</v>
      </c>
      <c r="H92" s="23">
        <v>11</v>
      </c>
      <c r="I92" s="23">
        <v>7</v>
      </c>
      <c r="J92" s="23">
        <v>23</v>
      </c>
      <c r="K92" s="23">
        <v>45</v>
      </c>
      <c r="L92" s="2">
        <v>53</v>
      </c>
      <c r="M92" s="23">
        <v>173</v>
      </c>
      <c r="N92" s="23">
        <v>137</v>
      </c>
      <c r="O92" s="23">
        <v>116</v>
      </c>
      <c r="P92" s="23">
        <v>106</v>
      </c>
      <c r="Q92" s="23">
        <v>191</v>
      </c>
      <c r="R92" s="23">
        <v>100</v>
      </c>
      <c r="S92" s="2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x14ac:dyDescent="0.2">
      <c r="A93" s="22" t="s">
        <v>144</v>
      </c>
      <c r="B93" s="16">
        <f>SUM($E93:$N93)</f>
        <v>18</v>
      </c>
      <c r="C93" s="16">
        <f>SUM($O93:$Z93)</f>
        <v>21</v>
      </c>
      <c r="D93" s="16">
        <f>SUM(B93,C93)</f>
        <v>39</v>
      </c>
      <c r="E93" s="15">
        <v>1</v>
      </c>
      <c r="F93" s="15">
        <v>2</v>
      </c>
      <c r="G93" s="15"/>
      <c r="H93" s="15"/>
      <c r="I93" s="15">
        <v>1</v>
      </c>
      <c r="J93" s="15"/>
      <c r="K93" s="15">
        <v>1</v>
      </c>
      <c r="L93" s="2">
        <v>5</v>
      </c>
      <c r="M93" s="15">
        <v>4</v>
      </c>
      <c r="N93" s="15">
        <v>4</v>
      </c>
      <c r="O93" s="15">
        <v>6</v>
      </c>
      <c r="P93" s="15">
        <v>1</v>
      </c>
      <c r="Q93" s="15">
        <v>11</v>
      </c>
      <c r="R93" s="15">
        <v>3</v>
      </c>
      <c r="S93" s="2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</row>
    <row r="94" spans="1:39" x14ac:dyDescent="0.2">
      <c r="A94" s="25" t="s">
        <v>143</v>
      </c>
      <c r="B94" s="24">
        <f>SUM($E94:$N94)</f>
        <v>3406</v>
      </c>
      <c r="C94" s="24">
        <f>SUM($O94:$Z94)</f>
        <v>3049</v>
      </c>
      <c r="D94" s="24">
        <f>SUM(B94,C94)</f>
        <v>6455</v>
      </c>
      <c r="E94" s="23">
        <v>59</v>
      </c>
      <c r="F94" s="23">
        <v>147</v>
      </c>
      <c r="G94" s="23">
        <v>144</v>
      </c>
      <c r="H94" s="23">
        <v>147</v>
      </c>
      <c r="I94" s="23">
        <v>168</v>
      </c>
      <c r="J94" s="23">
        <v>281</v>
      </c>
      <c r="K94" s="23">
        <v>452</v>
      </c>
      <c r="L94" s="2">
        <v>536</v>
      </c>
      <c r="M94" s="23">
        <v>798</v>
      </c>
      <c r="N94" s="23">
        <v>674</v>
      </c>
      <c r="O94" s="23">
        <v>682</v>
      </c>
      <c r="P94" s="23">
        <v>676</v>
      </c>
      <c r="Q94" s="23">
        <v>1026</v>
      </c>
      <c r="R94" s="23">
        <v>665</v>
      </c>
      <c r="S94" s="2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x14ac:dyDescent="0.2">
      <c r="B95" s="8"/>
      <c r="C95" s="8"/>
      <c r="D95" s="8"/>
      <c r="L95" s="2"/>
      <c r="S95" s="2"/>
    </row>
    <row r="96" spans="1:39" x14ac:dyDescent="0.2">
      <c r="A96" s="13" t="s">
        <v>142</v>
      </c>
      <c r="B96" s="8"/>
      <c r="C96" s="8"/>
      <c r="D96" s="8"/>
      <c r="E96" s="1" t="s">
        <v>141</v>
      </c>
      <c r="L96" s="2"/>
      <c r="S96" s="2"/>
    </row>
    <row r="97" spans="1:39" x14ac:dyDescent="0.2">
      <c r="A97" s="25" t="s">
        <v>140</v>
      </c>
      <c r="B97" s="24">
        <f t="shared" ref="B97:B103" si="15">SUM($E97:$N97)</f>
        <v>105</v>
      </c>
      <c r="C97" s="24">
        <f t="shared" ref="C97:C103" si="16">SUM($O97:$Z97)</f>
        <v>118</v>
      </c>
      <c r="D97" s="24">
        <f t="shared" ref="D97:D103" si="17">SUM(B97,C97)</f>
        <v>223</v>
      </c>
      <c r="E97" s="23">
        <v>3</v>
      </c>
      <c r="F97" s="23">
        <v>2</v>
      </c>
      <c r="G97" s="23"/>
      <c r="H97" s="23">
        <v>8</v>
      </c>
      <c r="I97" s="23">
        <v>11</v>
      </c>
      <c r="J97" s="23">
        <v>6</v>
      </c>
      <c r="K97" s="23">
        <v>8</v>
      </c>
      <c r="L97" s="2">
        <v>16</v>
      </c>
      <c r="M97" s="23">
        <v>35</v>
      </c>
      <c r="N97" s="23">
        <v>16</v>
      </c>
      <c r="O97" s="23">
        <v>29</v>
      </c>
      <c r="P97" s="23">
        <v>28</v>
      </c>
      <c r="Q97" s="23">
        <v>36</v>
      </c>
      <c r="R97" s="23">
        <v>25</v>
      </c>
      <c r="S97" s="2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x14ac:dyDescent="0.2">
      <c r="A98" s="22" t="s">
        <v>139</v>
      </c>
      <c r="B98" s="16">
        <f t="shared" si="15"/>
        <v>2721</v>
      </c>
      <c r="C98" s="16">
        <f t="shared" si="16"/>
        <v>2208</v>
      </c>
      <c r="D98" s="16">
        <f t="shared" si="17"/>
        <v>4929</v>
      </c>
      <c r="E98" s="15">
        <v>64</v>
      </c>
      <c r="F98" s="15">
        <v>157</v>
      </c>
      <c r="G98" s="15">
        <v>157</v>
      </c>
      <c r="H98" s="15">
        <v>140</v>
      </c>
      <c r="I98" s="15">
        <v>138</v>
      </c>
      <c r="J98" s="15">
        <v>277</v>
      </c>
      <c r="K98" s="15">
        <v>316</v>
      </c>
      <c r="L98" s="2">
        <v>394</v>
      </c>
      <c r="M98" s="15">
        <v>618</v>
      </c>
      <c r="N98" s="15">
        <v>460</v>
      </c>
      <c r="O98" s="15">
        <v>471</v>
      </c>
      <c r="P98" s="15">
        <v>473</v>
      </c>
      <c r="Q98" s="15">
        <v>825</v>
      </c>
      <c r="R98" s="15">
        <v>439</v>
      </c>
      <c r="S98" s="2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</row>
    <row r="99" spans="1:39" x14ac:dyDescent="0.2">
      <c r="A99" s="25" t="s">
        <v>138</v>
      </c>
      <c r="B99" s="24">
        <f t="shared" si="15"/>
        <v>36</v>
      </c>
      <c r="C99" s="24">
        <f t="shared" si="16"/>
        <v>28</v>
      </c>
      <c r="D99" s="24">
        <f t="shared" si="17"/>
        <v>64</v>
      </c>
      <c r="E99" s="23"/>
      <c r="F99" s="23"/>
      <c r="G99" s="23"/>
      <c r="H99" s="23"/>
      <c r="I99" s="23">
        <v>1</v>
      </c>
      <c r="J99" s="23"/>
      <c r="K99" s="23">
        <v>1</v>
      </c>
      <c r="L99" s="2">
        <v>3</v>
      </c>
      <c r="M99" s="23">
        <v>19</v>
      </c>
      <c r="N99" s="23">
        <v>12</v>
      </c>
      <c r="O99" s="23">
        <v>7</v>
      </c>
      <c r="P99" s="23">
        <v>4</v>
      </c>
      <c r="Q99" s="23">
        <v>6</v>
      </c>
      <c r="R99" s="23">
        <v>11</v>
      </c>
      <c r="S99" s="2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x14ac:dyDescent="0.2">
      <c r="A100" s="22" t="s">
        <v>137</v>
      </c>
      <c r="B100" s="16">
        <f t="shared" si="15"/>
        <v>42</v>
      </c>
      <c r="C100" s="16">
        <f t="shared" si="16"/>
        <v>95</v>
      </c>
      <c r="D100" s="16">
        <f t="shared" si="17"/>
        <v>137</v>
      </c>
      <c r="E100" s="15"/>
      <c r="F100" s="15"/>
      <c r="G100" s="15"/>
      <c r="H100" s="15">
        <v>1</v>
      </c>
      <c r="I100" s="15">
        <v>3</v>
      </c>
      <c r="J100" s="15"/>
      <c r="K100" s="15">
        <v>3</v>
      </c>
      <c r="L100" s="2">
        <v>7</v>
      </c>
      <c r="M100" s="15">
        <v>15</v>
      </c>
      <c r="N100" s="15">
        <v>13</v>
      </c>
      <c r="O100" s="15">
        <v>20</v>
      </c>
      <c r="P100" s="15">
        <v>9</v>
      </c>
      <c r="Q100" s="15">
        <v>33</v>
      </c>
      <c r="R100" s="15">
        <v>33</v>
      </c>
      <c r="S100" s="2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</row>
    <row r="101" spans="1:39" x14ac:dyDescent="0.2">
      <c r="A101" s="25" t="s">
        <v>136</v>
      </c>
      <c r="B101" s="24">
        <f t="shared" si="15"/>
        <v>319</v>
      </c>
      <c r="C101" s="24">
        <f t="shared" si="16"/>
        <v>458</v>
      </c>
      <c r="D101" s="24">
        <f t="shared" si="17"/>
        <v>777</v>
      </c>
      <c r="E101" s="23">
        <v>1</v>
      </c>
      <c r="F101" s="23">
        <v>6</v>
      </c>
      <c r="G101" s="23">
        <v>2</v>
      </c>
      <c r="H101" s="23">
        <v>2</v>
      </c>
      <c r="I101" s="23">
        <v>4</v>
      </c>
      <c r="J101" s="23">
        <v>3</v>
      </c>
      <c r="K101" s="23">
        <v>15</v>
      </c>
      <c r="L101" s="2">
        <v>28</v>
      </c>
      <c r="M101" s="23">
        <v>115</v>
      </c>
      <c r="N101" s="23">
        <v>143</v>
      </c>
      <c r="O101" s="23">
        <v>137</v>
      </c>
      <c r="P101" s="23">
        <v>79</v>
      </c>
      <c r="Q101" s="23">
        <v>138</v>
      </c>
      <c r="R101" s="23">
        <v>104</v>
      </c>
      <c r="S101" s="2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x14ac:dyDescent="0.2">
      <c r="A102" s="22" t="s">
        <v>135</v>
      </c>
      <c r="B102" s="16">
        <f t="shared" si="15"/>
        <v>103</v>
      </c>
      <c r="C102" s="16">
        <f t="shared" si="16"/>
        <v>122</v>
      </c>
      <c r="D102" s="16">
        <f t="shared" si="17"/>
        <v>225</v>
      </c>
      <c r="E102" s="15"/>
      <c r="F102" s="15">
        <v>4</v>
      </c>
      <c r="G102" s="15">
        <v>1</v>
      </c>
      <c r="H102" s="15">
        <v>6</v>
      </c>
      <c r="I102" s="15">
        <v>3</v>
      </c>
      <c r="J102" s="15">
        <v>2</v>
      </c>
      <c r="K102" s="15">
        <v>9</v>
      </c>
      <c r="L102" s="2">
        <v>17</v>
      </c>
      <c r="M102" s="15">
        <v>30</v>
      </c>
      <c r="N102" s="15">
        <v>31</v>
      </c>
      <c r="O102" s="15">
        <v>30</v>
      </c>
      <c r="P102" s="15">
        <v>29</v>
      </c>
      <c r="Q102" s="15">
        <v>34</v>
      </c>
      <c r="R102" s="15">
        <v>29</v>
      </c>
      <c r="S102" s="2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</row>
    <row r="103" spans="1:39" x14ac:dyDescent="0.2">
      <c r="A103" s="25" t="s">
        <v>134</v>
      </c>
      <c r="B103" s="24">
        <f t="shared" si="15"/>
        <v>1522</v>
      </c>
      <c r="C103" s="24">
        <f t="shared" si="16"/>
        <v>1662</v>
      </c>
      <c r="D103" s="24">
        <f t="shared" si="17"/>
        <v>3184</v>
      </c>
      <c r="E103" s="23">
        <v>1</v>
      </c>
      <c r="F103" s="23">
        <v>26</v>
      </c>
      <c r="G103" s="23">
        <v>30</v>
      </c>
      <c r="H103" s="23">
        <v>34</v>
      </c>
      <c r="I103" s="23">
        <v>42</v>
      </c>
      <c r="J103" s="23">
        <v>64</v>
      </c>
      <c r="K103" s="23">
        <v>247</v>
      </c>
      <c r="L103" s="2">
        <v>249</v>
      </c>
      <c r="M103" s="23">
        <v>421</v>
      </c>
      <c r="N103" s="23">
        <v>408</v>
      </c>
      <c r="O103" s="23">
        <v>378</v>
      </c>
      <c r="P103" s="23">
        <v>380</v>
      </c>
      <c r="Q103" s="23">
        <v>518</v>
      </c>
      <c r="R103" s="23">
        <v>386</v>
      </c>
      <c r="S103" s="2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x14ac:dyDescent="0.2">
      <c r="A104" s="22" t="s">
        <v>0</v>
      </c>
      <c r="B104" s="16"/>
      <c r="C104" s="16"/>
      <c r="D104" s="16"/>
      <c r="E104" s="15">
        <v>4</v>
      </c>
      <c r="F104" s="15">
        <v>2</v>
      </c>
      <c r="G104" s="15">
        <v>4</v>
      </c>
      <c r="H104" s="15">
        <v>1</v>
      </c>
      <c r="I104" s="15">
        <v>4</v>
      </c>
      <c r="J104" s="15">
        <v>3</v>
      </c>
      <c r="K104" s="15">
        <v>15</v>
      </c>
      <c r="L104" s="2">
        <v>19</v>
      </c>
      <c r="M104" s="15">
        <v>45</v>
      </c>
      <c r="N104" s="15">
        <v>23</v>
      </c>
      <c r="O104" s="15">
        <v>39</v>
      </c>
      <c r="P104" s="15">
        <v>26</v>
      </c>
      <c r="Q104" s="15">
        <v>36</v>
      </c>
      <c r="R104" s="15">
        <v>16</v>
      </c>
      <c r="S104" s="2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</row>
    <row r="105" spans="1:39" x14ac:dyDescent="0.2">
      <c r="B105" s="8"/>
      <c r="C105" s="8"/>
      <c r="D105" s="8"/>
      <c r="L105" s="2"/>
      <c r="S105" s="2"/>
    </row>
    <row r="106" spans="1:39" x14ac:dyDescent="0.2">
      <c r="A106" s="26" t="s">
        <v>133</v>
      </c>
      <c r="B106" s="8"/>
      <c r="C106" s="8"/>
      <c r="D106" s="8"/>
      <c r="L106" s="2"/>
      <c r="S106" s="2"/>
    </row>
    <row r="107" spans="1:39" x14ac:dyDescent="0.2">
      <c r="A107" s="25" t="s">
        <v>132</v>
      </c>
      <c r="B107" s="24">
        <f t="shared" ref="B107:B134" si="18">SUM($E107:$N107)</f>
        <v>3</v>
      </c>
      <c r="C107" s="24">
        <f t="shared" ref="C107:C134" si="19">SUM($O107:$Z107)</f>
        <v>2</v>
      </c>
      <c r="D107" s="24">
        <f t="shared" ref="D107:D134" si="20">SUM(B107,C107)</f>
        <v>5</v>
      </c>
      <c r="E107" s="23"/>
      <c r="F107" s="23"/>
      <c r="G107" s="23"/>
      <c r="H107" s="23"/>
      <c r="I107" s="23"/>
      <c r="J107" s="23"/>
      <c r="K107" s="23">
        <v>1</v>
      </c>
      <c r="L107" s="2">
        <v>1</v>
      </c>
      <c r="M107" s="23"/>
      <c r="N107" s="23">
        <v>1</v>
      </c>
      <c r="O107" s="23"/>
      <c r="P107" s="23"/>
      <c r="Q107" s="23">
        <v>2</v>
      </c>
      <c r="R107" s="23"/>
      <c r="S107" s="2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x14ac:dyDescent="0.2">
      <c r="A108" s="22" t="s">
        <v>131</v>
      </c>
      <c r="B108" s="16">
        <f t="shared" si="18"/>
        <v>1436</v>
      </c>
      <c r="C108" s="16">
        <f t="shared" si="19"/>
        <v>1531</v>
      </c>
      <c r="D108" s="16">
        <f t="shared" si="20"/>
        <v>2967</v>
      </c>
      <c r="E108" s="15">
        <v>1</v>
      </c>
      <c r="F108" s="15">
        <v>26</v>
      </c>
      <c r="G108" s="15">
        <v>24</v>
      </c>
      <c r="H108" s="15">
        <v>33</v>
      </c>
      <c r="I108" s="15">
        <v>40</v>
      </c>
      <c r="J108" s="15">
        <v>58</v>
      </c>
      <c r="K108" s="15">
        <v>239</v>
      </c>
      <c r="L108" s="2">
        <v>237</v>
      </c>
      <c r="M108" s="15">
        <v>409</v>
      </c>
      <c r="N108" s="15">
        <v>369</v>
      </c>
      <c r="O108" s="15">
        <v>347</v>
      </c>
      <c r="P108" s="15">
        <v>336</v>
      </c>
      <c r="Q108" s="15">
        <v>490</v>
      </c>
      <c r="R108" s="15">
        <v>358</v>
      </c>
      <c r="S108" s="2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</row>
    <row r="109" spans="1:39" x14ac:dyDescent="0.2">
      <c r="A109" s="25" t="s">
        <v>130</v>
      </c>
      <c r="B109" s="24">
        <f t="shared" si="18"/>
        <v>196</v>
      </c>
      <c r="C109" s="24">
        <f t="shared" si="19"/>
        <v>332</v>
      </c>
      <c r="D109" s="24">
        <f t="shared" si="20"/>
        <v>528</v>
      </c>
      <c r="E109" s="23"/>
      <c r="F109" s="23">
        <v>1</v>
      </c>
      <c r="G109" s="23"/>
      <c r="H109" s="23"/>
      <c r="I109" s="23">
        <v>2</v>
      </c>
      <c r="J109" s="23">
        <v>1</v>
      </c>
      <c r="K109" s="23">
        <v>13</v>
      </c>
      <c r="L109" s="2">
        <v>24</v>
      </c>
      <c r="M109" s="23">
        <v>60</v>
      </c>
      <c r="N109" s="23">
        <v>95</v>
      </c>
      <c r="O109" s="23">
        <v>110</v>
      </c>
      <c r="P109" s="23">
        <v>51</v>
      </c>
      <c r="Q109" s="23">
        <v>104</v>
      </c>
      <c r="R109" s="23">
        <v>67</v>
      </c>
      <c r="S109" s="2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x14ac:dyDescent="0.2">
      <c r="A110" s="22" t="s">
        <v>129</v>
      </c>
      <c r="B110" s="16">
        <f t="shared" si="18"/>
        <v>63</v>
      </c>
      <c r="C110" s="16">
        <f t="shared" si="19"/>
        <v>77</v>
      </c>
      <c r="D110" s="16">
        <f t="shared" si="20"/>
        <v>140</v>
      </c>
      <c r="E110" s="15">
        <v>2</v>
      </c>
      <c r="F110" s="15">
        <v>2</v>
      </c>
      <c r="G110" s="15"/>
      <c r="H110" s="15">
        <v>4</v>
      </c>
      <c r="I110" s="15">
        <v>2</v>
      </c>
      <c r="J110" s="15">
        <v>3</v>
      </c>
      <c r="K110" s="15">
        <v>4</v>
      </c>
      <c r="L110" s="2">
        <v>8</v>
      </c>
      <c r="M110" s="15">
        <v>26</v>
      </c>
      <c r="N110" s="15">
        <v>12</v>
      </c>
      <c r="O110" s="15">
        <v>20</v>
      </c>
      <c r="P110" s="15">
        <v>16</v>
      </c>
      <c r="Q110" s="15">
        <v>26</v>
      </c>
      <c r="R110" s="15">
        <v>15</v>
      </c>
      <c r="S110" s="2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</row>
    <row r="111" spans="1:39" x14ac:dyDescent="0.2">
      <c r="A111" s="25" t="s">
        <v>128</v>
      </c>
      <c r="B111" s="24">
        <f t="shared" si="18"/>
        <v>123</v>
      </c>
      <c r="C111" s="24">
        <f t="shared" si="19"/>
        <v>126</v>
      </c>
      <c r="D111" s="24">
        <f t="shared" si="20"/>
        <v>249</v>
      </c>
      <c r="E111" s="23">
        <v>1</v>
      </c>
      <c r="F111" s="23">
        <v>5</v>
      </c>
      <c r="G111" s="23">
        <v>2</v>
      </c>
      <c r="H111" s="23">
        <v>2</v>
      </c>
      <c r="I111" s="23">
        <v>2</v>
      </c>
      <c r="J111" s="23">
        <v>2</v>
      </c>
      <c r="K111" s="23">
        <v>2</v>
      </c>
      <c r="L111" s="2">
        <v>4</v>
      </c>
      <c r="M111" s="23">
        <v>55</v>
      </c>
      <c r="N111" s="23">
        <v>48</v>
      </c>
      <c r="O111" s="23">
        <v>27</v>
      </c>
      <c r="P111" s="23">
        <v>28</v>
      </c>
      <c r="Q111" s="23">
        <v>34</v>
      </c>
      <c r="R111" s="23">
        <v>37</v>
      </c>
      <c r="S111" s="2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x14ac:dyDescent="0.2">
      <c r="A112" s="22" t="s">
        <v>127</v>
      </c>
      <c r="B112" s="16">
        <f t="shared" si="18"/>
        <v>0</v>
      </c>
      <c r="C112" s="16">
        <f t="shared" si="19"/>
        <v>2</v>
      </c>
      <c r="D112" s="16">
        <f t="shared" si="20"/>
        <v>2</v>
      </c>
      <c r="E112" s="15"/>
      <c r="F112" s="15"/>
      <c r="G112" s="15"/>
      <c r="H112" s="15"/>
      <c r="I112" s="15"/>
      <c r="J112" s="15"/>
      <c r="K112" s="15"/>
      <c r="L112" s="2"/>
      <c r="M112" s="15"/>
      <c r="N112" s="15"/>
      <c r="O112" s="15"/>
      <c r="P112" s="15"/>
      <c r="Q112" s="15">
        <v>1</v>
      </c>
      <c r="R112" s="15">
        <v>1</v>
      </c>
      <c r="S112" s="2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</row>
    <row r="113" spans="1:39" x14ac:dyDescent="0.2">
      <c r="A113" s="25" t="s">
        <v>126</v>
      </c>
      <c r="B113" s="24">
        <f t="shared" si="18"/>
        <v>2</v>
      </c>
      <c r="C113" s="24">
        <f t="shared" si="19"/>
        <v>0</v>
      </c>
      <c r="D113" s="24">
        <f t="shared" si="20"/>
        <v>2</v>
      </c>
      <c r="E113" s="23"/>
      <c r="F113" s="23"/>
      <c r="G113" s="23"/>
      <c r="H113" s="23"/>
      <c r="I113" s="23"/>
      <c r="J113" s="23"/>
      <c r="K113" s="23"/>
      <c r="L113" s="2"/>
      <c r="M113" s="23">
        <v>2</v>
      </c>
      <c r="N113" s="23"/>
      <c r="O113" s="23"/>
      <c r="P113" s="23"/>
      <c r="Q113" s="23"/>
      <c r="R113" s="23"/>
      <c r="S113" s="2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x14ac:dyDescent="0.2">
      <c r="A114" s="22" t="s">
        <v>125</v>
      </c>
      <c r="B114" s="16">
        <f t="shared" si="18"/>
        <v>0</v>
      </c>
      <c r="C114" s="16">
        <f t="shared" si="19"/>
        <v>3</v>
      </c>
      <c r="D114" s="16">
        <f t="shared" si="20"/>
        <v>3</v>
      </c>
      <c r="E114" s="15"/>
      <c r="F114" s="15"/>
      <c r="G114" s="15"/>
      <c r="H114" s="15"/>
      <c r="I114" s="15"/>
      <c r="J114" s="15"/>
      <c r="K114" s="15"/>
      <c r="L114" s="2"/>
      <c r="M114" s="15"/>
      <c r="N114" s="15"/>
      <c r="O114" s="15"/>
      <c r="P114" s="15"/>
      <c r="Q114" s="15"/>
      <c r="R114" s="15">
        <v>3</v>
      </c>
      <c r="S114" s="2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</row>
    <row r="115" spans="1:39" x14ac:dyDescent="0.2">
      <c r="A115" s="25" t="s">
        <v>124</v>
      </c>
      <c r="B115" s="24">
        <f t="shared" si="18"/>
        <v>12</v>
      </c>
      <c r="C115" s="24">
        <f t="shared" si="19"/>
        <v>9</v>
      </c>
      <c r="D115" s="24">
        <f t="shared" si="20"/>
        <v>21</v>
      </c>
      <c r="E115" s="23"/>
      <c r="F115" s="23"/>
      <c r="G115" s="23"/>
      <c r="H115" s="23"/>
      <c r="I115" s="23"/>
      <c r="J115" s="23"/>
      <c r="K115" s="23"/>
      <c r="L115" s="2">
        <v>5</v>
      </c>
      <c r="M115" s="23">
        <v>2</v>
      </c>
      <c r="N115" s="23">
        <v>5</v>
      </c>
      <c r="O115" s="23"/>
      <c r="P115" s="23"/>
      <c r="Q115" s="23">
        <v>4</v>
      </c>
      <c r="R115" s="23">
        <v>5</v>
      </c>
      <c r="S115" s="2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x14ac:dyDescent="0.2">
      <c r="A116" s="22" t="s">
        <v>123</v>
      </c>
      <c r="B116" s="16">
        <f t="shared" si="18"/>
        <v>6</v>
      </c>
      <c r="C116" s="16">
        <f t="shared" si="19"/>
        <v>10</v>
      </c>
      <c r="D116" s="16">
        <f t="shared" si="20"/>
        <v>16</v>
      </c>
      <c r="E116" s="15"/>
      <c r="F116" s="15"/>
      <c r="G116" s="15"/>
      <c r="H116" s="15"/>
      <c r="I116" s="15"/>
      <c r="J116" s="15"/>
      <c r="K116" s="15">
        <v>1</v>
      </c>
      <c r="L116" s="2"/>
      <c r="M116" s="15">
        <v>2</v>
      </c>
      <c r="N116" s="15">
        <v>3</v>
      </c>
      <c r="O116" s="15">
        <v>2</v>
      </c>
      <c r="P116" s="15">
        <v>6</v>
      </c>
      <c r="Q116" s="15"/>
      <c r="R116" s="15">
        <v>2</v>
      </c>
      <c r="S116" s="2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2">
      <c r="A117" s="25" t="s">
        <v>122</v>
      </c>
      <c r="B117" s="24">
        <f t="shared" si="18"/>
        <v>5</v>
      </c>
      <c r="C117" s="24">
        <f t="shared" si="19"/>
        <v>26</v>
      </c>
      <c r="D117" s="24">
        <f t="shared" si="20"/>
        <v>31</v>
      </c>
      <c r="E117" s="23"/>
      <c r="F117" s="23"/>
      <c r="G117" s="23"/>
      <c r="H117" s="23"/>
      <c r="I117" s="23"/>
      <c r="J117" s="23"/>
      <c r="K117" s="23"/>
      <c r="L117" s="2">
        <v>1</v>
      </c>
      <c r="M117" s="23">
        <v>1</v>
      </c>
      <c r="N117" s="23">
        <v>3</v>
      </c>
      <c r="O117" s="23">
        <v>5</v>
      </c>
      <c r="P117" s="23"/>
      <c r="Q117" s="23">
        <v>5</v>
      </c>
      <c r="R117" s="23">
        <v>16</v>
      </c>
      <c r="S117" s="2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x14ac:dyDescent="0.2">
      <c r="A118" s="22" t="s">
        <v>121</v>
      </c>
      <c r="B118" s="16">
        <f t="shared" si="18"/>
        <v>42</v>
      </c>
      <c r="C118" s="16">
        <f t="shared" si="19"/>
        <v>41</v>
      </c>
      <c r="D118" s="16">
        <f t="shared" si="20"/>
        <v>83</v>
      </c>
      <c r="E118" s="15">
        <v>1</v>
      </c>
      <c r="F118" s="15"/>
      <c r="G118" s="15"/>
      <c r="H118" s="15">
        <v>4</v>
      </c>
      <c r="I118" s="15">
        <v>9</v>
      </c>
      <c r="J118" s="15">
        <v>3</v>
      </c>
      <c r="K118" s="15">
        <v>4</v>
      </c>
      <c r="L118" s="2">
        <v>8</v>
      </c>
      <c r="M118" s="15">
        <v>9</v>
      </c>
      <c r="N118" s="15">
        <v>4</v>
      </c>
      <c r="O118" s="15">
        <v>9</v>
      </c>
      <c r="P118" s="15">
        <v>12</v>
      </c>
      <c r="Q118" s="15">
        <v>10</v>
      </c>
      <c r="R118" s="15">
        <v>10</v>
      </c>
      <c r="S118" s="2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1:39" x14ac:dyDescent="0.2">
      <c r="A119" s="25" t="s">
        <v>120</v>
      </c>
      <c r="B119" s="24">
        <f t="shared" si="18"/>
        <v>1108</v>
      </c>
      <c r="C119" s="24">
        <f t="shared" si="19"/>
        <v>421</v>
      </c>
      <c r="D119" s="24">
        <f t="shared" si="20"/>
        <v>1529</v>
      </c>
      <c r="E119" s="23">
        <v>20</v>
      </c>
      <c r="F119" s="23">
        <v>70</v>
      </c>
      <c r="G119" s="23">
        <v>80</v>
      </c>
      <c r="H119" s="23">
        <v>69</v>
      </c>
      <c r="I119" s="23">
        <v>81</v>
      </c>
      <c r="J119" s="23">
        <v>179</v>
      </c>
      <c r="K119" s="23">
        <v>114</v>
      </c>
      <c r="L119" s="2">
        <v>161</v>
      </c>
      <c r="M119" s="23">
        <v>184</v>
      </c>
      <c r="N119" s="23">
        <v>150</v>
      </c>
      <c r="O119" s="23">
        <v>128</v>
      </c>
      <c r="P119" s="23">
        <v>79</v>
      </c>
      <c r="Q119" s="23">
        <v>130</v>
      </c>
      <c r="R119" s="23">
        <v>84</v>
      </c>
      <c r="S119" s="2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x14ac:dyDescent="0.2">
      <c r="A120" s="22" t="s">
        <v>119</v>
      </c>
      <c r="B120" s="16">
        <f t="shared" si="18"/>
        <v>119</v>
      </c>
      <c r="C120" s="16">
        <f t="shared" si="19"/>
        <v>140</v>
      </c>
      <c r="D120" s="16">
        <f t="shared" si="20"/>
        <v>259</v>
      </c>
      <c r="E120" s="15">
        <v>2</v>
      </c>
      <c r="F120" s="15">
        <v>5</v>
      </c>
      <c r="G120" s="15">
        <v>5</v>
      </c>
      <c r="H120" s="15">
        <v>2</v>
      </c>
      <c r="I120" s="15">
        <v>2</v>
      </c>
      <c r="J120" s="15">
        <v>9</v>
      </c>
      <c r="K120" s="15">
        <v>17</v>
      </c>
      <c r="L120" s="2">
        <v>18</v>
      </c>
      <c r="M120" s="15">
        <v>38</v>
      </c>
      <c r="N120" s="15">
        <v>21</v>
      </c>
      <c r="O120" s="15">
        <v>17</v>
      </c>
      <c r="P120" s="15">
        <v>34</v>
      </c>
      <c r="Q120" s="15">
        <v>56</v>
      </c>
      <c r="R120" s="15">
        <v>33</v>
      </c>
      <c r="S120" s="2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1:39" x14ac:dyDescent="0.2">
      <c r="A121" s="25" t="s">
        <v>118</v>
      </c>
      <c r="B121" s="24">
        <f t="shared" si="18"/>
        <v>628</v>
      </c>
      <c r="C121" s="24">
        <f t="shared" si="19"/>
        <v>623</v>
      </c>
      <c r="D121" s="24">
        <f t="shared" si="20"/>
        <v>1251</v>
      </c>
      <c r="E121" s="23">
        <v>32</v>
      </c>
      <c r="F121" s="23">
        <v>55</v>
      </c>
      <c r="G121" s="23">
        <v>50</v>
      </c>
      <c r="H121" s="23">
        <v>41</v>
      </c>
      <c r="I121" s="23">
        <v>29</v>
      </c>
      <c r="J121" s="23">
        <v>46</v>
      </c>
      <c r="K121" s="23">
        <v>74</v>
      </c>
      <c r="L121" s="2">
        <v>74</v>
      </c>
      <c r="M121" s="23">
        <v>123</v>
      </c>
      <c r="N121" s="23">
        <v>104</v>
      </c>
      <c r="O121" s="23">
        <v>90</v>
      </c>
      <c r="P121" s="23">
        <v>113</v>
      </c>
      <c r="Q121" s="23">
        <v>282</v>
      </c>
      <c r="R121" s="23">
        <v>138</v>
      </c>
      <c r="S121" s="2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x14ac:dyDescent="0.2">
      <c r="A122" s="22" t="s">
        <v>117</v>
      </c>
      <c r="B122" s="16">
        <f t="shared" si="18"/>
        <v>840</v>
      </c>
      <c r="C122" s="16">
        <f t="shared" si="19"/>
        <v>997</v>
      </c>
      <c r="D122" s="16">
        <f t="shared" si="20"/>
        <v>1837</v>
      </c>
      <c r="E122" s="15">
        <v>10</v>
      </c>
      <c r="F122" s="15">
        <v>26</v>
      </c>
      <c r="G122" s="15">
        <v>20</v>
      </c>
      <c r="H122" s="15">
        <v>24</v>
      </c>
      <c r="I122" s="15">
        <v>24</v>
      </c>
      <c r="J122" s="15">
        <v>43</v>
      </c>
      <c r="K122" s="15">
        <v>105</v>
      </c>
      <c r="L122" s="2">
        <v>138</v>
      </c>
      <c r="M122" s="15">
        <v>271</v>
      </c>
      <c r="N122" s="15">
        <v>179</v>
      </c>
      <c r="O122" s="15">
        <v>225</v>
      </c>
      <c r="P122" s="15">
        <v>239</v>
      </c>
      <c r="Q122" s="15">
        <v>350</v>
      </c>
      <c r="R122" s="15">
        <v>183</v>
      </c>
      <c r="S122" s="2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1:39" x14ac:dyDescent="0.2">
      <c r="A123" s="25" t="s">
        <v>116</v>
      </c>
      <c r="B123" s="24">
        <f t="shared" si="18"/>
        <v>13</v>
      </c>
      <c r="C123" s="24">
        <f t="shared" si="19"/>
        <v>3</v>
      </c>
      <c r="D123" s="24">
        <f t="shared" si="20"/>
        <v>16</v>
      </c>
      <c r="E123" s="23"/>
      <c r="F123" s="23"/>
      <c r="G123" s="23"/>
      <c r="H123" s="23"/>
      <c r="I123" s="23">
        <v>1</v>
      </c>
      <c r="J123" s="23"/>
      <c r="K123" s="23">
        <v>1</v>
      </c>
      <c r="L123" s="2"/>
      <c r="M123" s="23">
        <v>7</v>
      </c>
      <c r="N123" s="23">
        <v>4</v>
      </c>
      <c r="O123" s="23"/>
      <c r="P123" s="23"/>
      <c r="Q123" s="23">
        <v>2</v>
      </c>
      <c r="R123" s="23">
        <v>1</v>
      </c>
      <c r="S123" s="2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x14ac:dyDescent="0.2">
      <c r="A124" s="22" t="s">
        <v>115</v>
      </c>
      <c r="B124" s="16">
        <f t="shared" si="18"/>
        <v>19</v>
      </c>
      <c r="C124" s="16">
        <f t="shared" si="19"/>
        <v>34</v>
      </c>
      <c r="D124" s="16">
        <f t="shared" si="20"/>
        <v>53</v>
      </c>
      <c r="E124" s="15"/>
      <c r="F124" s="15"/>
      <c r="G124" s="15"/>
      <c r="H124" s="15"/>
      <c r="I124" s="15">
        <v>1</v>
      </c>
      <c r="J124" s="15"/>
      <c r="K124" s="15">
        <v>1</v>
      </c>
      <c r="L124" s="2">
        <v>1</v>
      </c>
      <c r="M124" s="15">
        <v>7</v>
      </c>
      <c r="N124" s="15">
        <v>9</v>
      </c>
      <c r="O124" s="15">
        <v>9</v>
      </c>
      <c r="P124" s="15">
        <v>8</v>
      </c>
      <c r="Q124" s="15">
        <v>10</v>
      </c>
      <c r="R124" s="15">
        <v>7</v>
      </c>
      <c r="S124" s="2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1:39" x14ac:dyDescent="0.2">
      <c r="A125" s="25" t="s">
        <v>114</v>
      </c>
      <c r="B125" s="24">
        <f t="shared" si="18"/>
        <v>2</v>
      </c>
      <c r="C125" s="24">
        <f t="shared" si="19"/>
        <v>2</v>
      </c>
      <c r="D125" s="24">
        <f t="shared" si="20"/>
        <v>4</v>
      </c>
      <c r="E125" s="23"/>
      <c r="F125" s="23"/>
      <c r="G125" s="23"/>
      <c r="H125" s="23"/>
      <c r="I125" s="23"/>
      <c r="J125" s="23"/>
      <c r="K125" s="23"/>
      <c r="L125" s="2"/>
      <c r="M125" s="23">
        <v>1</v>
      </c>
      <c r="N125" s="23">
        <v>1</v>
      </c>
      <c r="O125" s="23"/>
      <c r="P125" s="23">
        <v>2</v>
      </c>
      <c r="Q125" s="23"/>
      <c r="R125" s="23"/>
      <c r="S125" s="2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x14ac:dyDescent="0.2">
      <c r="A126" s="22" t="s">
        <v>113</v>
      </c>
      <c r="B126" s="16">
        <f t="shared" si="18"/>
        <v>0</v>
      </c>
      <c r="C126" s="16">
        <f t="shared" si="19"/>
        <v>1</v>
      </c>
      <c r="D126" s="16">
        <f t="shared" si="20"/>
        <v>1</v>
      </c>
      <c r="E126" s="15"/>
      <c r="F126" s="15"/>
      <c r="G126" s="15"/>
      <c r="H126" s="15"/>
      <c r="I126" s="15"/>
      <c r="J126" s="15"/>
      <c r="K126" s="15"/>
      <c r="L126" s="2"/>
      <c r="M126" s="15"/>
      <c r="N126" s="15"/>
      <c r="O126" s="15"/>
      <c r="P126" s="15">
        <v>1</v>
      </c>
      <c r="Q126" s="15"/>
      <c r="R126" s="15"/>
      <c r="S126" s="2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1:39" x14ac:dyDescent="0.2">
      <c r="A127" s="25" t="s">
        <v>112</v>
      </c>
      <c r="B127" s="24">
        <f t="shared" si="18"/>
        <v>6</v>
      </c>
      <c r="C127" s="24">
        <f t="shared" si="19"/>
        <v>2</v>
      </c>
      <c r="D127" s="24">
        <f t="shared" si="20"/>
        <v>8</v>
      </c>
      <c r="E127" s="23"/>
      <c r="F127" s="23"/>
      <c r="G127" s="23"/>
      <c r="H127" s="23"/>
      <c r="I127" s="23"/>
      <c r="J127" s="23"/>
      <c r="K127" s="23"/>
      <c r="L127" s="2"/>
      <c r="M127" s="23">
        <v>4</v>
      </c>
      <c r="N127" s="23">
        <v>2</v>
      </c>
      <c r="O127" s="23"/>
      <c r="P127" s="23">
        <v>2</v>
      </c>
      <c r="Q127" s="23"/>
      <c r="R127" s="23"/>
      <c r="S127" s="2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x14ac:dyDescent="0.2">
      <c r="A128" s="22" t="s">
        <v>111</v>
      </c>
      <c r="B128" s="16">
        <f t="shared" si="18"/>
        <v>1</v>
      </c>
      <c r="C128" s="16">
        <f t="shared" si="19"/>
        <v>8</v>
      </c>
      <c r="D128" s="16">
        <f t="shared" si="20"/>
        <v>9</v>
      </c>
      <c r="E128" s="15"/>
      <c r="F128" s="15"/>
      <c r="G128" s="15"/>
      <c r="H128" s="15"/>
      <c r="I128" s="15"/>
      <c r="J128" s="15"/>
      <c r="K128" s="15"/>
      <c r="L128" s="2">
        <v>1</v>
      </c>
      <c r="M128" s="15"/>
      <c r="N128" s="15"/>
      <c r="O128" s="15"/>
      <c r="P128" s="15"/>
      <c r="Q128" s="15">
        <v>8</v>
      </c>
      <c r="R128" s="15"/>
      <c r="S128" s="2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1:39" x14ac:dyDescent="0.2">
      <c r="A129" s="25" t="s">
        <v>110</v>
      </c>
      <c r="B129" s="24">
        <f t="shared" si="18"/>
        <v>1</v>
      </c>
      <c r="C129" s="24">
        <f t="shared" si="19"/>
        <v>4</v>
      </c>
      <c r="D129" s="24">
        <f t="shared" si="20"/>
        <v>5</v>
      </c>
      <c r="E129" s="23"/>
      <c r="F129" s="23"/>
      <c r="G129" s="23"/>
      <c r="H129" s="23"/>
      <c r="I129" s="23"/>
      <c r="J129" s="23"/>
      <c r="K129" s="23"/>
      <c r="L129" s="2"/>
      <c r="M129" s="23"/>
      <c r="N129" s="23">
        <v>1</v>
      </c>
      <c r="O129" s="23">
        <v>1</v>
      </c>
      <c r="P129" s="23"/>
      <c r="Q129" s="23">
        <v>3</v>
      </c>
      <c r="R129" s="23"/>
      <c r="S129" s="2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x14ac:dyDescent="0.2">
      <c r="A130" s="22" t="s">
        <v>109</v>
      </c>
      <c r="B130" s="16">
        <f t="shared" si="18"/>
        <v>3</v>
      </c>
      <c r="C130" s="16">
        <f t="shared" si="19"/>
        <v>0</v>
      </c>
      <c r="D130" s="16">
        <f t="shared" si="20"/>
        <v>3</v>
      </c>
      <c r="E130" s="15"/>
      <c r="F130" s="15"/>
      <c r="G130" s="15"/>
      <c r="H130" s="15"/>
      <c r="I130" s="15"/>
      <c r="J130" s="15"/>
      <c r="K130" s="15"/>
      <c r="L130" s="2">
        <v>1</v>
      </c>
      <c r="M130" s="15">
        <v>2</v>
      </c>
      <c r="N130" s="15"/>
      <c r="O130" s="15"/>
      <c r="P130" s="15"/>
      <c r="Q130" s="15"/>
      <c r="R130" s="15"/>
      <c r="S130" s="2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1:39" x14ac:dyDescent="0.2">
      <c r="A131" s="25" t="s">
        <v>108</v>
      </c>
      <c r="B131" s="24">
        <f t="shared" si="18"/>
        <v>13</v>
      </c>
      <c r="C131" s="24">
        <f t="shared" si="19"/>
        <v>13</v>
      </c>
      <c r="D131" s="24">
        <f t="shared" si="20"/>
        <v>26</v>
      </c>
      <c r="E131" s="23"/>
      <c r="F131" s="23"/>
      <c r="G131" s="23"/>
      <c r="H131" s="23"/>
      <c r="I131" s="23"/>
      <c r="J131" s="23"/>
      <c r="K131" s="23"/>
      <c r="L131" s="2">
        <v>1</v>
      </c>
      <c r="M131" s="23">
        <v>6</v>
      </c>
      <c r="N131" s="23">
        <v>6</v>
      </c>
      <c r="O131" s="23">
        <v>6</v>
      </c>
      <c r="P131" s="23">
        <v>1</v>
      </c>
      <c r="Q131" s="23"/>
      <c r="R131" s="23">
        <v>6</v>
      </c>
      <c r="S131" s="2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x14ac:dyDescent="0.2">
      <c r="A132" s="22" t="s">
        <v>107</v>
      </c>
      <c r="B132" s="16">
        <f t="shared" si="18"/>
        <v>1</v>
      </c>
      <c r="C132" s="16">
        <f t="shared" si="19"/>
        <v>0</v>
      </c>
      <c r="D132" s="16">
        <f t="shared" si="20"/>
        <v>1</v>
      </c>
      <c r="E132" s="15"/>
      <c r="F132" s="15"/>
      <c r="G132" s="15"/>
      <c r="H132" s="15"/>
      <c r="I132" s="15"/>
      <c r="J132" s="15"/>
      <c r="K132" s="15"/>
      <c r="L132" s="2">
        <v>1</v>
      </c>
      <c r="M132" s="15"/>
      <c r="N132" s="15"/>
      <c r="O132" s="15"/>
      <c r="P132" s="15"/>
      <c r="Q132" s="15"/>
      <c r="R132" s="15"/>
      <c r="S132" s="2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1:39" x14ac:dyDescent="0.2">
      <c r="A133" s="25" t="s">
        <v>50</v>
      </c>
      <c r="B133" s="24">
        <f t="shared" si="18"/>
        <v>17</v>
      </c>
      <c r="C133" s="24">
        <f t="shared" si="19"/>
        <v>24</v>
      </c>
      <c r="D133" s="24">
        <f t="shared" si="20"/>
        <v>41</v>
      </c>
      <c r="E133" s="23"/>
      <c r="F133" s="23"/>
      <c r="G133" s="23"/>
      <c r="H133" s="23"/>
      <c r="I133" s="23">
        <v>1</v>
      </c>
      <c r="J133" s="23"/>
      <c r="K133" s="23">
        <v>1</v>
      </c>
      <c r="L133" s="2">
        <v>4</v>
      </c>
      <c r="M133" s="23">
        <v>4</v>
      </c>
      <c r="N133" s="23">
        <v>7</v>
      </c>
      <c r="O133" s="23">
        <v>4</v>
      </c>
      <c r="P133" s="23">
        <v>6</v>
      </c>
      <c r="Q133" s="23">
        <v>13</v>
      </c>
      <c r="R133" s="23">
        <v>1</v>
      </c>
      <c r="S133" s="2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x14ac:dyDescent="0.2">
      <c r="A134" s="22" t="s">
        <v>0</v>
      </c>
      <c r="B134" s="16">
        <f t="shared" si="18"/>
        <v>309</v>
      </c>
      <c r="C134" s="16">
        <f t="shared" si="19"/>
        <v>377</v>
      </c>
      <c r="D134" s="16">
        <f t="shared" si="20"/>
        <v>686</v>
      </c>
      <c r="E134" s="15">
        <v>4</v>
      </c>
      <c r="F134" s="15">
        <v>7</v>
      </c>
      <c r="G134" s="15">
        <v>13</v>
      </c>
      <c r="H134" s="15">
        <v>13</v>
      </c>
      <c r="I134" s="15">
        <v>12</v>
      </c>
      <c r="J134" s="15">
        <v>11</v>
      </c>
      <c r="K134" s="15">
        <v>37</v>
      </c>
      <c r="L134" s="2">
        <v>45</v>
      </c>
      <c r="M134" s="15">
        <v>85</v>
      </c>
      <c r="N134" s="15">
        <v>82</v>
      </c>
      <c r="O134" s="15">
        <v>111</v>
      </c>
      <c r="P134" s="15">
        <v>94</v>
      </c>
      <c r="Q134" s="15">
        <v>96</v>
      </c>
      <c r="R134" s="15">
        <v>76</v>
      </c>
      <c r="S134" s="2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</row>
    <row r="135" spans="1:39" x14ac:dyDescent="0.2">
      <c r="B135" s="8"/>
      <c r="C135" s="8"/>
      <c r="D135" s="8"/>
      <c r="L135" s="2"/>
      <c r="S135" s="2"/>
    </row>
    <row r="136" spans="1:39" x14ac:dyDescent="0.2">
      <c r="A136" s="13" t="s">
        <v>106</v>
      </c>
      <c r="B136" s="8"/>
      <c r="C136" s="8"/>
      <c r="D136" s="8"/>
      <c r="E136" s="1" t="s">
        <v>105</v>
      </c>
      <c r="L136" s="2"/>
      <c r="S136" s="2"/>
    </row>
    <row r="137" spans="1:39" x14ac:dyDescent="0.2">
      <c r="A137" s="25" t="s">
        <v>104</v>
      </c>
      <c r="B137" s="24">
        <f t="shared" ref="B137:B142" si="21">SUM($E137:$N137)</f>
        <v>3324</v>
      </c>
      <c r="C137" s="24">
        <f t="shared" ref="C137:C142" si="22">SUM($O137:$Z137)</f>
        <v>3222</v>
      </c>
      <c r="D137" s="24">
        <f t="shared" ref="D137:D142" si="23">SUM(B137,C137)</f>
        <v>6546</v>
      </c>
      <c r="E137" s="23">
        <v>53</v>
      </c>
      <c r="F137" s="23">
        <v>135</v>
      </c>
      <c r="G137" s="23">
        <v>148</v>
      </c>
      <c r="H137" s="23">
        <v>148</v>
      </c>
      <c r="I137" s="23">
        <v>149</v>
      </c>
      <c r="J137" s="23">
        <v>238</v>
      </c>
      <c r="K137" s="23">
        <v>452</v>
      </c>
      <c r="L137" s="2">
        <v>486</v>
      </c>
      <c r="M137" s="23">
        <v>813</v>
      </c>
      <c r="N137" s="23">
        <v>702</v>
      </c>
      <c r="O137" s="23">
        <v>713</v>
      </c>
      <c r="P137" s="23">
        <v>711</v>
      </c>
      <c r="Q137" s="23">
        <v>1086</v>
      </c>
      <c r="R137" s="23">
        <v>712</v>
      </c>
      <c r="S137" s="2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x14ac:dyDescent="0.2">
      <c r="A138" s="22" t="s">
        <v>103</v>
      </c>
      <c r="B138" s="16">
        <f t="shared" si="21"/>
        <v>950</v>
      </c>
      <c r="C138" s="16">
        <f t="shared" si="22"/>
        <v>685</v>
      </c>
      <c r="D138" s="16">
        <f t="shared" si="23"/>
        <v>1635</v>
      </c>
      <c r="E138" s="15">
        <v>15</v>
      </c>
      <c r="F138" s="15">
        <v>43</v>
      </c>
      <c r="G138" s="15">
        <v>36</v>
      </c>
      <c r="H138" s="15">
        <v>31</v>
      </c>
      <c r="I138" s="15">
        <v>41</v>
      </c>
      <c r="J138" s="15">
        <v>104</v>
      </c>
      <c r="K138" s="15">
        <v>108</v>
      </c>
      <c r="L138" s="2">
        <v>155</v>
      </c>
      <c r="M138" s="15">
        <v>240</v>
      </c>
      <c r="N138" s="15">
        <v>177</v>
      </c>
      <c r="O138" s="15">
        <v>160</v>
      </c>
      <c r="P138" s="15">
        <v>146</v>
      </c>
      <c r="Q138" s="15">
        <v>248</v>
      </c>
      <c r="R138" s="15">
        <v>131</v>
      </c>
      <c r="S138" s="2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</row>
    <row r="139" spans="1:39" x14ac:dyDescent="0.2">
      <c r="A139" s="25" t="s">
        <v>102</v>
      </c>
      <c r="B139" s="24">
        <f t="shared" si="21"/>
        <v>145</v>
      </c>
      <c r="C139" s="24">
        <f t="shared" si="22"/>
        <v>178</v>
      </c>
      <c r="D139" s="24">
        <f t="shared" si="23"/>
        <v>323</v>
      </c>
      <c r="E139" s="23">
        <v>1</v>
      </c>
      <c r="F139" s="23">
        <v>6</v>
      </c>
      <c r="G139" s="23">
        <v>6</v>
      </c>
      <c r="H139" s="23">
        <v>9</v>
      </c>
      <c r="I139" s="23">
        <v>3</v>
      </c>
      <c r="J139" s="23">
        <v>8</v>
      </c>
      <c r="K139" s="23">
        <v>16</v>
      </c>
      <c r="L139" s="2">
        <v>15</v>
      </c>
      <c r="M139" s="23">
        <v>42</v>
      </c>
      <c r="N139" s="23">
        <v>39</v>
      </c>
      <c r="O139" s="23">
        <v>36</v>
      </c>
      <c r="P139" s="23">
        <v>38</v>
      </c>
      <c r="Q139" s="23">
        <v>73</v>
      </c>
      <c r="R139" s="23">
        <v>31</v>
      </c>
      <c r="S139" s="2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x14ac:dyDescent="0.2">
      <c r="A140" s="22" t="s">
        <v>101</v>
      </c>
      <c r="B140" s="16">
        <f t="shared" si="21"/>
        <v>303</v>
      </c>
      <c r="C140" s="16">
        <f t="shared" si="22"/>
        <v>495</v>
      </c>
      <c r="D140" s="16">
        <f t="shared" si="23"/>
        <v>798</v>
      </c>
      <c r="E140" s="15">
        <v>1</v>
      </c>
      <c r="F140" s="15">
        <v>7</v>
      </c>
      <c r="G140" s="15">
        <v>2</v>
      </c>
      <c r="H140" s="15">
        <v>1</v>
      </c>
      <c r="I140" s="15">
        <v>4</v>
      </c>
      <c r="J140" s="15">
        <v>1</v>
      </c>
      <c r="K140" s="15">
        <v>17</v>
      </c>
      <c r="L140" s="2">
        <v>42</v>
      </c>
      <c r="M140" s="15">
        <v>103</v>
      </c>
      <c r="N140" s="15">
        <v>125</v>
      </c>
      <c r="O140" s="15">
        <v>142</v>
      </c>
      <c r="P140" s="15">
        <v>82</v>
      </c>
      <c r="Q140" s="15">
        <v>161</v>
      </c>
      <c r="R140" s="15">
        <v>110</v>
      </c>
      <c r="S140" s="2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</row>
    <row r="141" spans="1:39" x14ac:dyDescent="0.2">
      <c r="A141" s="25" t="s">
        <v>50</v>
      </c>
      <c r="B141" s="24">
        <f t="shared" si="21"/>
        <v>188</v>
      </c>
      <c r="C141" s="24">
        <f t="shared" si="22"/>
        <v>160</v>
      </c>
      <c r="D141" s="24">
        <f t="shared" si="23"/>
        <v>348</v>
      </c>
      <c r="E141" s="23"/>
      <c r="F141" s="23">
        <v>4</v>
      </c>
      <c r="G141" s="23">
        <v>2</v>
      </c>
      <c r="H141" s="23">
        <v>3</v>
      </c>
      <c r="I141" s="23">
        <v>7</v>
      </c>
      <c r="J141" s="23">
        <v>2</v>
      </c>
      <c r="K141" s="23">
        <v>14</v>
      </c>
      <c r="L141" s="2">
        <v>25</v>
      </c>
      <c r="M141" s="23">
        <v>75</v>
      </c>
      <c r="N141" s="23">
        <v>56</v>
      </c>
      <c r="O141" s="23">
        <v>32</v>
      </c>
      <c r="P141" s="23">
        <v>37</v>
      </c>
      <c r="Q141" s="23">
        <v>40</v>
      </c>
      <c r="R141" s="23">
        <v>51</v>
      </c>
      <c r="S141" s="2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x14ac:dyDescent="0.2">
      <c r="A142" s="22" t="s">
        <v>0</v>
      </c>
      <c r="B142" s="16">
        <f t="shared" si="21"/>
        <v>58</v>
      </c>
      <c r="C142" s="16">
        <f t="shared" si="22"/>
        <v>68</v>
      </c>
      <c r="D142" s="16">
        <f t="shared" si="23"/>
        <v>126</v>
      </c>
      <c r="E142" s="15">
        <v>3</v>
      </c>
      <c r="F142" s="15">
        <v>2</v>
      </c>
      <c r="G142" s="15"/>
      <c r="H142" s="15"/>
      <c r="I142" s="15">
        <v>2</v>
      </c>
      <c r="J142" s="15">
        <v>2</v>
      </c>
      <c r="K142" s="15">
        <v>7</v>
      </c>
      <c r="L142" s="2">
        <v>10</v>
      </c>
      <c r="M142" s="15">
        <v>25</v>
      </c>
      <c r="N142" s="15">
        <v>7</v>
      </c>
      <c r="O142" s="15">
        <v>28</v>
      </c>
      <c r="P142" s="15">
        <v>14</v>
      </c>
      <c r="Q142" s="15">
        <v>18</v>
      </c>
      <c r="R142" s="15">
        <v>8</v>
      </c>
      <c r="S142" s="2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</row>
    <row r="143" spans="1:39" x14ac:dyDescent="0.2">
      <c r="B143" s="8"/>
      <c r="C143" s="8"/>
      <c r="D143" s="8"/>
      <c r="L143" s="2"/>
      <c r="S143" s="2"/>
    </row>
    <row r="144" spans="1:39" x14ac:dyDescent="0.2">
      <c r="A144" s="13" t="s">
        <v>100</v>
      </c>
      <c r="B144" s="8"/>
      <c r="C144" s="8"/>
      <c r="D144" s="8"/>
      <c r="E144" s="1" t="s">
        <v>99</v>
      </c>
      <c r="L144" s="2"/>
      <c r="S144" s="2"/>
    </row>
    <row r="145" spans="1:39" x14ac:dyDescent="0.2">
      <c r="A145" s="25" t="s">
        <v>98</v>
      </c>
      <c r="B145" s="24">
        <f t="shared" ref="B145:B155" si="24">SUM($E145:$N145)</f>
        <v>17</v>
      </c>
      <c r="C145" s="24">
        <f t="shared" ref="C145:C155" si="25">SUM($O145:$Z145)</f>
        <v>3</v>
      </c>
      <c r="D145" s="24">
        <f t="shared" ref="D145:D155" si="26">SUM(B145,C145)</f>
        <v>20</v>
      </c>
      <c r="E145" s="23"/>
      <c r="F145" s="23"/>
      <c r="G145" s="23"/>
      <c r="H145" s="23"/>
      <c r="I145" s="23">
        <v>1</v>
      </c>
      <c r="J145" s="23">
        <v>1</v>
      </c>
      <c r="K145" s="23">
        <v>1</v>
      </c>
      <c r="L145" s="2">
        <v>4</v>
      </c>
      <c r="M145" s="23">
        <v>6</v>
      </c>
      <c r="N145" s="23">
        <v>4</v>
      </c>
      <c r="O145" s="23"/>
      <c r="P145" s="23"/>
      <c r="Q145" s="23">
        <v>3</v>
      </c>
      <c r="R145" s="23"/>
      <c r="S145" s="2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x14ac:dyDescent="0.2">
      <c r="A146" s="22" t="s">
        <v>97</v>
      </c>
      <c r="B146" s="16">
        <f t="shared" si="24"/>
        <v>0</v>
      </c>
      <c r="C146" s="16">
        <f t="shared" si="25"/>
        <v>6</v>
      </c>
      <c r="D146" s="16">
        <f t="shared" si="26"/>
        <v>6</v>
      </c>
      <c r="E146" s="15"/>
      <c r="F146" s="15"/>
      <c r="G146" s="15"/>
      <c r="H146" s="15"/>
      <c r="I146" s="15"/>
      <c r="J146" s="15"/>
      <c r="K146" s="15"/>
      <c r="L146" s="2"/>
      <c r="M146" s="15"/>
      <c r="N146" s="15"/>
      <c r="O146" s="15">
        <v>6</v>
      </c>
      <c r="P146" s="15"/>
      <c r="Q146" s="15"/>
      <c r="R146" s="15"/>
      <c r="S146" s="2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 x14ac:dyDescent="0.2">
      <c r="A147" s="25" t="s">
        <v>96</v>
      </c>
      <c r="B147" s="24">
        <f t="shared" si="24"/>
        <v>126</v>
      </c>
      <c r="C147" s="24">
        <f t="shared" si="25"/>
        <v>103</v>
      </c>
      <c r="D147" s="24">
        <f t="shared" si="26"/>
        <v>229</v>
      </c>
      <c r="E147" s="23">
        <v>2</v>
      </c>
      <c r="F147" s="23">
        <v>8</v>
      </c>
      <c r="G147" s="23">
        <v>8</v>
      </c>
      <c r="H147" s="23">
        <v>5</v>
      </c>
      <c r="I147" s="23">
        <v>3</v>
      </c>
      <c r="J147" s="23">
        <v>2</v>
      </c>
      <c r="K147" s="23">
        <v>16</v>
      </c>
      <c r="L147" s="2">
        <v>15</v>
      </c>
      <c r="M147" s="23">
        <v>27</v>
      </c>
      <c r="N147" s="23">
        <v>40</v>
      </c>
      <c r="O147" s="23">
        <v>27</v>
      </c>
      <c r="P147" s="23">
        <v>26</v>
      </c>
      <c r="Q147" s="23">
        <v>29</v>
      </c>
      <c r="R147" s="23">
        <v>21</v>
      </c>
      <c r="S147" s="2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x14ac:dyDescent="0.2">
      <c r="A148" s="22" t="s">
        <v>95</v>
      </c>
      <c r="B148" s="16">
        <f t="shared" si="24"/>
        <v>235</v>
      </c>
      <c r="C148" s="16">
        <f t="shared" si="25"/>
        <v>116</v>
      </c>
      <c r="D148" s="16">
        <f t="shared" si="26"/>
        <v>351</v>
      </c>
      <c r="E148" s="15">
        <v>9</v>
      </c>
      <c r="F148" s="15">
        <v>13</v>
      </c>
      <c r="G148" s="15">
        <v>15</v>
      </c>
      <c r="H148" s="15">
        <v>9</v>
      </c>
      <c r="I148" s="15">
        <v>13</v>
      </c>
      <c r="J148" s="15">
        <v>25</v>
      </c>
      <c r="K148" s="15">
        <v>24</v>
      </c>
      <c r="L148" s="2">
        <v>44</v>
      </c>
      <c r="M148" s="15">
        <v>47</v>
      </c>
      <c r="N148" s="15">
        <v>36</v>
      </c>
      <c r="O148" s="15">
        <v>30</v>
      </c>
      <c r="P148" s="15">
        <v>27</v>
      </c>
      <c r="Q148" s="15">
        <v>33</v>
      </c>
      <c r="R148" s="15">
        <v>26</v>
      </c>
      <c r="S148" s="2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 x14ac:dyDescent="0.2">
      <c r="A149" s="25" t="s">
        <v>94</v>
      </c>
      <c r="B149" s="24">
        <f t="shared" si="24"/>
        <v>3</v>
      </c>
      <c r="C149" s="24">
        <f t="shared" si="25"/>
        <v>7</v>
      </c>
      <c r="D149" s="24">
        <f t="shared" si="26"/>
        <v>10</v>
      </c>
      <c r="E149" s="23"/>
      <c r="F149" s="23">
        <v>1</v>
      </c>
      <c r="G149" s="23"/>
      <c r="H149" s="23"/>
      <c r="I149" s="23"/>
      <c r="J149" s="23">
        <v>1</v>
      </c>
      <c r="K149" s="23"/>
      <c r="L149" s="2"/>
      <c r="M149" s="23"/>
      <c r="N149" s="23">
        <v>1</v>
      </c>
      <c r="O149" s="23">
        <v>3</v>
      </c>
      <c r="P149" s="23"/>
      <c r="Q149" s="23">
        <v>1</v>
      </c>
      <c r="R149" s="23">
        <v>3</v>
      </c>
      <c r="S149" s="2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x14ac:dyDescent="0.2">
      <c r="A150" s="22" t="s">
        <v>93</v>
      </c>
      <c r="B150" s="16">
        <f t="shared" si="24"/>
        <v>492</v>
      </c>
      <c r="C150" s="16">
        <f t="shared" si="25"/>
        <v>453</v>
      </c>
      <c r="D150" s="16">
        <f t="shared" si="26"/>
        <v>945</v>
      </c>
      <c r="E150" s="15">
        <v>10</v>
      </c>
      <c r="F150" s="15">
        <v>30</v>
      </c>
      <c r="G150" s="15">
        <v>20</v>
      </c>
      <c r="H150" s="15">
        <v>16</v>
      </c>
      <c r="I150" s="15">
        <v>24</v>
      </c>
      <c r="J150" s="15">
        <v>51</v>
      </c>
      <c r="K150" s="15">
        <v>64</v>
      </c>
      <c r="L150" s="2">
        <v>72</v>
      </c>
      <c r="M150" s="15">
        <v>109</v>
      </c>
      <c r="N150" s="15">
        <v>96</v>
      </c>
      <c r="O150" s="15">
        <v>94</v>
      </c>
      <c r="P150" s="15">
        <v>75</v>
      </c>
      <c r="Q150" s="15">
        <v>181</v>
      </c>
      <c r="R150" s="15">
        <v>103</v>
      </c>
      <c r="S150" s="2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 x14ac:dyDescent="0.2">
      <c r="A151" s="25" t="s">
        <v>92</v>
      </c>
      <c r="B151" s="24">
        <f t="shared" si="24"/>
        <v>855</v>
      </c>
      <c r="C151" s="24">
        <f t="shared" si="25"/>
        <v>562</v>
      </c>
      <c r="D151" s="24">
        <f t="shared" si="26"/>
        <v>1417</v>
      </c>
      <c r="E151" s="23">
        <v>15</v>
      </c>
      <c r="F151" s="23">
        <v>48</v>
      </c>
      <c r="G151" s="23">
        <v>43</v>
      </c>
      <c r="H151" s="23">
        <v>52</v>
      </c>
      <c r="I151" s="23">
        <v>41</v>
      </c>
      <c r="J151" s="23">
        <v>79</v>
      </c>
      <c r="K151" s="23">
        <v>108</v>
      </c>
      <c r="L151" s="2">
        <v>112</v>
      </c>
      <c r="M151" s="23">
        <v>196</v>
      </c>
      <c r="N151" s="23">
        <v>161</v>
      </c>
      <c r="O151" s="23">
        <v>125</v>
      </c>
      <c r="P151" s="23">
        <v>119</v>
      </c>
      <c r="Q151" s="23">
        <v>196</v>
      </c>
      <c r="R151" s="23">
        <v>122</v>
      </c>
      <c r="S151" s="2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 x14ac:dyDescent="0.2">
      <c r="A152" s="22" t="s">
        <v>91</v>
      </c>
      <c r="B152" s="16">
        <f t="shared" si="24"/>
        <v>2814</v>
      </c>
      <c r="C152" s="16">
        <f t="shared" si="25"/>
        <v>3115</v>
      </c>
      <c r="D152" s="16">
        <f t="shared" si="26"/>
        <v>5929</v>
      </c>
      <c r="E152" s="15">
        <v>33</v>
      </c>
      <c r="F152" s="15">
        <v>87</v>
      </c>
      <c r="G152" s="15">
        <v>104</v>
      </c>
      <c r="H152" s="15">
        <v>104</v>
      </c>
      <c r="I152" s="15">
        <v>116</v>
      </c>
      <c r="J152" s="15">
        <v>173</v>
      </c>
      <c r="K152" s="15">
        <v>343</v>
      </c>
      <c r="L152" s="2">
        <v>417</v>
      </c>
      <c r="M152" s="15">
        <v>763</v>
      </c>
      <c r="N152" s="15">
        <v>674</v>
      </c>
      <c r="O152" s="15">
        <v>695</v>
      </c>
      <c r="P152" s="15">
        <v>694</v>
      </c>
      <c r="Q152" s="15">
        <v>1059</v>
      </c>
      <c r="R152" s="15">
        <v>667</v>
      </c>
      <c r="S152" s="2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 x14ac:dyDescent="0.2">
      <c r="A153" s="25" t="s">
        <v>90</v>
      </c>
      <c r="B153" s="24">
        <f t="shared" si="24"/>
        <v>345</v>
      </c>
      <c r="C153" s="24">
        <f t="shared" si="25"/>
        <v>336</v>
      </c>
      <c r="D153" s="24">
        <f t="shared" si="26"/>
        <v>681</v>
      </c>
      <c r="E153" s="23">
        <v>1</v>
      </c>
      <c r="F153" s="23">
        <v>8</v>
      </c>
      <c r="G153" s="23">
        <v>4</v>
      </c>
      <c r="H153" s="23">
        <v>4</v>
      </c>
      <c r="I153" s="23">
        <v>6</v>
      </c>
      <c r="J153" s="23">
        <v>20</v>
      </c>
      <c r="K153" s="23">
        <v>45</v>
      </c>
      <c r="L153" s="2">
        <v>57</v>
      </c>
      <c r="M153" s="23">
        <v>119</v>
      </c>
      <c r="N153" s="23">
        <v>81</v>
      </c>
      <c r="O153" s="23">
        <v>90</v>
      </c>
      <c r="P153" s="23">
        <v>65</v>
      </c>
      <c r="Q153" s="23">
        <v>94</v>
      </c>
      <c r="R153" s="23">
        <v>87</v>
      </c>
      <c r="S153" s="2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 x14ac:dyDescent="0.2">
      <c r="A154" s="22" t="s">
        <v>89</v>
      </c>
      <c r="B154" s="16">
        <f t="shared" si="24"/>
        <v>31</v>
      </c>
      <c r="C154" s="16">
        <f t="shared" si="25"/>
        <v>47</v>
      </c>
      <c r="D154" s="16">
        <f t="shared" si="26"/>
        <v>78</v>
      </c>
      <c r="E154" s="15"/>
      <c r="F154" s="15"/>
      <c r="G154" s="15"/>
      <c r="H154" s="15">
        <v>2</v>
      </c>
      <c r="I154" s="15">
        <v>1</v>
      </c>
      <c r="J154" s="15">
        <v>2</v>
      </c>
      <c r="K154" s="15">
        <v>7</v>
      </c>
      <c r="L154" s="2">
        <v>4</v>
      </c>
      <c r="M154" s="15">
        <v>8</v>
      </c>
      <c r="N154" s="15">
        <v>7</v>
      </c>
      <c r="O154" s="15">
        <v>15</v>
      </c>
      <c r="P154" s="15">
        <v>8</v>
      </c>
      <c r="Q154" s="15">
        <v>14</v>
      </c>
      <c r="R154" s="15">
        <v>10</v>
      </c>
      <c r="S154" s="2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 x14ac:dyDescent="0.2">
      <c r="A155" s="25" t="s">
        <v>0</v>
      </c>
      <c r="B155" s="24">
        <f t="shared" si="24"/>
        <v>50</v>
      </c>
      <c r="C155" s="24">
        <f t="shared" si="25"/>
        <v>60</v>
      </c>
      <c r="D155" s="24">
        <f t="shared" si="26"/>
        <v>110</v>
      </c>
      <c r="E155" s="23">
        <v>3</v>
      </c>
      <c r="F155" s="23">
        <v>2</v>
      </c>
      <c r="G155" s="23"/>
      <c r="H155" s="23"/>
      <c r="I155" s="23">
        <v>1</v>
      </c>
      <c r="J155" s="23">
        <v>1</v>
      </c>
      <c r="K155" s="23">
        <v>6</v>
      </c>
      <c r="L155" s="2">
        <v>8</v>
      </c>
      <c r="M155" s="23">
        <v>23</v>
      </c>
      <c r="N155" s="23">
        <v>6</v>
      </c>
      <c r="O155" s="23">
        <v>26</v>
      </c>
      <c r="P155" s="23">
        <v>14</v>
      </c>
      <c r="Q155" s="23">
        <v>16</v>
      </c>
      <c r="R155" s="23">
        <v>4</v>
      </c>
      <c r="S155" s="2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 x14ac:dyDescent="0.2">
      <c r="B156" s="8"/>
      <c r="C156" s="8"/>
      <c r="D156" s="8"/>
      <c r="L156" s="2"/>
      <c r="S156" s="2"/>
    </row>
    <row r="157" spans="1:39" x14ac:dyDescent="0.2">
      <c r="A157" s="13" t="s">
        <v>88</v>
      </c>
      <c r="B157" s="8"/>
      <c r="C157" s="8"/>
      <c r="D157" s="8"/>
      <c r="E157" s="1" t="s">
        <v>87</v>
      </c>
      <c r="L157" s="2"/>
      <c r="S157" s="2"/>
    </row>
    <row r="158" spans="1:39" x14ac:dyDescent="0.2">
      <c r="A158" s="25" t="s">
        <v>86</v>
      </c>
      <c r="B158" s="24">
        <f>SUM($E158:$N158)</f>
        <v>4431</v>
      </c>
      <c r="C158" s="24">
        <f>SUM($O158:$Z158)</f>
        <v>4067</v>
      </c>
      <c r="D158" s="24">
        <f>SUM(B158,C158)</f>
        <v>8498</v>
      </c>
      <c r="E158" s="23">
        <v>68</v>
      </c>
      <c r="F158" s="23">
        <v>185</v>
      </c>
      <c r="G158" s="23">
        <v>189</v>
      </c>
      <c r="H158" s="23">
        <v>185</v>
      </c>
      <c r="I158" s="23">
        <v>194</v>
      </c>
      <c r="J158" s="23">
        <v>349</v>
      </c>
      <c r="K158" s="23">
        <v>582</v>
      </c>
      <c r="L158" s="2">
        <v>664</v>
      </c>
      <c r="M158" s="23">
        <v>1098</v>
      </c>
      <c r="N158" s="23">
        <v>917</v>
      </c>
      <c r="O158" s="23">
        <v>901</v>
      </c>
      <c r="P158" s="23">
        <v>891</v>
      </c>
      <c r="Q158" s="23">
        <v>1402</v>
      </c>
      <c r="R158" s="23">
        <v>873</v>
      </c>
      <c r="S158" s="2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 x14ac:dyDescent="0.2">
      <c r="A159" s="22" t="s">
        <v>85</v>
      </c>
      <c r="B159" s="16">
        <f>SUM($E159:$N159)</f>
        <v>384</v>
      </c>
      <c r="C159" s="16">
        <f>SUM($O159:$Z159)</f>
        <v>532</v>
      </c>
      <c r="D159" s="16">
        <f>SUM(B159,C159)</f>
        <v>916</v>
      </c>
      <c r="E159" s="15">
        <v>2</v>
      </c>
      <c r="F159" s="15">
        <v>6</v>
      </c>
      <c r="G159" s="15">
        <v>4</v>
      </c>
      <c r="H159" s="15">
        <v>4</v>
      </c>
      <c r="I159" s="15">
        <v>8</v>
      </c>
      <c r="J159" s="15">
        <v>2</v>
      </c>
      <c r="K159" s="15">
        <v>19</v>
      </c>
      <c r="L159" s="2">
        <v>36</v>
      </c>
      <c r="M159" s="15">
        <v>143</v>
      </c>
      <c r="N159" s="15">
        <v>160</v>
      </c>
      <c r="O159" s="15">
        <v>158</v>
      </c>
      <c r="P159" s="15">
        <v>86</v>
      </c>
      <c r="Q159" s="15">
        <v>167</v>
      </c>
      <c r="R159" s="15">
        <v>121</v>
      </c>
      <c r="S159" s="2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 x14ac:dyDescent="0.2">
      <c r="A160" s="25" t="s">
        <v>84</v>
      </c>
      <c r="B160" s="24">
        <f>SUM($E160:$N160)</f>
        <v>64</v>
      </c>
      <c r="C160" s="24">
        <f>SUM($O160:$Z160)</f>
        <v>89</v>
      </c>
      <c r="D160" s="24">
        <f>SUM(B160,C160)</f>
        <v>153</v>
      </c>
      <c r="E160" s="23"/>
      <c r="F160" s="23">
        <v>4</v>
      </c>
      <c r="G160" s="23">
        <v>1</v>
      </c>
      <c r="H160" s="23">
        <v>3</v>
      </c>
      <c r="I160" s="23">
        <v>2</v>
      </c>
      <c r="J160" s="23">
        <v>2</v>
      </c>
      <c r="K160" s="23">
        <v>5</v>
      </c>
      <c r="L160" s="2">
        <v>15</v>
      </c>
      <c r="M160" s="23">
        <v>17</v>
      </c>
      <c r="N160" s="23">
        <v>15</v>
      </c>
      <c r="O160" s="23">
        <v>18</v>
      </c>
      <c r="P160" s="23">
        <v>28</v>
      </c>
      <c r="Q160" s="23">
        <v>24</v>
      </c>
      <c r="R160" s="23">
        <v>19</v>
      </c>
      <c r="S160" s="2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 x14ac:dyDescent="0.2">
      <c r="A161" s="22" t="s">
        <v>83</v>
      </c>
      <c r="B161" s="16">
        <f>SUM($E161:$N161)</f>
        <v>31</v>
      </c>
      <c r="C161" s="16">
        <f>SUM($O161:$Z161)</f>
        <v>53</v>
      </c>
      <c r="D161" s="16">
        <f>SUM(B161,C161)</f>
        <v>84</v>
      </c>
      <c r="E161" s="15"/>
      <c r="F161" s="15"/>
      <c r="G161" s="15"/>
      <c r="H161" s="15"/>
      <c r="I161" s="15"/>
      <c r="J161" s="15"/>
      <c r="K161" s="15">
        <v>1</v>
      </c>
      <c r="L161" s="2">
        <v>8</v>
      </c>
      <c r="M161" s="15">
        <v>15</v>
      </c>
      <c r="N161" s="15">
        <v>7</v>
      </c>
      <c r="O161" s="15">
        <v>7</v>
      </c>
      <c r="P161" s="15">
        <v>9</v>
      </c>
      <c r="Q161" s="15">
        <v>15</v>
      </c>
      <c r="R161" s="15">
        <v>22</v>
      </c>
      <c r="S161" s="2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 x14ac:dyDescent="0.2">
      <c r="A162" s="25" t="s">
        <v>0</v>
      </c>
      <c r="B162" s="24">
        <f>SUM($E162:$N162)</f>
        <v>58</v>
      </c>
      <c r="C162" s="24">
        <f>SUM($O162:$Z162)</f>
        <v>67</v>
      </c>
      <c r="D162" s="24">
        <f>SUM(B162,C162)</f>
        <v>125</v>
      </c>
      <c r="E162" s="23">
        <v>3</v>
      </c>
      <c r="F162" s="23">
        <v>2</v>
      </c>
      <c r="G162" s="23"/>
      <c r="H162" s="23"/>
      <c r="I162" s="23">
        <v>2</v>
      </c>
      <c r="J162" s="23">
        <v>2</v>
      </c>
      <c r="K162" s="23">
        <v>7</v>
      </c>
      <c r="L162" s="2">
        <v>10</v>
      </c>
      <c r="M162" s="23">
        <v>25</v>
      </c>
      <c r="N162" s="23">
        <v>7</v>
      </c>
      <c r="O162" s="23">
        <v>27</v>
      </c>
      <c r="P162" s="23">
        <v>14</v>
      </c>
      <c r="Q162" s="23">
        <v>18</v>
      </c>
      <c r="R162" s="23">
        <v>8</v>
      </c>
      <c r="S162" s="2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 x14ac:dyDescent="0.2">
      <c r="B163" s="8"/>
      <c r="C163" s="8"/>
      <c r="D163" s="8"/>
      <c r="L163" s="2"/>
      <c r="S163" s="2"/>
    </row>
    <row r="164" spans="1:39" x14ac:dyDescent="0.2">
      <c r="A164" s="13" t="s">
        <v>82</v>
      </c>
      <c r="B164" s="8"/>
      <c r="C164" s="8"/>
      <c r="D164" s="8"/>
      <c r="E164" s="1" t="s">
        <v>81</v>
      </c>
      <c r="L164" s="2"/>
      <c r="S164" s="2"/>
    </row>
    <row r="165" spans="1:39" x14ac:dyDescent="0.2">
      <c r="A165" s="25" t="s">
        <v>80</v>
      </c>
      <c r="B165" s="24">
        <f t="shared" ref="B165:B172" si="27">SUM($E165:$N165)</f>
        <v>668</v>
      </c>
      <c r="C165" s="24">
        <f t="shared" ref="C165:C172" si="28">SUM($O165:$Z165)</f>
        <v>743</v>
      </c>
      <c r="D165" s="24">
        <f t="shared" ref="D165:D172" si="29">SUM(B165,C165)</f>
        <v>1411</v>
      </c>
      <c r="E165" s="23">
        <v>24</v>
      </c>
      <c r="F165" s="23">
        <v>45</v>
      </c>
      <c r="G165" s="23">
        <v>26</v>
      </c>
      <c r="H165" s="23">
        <v>21</v>
      </c>
      <c r="I165" s="23">
        <v>36</v>
      </c>
      <c r="J165" s="23">
        <v>43</v>
      </c>
      <c r="K165" s="23">
        <v>82</v>
      </c>
      <c r="L165" s="2">
        <v>74</v>
      </c>
      <c r="M165" s="23">
        <v>175</v>
      </c>
      <c r="N165" s="23">
        <v>142</v>
      </c>
      <c r="O165" s="23">
        <v>173</v>
      </c>
      <c r="P165" s="23">
        <v>170</v>
      </c>
      <c r="Q165" s="23">
        <v>248</v>
      </c>
      <c r="R165" s="23">
        <v>152</v>
      </c>
      <c r="S165" s="2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</row>
    <row r="166" spans="1:39" x14ac:dyDescent="0.2">
      <c r="A166" s="22" t="s">
        <v>79</v>
      </c>
      <c r="B166" s="16">
        <f t="shared" si="27"/>
        <v>294</v>
      </c>
      <c r="C166" s="16">
        <f t="shared" si="28"/>
        <v>340</v>
      </c>
      <c r="D166" s="16">
        <f t="shared" si="29"/>
        <v>634</v>
      </c>
      <c r="E166" s="15">
        <v>1</v>
      </c>
      <c r="F166" s="15">
        <v>12</v>
      </c>
      <c r="G166" s="15">
        <v>5</v>
      </c>
      <c r="H166" s="15">
        <v>6</v>
      </c>
      <c r="I166" s="15">
        <v>9</v>
      </c>
      <c r="J166" s="15">
        <v>4</v>
      </c>
      <c r="K166" s="15">
        <v>13</v>
      </c>
      <c r="L166" s="2">
        <v>27</v>
      </c>
      <c r="M166" s="15">
        <v>95</v>
      </c>
      <c r="N166" s="15">
        <v>122</v>
      </c>
      <c r="O166" s="15">
        <v>100</v>
      </c>
      <c r="P166" s="15">
        <v>55</v>
      </c>
      <c r="Q166" s="15">
        <v>113</v>
      </c>
      <c r="R166" s="15">
        <v>72</v>
      </c>
      <c r="S166" s="2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 x14ac:dyDescent="0.2">
      <c r="A167" s="25" t="s">
        <v>78</v>
      </c>
      <c r="B167" s="24">
        <f t="shared" si="27"/>
        <v>245</v>
      </c>
      <c r="C167" s="24">
        <f t="shared" si="28"/>
        <v>197</v>
      </c>
      <c r="D167" s="24">
        <f t="shared" si="29"/>
        <v>442</v>
      </c>
      <c r="E167" s="23">
        <v>1</v>
      </c>
      <c r="F167" s="23">
        <v>9</v>
      </c>
      <c r="G167" s="23">
        <v>17</v>
      </c>
      <c r="H167" s="23">
        <v>8</v>
      </c>
      <c r="I167" s="23">
        <v>6</v>
      </c>
      <c r="J167" s="23">
        <v>44</v>
      </c>
      <c r="K167" s="23">
        <v>30</v>
      </c>
      <c r="L167" s="2">
        <v>27</v>
      </c>
      <c r="M167" s="23">
        <v>52</v>
      </c>
      <c r="N167" s="23">
        <v>51</v>
      </c>
      <c r="O167" s="23">
        <v>56</v>
      </c>
      <c r="P167" s="23">
        <v>47</v>
      </c>
      <c r="Q167" s="23">
        <v>59</v>
      </c>
      <c r="R167" s="23">
        <v>35</v>
      </c>
      <c r="S167" s="2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</row>
    <row r="168" spans="1:39" x14ac:dyDescent="0.2">
      <c r="A168" s="22" t="s">
        <v>77</v>
      </c>
      <c r="B168" s="16">
        <f t="shared" si="27"/>
        <v>755</v>
      </c>
      <c r="C168" s="16">
        <f t="shared" si="28"/>
        <v>506</v>
      </c>
      <c r="D168" s="16">
        <f t="shared" si="29"/>
        <v>1261</v>
      </c>
      <c r="E168" s="15">
        <v>13</v>
      </c>
      <c r="F168" s="15">
        <v>28</v>
      </c>
      <c r="G168" s="15">
        <v>40</v>
      </c>
      <c r="H168" s="15">
        <v>39</v>
      </c>
      <c r="I168" s="15">
        <v>48</v>
      </c>
      <c r="J168" s="15">
        <v>88</v>
      </c>
      <c r="K168" s="15">
        <v>82</v>
      </c>
      <c r="L168" s="2">
        <v>116</v>
      </c>
      <c r="M168" s="15">
        <v>185</v>
      </c>
      <c r="N168" s="15">
        <v>116</v>
      </c>
      <c r="O168" s="15">
        <v>122</v>
      </c>
      <c r="P168" s="15">
        <v>123</v>
      </c>
      <c r="Q168" s="15">
        <v>141</v>
      </c>
      <c r="R168" s="15">
        <v>120</v>
      </c>
      <c r="S168" s="2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 x14ac:dyDescent="0.2">
      <c r="A169" s="25" t="s">
        <v>76</v>
      </c>
      <c r="B169" s="24">
        <f t="shared" si="27"/>
        <v>490</v>
      </c>
      <c r="C169" s="24">
        <f t="shared" si="28"/>
        <v>444</v>
      </c>
      <c r="D169" s="24">
        <f t="shared" si="29"/>
        <v>934</v>
      </c>
      <c r="E169" s="23">
        <v>7</v>
      </c>
      <c r="F169" s="23">
        <v>15</v>
      </c>
      <c r="G169" s="23">
        <v>13</v>
      </c>
      <c r="H169" s="23">
        <v>19</v>
      </c>
      <c r="I169" s="23">
        <v>15</v>
      </c>
      <c r="J169" s="23">
        <v>25</v>
      </c>
      <c r="K169" s="23">
        <v>66</v>
      </c>
      <c r="L169" s="2">
        <v>68</v>
      </c>
      <c r="M169" s="23">
        <v>142</v>
      </c>
      <c r="N169" s="23">
        <v>120</v>
      </c>
      <c r="O169" s="23">
        <v>103</v>
      </c>
      <c r="P169" s="23">
        <v>78</v>
      </c>
      <c r="Q169" s="23">
        <v>142</v>
      </c>
      <c r="R169" s="23">
        <v>121</v>
      </c>
      <c r="S169" s="2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</row>
    <row r="170" spans="1:39" x14ac:dyDescent="0.2">
      <c r="A170" s="22" t="s">
        <v>75</v>
      </c>
      <c r="B170" s="16">
        <f t="shared" si="27"/>
        <v>1132</v>
      </c>
      <c r="C170" s="16">
        <f t="shared" si="28"/>
        <v>1347</v>
      </c>
      <c r="D170" s="16">
        <f t="shared" si="29"/>
        <v>2479</v>
      </c>
      <c r="E170" s="15">
        <v>11</v>
      </c>
      <c r="F170" s="15">
        <v>39</v>
      </c>
      <c r="G170" s="15">
        <v>49</v>
      </c>
      <c r="H170" s="15">
        <v>35</v>
      </c>
      <c r="I170" s="15">
        <v>45</v>
      </c>
      <c r="J170" s="15">
        <v>59</v>
      </c>
      <c r="K170" s="15">
        <v>154</v>
      </c>
      <c r="L170" s="2">
        <v>174</v>
      </c>
      <c r="M170" s="15">
        <v>311</v>
      </c>
      <c r="N170" s="15">
        <v>255</v>
      </c>
      <c r="O170" s="15">
        <v>291</v>
      </c>
      <c r="P170" s="15">
        <v>284</v>
      </c>
      <c r="Q170" s="15">
        <v>466</v>
      </c>
      <c r="R170" s="15">
        <v>306</v>
      </c>
      <c r="S170" s="2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 x14ac:dyDescent="0.2">
      <c r="A171" s="25" t="s">
        <v>74</v>
      </c>
      <c r="B171" s="24">
        <f t="shared" si="27"/>
        <v>528</v>
      </c>
      <c r="C171" s="24">
        <f t="shared" si="28"/>
        <v>548</v>
      </c>
      <c r="D171" s="24">
        <f t="shared" si="29"/>
        <v>1076</v>
      </c>
      <c r="E171" s="23">
        <v>4</v>
      </c>
      <c r="F171" s="23">
        <v>15</v>
      </c>
      <c r="G171" s="23">
        <v>14</v>
      </c>
      <c r="H171" s="23">
        <v>28</v>
      </c>
      <c r="I171" s="23">
        <v>25</v>
      </c>
      <c r="J171" s="23">
        <v>32</v>
      </c>
      <c r="K171" s="23">
        <v>62</v>
      </c>
      <c r="L171" s="2">
        <v>90</v>
      </c>
      <c r="M171" s="23">
        <v>141</v>
      </c>
      <c r="N171" s="23">
        <v>117</v>
      </c>
      <c r="O171" s="23">
        <v>113</v>
      </c>
      <c r="P171" s="23">
        <v>121</v>
      </c>
      <c r="Q171" s="23">
        <v>202</v>
      </c>
      <c r="R171" s="23">
        <v>112</v>
      </c>
      <c r="S171" s="2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</row>
    <row r="172" spans="1:39" x14ac:dyDescent="0.2">
      <c r="A172" s="22" t="s">
        <v>73</v>
      </c>
      <c r="B172" s="16">
        <f t="shared" si="27"/>
        <v>856</v>
      </c>
      <c r="C172" s="16">
        <f t="shared" si="28"/>
        <v>683</v>
      </c>
      <c r="D172" s="16">
        <f t="shared" si="29"/>
        <v>1539</v>
      </c>
      <c r="E172" s="15">
        <v>12</v>
      </c>
      <c r="F172" s="15">
        <v>34</v>
      </c>
      <c r="G172" s="15">
        <v>30</v>
      </c>
      <c r="H172" s="15">
        <v>36</v>
      </c>
      <c r="I172" s="15">
        <v>22</v>
      </c>
      <c r="J172" s="15">
        <v>60</v>
      </c>
      <c r="K172" s="15">
        <v>125</v>
      </c>
      <c r="L172" s="2">
        <v>157</v>
      </c>
      <c r="M172" s="15">
        <v>197</v>
      </c>
      <c r="N172" s="15">
        <v>183</v>
      </c>
      <c r="O172" s="15">
        <v>153</v>
      </c>
      <c r="P172" s="15">
        <v>150</v>
      </c>
      <c r="Q172" s="15">
        <v>255</v>
      </c>
      <c r="R172" s="15">
        <v>125</v>
      </c>
      <c r="S172" s="2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 x14ac:dyDescent="0.2">
      <c r="B173" s="8"/>
      <c r="C173" s="8"/>
      <c r="D173" s="8"/>
      <c r="L173" s="2"/>
      <c r="S173" s="2"/>
    </row>
    <row r="174" spans="1:39" x14ac:dyDescent="0.2">
      <c r="A174" s="13" t="s">
        <v>72</v>
      </c>
      <c r="B174" s="8"/>
      <c r="C174" s="8"/>
      <c r="D174" s="8"/>
      <c r="E174" s="1" t="s">
        <v>71</v>
      </c>
      <c r="L174" s="2"/>
      <c r="S174" s="2"/>
    </row>
    <row r="175" spans="1:39" x14ac:dyDescent="0.2">
      <c r="A175" s="25" t="s">
        <v>70</v>
      </c>
      <c r="B175" s="24">
        <f t="shared" ref="B175:B196" si="30">SUM($E175:$N175)</f>
        <v>76</v>
      </c>
      <c r="C175" s="24">
        <f t="shared" ref="C175:C196" si="31">SUM($O175:$Z175)</f>
        <v>52</v>
      </c>
      <c r="D175" s="24">
        <f t="shared" ref="D175:D196" si="32">SUM(B175,C175)</f>
        <v>128</v>
      </c>
      <c r="E175" s="23">
        <v>2</v>
      </c>
      <c r="F175" s="23">
        <v>4</v>
      </c>
      <c r="G175" s="23">
        <v>5</v>
      </c>
      <c r="H175" s="23">
        <v>3</v>
      </c>
      <c r="I175" s="23">
        <v>3</v>
      </c>
      <c r="J175" s="23">
        <v>8</v>
      </c>
      <c r="K175" s="23">
        <v>7</v>
      </c>
      <c r="L175" s="2">
        <v>9</v>
      </c>
      <c r="M175" s="23">
        <v>25</v>
      </c>
      <c r="N175" s="23">
        <v>10</v>
      </c>
      <c r="O175" s="23">
        <v>13</v>
      </c>
      <c r="P175" s="23">
        <v>9</v>
      </c>
      <c r="Q175" s="23">
        <v>19</v>
      </c>
      <c r="R175" s="23">
        <v>11</v>
      </c>
      <c r="S175" s="2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</row>
    <row r="176" spans="1:39" x14ac:dyDescent="0.2">
      <c r="A176" s="22" t="s">
        <v>69</v>
      </c>
      <c r="B176" s="16">
        <f t="shared" si="30"/>
        <v>7</v>
      </c>
      <c r="C176" s="16">
        <f t="shared" si="31"/>
        <v>9</v>
      </c>
      <c r="D176" s="16">
        <f t="shared" si="32"/>
        <v>16</v>
      </c>
      <c r="E176" s="15"/>
      <c r="F176" s="15"/>
      <c r="G176" s="15">
        <v>1</v>
      </c>
      <c r="H176" s="15"/>
      <c r="I176" s="15"/>
      <c r="J176" s="15"/>
      <c r="K176" s="15">
        <v>2</v>
      </c>
      <c r="L176" s="2"/>
      <c r="M176" s="15">
        <v>4</v>
      </c>
      <c r="N176" s="15"/>
      <c r="O176" s="15">
        <v>2</v>
      </c>
      <c r="P176" s="15">
        <v>1</v>
      </c>
      <c r="Q176" s="15">
        <v>2</v>
      </c>
      <c r="R176" s="15">
        <v>4</v>
      </c>
      <c r="S176" s="2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 x14ac:dyDescent="0.2">
      <c r="A177" s="25" t="s">
        <v>68</v>
      </c>
      <c r="B177" s="24">
        <f t="shared" si="30"/>
        <v>19</v>
      </c>
      <c r="C177" s="24">
        <f t="shared" si="31"/>
        <v>32</v>
      </c>
      <c r="D177" s="24">
        <f t="shared" si="32"/>
        <v>51</v>
      </c>
      <c r="E177" s="23"/>
      <c r="F177" s="23"/>
      <c r="G177" s="23">
        <v>2</v>
      </c>
      <c r="H177" s="23"/>
      <c r="I177" s="23">
        <v>1</v>
      </c>
      <c r="J177" s="23"/>
      <c r="K177" s="23">
        <v>2</v>
      </c>
      <c r="L177" s="2">
        <v>6</v>
      </c>
      <c r="M177" s="23">
        <v>4</v>
      </c>
      <c r="N177" s="23">
        <v>4</v>
      </c>
      <c r="O177" s="23">
        <v>8</v>
      </c>
      <c r="P177" s="23">
        <v>7</v>
      </c>
      <c r="Q177" s="23">
        <v>13</v>
      </c>
      <c r="R177" s="23">
        <v>4</v>
      </c>
      <c r="S177" s="2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</row>
    <row r="178" spans="1:39" x14ac:dyDescent="0.2">
      <c r="A178" s="22" t="s">
        <v>67</v>
      </c>
      <c r="B178" s="16">
        <f t="shared" si="30"/>
        <v>623</v>
      </c>
      <c r="C178" s="16">
        <f t="shared" si="31"/>
        <v>619</v>
      </c>
      <c r="D178" s="16">
        <f t="shared" si="32"/>
        <v>1242</v>
      </c>
      <c r="E178" s="15">
        <v>7</v>
      </c>
      <c r="F178" s="15">
        <v>18</v>
      </c>
      <c r="G178" s="15">
        <v>31</v>
      </c>
      <c r="H178" s="15">
        <v>24</v>
      </c>
      <c r="I178" s="15">
        <v>22</v>
      </c>
      <c r="J178" s="15">
        <v>45</v>
      </c>
      <c r="K178" s="15">
        <v>68</v>
      </c>
      <c r="L178" s="2">
        <v>81</v>
      </c>
      <c r="M178" s="15">
        <v>179</v>
      </c>
      <c r="N178" s="15">
        <v>148</v>
      </c>
      <c r="O178" s="15">
        <v>161</v>
      </c>
      <c r="P178" s="15">
        <v>111</v>
      </c>
      <c r="Q178" s="15">
        <v>206</v>
      </c>
      <c r="R178" s="15">
        <v>141</v>
      </c>
      <c r="S178" s="2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 x14ac:dyDescent="0.2">
      <c r="A179" s="25" t="s">
        <v>66</v>
      </c>
      <c r="B179" s="24">
        <f t="shared" si="30"/>
        <v>45</v>
      </c>
      <c r="C179" s="24">
        <f t="shared" si="31"/>
        <v>80</v>
      </c>
      <c r="D179" s="24">
        <f t="shared" si="32"/>
        <v>125</v>
      </c>
      <c r="E179" s="23">
        <v>1</v>
      </c>
      <c r="F179" s="23"/>
      <c r="G179" s="23">
        <v>1</v>
      </c>
      <c r="H179" s="23">
        <v>1</v>
      </c>
      <c r="I179" s="23"/>
      <c r="J179" s="23">
        <v>3</v>
      </c>
      <c r="K179" s="23">
        <v>5</v>
      </c>
      <c r="L179" s="2">
        <v>5</v>
      </c>
      <c r="M179" s="23">
        <v>20</v>
      </c>
      <c r="N179" s="23">
        <v>9</v>
      </c>
      <c r="O179" s="23">
        <v>20</v>
      </c>
      <c r="P179" s="23">
        <v>9</v>
      </c>
      <c r="Q179" s="23">
        <v>26</v>
      </c>
      <c r="R179" s="23">
        <v>25</v>
      </c>
      <c r="S179" s="2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</row>
    <row r="180" spans="1:39" x14ac:dyDescent="0.2">
      <c r="A180" s="22" t="s">
        <v>65</v>
      </c>
      <c r="B180" s="16">
        <f t="shared" si="30"/>
        <v>20</v>
      </c>
      <c r="C180" s="16">
        <f t="shared" si="31"/>
        <v>17</v>
      </c>
      <c r="D180" s="16">
        <f t="shared" si="32"/>
        <v>37</v>
      </c>
      <c r="E180" s="15"/>
      <c r="F180" s="15">
        <v>1</v>
      </c>
      <c r="G180" s="15">
        <v>3</v>
      </c>
      <c r="H180" s="15">
        <v>1</v>
      </c>
      <c r="I180" s="15"/>
      <c r="J180" s="15"/>
      <c r="K180" s="15">
        <v>3</v>
      </c>
      <c r="L180" s="2">
        <v>5</v>
      </c>
      <c r="M180" s="15">
        <v>3</v>
      </c>
      <c r="N180" s="15">
        <v>4</v>
      </c>
      <c r="O180" s="15">
        <v>6</v>
      </c>
      <c r="P180" s="15">
        <v>7</v>
      </c>
      <c r="Q180" s="15">
        <v>2</v>
      </c>
      <c r="R180" s="15">
        <v>2</v>
      </c>
      <c r="S180" s="2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 x14ac:dyDescent="0.2">
      <c r="A181" s="25" t="s">
        <v>64</v>
      </c>
      <c r="B181" s="24">
        <f t="shared" si="30"/>
        <v>3646</v>
      </c>
      <c r="C181" s="24">
        <f t="shared" si="31"/>
        <v>3481</v>
      </c>
      <c r="D181" s="24">
        <f t="shared" si="32"/>
        <v>7127</v>
      </c>
      <c r="E181" s="23">
        <v>39</v>
      </c>
      <c r="F181" s="23">
        <v>143</v>
      </c>
      <c r="G181" s="23">
        <v>137</v>
      </c>
      <c r="H181" s="23">
        <v>138</v>
      </c>
      <c r="I181" s="23">
        <v>148</v>
      </c>
      <c r="J181" s="23">
        <v>259</v>
      </c>
      <c r="K181" s="23">
        <v>457</v>
      </c>
      <c r="L181" s="2">
        <v>550</v>
      </c>
      <c r="M181" s="23">
        <v>953</v>
      </c>
      <c r="N181" s="23">
        <v>822</v>
      </c>
      <c r="O181" s="23">
        <v>773</v>
      </c>
      <c r="P181" s="23">
        <v>776</v>
      </c>
      <c r="Q181" s="23">
        <v>1160</v>
      </c>
      <c r="R181" s="23">
        <v>772</v>
      </c>
      <c r="S181" s="2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</row>
    <row r="182" spans="1:39" x14ac:dyDescent="0.2">
      <c r="A182" s="22" t="s">
        <v>63</v>
      </c>
      <c r="B182" s="16">
        <f t="shared" si="30"/>
        <v>13</v>
      </c>
      <c r="C182" s="16">
        <f t="shared" si="31"/>
        <v>9</v>
      </c>
      <c r="D182" s="16">
        <f t="shared" si="32"/>
        <v>22</v>
      </c>
      <c r="E182" s="15"/>
      <c r="F182" s="15"/>
      <c r="G182" s="15">
        <v>1</v>
      </c>
      <c r="H182" s="15"/>
      <c r="I182" s="15"/>
      <c r="J182" s="15"/>
      <c r="K182" s="15">
        <v>4</v>
      </c>
      <c r="L182" s="2"/>
      <c r="M182" s="15">
        <v>5</v>
      </c>
      <c r="N182" s="15">
        <v>3</v>
      </c>
      <c r="O182" s="15">
        <v>1</v>
      </c>
      <c r="P182" s="15">
        <v>5</v>
      </c>
      <c r="Q182" s="15">
        <v>3</v>
      </c>
      <c r="R182" s="15"/>
      <c r="S182" s="2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 x14ac:dyDescent="0.2">
      <c r="A183" s="25" t="s">
        <v>62</v>
      </c>
      <c r="B183" s="24">
        <f t="shared" si="30"/>
        <v>17</v>
      </c>
      <c r="C183" s="24">
        <f t="shared" si="31"/>
        <v>19</v>
      </c>
      <c r="D183" s="24">
        <f t="shared" si="32"/>
        <v>36</v>
      </c>
      <c r="E183" s="23">
        <v>1</v>
      </c>
      <c r="F183" s="23">
        <v>1</v>
      </c>
      <c r="G183" s="23"/>
      <c r="H183" s="23">
        <v>1</v>
      </c>
      <c r="I183" s="23">
        <v>2</v>
      </c>
      <c r="J183" s="23"/>
      <c r="K183" s="23">
        <v>4</v>
      </c>
      <c r="L183" s="2">
        <v>3</v>
      </c>
      <c r="M183" s="23">
        <v>5</v>
      </c>
      <c r="N183" s="23"/>
      <c r="O183" s="23">
        <v>2</v>
      </c>
      <c r="P183" s="23">
        <v>10</v>
      </c>
      <c r="Q183" s="23">
        <v>6</v>
      </c>
      <c r="R183" s="23">
        <v>1</v>
      </c>
      <c r="S183" s="2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</row>
    <row r="184" spans="1:39" x14ac:dyDescent="0.2">
      <c r="A184" s="22" t="s">
        <v>61</v>
      </c>
      <c r="B184" s="16">
        <f t="shared" si="30"/>
        <v>19</v>
      </c>
      <c r="C184" s="16">
        <f t="shared" si="31"/>
        <v>57</v>
      </c>
      <c r="D184" s="16">
        <f t="shared" si="32"/>
        <v>76</v>
      </c>
      <c r="E184" s="15"/>
      <c r="F184" s="15">
        <v>2</v>
      </c>
      <c r="G184" s="15"/>
      <c r="H184" s="15">
        <v>1</v>
      </c>
      <c r="I184" s="15"/>
      <c r="J184" s="15"/>
      <c r="K184" s="15">
        <v>3</v>
      </c>
      <c r="L184" s="2">
        <v>1</v>
      </c>
      <c r="M184" s="15">
        <v>1</v>
      </c>
      <c r="N184" s="15">
        <v>11</v>
      </c>
      <c r="O184" s="15">
        <v>22</v>
      </c>
      <c r="P184" s="15">
        <v>11</v>
      </c>
      <c r="Q184" s="15">
        <v>18</v>
      </c>
      <c r="R184" s="15">
        <v>6</v>
      </c>
      <c r="S184" s="2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 x14ac:dyDescent="0.2">
      <c r="A185" s="25" t="s">
        <v>60</v>
      </c>
      <c r="B185" s="24">
        <f t="shared" si="30"/>
        <v>4</v>
      </c>
      <c r="C185" s="24">
        <f t="shared" si="31"/>
        <v>2</v>
      </c>
      <c r="D185" s="24">
        <f t="shared" si="32"/>
        <v>6</v>
      </c>
      <c r="E185" s="23"/>
      <c r="F185" s="23">
        <v>1</v>
      </c>
      <c r="G185" s="23"/>
      <c r="H185" s="23"/>
      <c r="I185" s="23"/>
      <c r="J185" s="23">
        <v>1</v>
      </c>
      <c r="K185" s="23">
        <v>1</v>
      </c>
      <c r="L185" s="2">
        <v>1</v>
      </c>
      <c r="M185" s="23"/>
      <c r="N185" s="23"/>
      <c r="O185" s="23"/>
      <c r="P185" s="23">
        <v>1</v>
      </c>
      <c r="Q185" s="23">
        <v>1</v>
      </c>
      <c r="R185" s="23"/>
      <c r="S185" s="2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</row>
    <row r="186" spans="1:39" x14ac:dyDescent="0.2">
      <c r="A186" s="22" t="s">
        <v>59</v>
      </c>
      <c r="B186" s="16">
        <f t="shared" si="30"/>
        <v>2</v>
      </c>
      <c r="C186" s="16">
        <f t="shared" si="31"/>
        <v>2</v>
      </c>
      <c r="D186" s="16">
        <f t="shared" si="32"/>
        <v>4</v>
      </c>
      <c r="E186" s="15">
        <v>1</v>
      </c>
      <c r="F186" s="15"/>
      <c r="G186" s="15"/>
      <c r="H186" s="15"/>
      <c r="I186" s="15"/>
      <c r="J186" s="15"/>
      <c r="K186" s="15"/>
      <c r="L186" s="2"/>
      <c r="M186" s="15">
        <v>1</v>
      </c>
      <c r="N186" s="15"/>
      <c r="O186" s="15"/>
      <c r="P186" s="15"/>
      <c r="Q186" s="15"/>
      <c r="R186" s="15">
        <v>2</v>
      </c>
      <c r="S186" s="2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 x14ac:dyDescent="0.2">
      <c r="A187" s="25" t="s">
        <v>58</v>
      </c>
      <c r="B187" s="24">
        <f t="shared" si="30"/>
        <v>1</v>
      </c>
      <c r="C187" s="24">
        <f t="shared" si="31"/>
        <v>0</v>
      </c>
      <c r="D187" s="24">
        <f t="shared" si="32"/>
        <v>1</v>
      </c>
      <c r="E187" s="23"/>
      <c r="F187" s="23"/>
      <c r="G187" s="23"/>
      <c r="H187" s="23"/>
      <c r="I187" s="23"/>
      <c r="J187" s="23"/>
      <c r="K187" s="23"/>
      <c r="L187" s="2">
        <v>1</v>
      </c>
      <c r="M187" s="23"/>
      <c r="N187" s="23"/>
      <c r="O187" s="23"/>
      <c r="P187" s="23"/>
      <c r="Q187" s="23"/>
      <c r="R187" s="23"/>
      <c r="S187" s="2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</row>
    <row r="188" spans="1:39" x14ac:dyDescent="0.2">
      <c r="A188" s="22" t="s">
        <v>57</v>
      </c>
      <c r="B188" s="16">
        <f t="shared" si="30"/>
        <v>77</v>
      </c>
      <c r="C188" s="16">
        <f t="shared" si="31"/>
        <v>69</v>
      </c>
      <c r="D188" s="16">
        <f t="shared" si="32"/>
        <v>146</v>
      </c>
      <c r="E188" s="15">
        <v>1</v>
      </c>
      <c r="F188" s="15">
        <v>2</v>
      </c>
      <c r="G188" s="15">
        <v>2</v>
      </c>
      <c r="H188" s="15">
        <v>7</v>
      </c>
      <c r="I188" s="15">
        <v>3</v>
      </c>
      <c r="J188" s="15">
        <v>4</v>
      </c>
      <c r="K188" s="15">
        <v>9</v>
      </c>
      <c r="L188" s="2">
        <v>10</v>
      </c>
      <c r="M188" s="15">
        <v>19</v>
      </c>
      <c r="N188" s="15">
        <v>20</v>
      </c>
      <c r="O188" s="15">
        <v>13</v>
      </c>
      <c r="P188" s="15">
        <v>18</v>
      </c>
      <c r="Q188" s="15">
        <v>27</v>
      </c>
      <c r="R188" s="15">
        <v>11</v>
      </c>
      <c r="S188" s="2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 x14ac:dyDescent="0.2">
      <c r="A189" s="25" t="s">
        <v>56</v>
      </c>
      <c r="B189" s="24">
        <f t="shared" si="30"/>
        <v>12</v>
      </c>
      <c r="C189" s="24">
        <f t="shared" si="31"/>
        <v>20</v>
      </c>
      <c r="D189" s="24">
        <f t="shared" si="32"/>
        <v>32</v>
      </c>
      <c r="E189" s="23"/>
      <c r="F189" s="23"/>
      <c r="G189" s="23"/>
      <c r="H189" s="23">
        <v>1</v>
      </c>
      <c r="I189" s="23"/>
      <c r="J189" s="23">
        <v>2</v>
      </c>
      <c r="K189" s="23">
        <v>1</v>
      </c>
      <c r="L189" s="2">
        <v>1</v>
      </c>
      <c r="M189" s="23">
        <v>5</v>
      </c>
      <c r="N189" s="23">
        <v>2</v>
      </c>
      <c r="O189" s="23">
        <v>5</v>
      </c>
      <c r="P189" s="23">
        <v>4</v>
      </c>
      <c r="Q189" s="23">
        <v>3</v>
      </c>
      <c r="R189" s="23">
        <v>8</v>
      </c>
      <c r="S189" s="2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</row>
    <row r="190" spans="1:39" x14ac:dyDescent="0.2">
      <c r="A190" s="22" t="s">
        <v>55</v>
      </c>
      <c r="B190" s="16">
        <f t="shared" si="30"/>
        <v>77</v>
      </c>
      <c r="C190" s="16">
        <f t="shared" si="31"/>
        <v>61</v>
      </c>
      <c r="D190" s="16">
        <f t="shared" si="32"/>
        <v>138</v>
      </c>
      <c r="E190" s="15">
        <v>1</v>
      </c>
      <c r="F190" s="15">
        <v>3</v>
      </c>
      <c r="G190" s="15"/>
      <c r="H190" s="15">
        <v>1</v>
      </c>
      <c r="I190" s="15">
        <v>7</v>
      </c>
      <c r="J190" s="15">
        <v>5</v>
      </c>
      <c r="K190" s="15">
        <v>12</v>
      </c>
      <c r="L190" s="2">
        <v>10</v>
      </c>
      <c r="M190" s="15">
        <v>10</v>
      </c>
      <c r="N190" s="15">
        <v>28</v>
      </c>
      <c r="O190" s="15">
        <v>24</v>
      </c>
      <c r="P190" s="15">
        <v>5</v>
      </c>
      <c r="Q190" s="15">
        <v>27</v>
      </c>
      <c r="R190" s="15">
        <v>5</v>
      </c>
      <c r="S190" s="2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 x14ac:dyDescent="0.2">
      <c r="A191" s="25" t="s">
        <v>54</v>
      </c>
      <c r="B191" s="24">
        <f t="shared" si="30"/>
        <v>0</v>
      </c>
      <c r="C191" s="24">
        <f t="shared" si="31"/>
        <v>2</v>
      </c>
      <c r="D191" s="24">
        <f t="shared" si="32"/>
        <v>2</v>
      </c>
      <c r="E191" s="23"/>
      <c r="F191" s="23"/>
      <c r="G191" s="23"/>
      <c r="H191" s="23"/>
      <c r="I191" s="23"/>
      <c r="J191" s="23"/>
      <c r="K191" s="23"/>
      <c r="L191" s="2"/>
      <c r="M191" s="23"/>
      <c r="N191" s="23"/>
      <c r="O191" s="23"/>
      <c r="P191" s="23"/>
      <c r="Q191" s="23"/>
      <c r="R191" s="23">
        <v>2</v>
      </c>
      <c r="S191" s="2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</row>
    <row r="192" spans="1:39" x14ac:dyDescent="0.2">
      <c r="A192" s="22" t="s">
        <v>53</v>
      </c>
      <c r="B192" s="16">
        <f t="shared" si="30"/>
        <v>1</v>
      </c>
      <c r="C192" s="16">
        <f t="shared" si="31"/>
        <v>1</v>
      </c>
      <c r="D192" s="16">
        <f t="shared" si="32"/>
        <v>2</v>
      </c>
      <c r="E192" s="15"/>
      <c r="F192" s="15"/>
      <c r="G192" s="15"/>
      <c r="H192" s="15"/>
      <c r="I192" s="15"/>
      <c r="J192" s="15"/>
      <c r="K192" s="15"/>
      <c r="L192" s="2">
        <v>1</v>
      </c>
      <c r="M192" s="15"/>
      <c r="N192" s="15"/>
      <c r="O192" s="15"/>
      <c r="P192" s="15">
        <v>1</v>
      </c>
      <c r="Q192" s="15"/>
      <c r="R192" s="15"/>
      <c r="S192" s="2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 x14ac:dyDescent="0.2">
      <c r="A193" s="25" t="s">
        <v>52</v>
      </c>
      <c r="B193" s="24">
        <f t="shared" si="30"/>
        <v>24</v>
      </c>
      <c r="C193" s="24">
        <f t="shared" si="31"/>
        <v>17</v>
      </c>
      <c r="D193" s="24">
        <f t="shared" si="32"/>
        <v>41</v>
      </c>
      <c r="E193" s="23"/>
      <c r="F193" s="23">
        <v>2</v>
      </c>
      <c r="G193" s="23"/>
      <c r="H193" s="23">
        <v>1</v>
      </c>
      <c r="I193" s="23">
        <v>1</v>
      </c>
      <c r="J193" s="23">
        <v>1</v>
      </c>
      <c r="K193" s="23">
        <v>1</v>
      </c>
      <c r="L193" s="2">
        <v>6</v>
      </c>
      <c r="M193" s="23">
        <v>7</v>
      </c>
      <c r="N193" s="23">
        <v>5</v>
      </c>
      <c r="O193" s="23">
        <v>11</v>
      </c>
      <c r="P193" s="23">
        <v>3</v>
      </c>
      <c r="Q193" s="23">
        <v>2</v>
      </c>
      <c r="R193" s="23">
        <v>1</v>
      </c>
      <c r="S193" s="2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</row>
    <row r="194" spans="1:39" x14ac:dyDescent="0.2">
      <c r="A194" s="22" t="s">
        <v>51</v>
      </c>
      <c r="B194" s="16">
        <f t="shared" si="30"/>
        <v>11</v>
      </c>
      <c r="C194" s="16">
        <f t="shared" si="31"/>
        <v>9</v>
      </c>
      <c r="D194" s="16">
        <f t="shared" si="32"/>
        <v>20</v>
      </c>
      <c r="E194" s="15"/>
      <c r="F194" s="15">
        <v>1</v>
      </c>
      <c r="G194" s="15">
        <v>1</v>
      </c>
      <c r="H194" s="15">
        <v>1</v>
      </c>
      <c r="I194" s="15">
        <v>1</v>
      </c>
      <c r="J194" s="15">
        <v>2</v>
      </c>
      <c r="K194" s="15">
        <v>1</v>
      </c>
      <c r="L194" s="2">
        <v>2</v>
      </c>
      <c r="M194" s="15">
        <v>1</v>
      </c>
      <c r="N194" s="15">
        <v>1</v>
      </c>
      <c r="O194" s="15"/>
      <c r="P194" s="15">
        <v>7</v>
      </c>
      <c r="Q194" s="15"/>
      <c r="R194" s="15">
        <v>2</v>
      </c>
      <c r="S194" s="2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 x14ac:dyDescent="0.2">
      <c r="A195" s="25" t="s">
        <v>50</v>
      </c>
      <c r="B195" s="24">
        <f t="shared" si="30"/>
        <v>2</v>
      </c>
      <c r="C195" s="24">
        <f t="shared" si="31"/>
        <v>8</v>
      </c>
      <c r="D195" s="24">
        <f t="shared" si="32"/>
        <v>10</v>
      </c>
      <c r="E195" s="23"/>
      <c r="F195" s="23"/>
      <c r="G195" s="23"/>
      <c r="H195" s="23"/>
      <c r="I195" s="23">
        <v>1</v>
      </c>
      <c r="J195" s="23"/>
      <c r="K195" s="23"/>
      <c r="L195" s="2"/>
      <c r="M195" s="23"/>
      <c r="N195" s="23">
        <v>1</v>
      </c>
      <c r="O195" s="23"/>
      <c r="P195" s="23">
        <v>1</v>
      </c>
      <c r="Q195" s="23">
        <v>7</v>
      </c>
      <c r="R195" s="23"/>
      <c r="S195" s="2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</row>
    <row r="196" spans="1:39" x14ac:dyDescent="0.2">
      <c r="A196" s="22" t="s">
        <v>0</v>
      </c>
      <c r="B196" s="16">
        <f t="shared" si="30"/>
        <v>272</v>
      </c>
      <c r="C196" s="16">
        <f t="shared" si="31"/>
        <v>242</v>
      </c>
      <c r="D196" s="16">
        <f t="shared" si="32"/>
        <v>514</v>
      </c>
      <c r="E196" s="15">
        <v>20</v>
      </c>
      <c r="F196" s="15">
        <v>19</v>
      </c>
      <c r="G196" s="15">
        <v>10</v>
      </c>
      <c r="H196" s="15">
        <v>12</v>
      </c>
      <c r="I196" s="15">
        <v>17</v>
      </c>
      <c r="J196" s="15">
        <v>25</v>
      </c>
      <c r="K196" s="15">
        <v>34</v>
      </c>
      <c r="L196" s="2">
        <v>41</v>
      </c>
      <c r="M196" s="15">
        <v>56</v>
      </c>
      <c r="N196" s="15">
        <v>38</v>
      </c>
      <c r="O196" s="15">
        <v>50</v>
      </c>
      <c r="P196" s="15">
        <v>42</v>
      </c>
      <c r="Q196" s="15">
        <v>104</v>
      </c>
      <c r="R196" s="15">
        <v>46</v>
      </c>
      <c r="S196" s="2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 x14ac:dyDescent="0.2">
      <c r="B197" s="8"/>
      <c r="C197" s="8"/>
      <c r="D197" s="8"/>
      <c r="L197" s="2"/>
      <c r="S197" s="2"/>
    </row>
    <row r="198" spans="1:39" x14ac:dyDescent="0.2">
      <c r="A198" s="13" t="s">
        <v>49</v>
      </c>
      <c r="B198" s="8"/>
      <c r="C198" s="8"/>
      <c r="D198" s="8"/>
      <c r="E198" s="1" t="s">
        <v>48</v>
      </c>
      <c r="L198" s="2"/>
      <c r="S198" s="2"/>
    </row>
    <row r="199" spans="1:39" x14ac:dyDescent="0.2">
      <c r="A199" s="25" t="s">
        <v>47</v>
      </c>
      <c r="B199" s="24">
        <f t="shared" ref="B199:B204" si="33">SUM($E199:$N199)</f>
        <v>2116</v>
      </c>
      <c r="C199" s="24">
        <f t="shared" ref="C199:C204" si="34">SUM($O199:$Z199)</f>
        <v>1727</v>
      </c>
      <c r="D199" s="24">
        <f t="shared" ref="D199:D204" si="35">SUM(B199,C199)</f>
        <v>3843</v>
      </c>
      <c r="E199" s="23">
        <v>34</v>
      </c>
      <c r="F199" s="23">
        <v>85</v>
      </c>
      <c r="G199" s="23">
        <v>100</v>
      </c>
      <c r="H199" s="23">
        <v>79</v>
      </c>
      <c r="I199" s="23">
        <v>83</v>
      </c>
      <c r="J199" s="23">
        <v>163</v>
      </c>
      <c r="K199" s="23">
        <v>278</v>
      </c>
      <c r="L199" s="2">
        <v>332</v>
      </c>
      <c r="M199" s="23">
        <v>502</v>
      </c>
      <c r="N199" s="23">
        <v>460</v>
      </c>
      <c r="O199" s="23">
        <v>356</v>
      </c>
      <c r="P199" s="23">
        <v>414</v>
      </c>
      <c r="Q199" s="23">
        <v>584</v>
      </c>
      <c r="R199" s="23">
        <v>373</v>
      </c>
      <c r="S199" s="2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</row>
    <row r="200" spans="1:39" x14ac:dyDescent="0.2">
      <c r="A200" s="22" t="s">
        <v>46</v>
      </c>
      <c r="B200" s="16">
        <f t="shared" si="33"/>
        <v>2366</v>
      </c>
      <c r="C200" s="16">
        <f t="shared" si="34"/>
        <v>2789</v>
      </c>
      <c r="D200" s="16">
        <f t="shared" si="35"/>
        <v>5155</v>
      </c>
      <c r="E200" s="15">
        <v>15</v>
      </c>
      <c r="F200" s="15">
        <v>79</v>
      </c>
      <c r="G200" s="15">
        <v>76</v>
      </c>
      <c r="H200" s="15">
        <v>92</v>
      </c>
      <c r="I200" s="15">
        <v>89</v>
      </c>
      <c r="J200" s="15">
        <v>138</v>
      </c>
      <c r="K200" s="15">
        <v>271</v>
      </c>
      <c r="L200" s="2">
        <v>337</v>
      </c>
      <c r="M200" s="15">
        <v>685</v>
      </c>
      <c r="N200" s="15">
        <v>584</v>
      </c>
      <c r="O200" s="15">
        <v>693</v>
      </c>
      <c r="P200" s="15">
        <v>561</v>
      </c>
      <c r="Q200" s="15">
        <v>922</v>
      </c>
      <c r="R200" s="15">
        <v>613</v>
      </c>
      <c r="S200" s="2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 x14ac:dyDescent="0.2">
      <c r="A201" s="25" t="s">
        <v>45</v>
      </c>
      <c r="B201" s="24">
        <f t="shared" si="33"/>
        <v>138</v>
      </c>
      <c r="C201" s="24">
        <f t="shared" si="34"/>
        <v>79</v>
      </c>
      <c r="D201" s="24">
        <f t="shared" si="35"/>
        <v>217</v>
      </c>
      <c r="E201" s="23">
        <v>2</v>
      </c>
      <c r="F201" s="23">
        <v>8</v>
      </c>
      <c r="G201" s="23">
        <v>5</v>
      </c>
      <c r="H201" s="23">
        <v>9</v>
      </c>
      <c r="I201" s="23">
        <v>8</v>
      </c>
      <c r="J201" s="23">
        <v>15</v>
      </c>
      <c r="K201" s="23">
        <v>21</v>
      </c>
      <c r="L201" s="2">
        <v>8</v>
      </c>
      <c r="M201" s="23">
        <v>45</v>
      </c>
      <c r="N201" s="23">
        <v>17</v>
      </c>
      <c r="O201" s="23">
        <v>9</v>
      </c>
      <c r="P201" s="23">
        <v>14</v>
      </c>
      <c r="Q201" s="23">
        <v>31</v>
      </c>
      <c r="R201" s="23">
        <v>25</v>
      </c>
      <c r="S201" s="2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</row>
    <row r="202" spans="1:39" x14ac:dyDescent="0.2">
      <c r="A202" s="22" t="s">
        <v>44</v>
      </c>
      <c r="B202" s="16">
        <f t="shared" si="33"/>
        <v>70</v>
      </c>
      <c r="C202" s="16">
        <f t="shared" si="34"/>
        <v>27</v>
      </c>
      <c r="D202" s="16">
        <f t="shared" si="35"/>
        <v>97</v>
      </c>
      <c r="E202" s="15">
        <v>2</v>
      </c>
      <c r="F202" s="15">
        <v>3</v>
      </c>
      <c r="G202" s="15">
        <v>2</v>
      </c>
      <c r="H202" s="15"/>
      <c r="I202" s="15">
        <v>6</v>
      </c>
      <c r="J202" s="15">
        <v>13</v>
      </c>
      <c r="K202" s="15">
        <v>10</v>
      </c>
      <c r="L202" s="2">
        <v>9</v>
      </c>
      <c r="M202" s="15">
        <v>11</v>
      </c>
      <c r="N202" s="15">
        <v>14</v>
      </c>
      <c r="O202" s="15">
        <v>1</v>
      </c>
      <c r="P202" s="15">
        <v>3</v>
      </c>
      <c r="Q202" s="15">
        <v>10</v>
      </c>
      <c r="R202" s="15">
        <v>13</v>
      </c>
      <c r="S202" s="2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 x14ac:dyDescent="0.2">
      <c r="A203" s="25" t="s">
        <v>43</v>
      </c>
      <c r="B203" s="24">
        <f t="shared" si="33"/>
        <v>50</v>
      </c>
      <c r="C203" s="24">
        <f t="shared" si="34"/>
        <v>51</v>
      </c>
      <c r="D203" s="24">
        <f t="shared" si="35"/>
        <v>101</v>
      </c>
      <c r="E203" s="23"/>
      <c r="F203" s="23">
        <v>3</v>
      </c>
      <c r="G203" s="23"/>
      <c r="H203" s="23"/>
      <c r="I203" s="23">
        <v>2</v>
      </c>
      <c r="J203" s="23">
        <v>3</v>
      </c>
      <c r="K203" s="23"/>
      <c r="L203" s="2">
        <v>8</v>
      </c>
      <c r="M203" s="23">
        <v>17</v>
      </c>
      <c r="N203" s="23">
        <v>17</v>
      </c>
      <c r="O203" s="23">
        <v>13</v>
      </c>
      <c r="P203" s="23">
        <v>12</v>
      </c>
      <c r="Q203" s="23">
        <v>22</v>
      </c>
      <c r="R203" s="23">
        <v>4</v>
      </c>
      <c r="S203" s="2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</row>
    <row r="204" spans="1:39" x14ac:dyDescent="0.2">
      <c r="A204" s="22" t="s">
        <v>0</v>
      </c>
      <c r="B204" s="16">
        <f t="shared" si="33"/>
        <v>228</v>
      </c>
      <c r="C204" s="16">
        <f t="shared" si="34"/>
        <v>135</v>
      </c>
      <c r="D204" s="16">
        <f t="shared" si="35"/>
        <v>363</v>
      </c>
      <c r="E204" s="15">
        <v>20</v>
      </c>
      <c r="F204" s="15">
        <v>19</v>
      </c>
      <c r="G204" s="15">
        <v>11</v>
      </c>
      <c r="H204" s="15">
        <v>12</v>
      </c>
      <c r="I204" s="15">
        <v>18</v>
      </c>
      <c r="J204" s="15">
        <v>23</v>
      </c>
      <c r="K204" s="15">
        <v>34</v>
      </c>
      <c r="L204" s="2">
        <v>39</v>
      </c>
      <c r="M204" s="15">
        <v>38</v>
      </c>
      <c r="N204" s="15">
        <v>14</v>
      </c>
      <c r="O204" s="15">
        <v>39</v>
      </c>
      <c r="P204" s="15">
        <v>24</v>
      </c>
      <c r="Q204" s="15">
        <v>57</v>
      </c>
      <c r="R204" s="15">
        <v>15</v>
      </c>
      <c r="S204" s="2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 x14ac:dyDescent="0.2">
      <c r="B205" s="8"/>
      <c r="C205" s="8"/>
      <c r="D205" s="8"/>
      <c r="L205" s="2"/>
      <c r="S205" s="2"/>
    </row>
    <row r="206" spans="1:39" x14ac:dyDescent="0.2">
      <c r="A206" s="26" t="s">
        <v>42</v>
      </c>
      <c r="B206" s="8"/>
      <c r="C206" s="8"/>
      <c r="D206" s="8"/>
      <c r="L206" s="2"/>
      <c r="S206" s="2"/>
    </row>
    <row r="207" spans="1:39" x14ac:dyDescent="0.2">
      <c r="A207" s="25" t="s">
        <v>41</v>
      </c>
      <c r="B207" s="24">
        <f t="shared" ref="B207:B214" si="36">SUM($E207:$N207)</f>
        <v>3480</v>
      </c>
      <c r="C207" s="24">
        <f t="shared" ref="C207:C214" si="37">SUM($O207:$Z207)</f>
        <v>2691</v>
      </c>
      <c r="D207" s="24">
        <f t="shared" ref="D207:D214" si="38">SUM(B207,C207)</f>
        <v>6171</v>
      </c>
      <c r="E207" s="23">
        <v>61</v>
      </c>
      <c r="F207" s="23">
        <v>173</v>
      </c>
      <c r="G207" s="23">
        <v>185</v>
      </c>
      <c r="H207" s="23">
        <v>181</v>
      </c>
      <c r="I207" s="23">
        <v>190</v>
      </c>
      <c r="J207" s="23">
        <v>337</v>
      </c>
      <c r="K207" s="23">
        <v>506</v>
      </c>
      <c r="L207" s="2">
        <v>528</v>
      </c>
      <c r="M207" s="23">
        <v>754</v>
      </c>
      <c r="N207" s="23">
        <v>565</v>
      </c>
      <c r="O207" s="23">
        <v>618</v>
      </c>
      <c r="P207" s="23">
        <v>603</v>
      </c>
      <c r="Q207" s="23">
        <v>882</v>
      </c>
      <c r="R207" s="23">
        <v>588</v>
      </c>
      <c r="S207" s="2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</row>
    <row r="208" spans="1:39" x14ac:dyDescent="0.2">
      <c r="A208" s="22" t="s">
        <v>40</v>
      </c>
      <c r="B208" s="16">
        <f t="shared" si="36"/>
        <v>26</v>
      </c>
      <c r="C208" s="16">
        <f t="shared" si="37"/>
        <v>0</v>
      </c>
      <c r="D208" s="16">
        <f t="shared" si="38"/>
        <v>26</v>
      </c>
      <c r="E208" s="15">
        <v>1</v>
      </c>
      <c r="F208" s="15">
        <v>8</v>
      </c>
      <c r="G208" s="15">
        <v>3</v>
      </c>
      <c r="H208" s="15">
        <v>4</v>
      </c>
      <c r="I208" s="15">
        <v>8</v>
      </c>
      <c r="J208" s="15">
        <v>2</v>
      </c>
      <c r="K208" s="15"/>
      <c r="L208" s="2"/>
      <c r="M208" s="15"/>
      <c r="N208" s="15"/>
      <c r="O208" s="15"/>
      <c r="P208" s="15"/>
      <c r="Q208" s="15"/>
      <c r="R208" s="15"/>
      <c r="S208" s="2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 x14ac:dyDescent="0.2">
      <c r="A209" s="25" t="s">
        <v>39</v>
      </c>
      <c r="B209" s="24">
        <f t="shared" si="36"/>
        <v>3</v>
      </c>
      <c r="C209" s="24">
        <f t="shared" si="37"/>
        <v>1</v>
      </c>
      <c r="D209" s="24">
        <f t="shared" si="38"/>
        <v>4</v>
      </c>
      <c r="E209" s="23"/>
      <c r="F209" s="23"/>
      <c r="G209" s="23"/>
      <c r="H209" s="23"/>
      <c r="I209" s="23"/>
      <c r="J209" s="23"/>
      <c r="K209" s="23"/>
      <c r="L209" s="2">
        <v>2</v>
      </c>
      <c r="M209" s="23">
        <v>1</v>
      </c>
      <c r="N209" s="23"/>
      <c r="O209" s="23">
        <v>1</v>
      </c>
      <c r="P209" s="23"/>
      <c r="Q209" s="23"/>
      <c r="R209" s="23"/>
      <c r="S209" s="2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</row>
    <row r="210" spans="1:39" x14ac:dyDescent="0.2">
      <c r="A210" s="22" t="s">
        <v>38</v>
      </c>
      <c r="B210" s="16">
        <f t="shared" si="36"/>
        <v>545</v>
      </c>
      <c r="C210" s="16">
        <f t="shared" si="37"/>
        <v>1875</v>
      </c>
      <c r="D210" s="16">
        <f t="shared" si="38"/>
        <v>2420</v>
      </c>
      <c r="E210" s="15">
        <v>1</v>
      </c>
      <c r="F210" s="15">
        <v>2</v>
      </c>
      <c r="G210" s="15">
        <v>2</v>
      </c>
      <c r="H210" s="15">
        <v>1</v>
      </c>
      <c r="I210" s="15">
        <v>2</v>
      </c>
      <c r="J210" s="15">
        <v>3</v>
      </c>
      <c r="K210" s="15">
        <v>23</v>
      </c>
      <c r="L210" s="2">
        <v>59</v>
      </c>
      <c r="M210" s="15">
        <v>145</v>
      </c>
      <c r="N210" s="15">
        <v>307</v>
      </c>
      <c r="O210" s="15">
        <v>315</v>
      </c>
      <c r="P210" s="15">
        <v>398</v>
      </c>
      <c r="Q210" s="15">
        <v>717</v>
      </c>
      <c r="R210" s="15">
        <v>445</v>
      </c>
      <c r="S210" s="2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 x14ac:dyDescent="0.2">
      <c r="A211" s="25" t="s">
        <v>37</v>
      </c>
      <c r="B211" s="24">
        <f t="shared" si="36"/>
        <v>419</v>
      </c>
      <c r="C211" s="24">
        <f t="shared" si="37"/>
        <v>74</v>
      </c>
      <c r="D211" s="24">
        <f t="shared" si="38"/>
        <v>493</v>
      </c>
      <c r="E211" s="23"/>
      <c r="F211" s="23">
        <v>9</v>
      </c>
      <c r="G211" s="23">
        <v>2</v>
      </c>
      <c r="H211" s="23">
        <v>3</v>
      </c>
      <c r="I211" s="23">
        <v>3</v>
      </c>
      <c r="J211" s="23">
        <v>6</v>
      </c>
      <c r="K211" s="23">
        <v>36</v>
      </c>
      <c r="L211" s="2">
        <v>75</v>
      </c>
      <c r="M211" s="23">
        <v>174</v>
      </c>
      <c r="N211" s="23">
        <v>111</v>
      </c>
      <c r="O211" s="23">
        <v>74</v>
      </c>
      <c r="P211" s="23"/>
      <c r="Q211" s="23"/>
      <c r="R211" s="23"/>
      <c r="S211" s="2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</row>
    <row r="212" spans="1:39" x14ac:dyDescent="0.2">
      <c r="A212" s="22" t="s">
        <v>36</v>
      </c>
      <c r="B212" s="16">
        <f t="shared" si="36"/>
        <v>277</v>
      </c>
      <c r="C212" s="16">
        <f t="shared" si="37"/>
        <v>65</v>
      </c>
      <c r="D212" s="16">
        <f t="shared" si="38"/>
        <v>342</v>
      </c>
      <c r="E212" s="15"/>
      <c r="F212" s="15"/>
      <c r="G212" s="15"/>
      <c r="H212" s="15">
        <v>3</v>
      </c>
      <c r="I212" s="15"/>
      <c r="J212" s="15">
        <v>2</v>
      </c>
      <c r="K212" s="15">
        <v>24</v>
      </c>
      <c r="L212" s="2">
        <v>42</v>
      </c>
      <c r="M212" s="15">
        <v>177</v>
      </c>
      <c r="N212" s="15">
        <v>29</v>
      </c>
      <c r="O212" s="15">
        <v>65</v>
      </c>
      <c r="P212" s="15"/>
      <c r="Q212" s="15"/>
      <c r="R212" s="15"/>
      <c r="S212" s="2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  <row r="213" spans="1:39" x14ac:dyDescent="0.2">
      <c r="A213" s="25" t="s">
        <v>35</v>
      </c>
      <c r="B213" s="24">
        <f t="shared" si="36"/>
        <v>48</v>
      </c>
      <c r="C213" s="24">
        <f t="shared" si="37"/>
        <v>4</v>
      </c>
      <c r="D213" s="24">
        <f t="shared" si="38"/>
        <v>52</v>
      </c>
      <c r="E213" s="23"/>
      <c r="F213" s="23"/>
      <c r="G213" s="23"/>
      <c r="H213" s="23"/>
      <c r="I213" s="23"/>
      <c r="J213" s="23"/>
      <c r="K213" s="23">
        <v>2</v>
      </c>
      <c r="L213" s="2">
        <v>8</v>
      </c>
      <c r="M213" s="23">
        <v>13</v>
      </c>
      <c r="N213" s="23">
        <v>25</v>
      </c>
      <c r="O213" s="23">
        <v>4</v>
      </c>
      <c r="P213" s="23"/>
      <c r="Q213" s="23"/>
      <c r="R213" s="23"/>
      <c r="S213" s="2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</row>
    <row r="214" spans="1:39" x14ac:dyDescent="0.2">
      <c r="A214" s="22" t="s">
        <v>0</v>
      </c>
      <c r="B214" s="16">
        <f t="shared" si="36"/>
        <v>170</v>
      </c>
      <c r="C214" s="16">
        <f t="shared" si="37"/>
        <v>98</v>
      </c>
      <c r="D214" s="16">
        <f t="shared" si="38"/>
        <v>268</v>
      </c>
      <c r="E214" s="15">
        <v>10</v>
      </c>
      <c r="F214" s="15">
        <v>5</v>
      </c>
      <c r="G214" s="15">
        <v>2</v>
      </c>
      <c r="H214" s="15"/>
      <c r="I214" s="15">
        <v>3</v>
      </c>
      <c r="J214" s="15">
        <v>5</v>
      </c>
      <c r="K214" s="15">
        <v>23</v>
      </c>
      <c r="L214" s="2">
        <v>19</v>
      </c>
      <c r="M214" s="15">
        <v>34</v>
      </c>
      <c r="N214" s="15">
        <v>69</v>
      </c>
      <c r="O214" s="15">
        <v>34</v>
      </c>
      <c r="P214" s="15">
        <v>27</v>
      </c>
      <c r="Q214" s="15">
        <v>27</v>
      </c>
      <c r="R214" s="15">
        <v>10</v>
      </c>
      <c r="S214" s="2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39" x14ac:dyDescent="0.2">
      <c r="B215" s="8"/>
      <c r="C215" s="8"/>
      <c r="D215" s="8"/>
      <c r="L215" s="2"/>
      <c r="S215" s="2"/>
    </row>
    <row r="216" spans="1:39" x14ac:dyDescent="0.2">
      <c r="A216" s="13" t="s">
        <v>34</v>
      </c>
      <c r="B216" s="8"/>
      <c r="C216" s="8"/>
      <c r="D216" s="8"/>
      <c r="L216" s="2"/>
      <c r="S216" s="2"/>
    </row>
    <row r="217" spans="1:39" x14ac:dyDescent="0.2">
      <c r="A217" s="11" t="s">
        <v>33</v>
      </c>
      <c r="B217" s="10">
        <f t="shared" ref="B217:B225" si="39">SUM($E217:$N217)</f>
        <v>5</v>
      </c>
      <c r="C217" s="10">
        <f t="shared" ref="C217:C225" si="40">SUM($O217:$Z217)</f>
        <v>28</v>
      </c>
      <c r="D217" s="10">
        <f t="shared" ref="D217:D225" si="41">SUM(B217,C217)</f>
        <v>33</v>
      </c>
      <c r="E217" s="9"/>
      <c r="F217" s="9"/>
      <c r="G217" s="9"/>
      <c r="H217" s="9"/>
      <c r="I217" s="9"/>
      <c r="J217" s="9"/>
      <c r="K217" s="9">
        <v>1</v>
      </c>
      <c r="L217" s="2"/>
      <c r="M217" s="9">
        <v>4</v>
      </c>
      <c r="N217" s="9"/>
      <c r="O217" s="9">
        <v>6</v>
      </c>
      <c r="P217" s="9">
        <v>6</v>
      </c>
      <c r="Q217" s="9">
        <v>12</v>
      </c>
      <c r="R217" s="9">
        <v>4</v>
      </c>
      <c r="S217" s="2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2">
      <c r="A218" s="4" t="s">
        <v>32</v>
      </c>
      <c r="B218" s="8">
        <f t="shared" si="39"/>
        <v>85</v>
      </c>
      <c r="C218" s="8">
        <f t="shared" si="40"/>
        <v>126</v>
      </c>
      <c r="D218" s="8">
        <f t="shared" si="41"/>
        <v>211</v>
      </c>
      <c r="F218" s="1">
        <v>2</v>
      </c>
      <c r="I218" s="1">
        <v>1</v>
      </c>
      <c r="K218" s="1">
        <v>2</v>
      </c>
      <c r="L218" s="2">
        <v>5</v>
      </c>
      <c r="M218" s="1">
        <v>48</v>
      </c>
      <c r="N218" s="1">
        <v>27</v>
      </c>
      <c r="O218" s="1">
        <v>35</v>
      </c>
      <c r="P218" s="1">
        <v>30</v>
      </c>
      <c r="Q218" s="1">
        <v>43</v>
      </c>
      <c r="R218" s="1">
        <v>18</v>
      </c>
      <c r="S218" s="2"/>
    </row>
    <row r="219" spans="1:39" x14ac:dyDescent="0.2">
      <c r="A219" s="11" t="s">
        <v>31</v>
      </c>
      <c r="B219" s="10">
        <f t="shared" si="39"/>
        <v>162</v>
      </c>
      <c r="C219" s="10">
        <f t="shared" si="40"/>
        <v>277</v>
      </c>
      <c r="D219" s="10">
        <f t="shared" si="41"/>
        <v>439</v>
      </c>
      <c r="E219" s="9"/>
      <c r="F219" s="9"/>
      <c r="G219" s="9"/>
      <c r="H219" s="9"/>
      <c r="I219" s="9"/>
      <c r="J219" s="9">
        <v>2</v>
      </c>
      <c r="K219" s="9">
        <v>4</v>
      </c>
      <c r="L219" s="2">
        <v>16</v>
      </c>
      <c r="M219" s="9">
        <v>85</v>
      </c>
      <c r="N219" s="9">
        <v>55</v>
      </c>
      <c r="O219" s="9">
        <v>66</v>
      </c>
      <c r="P219" s="9">
        <v>40</v>
      </c>
      <c r="Q219" s="9">
        <v>73</v>
      </c>
      <c r="R219" s="9">
        <v>98</v>
      </c>
      <c r="S219" s="2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2">
      <c r="A220" s="4" t="s">
        <v>30</v>
      </c>
      <c r="B220" s="8">
        <f t="shared" si="39"/>
        <v>9</v>
      </c>
      <c r="C220" s="8">
        <f t="shared" si="40"/>
        <v>4</v>
      </c>
      <c r="D220" s="8">
        <f t="shared" si="41"/>
        <v>13</v>
      </c>
      <c r="E220" s="1">
        <v>1</v>
      </c>
      <c r="H220" s="1">
        <v>1</v>
      </c>
      <c r="K220" s="1">
        <v>2</v>
      </c>
      <c r="L220" s="2">
        <v>1</v>
      </c>
      <c r="M220" s="1">
        <v>2</v>
      </c>
      <c r="N220" s="1">
        <v>2</v>
      </c>
      <c r="O220" s="1">
        <v>1</v>
      </c>
      <c r="P220" s="1">
        <v>1</v>
      </c>
      <c r="Q220" s="1">
        <v>2</v>
      </c>
      <c r="S220" s="2"/>
    </row>
    <row r="221" spans="1:39" x14ac:dyDescent="0.2">
      <c r="A221" s="11" t="s">
        <v>29</v>
      </c>
      <c r="B221" s="10">
        <f t="shared" si="39"/>
        <v>111</v>
      </c>
      <c r="C221" s="10">
        <f t="shared" si="40"/>
        <v>128</v>
      </c>
      <c r="D221" s="10">
        <f t="shared" si="41"/>
        <v>239</v>
      </c>
      <c r="E221" s="9">
        <v>3</v>
      </c>
      <c r="F221" s="9">
        <v>5</v>
      </c>
      <c r="G221" s="9">
        <v>2</v>
      </c>
      <c r="H221" s="9">
        <v>1</v>
      </c>
      <c r="I221" s="9"/>
      <c r="J221" s="9">
        <v>3</v>
      </c>
      <c r="K221" s="9">
        <v>12</v>
      </c>
      <c r="L221" s="2">
        <v>22</v>
      </c>
      <c r="M221" s="9">
        <v>39</v>
      </c>
      <c r="N221" s="9">
        <v>24</v>
      </c>
      <c r="O221" s="9">
        <v>29</v>
      </c>
      <c r="P221" s="9">
        <v>31</v>
      </c>
      <c r="Q221" s="9">
        <v>53</v>
      </c>
      <c r="R221" s="9">
        <v>15</v>
      </c>
      <c r="S221" s="2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2">
      <c r="A222" s="4" t="s">
        <v>28</v>
      </c>
      <c r="B222" s="8">
        <f t="shared" si="39"/>
        <v>431</v>
      </c>
      <c r="C222" s="8">
        <f t="shared" si="40"/>
        <v>369</v>
      </c>
      <c r="D222" s="8">
        <f t="shared" si="41"/>
        <v>800</v>
      </c>
      <c r="E222" s="1">
        <v>4</v>
      </c>
      <c r="F222" s="1">
        <v>16</v>
      </c>
      <c r="G222" s="1">
        <v>12</v>
      </c>
      <c r="H222" s="1">
        <v>21</v>
      </c>
      <c r="I222" s="1">
        <v>20</v>
      </c>
      <c r="J222" s="1">
        <v>24</v>
      </c>
      <c r="K222" s="1">
        <v>55</v>
      </c>
      <c r="L222" s="2">
        <v>57</v>
      </c>
      <c r="M222" s="1">
        <v>131</v>
      </c>
      <c r="N222" s="1">
        <v>91</v>
      </c>
      <c r="O222" s="1">
        <v>85</v>
      </c>
      <c r="P222" s="1">
        <v>95</v>
      </c>
      <c r="Q222" s="1">
        <v>130</v>
      </c>
      <c r="R222" s="1">
        <v>59</v>
      </c>
      <c r="S222" s="2"/>
    </row>
    <row r="223" spans="1:39" x14ac:dyDescent="0.2">
      <c r="A223" s="11" t="s">
        <v>27</v>
      </c>
      <c r="B223" s="10">
        <f t="shared" si="39"/>
        <v>1329</v>
      </c>
      <c r="C223" s="10">
        <f t="shared" si="40"/>
        <v>766</v>
      </c>
      <c r="D223" s="10">
        <f t="shared" si="41"/>
        <v>2095</v>
      </c>
      <c r="E223" s="9">
        <v>7</v>
      </c>
      <c r="F223" s="9">
        <v>60</v>
      </c>
      <c r="G223" s="9">
        <v>78</v>
      </c>
      <c r="H223" s="9">
        <v>76</v>
      </c>
      <c r="I223" s="9">
        <v>96</v>
      </c>
      <c r="J223" s="9">
        <v>147</v>
      </c>
      <c r="K223" s="9">
        <v>233</v>
      </c>
      <c r="L223" s="2">
        <v>197</v>
      </c>
      <c r="M223" s="9">
        <v>274</v>
      </c>
      <c r="N223" s="9">
        <v>161</v>
      </c>
      <c r="O223" s="9">
        <v>139</v>
      </c>
      <c r="P223" s="9">
        <v>180</v>
      </c>
      <c r="Q223" s="9">
        <v>286</v>
      </c>
      <c r="R223" s="9">
        <v>161</v>
      </c>
      <c r="S223" s="2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2">
      <c r="A224" s="4" t="s">
        <v>26</v>
      </c>
      <c r="B224" s="8">
        <f t="shared" si="39"/>
        <v>615</v>
      </c>
      <c r="C224" s="8">
        <f t="shared" si="40"/>
        <v>433</v>
      </c>
      <c r="D224" s="8">
        <f t="shared" si="41"/>
        <v>1048</v>
      </c>
      <c r="E224" s="1">
        <v>5</v>
      </c>
      <c r="F224" s="1">
        <v>28</v>
      </c>
      <c r="G224" s="1">
        <v>19</v>
      </c>
      <c r="H224" s="1">
        <v>38</v>
      </c>
      <c r="I224" s="1">
        <v>20</v>
      </c>
      <c r="J224" s="1">
        <v>57</v>
      </c>
      <c r="K224" s="1">
        <v>108</v>
      </c>
      <c r="L224" s="2">
        <v>105</v>
      </c>
      <c r="M224" s="1">
        <v>153</v>
      </c>
      <c r="N224" s="1">
        <v>82</v>
      </c>
      <c r="O224" s="1">
        <v>83</v>
      </c>
      <c r="P224" s="1">
        <v>92</v>
      </c>
      <c r="Q224" s="1">
        <v>165</v>
      </c>
      <c r="R224" s="1">
        <v>93</v>
      </c>
      <c r="S224" s="2"/>
    </row>
    <row r="225" spans="1:39" x14ac:dyDescent="0.2">
      <c r="A225" s="11" t="s">
        <v>0</v>
      </c>
      <c r="B225" s="10">
        <f t="shared" si="39"/>
        <v>2221</v>
      </c>
      <c r="C225" s="10">
        <f t="shared" si="40"/>
        <v>2677</v>
      </c>
      <c r="D225" s="10">
        <f t="shared" si="41"/>
        <v>4898</v>
      </c>
      <c r="E225" s="9">
        <v>53</v>
      </c>
      <c r="F225" s="9">
        <v>86</v>
      </c>
      <c r="G225" s="9">
        <v>83</v>
      </c>
      <c r="H225" s="9">
        <v>55</v>
      </c>
      <c r="I225" s="9">
        <v>69</v>
      </c>
      <c r="J225" s="9">
        <v>122</v>
      </c>
      <c r="K225" s="9">
        <v>197</v>
      </c>
      <c r="L225" s="2">
        <v>330</v>
      </c>
      <c r="M225" s="9">
        <v>562</v>
      </c>
      <c r="N225" s="9">
        <v>664</v>
      </c>
      <c r="O225" s="9">
        <v>667</v>
      </c>
      <c r="P225" s="9">
        <v>553</v>
      </c>
      <c r="Q225" s="9">
        <v>862</v>
      </c>
      <c r="R225" s="9">
        <v>595</v>
      </c>
      <c r="S225" s="2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2">
      <c r="B226" s="8"/>
      <c r="C226" s="8"/>
      <c r="D226" s="8"/>
      <c r="L226" s="2"/>
      <c r="S226" s="2"/>
    </row>
    <row r="227" spans="1:39" x14ac:dyDescent="0.2">
      <c r="A227" s="13" t="s">
        <v>25</v>
      </c>
      <c r="B227" s="8"/>
      <c r="C227" s="8"/>
      <c r="D227" s="8"/>
      <c r="L227" s="2"/>
      <c r="S227" s="2"/>
    </row>
    <row r="228" spans="1:39" x14ac:dyDescent="0.2">
      <c r="A228" s="11" t="s">
        <v>24</v>
      </c>
      <c r="B228" s="10">
        <f t="shared" ref="B228:B240" si="42">SUM($E228:$N228)</f>
        <v>98</v>
      </c>
      <c r="C228" s="10">
        <f t="shared" ref="C228:C241" si="43">SUM($O228:$Z228)</f>
        <v>112</v>
      </c>
      <c r="D228" s="10">
        <f t="shared" ref="D228:D240" si="44">SUM(B228,C228)</f>
        <v>210</v>
      </c>
      <c r="E228" s="9"/>
      <c r="F228" s="9">
        <v>4</v>
      </c>
      <c r="G228" s="9">
        <v>2</v>
      </c>
      <c r="H228" s="9">
        <v>7</v>
      </c>
      <c r="I228" s="9">
        <v>2</v>
      </c>
      <c r="J228" s="9">
        <v>6</v>
      </c>
      <c r="K228" s="9">
        <v>13</v>
      </c>
      <c r="L228" s="2">
        <v>14</v>
      </c>
      <c r="M228" s="9">
        <v>24</v>
      </c>
      <c r="N228" s="9">
        <v>26</v>
      </c>
      <c r="O228" s="9">
        <v>26</v>
      </c>
      <c r="P228" s="9">
        <v>22</v>
      </c>
      <c r="Q228" s="9">
        <v>39</v>
      </c>
      <c r="R228" s="9">
        <v>25</v>
      </c>
      <c r="S228" s="2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2">
      <c r="A229" s="4" t="s">
        <v>23</v>
      </c>
      <c r="B229" s="8">
        <f t="shared" si="42"/>
        <v>285</v>
      </c>
      <c r="C229" s="8">
        <f t="shared" si="43"/>
        <v>293</v>
      </c>
      <c r="D229" s="8">
        <f t="shared" si="44"/>
        <v>578</v>
      </c>
      <c r="E229" s="1">
        <v>3</v>
      </c>
      <c r="F229" s="1">
        <v>6</v>
      </c>
      <c r="G229" s="1">
        <v>4</v>
      </c>
      <c r="H229" s="1">
        <v>11</v>
      </c>
      <c r="I229" s="1">
        <v>11</v>
      </c>
      <c r="J229" s="1">
        <v>18</v>
      </c>
      <c r="K229" s="1">
        <v>52</v>
      </c>
      <c r="L229" s="2">
        <v>34</v>
      </c>
      <c r="M229" s="1">
        <v>88</v>
      </c>
      <c r="N229" s="1">
        <v>58</v>
      </c>
      <c r="O229" s="1">
        <v>56</v>
      </c>
      <c r="P229" s="1">
        <v>58</v>
      </c>
      <c r="Q229" s="1">
        <v>109</v>
      </c>
      <c r="R229" s="1">
        <v>70</v>
      </c>
      <c r="S229" s="2"/>
    </row>
    <row r="230" spans="1:39" x14ac:dyDescent="0.2">
      <c r="A230" s="11" t="s">
        <v>22</v>
      </c>
      <c r="B230" s="10">
        <f t="shared" si="42"/>
        <v>559</v>
      </c>
      <c r="C230" s="10">
        <f t="shared" si="43"/>
        <v>569</v>
      </c>
      <c r="D230" s="10">
        <f t="shared" si="44"/>
        <v>1128</v>
      </c>
      <c r="E230" s="9">
        <v>6</v>
      </c>
      <c r="F230" s="9">
        <v>12</v>
      </c>
      <c r="G230" s="9">
        <v>13</v>
      </c>
      <c r="H230" s="9">
        <v>24</v>
      </c>
      <c r="I230" s="9">
        <v>26</v>
      </c>
      <c r="J230" s="9">
        <v>32</v>
      </c>
      <c r="K230" s="9">
        <v>90</v>
      </c>
      <c r="L230" s="2">
        <v>65</v>
      </c>
      <c r="M230" s="9">
        <v>174</v>
      </c>
      <c r="N230" s="9">
        <v>117</v>
      </c>
      <c r="O230" s="9">
        <v>92</v>
      </c>
      <c r="P230" s="9">
        <v>121</v>
      </c>
      <c r="Q230" s="9">
        <v>229</v>
      </c>
      <c r="R230" s="9">
        <v>127</v>
      </c>
      <c r="S230" s="2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2">
      <c r="A231" s="4" t="s">
        <v>21</v>
      </c>
      <c r="B231" s="8">
        <f t="shared" si="42"/>
        <v>593</v>
      </c>
      <c r="C231" s="8">
        <f t="shared" si="43"/>
        <v>619</v>
      </c>
      <c r="D231" s="8">
        <f t="shared" si="44"/>
        <v>1212</v>
      </c>
      <c r="E231" s="1">
        <v>2</v>
      </c>
      <c r="F231" s="1">
        <v>24</v>
      </c>
      <c r="G231" s="1">
        <v>19</v>
      </c>
      <c r="H231" s="1">
        <v>31</v>
      </c>
      <c r="I231" s="1">
        <v>28</v>
      </c>
      <c r="J231" s="1">
        <v>43</v>
      </c>
      <c r="K231" s="1">
        <v>82</v>
      </c>
      <c r="L231" s="2">
        <v>87</v>
      </c>
      <c r="M231" s="1">
        <v>169</v>
      </c>
      <c r="N231" s="1">
        <v>108</v>
      </c>
      <c r="O231" s="1">
        <v>115</v>
      </c>
      <c r="P231" s="1">
        <v>147</v>
      </c>
      <c r="Q231" s="1">
        <v>210</v>
      </c>
      <c r="R231" s="1">
        <v>147</v>
      </c>
      <c r="S231" s="2"/>
    </row>
    <row r="232" spans="1:39" x14ac:dyDescent="0.2">
      <c r="A232" s="11" t="s">
        <v>20</v>
      </c>
      <c r="B232" s="10">
        <f t="shared" si="42"/>
        <v>721</v>
      </c>
      <c r="C232" s="10">
        <f t="shared" si="43"/>
        <v>614</v>
      </c>
      <c r="D232" s="10">
        <f t="shared" si="44"/>
        <v>1335</v>
      </c>
      <c r="E232" s="9">
        <v>17</v>
      </c>
      <c r="F232" s="9">
        <v>30</v>
      </c>
      <c r="G232" s="9">
        <v>40</v>
      </c>
      <c r="H232" s="9">
        <v>33</v>
      </c>
      <c r="I232" s="9">
        <v>26</v>
      </c>
      <c r="J232" s="9">
        <v>52</v>
      </c>
      <c r="K232" s="9">
        <v>91</v>
      </c>
      <c r="L232" s="2">
        <v>119</v>
      </c>
      <c r="M232" s="9">
        <v>181</v>
      </c>
      <c r="N232" s="9">
        <v>132</v>
      </c>
      <c r="O232" s="9">
        <v>136</v>
      </c>
      <c r="P232" s="9">
        <v>95</v>
      </c>
      <c r="Q232" s="9">
        <v>230</v>
      </c>
      <c r="R232" s="9">
        <v>153</v>
      </c>
      <c r="S232" s="2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2">
      <c r="A233" s="4" t="s">
        <v>19</v>
      </c>
      <c r="B233" s="8">
        <f t="shared" si="42"/>
        <v>818</v>
      </c>
      <c r="C233" s="8">
        <f t="shared" si="43"/>
        <v>778</v>
      </c>
      <c r="D233" s="8">
        <f t="shared" si="44"/>
        <v>1596</v>
      </c>
      <c r="E233" s="1">
        <v>12</v>
      </c>
      <c r="F233" s="1">
        <v>49</v>
      </c>
      <c r="G233" s="1">
        <v>32</v>
      </c>
      <c r="H233" s="1">
        <v>39</v>
      </c>
      <c r="I233" s="1">
        <v>42</v>
      </c>
      <c r="J233" s="1">
        <v>81</v>
      </c>
      <c r="K233" s="1">
        <v>108</v>
      </c>
      <c r="L233" s="2">
        <v>108</v>
      </c>
      <c r="M233" s="1">
        <v>166</v>
      </c>
      <c r="N233" s="1">
        <v>181</v>
      </c>
      <c r="O233" s="1">
        <v>180</v>
      </c>
      <c r="P233" s="1">
        <v>169</v>
      </c>
      <c r="Q233" s="1">
        <v>241</v>
      </c>
      <c r="R233" s="1">
        <v>188</v>
      </c>
      <c r="S233" s="2"/>
    </row>
    <row r="234" spans="1:39" x14ac:dyDescent="0.2">
      <c r="A234" s="11" t="s">
        <v>18</v>
      </c>
      <c r="B234" s="10">
        <f t="shared" si="42"/>
        <v>646</v>
      </c>
      <c r="C234" s="10">
        <f t="shared" si="43"/>
        <v>599</v>
      </c>
      <c r="D234" s="10">
        <f t="shared" si="44"/>
        <v>1245</v>
      </c>
      <c r="E234" s="9">
        <v>7</v>
      </c>
      <c r="F234" s="9">
        <v>36</v>
      </c>
      <c r="G234" s="9">
        <v>42</v>
      </c>
      <c r="H234" s="9">
        <v>30</v>
      </c>
      <c r="I234" s="9">
        <v>35</v>
      </c>
      <c r="J234" s="9">
        <v>59</v>
      </c>
      <c r="K234" s="9">
        <v>75</v>
      </c>
      <c r="L234" s="2">
        <v>113</v>
      </c>
      <c r="M234" s="9">
        <v>135</v>
      </c>
      <c r="N234" s="9">
        <v>114</v>
      </c>
      <c r="O234" s="9">
        <v>145</v>
      </c>
      <c r="P234" s="9">
        <v>122</v>
      </c>
      <c r="Q234" s="9">
        <v>218</v>
      </c>
      <c r="R234" s="9">
        <v>114</v>
      </c>
      <c r="S234" s="2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2">
      <c r="A235" s="4" t="s">
        <v>17</v>
      </c>
      <c r="B235" s="8">
        <f t="shared" si="42"/>
        <v>265</v>
      </c>
      <c r="C235" s="8">
        <f t="shared" si="43"/>
        <v>263</v>
      </c>
      <c r="D235" s="8">
        <f t="shared" si="44"/>
        <v>528</v>
      </c>
      <c r="E235" s="1">
        <v>5</v>
      </c>
      <c r="F235" s="1">
        <v>11</v>
      </c>
      <c r="G235" s="1">
        <v>6</v>
      </c>
      <c r="H235" s="1">
        <v>7</v>
      </c>
      <c r="I235" s="1">
        <v>10</v>
      </c>
      <c r="J235" s="1">
        <v>23</v>
      </c>
      <c r="K235" s="1">
        <v>26</v>
      </c>
      <c r="L235" s="2">
        <v>57</v>
      </c>
      <c r="M235" s="1">
        <v>65</v>
      </c>
      <c r="N235" s="1">
        <v>55</v>
      </c>
      <c r="O235" s="1">
        <v>51</v>
      </c>
      <c r="P235" s="1">
        <v>56</v>
      </c>
      <c r="Q235" s="1">
        <v>89</v>
      </c>
      <c r="R235" s="1">
        <v>67</v>
      </c>
      <c r="S235" s="2"/>
    </row>
    <row r="236" spans="1:39" x14ac:dyDescent="0.2">
      <c r="A236" s="21" t="s">
        <v>16</v>
      </c>
      <c r="B236" s="19">
        <f t="shared" si="42"/>
        <v>222</v>
      </c>
      <c r="C236" s="19">
        <f t="shared" si="43"/>
        <v>281</v>
      </c>
      <c r="D236" s="19">
        <f t="shared" si="44"/>
        <v>503</v>
      </c>
      <c r="E236" s="18">
        <v>3</v>
      </c>
      <c r="F236" s="18">
        <v>11</v>
      </c>
      <c r="G236" s="18">
        <v>14</v>
      </c>
      <c r="H236" s="18">
        <v>6</v>
      </c>
      <c r="I236" s="18">
        <v>9</v>
      </c>
      <c r="J236" s="18">
        <v>21</v>
      </c>
      <c r="K236" s="18">
        <v>27</v>
      </c>
      <c r="L236" s="2">
        <v>40</v>
      </c>
      <c r="M236" s="18">
        <v>59</v>
      </c>
      <c r="N236" s="18">
        <v>32</v>
      </c>
      <c r="O236" s="18">
        <v>47</v>
      </c>
      <c r="P236" s="18">
        <v>63</v>
      </c>
      <c r="Q236" s="18">
        <v>101</v>
      </c>
      <c r="R236" s="18">
        <v>70</v>
      </c>
      <c r="S236" s="2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 spans="1:39" x14ac:dyDescent="0.2">
      <c r="A237" s="20" t="s">
        <v>15</v>
      </c>
      <c r="B237" s="19">
        <f t="shared" si="42"/>
        <v>0</v>
      </c>
      <c r="C237" s="19">
        <f t="shared" si="43"/>
        <v>1</v>
      </c>
      <c r="D237" s="19">
        <f t="shared" si="44"/>
        <v>1</v>
      </c>
      <c r="E237" s="18"/>
      <c r="F237" s="18"/>
      <c r="G237" s="18"/>
      <c r="H237" s="18"/>
      <c r="I237" s="18"/>
      <c r="J237" s="18"/>
      <c r="K237" s="18"/>
      <c r="L237" s="2"/>
      <c r="M237" s="18"/>
      <c r="N237" s="18"/>
      <c r="O237" s="18"/>
      <c r="P237" s="18"/>
      <c r="Q237" s="18">
        <v>1</v>
      </c>
      <c r="R237" s="18"/>
      <c r="S237" s="2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 spans="1:39" x14ac:dyDescent="0.2">
      <c r="A238" s="4" t="s">
        <v>14</v>
      </c>
      <c r="B238" s="8">
        <f t="shared" si="42"/>
        <v>10</v>
      </c>
      <c r="C238" s="8">
        <f t="shared" si="43"/>
        <v>22</v>
      </c>
      <c r="D238" s="8">
        <f t="shared" si="44"/>
        <v>32</v>
      </c>
      <c r="G238" s="1">
        <v>1</v>
      </c>
      <c r="J238" s="1">
        <v>1</v>
      </c>
      <c r="K238" s="1">
        <v>1</v>
      </c>
      <c r="L238" s="2">
        <v>1</v>
      </c>
      <c r="M238" s="1">
        <v>5</v>
      </c>
      <c r="N238" s="1">
        <v>1</v>
      </c>
      <c r="O238" s="1">
        <v>4</v>
      </c>
      <c r="P238" s="1">
        <v>9</v>
      </c>
      <c r="Q238" s="1">
        <v>6</v>
      </c>
      <c r="R238" s="1">
        <v>3</v>
      </c>
      <c r="S238" s="2"/>
    </row>
    <row r="239" spans="1:39" x14ac:dyDescent="0.2">
      <c r="A239" s="17" t="s">
        <v>13</v>
      </c>
      <c r="B239" s="16">
        <f t="shared" si="42"/>
        <v>56</v>
      </c>
      <c r="C239" s="16">
        <f t="shared" si="43"/>
        <v>48</v>
      </c>
      <c r="D239" s="16">
        <f t="shared" si="44"/>
        <v>104</v>
      </c>
      <c r="E239" s="15">
        <v>3</v>
      </c>
      <c r="F239" s="15"/>
      <c r="G239" s="15">
        <v>2</v>
      </c>
      <c r="H239" s="15"/>
      <c r="I239" s="15">
        <v>2</v>
      </c>
      <c r="J239" s="15">
        <v>2</v>
      </c>
      <c r="K239" s="15">
        <v>6</v>
      </c>
      <c r="L239" s="2">
        <v>8</v>
      </c>
      <c r="M239" s="15">
        <v>18</v>
      </c>
      <c r="N239" s="15">
        <v>15</v>
      </c>
      <c r="O239" s="15">
        <v>9</v>
      </c>
      <c r="P239" s="15">
        <v>11</v>
      </c>
      <c r="Q239" s="15">
        <v>21</v>
      </c>
      <c r="R239" s="15">
        <v>7</v>
      </c>
      <c r="S239" s="2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</row>
    <row r="240" spans="1:39" x14ac:dyDescent="0.2">
      <c r="A240" s="4" t="s">
        <v>12</v>
      </c>
      <c r="B240" s="8">
        <f t="shared" si="42"/>
        <v>16</v>
      </c>
      <c r="C240" s="8">
        <f t="shared" si="43"/>
        <v>27</v>
      </c>
      <c r="D240" s="8">
        <f t="shared" si="44"/>
        <v>43</v>
      </c>
      <c r="F240" s="1">
        <v>1</v>
      </c>
      <c r="H240" s="1">
        <v>1</v>
      </c>
      <c r="J240" s="1">
        <v>1</v>
      </c>
      <c r="K240" s="1">
        <v>1</v>
      </c>
      <c r="L240" s="2">
        <v>3</v>
      </c>
      <c r="M240" s="1">
        <v>3</v>
      </c>
      <c r="N240" s="1">
        <v>6</v>
      </c>
      <c r="O240" s="1">
        <v>4</v>
      </c>
      <c r="P240" s="1">
        <v>4</v>
      </c>
      <c r="Q240" s="1">
        <v>9</v>
      </c>
      <c r="R240" s="1">
        <v>10</v>
      </c>
      <c r="S240" s="2"/>
    </row>
    <row r="241" spans="1:39" x14ac:dyDescent="0.2">
      <c r="A241" s="14" t="s">
        <v>11</v>
      </c>
      <c r="B241" s="6">
        <f>SUM($E241:$N241)</f>
        <v>679</v>
      </c>
      <c r="C241" s="6">
        <f t="shared" si="43"/>
        <v>582</v>
      </c>
      <c r="D241" s="6">
        <f>SUM(B241,C241)</f>
        <v>1261</v>
      </c>
      <c r="E241" s="5">
        <v>15</v>
      </c>
      <c r="F241" s="5">
        <v>13</v>
      </c>
      <c r="G241" s="5">
        <v>19</v>
      </c>
      <c r="H241" s="5">
        <v>3</v>
      </c>
      <c r="I241" s="5">
        <v>15</v>
      </c>
      <c r="J241" s="5">
        <v>16</v>
      </c>
      <c r="K241" s="5">
        <v>42</v>
      </c>
      <c r="L241" s="2">
        <v>84</v>
      </c>
      <c r="M241" s="5">
        <v>211</v>
      </c>
      <c r="N241" s="5">
        <v>261</v>
      </c>
      <c r="O241" s="5">
        <v>246</v>
      </c>
      <c r="P241" s="5">
        <v>151</v>
      </c>
      <c r="Q241" s="5">
        <v>123</v>
      </c>
      <c r="R241" s="5">
        <v>62</v>
      </c>
      <c r="S241" s="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x14ac:dyDescent="0.2">
      <c r="B242" s="8"/>
      <c r="C242" s="8"/>
      <c r="D242" s="8"/>
      <c r="L242" s="2"/>
      <c r="S242" s="2"/>
    </row>
    <row r="243" spans="1:39" x14ac:dyDescent="0.2">
      <c r="A243" s="13" t="s">
        <v>10</v>
      </c>
      <c r="B243" s="8"/>
      <c r="C243" s="8"/>
      <c r="D243" s="8"/>
      <c r="E243" s="12" t="s">
        <v>9</v>
      </c>
      <c r="L243" s="2"/>
      <c r="S243" s="2"/>
    </row>
    <row r="244" spans="1:39" x14ac:dyDescent="0.2">
      <c r="A244" s="11" t="s">
        <v>8</v>
      </c>
      <c r="B244" s="10">
        <f t="shared" ref="B244:B252" si="45">SUM($E244:$N244)</f>
        <v>159</v>
      </c>
      <c r="C244" s="10">
        <f t="shared" ref="C244:C252" si="46">SUM($O244:$Z244)</f>
        <v>161</v>
      </c>
      <c r="D244" s="10">
        <f t="shared" ref="D244:D252" si="47">SUM(B244,C244)</f>
        <v>320</v>
      </c>
      <c r="E244" s="9"/>
      <c r="F244" s="9">
        <v>4</v>
      </c>
      <c r="G244" s="9">
        <v>2</v>
      </c>
      <c r="H244" s="9">
        <v>7</v>
      </c>
      <c r="I244" s="9">
        <v>3</v>
      </c>
      <c r="J244" s="9">
        <v>8</v>
      </c>
      <c r="K244" s="9">
        <v>19</v>
      </c>
      <c r="L244" s="2">
        <v>23</v>
      </c>
      <c r="M244" s="9">
        <v>56</v>
      </c>
      <c r="N244" s="9">
        <v>37</v>
      </c>
      <c r="O244" s="9">
        <v>40</v>
      </c>
      <c r="P244" s="9">
        <v>35</v>
      </c>
      <c r="Q244" s="9">
        <v>53</v>
      </c>
      <c r="R244" s="9">
        <v>33</v>
      </c>
      <c r="S244" s="2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2">
      <c r="A245" s="4" t="s">
        <v>7</v>
      </c>
      <c r="B245" s="8">
        <f t="shared" si="45"/>
        <v>890</v>
      </c>
      <c r="C245" s="8">
        <f t="shared" si="46"/>
        <v>874</v>
      </c>
      <c r="D245" s="8">
        <f t="shared" si="47"/>
        <v>1764</v>
      </c>
      <c r="E245" s="1">
        <v>9</v>
      </c>
      <c r="F245" s="1">
        <v>19</v>
      </c>
      <c r="G245" s="1">
        <v>17</v>
      </c>
      <c r="H245" s="1">
        <v>35</v>
      </c>
      <c r="I245" s="1">
        <v>37</v>
      </c>
      <c r="J245" s="1">
        <v>49</v>
      </c>
      <c r="K245" s="1">
        <v>141</v>
      </c>
      <c r="L245" s="2">
        <v>101</v>
      </c>
      <c r="M245" s="1">
        <v>284</v>
      </c>
      <c r="N245" s="1">
        <v>198</v>
      </c>
      <c r="O245" s="1">
        <v>168</v>
      </c>
      <c r="P245" s="1">
        <v>195</v>
      </c>
      <c r="Q245" s="1">
        <v>323</v>
      </c>
      <c r="R245" s="1">
        <v>188</v>
      </c>
      <c r="S245" s="2"/>
    </row>
    <row r="246" spans="1:39" x14ac:dyDescent="0.2">
      <c r="A246" s="11" t="s">
        <v>6</v>
      </c>
      <c r="B246" s="10">
        <f t="shared" si="45"/>
        <v>836</v>
      </c>
      <c r="C246" s="10">
        <f t="shared" si="46"/>
        <v>806</v>
      </c>
      <c r="D246" s="10">
        <f t="shared" si="47"/>
        <v>1642</v>
      </c>
      <c r="E246" s="9">
        <v>12</v>
      </c>
      <c r="F246" s="9">
        <v>31</v>
      </c>
      <c r="G246" s="9">
        <v>30</v>
      </c>
      <c r="H246" s="9">
        <v>39</v>
      </c>
      <c r="I246" s="9">
        <v>37</v>
      </c>
      <c r="J246" s="9">
        <v>51</v>
      </c>
      <c r="K246" s="9">
        <v>104</v>
      </c>
      <c r="L246" s="2">
        <v>121</v>
      </c>
      <c r="M246" s="9">
        <v>244</v>
      </c>
      <c r="N246" s="9">
        <v>167</v>
      </c>
      <c r="O246" s="9">
        <v>161</v>
      </c>
      <c r="P246" s="9">
        <v>188</v>
      </c>
      <c r="Q246" s="9">
        <v>276</v>
      </c>
      <c r="R246" s="9">
        <v>181</v>
      </c>
      <c r="S246" s="2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2">
      <c r="A247" s="4" t="s">
        <v>5</v>
      </c>
      <c r="B247" s="8">
        <f t="shared" si="45"/>
        <v>632</v>
      </c>
      <c r="C247" s="8">
        <f t="shared" si="46"/>
        <v>603</v>
      </c>
      <c r="D247" s="8">
        <f t="shared" si="47"/>
        <v>1235</v>
      </c>
      <c r="E247" s="1">
        <v>9</v>
      </c>
      <c r="F247" s="1">
        <v>29</v>
      </c>
      <c r="G247" s="1">
        <v>30</v>
      </c>
      <c r="H247" s="1">
        <v>31</v>
      </c>
      <c r="I247" s="1">
        <v>20</v>
      </c>
      <c r="J247" s="1">
        <v>55</v>
      </c>
      <c r="K247" s="1">
        <v>81</v>
      </c>
      <c r="L247" s="2">
        <v>101</v>
      </c>
      <c r="M247" s="1">
        <v>154</v>
      </c>
      <c r="N247" s="1">
        <v>122</v>
      </c>
      <c r="O247" s="1">
        <v>160</v>
      </c>
      <c r="P247" s="1">
        <v>100</v>
      </c>
      <c r="Q247" s="1">
        <v>198</v>
      </c>
      <c r="R247" s="1">
        <v>145</v>
      </c>
      <c r="S247" s="2"/>
    </row>
    <row r="248" spans="1:39" x14ac:dyDescent="0.2">
      <c r="A248" s="11" t="s">
        <v>4</v>
      </c>
      <c r="B248" s="10">
        <f t="shared" si="45"/>
        <v>476</v>
      </c>
      <c r="C248" s="10">
        <f t="shared" si="46"/>
        <v>404</v>
      </c>
      <c r="D248" s="10">
        <f t="shared" si="47"/>
        <v>880</v>
      </c>
      <c r="E248" s="9">
        <v>4</v>
      </c>
      <c r="F248" s="9">
        <v>25</v>
      </c>
      <c r="G248" s="9">
        <v>16</v>
      </c>
      <c r="H248" s="9">
        <v>21</v>
      </c>
      <c r="I248" s="9">
        <v>25</v>
      </c>
      <c r="J248" s="9">
        <v>47</v>
      </c>
      <c r="K248" s="9">
        <v>63</v>
      </c>
      <c r="L248" s="2">
        <v>73</v>
      </c>
      <c r="M248" s="9">
        <v>98</v>
      </c>
      <c r="N248" s="9">
        <v>104</v>
      </c>
      <c r="O248" s="9">
        <v>89</v>
      </c>
      <c r="P248" s="9">
        <v>88</v>
      </c>
      <c r="Q248" s="9">
        <v>120</v>
      </c>
      <c r="R248" s="9">
        <v>107</v>
      </c>
      <c r="S248" s="2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2">
      <c r="A249" s="4" t="s">
        <v>3</v>
      </c>
      <c r="B249" s="8">
        <f t="shared" si="45"/>
        <v>503</v>
      </c>
      <c r="C249" s="8">
        <f t="shared" si="46"/>
        <v>458</v>
      </c>
      <c r="D249" s="8">
        <f t="shared" si="47"/>
        <v>961</v>
      </c>
      <c r="E249" s="1">
        <v>8</v>
      </c>
      <c r="F249" s="1">
        <v>30</v>
      </c>
      <c r="G249" s="1">
        <v>30</v>
      </c>
      <c r="H249" s="1">
        <v>25</v>
      </c>
      <c r="I249" s="1">
        <v>28</v>
      </c>
      <c r="J249" s="1">
        <v>46</v>
      </c>
      <c r="K249" s="1">
        <v>58</v>
      </c>
      <c r="L249" s="2">
        <v>65</v>
      </c>
      <c r="M249" s="1">
        <v>117</v>
      </c>
      <c r="N249" s="1">
        <v>96</v>
      </c>
      <c r="O249" s="1">
        <v>114</v>
      </c>
      <c r="P249" s="1">
        <v>98</v>
      </c>
      <c r="Q249" s="1">
        <v>161</v>
      </c>
      <c r="R249" s="1">
        <v>85</v>
      </c>
      <c r="S249" s="2"/>
    </row>
    <row r="250" spans="1:39" x14ac:dyDescent="0.2">
      <c r="A250" s="11" t="s">
        <v>2</v>
      </c>
      <c r="B250" s="10">
        <f t="shared" si="45"/>
        <v>444</v>
      </c>
      <c r="C250" s="10">
        <f t="shared" si="46"/>
        <v>443</v>
      </c>
      <c r="D250" s="10">
        <f t="shared" si="47"/>
        <v>887</v>
      </c>
      <c r="E250" s="9">
        <v>5</v>
      </c>
      <c r="F250" s="9">
        <v>28</v>
      </c>
      <c r="G250" s="9">
        <v>27</v>
      </c>
      <c r="H250" s="9">
        <v>18</v>
      </c>
      <c r="I250" s="9">
        <v>23</v>
      </c>
      <c r="J250" s="9">
        <v>39</v>
      </c>
      <c r="K250" s="9">
        <v>54</v>
      </c>
      <c r="L250" s="2">
        <v>82</v>
      </c>
      <c r="M250" s="9">
        <v>80</v>
      </c>
      <c r="N250" s="9">
        <v>88</v>
      </c>
      <c r="O250" s="9">
        <v>105</v>
      </c>
      <c r="P250" s="9">
        <v>91</v>
      </c>
      <c r="Q250" s="9">
        <v>151</v>
      </c>
      <c r="R250" s="9">
        <v>96</v>
      </c>
      <c r="S250" s="2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2">
      <c r="A251" s="4" t="s">
        <v>1</v>
      </c>
      <c r="B251" s="8">
        <f t="shared" si="45"/>
        <v>251</v>
      </c>
      <c r="C251" s="8">
        <f t="shared" si="46"/>
        <v>254</v>
      </c>
      <c r="D251" s="8">
        <f t="shared" si="47"/>
        <v>505</v>
      </c>
      <c r="E251" s="1">
        <v>5</v>
      </c>
      <c r="F251" s="1">
        <v>8</v>
      </c>
      <c r="G251" s="1">
        <v>6</v>
      </c>
      <c r="H251" s="1">
        <v>6</v>
      </c>
      <c r="I251" s="1">
        <v>8</v>
      </c>
      <c r="J251" s="1">
        <v>21</v>
      </c>
      <c r="K251" s="1">
        <v>24</v>
      </c>
      <c r="L251" s="2">
        <v>53</v>
      </c>
      <c r="M251" s="1">
        <v>65</v>
      </c>
      <c r="N251" s="1">
        <v>55</v>
      </c>
      <c r="O251" s="1">
        <v>61</v>
      </c>
      <c r="P251" s="1">
        <v>54</v>
      </c>
      <c r="Q251" s="1">
        <v>83</v>
      </c>
      <c r="R251" s="1">
        <v>56</v>
      </c>
      <c r="S251" s="2"/>
    </row>
    <row r="252" spans="1:39" x14ac:dyDescent="0.2">
      <c r="A252" s="7" t="s">
        <v>0</v>
      </c>
      <c r="B252" s="6">
        <f t="shared" si="45"/>
        <v>777</v>
      </c>
      <c r="C252" s="6">
        <f t="shared" si="46"/>
        <v>805</v>
      </c>
      <c r="D252" s="6">
        <f t="shared" si="47"/>
        <v>1582</v>
      </c>
      <c r="E252" s="5">
        <v>21</v>
      </c>
      <c r="F252" s="5">
        <v>23</v>
      </c>
      <c r="G252" s="5">
        <v>36</v>
      </c>
      <c r="H252" s="5">
        <v>10</v>
      </c>
      <c r="I252" s="5">
        <v>25</v>
      </c>
      <c r="J252" s="5">
        <v>39</v>
      </c>
      <c r="K252" s="5">
        <v>70</v>
      </c>
      <c r="L252" s="2">
        <v>114</v>
      </c>
      <c r="M252" s="5">
        <v>200</v>
      </c>
      <c r="N252" s="5">
        <v>239</v>
      </c>
      <c r="O252" s="5">
        <v>213</v>
      </c>
      <c r="P252" s="5">
        <v>179</v>
      </c>
      <c r="Q252" s="5">
        <v>261</v>
      </c>
      <c r="R252" s="5">
        <v>152</v>
      </c>
      <c r="S252" s="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s="49" customFormat="1" ht="13.5" thickBot="1" x14ac:dyDescent="0.25">
      <c r="A253" s="47"/>
      <c r="B253" s="48"/>
      <c r="C253" s="48"/>
      <c r="D253" s="48"/>
      <c r="L253" s="50"/>
      <c r="S253" s="50"/>
    </row>
    <row r="254" spans="1:39" x14ac:dyDescent="0.2">
      <c r="L254" s="2"/>
      <c r="S254" s="2"/>
    </row>
    <row r="255" spans="1:39" ht="27.75" x14ac:dyDescent="0.4">
      <c r="A255" s="46" t="s">
        <v>218</v>
      </c>
      <c r="B255" s="71"/>
      <c r="L255" s="2"/>
      <c r="S255" s="2"/>
    </row>
    <row r="256" spans="1:39" x14ac:dyDescent="0.2">
      <c r="L256" s="2"/>
      <c r="S256" s="2"/>
    </row>
    <row r="257" spans="1:39" x14ac:dyDescent="0.2">
      <c r="A257" s="32" t="s">
        <v>205</v>
      </c>
      <c r="B257" s="8"/>
      <c r="C257" s="8"/>
      <c r="D257" s="8"/>
      <c r="L257" s="2"/>
      <c r="S257" s="2"/>
    </row>
    <row r="258" spans="1:39" x14ac:dyDescent="0.2">
      <c r="B258" s="8"/>
      <c r="C258" s="8"/>
      <c r="D258" s="8"/>
      <c r="L258" s="2"/>
      <c r="S258" s="2"/>
    </row>
    <row r="259" spans="1:39" x14ac:dyDescent="0.2">
      <c r="A259" s="26" t="s">
        <v>204</v>
      </c>
      <c r="B259" s="8"/>
      <c r="C259" s="8"/>
      <c r="D259" s="8"/>
      <c r="L259" s="2"/>
      <c r="S259" s="2"/>
    </row>
    <row r="260" spans="1:39" x14ac:dyDescent="0.2">
      <c r="A260" s="31">
        <v>0</v>
      </c>
      <c r="B260" s="24">
        <f>SUM($E260:$N260)</f>
        <v>7</v>
      </c>
      <c r="C260" s="24">
        <f>SUM($O260:$Z260)</f>
        <v>23</v>
      </c>
      <c r="D260" s="24">
        <f>SUM(B260,C260)</f>
        <v>30</v>
      </c>
      <c r="E260" s="23"/>
      <c r="F260" s="23"/>
      <c r="G260" s="23"/>
      <c r="H260" s="23"/>
      <c r="I260" s="23"/>
      <c r="J260" s="23"/>
      <c r="K260" s="23"/>
      <c r="L260" s="2">
        <v>1</v>
      </c>
      <c r="M260" s="23"/>
      <c r="N260" s="23">
        <v>6</v>
      </c>
      <c r="O260" s="23">
        <v>11</v>
      </c>
      <c r="P260" s="23"/>
      <c r="Q260" s="23">
        <v>6</v>
      </c>
      <c r="R260" s="23">
        <v>3</v>
      </c>
      <c r="S260" s="2">
        <v>3</v>
      </c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 spans="1:39" x14ac:dyDescent="0.2">
      <c r="A261" s="28">
        <v>1</v>
      </c>
      <c r="B261" s="8">
        <f>SUM($E261:$N261)</f>
        <v>335</v>
      </c>
      <c r="C261" s="8">
        <f>SUM($O261:$Z261)</f>
        <v>752</v>
      </c>
      <c r="D261" s="8">
        <f>SUM(B261,C261)</f>
        <v>1087</v>
      </c>
      <c r="L261" s="2">
        <v>51</v>
      </c>
      <c r="M261" s="1">
        <v>176</v>
      </c>
      <c r="N261" s="1">
        <v>108</v>
      </c>
      <c r="O261" s="1">
        <v>197</v>
      </c>
      <c r="P261" s="1">
        <v>102</v>
      </c>
      <c r="Q261" s="1">
        <v>190</v>
      </c>
      <c r="R261" s="1">
        <v>113</v>
      </c>
      <c r="S261" s="2">
        <v>150</v>
      </c>
    </row>
    <row r="262" spans="1:39" x14ac:dyDescent="0.2">
      <c r="A262" s="31">
        <v>2</v>
      </c>
      <c r="B262" s="24">
        <f>SUM($E262:$N262)</f>
        <v>0</v>
      </c>
      <c r="C262" s="24">
        <f>SUM($O262:$Z262)</f>
        <v>1</v>
      </c>
      <c r="D262" s="24">
        <f>SUM(B262,C262)</f>
        <v>1</v>
      </c>
      <c r="E262" s="23"/>
      <c r="F262" s="23"/>
      <c r="G262" s="23"/>
      <c r="H262" s="23"/>
      <c r="I262" s="23"/>
      <c r="J262" s="23"/>
      <c r="K262" s="23"/>
      <c r="L262" s="2"/>
      <c r="M262" s="23"/>
      <c r="N262" s="23"/>
      <c r="O262" s="23"/>
      <c r="P262" s="23"/>
      <c r="Q262" s="23"/>
      <c r="R262" s="23"/>
      <c r="S262" s="2">
        <v>1</v>
      </c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 spans="1:39" x14ac:dyDescent="0.2">
      <c r="A263" s="28">
        <v>3</v>
      </c>
      <c r="B263" s="8">
        <f>SUM($E263:$N263)</f>
        <v>0</v>
      </c>
      <c r="C263" s="8">
        <f>SUM($O263:$Z263)</f>
        <v>0</v>
      </c>
      <c r="D263" s="8">
        <f>SUM(B263,C263)</f>
        <v>0</v>
      </c>
      <c r="L263" s="2"/>
      <c r="S263" s="2"/>
    </row>
    <row r="264" spans="1:39" x14ac:dyDescent="0.2">
      <c r="B264" s="8"/>
      <c r="C264" s="8"/>
      <c r="D264" s="8"/>
      <c r="L264" s="2"/>
      <c r="S264" s="2"/>
    </row>
    <row r="265" spans="1:39" x14ac:dyDescent="0.2">
      <c r="A265" s="13" t="s">
        <v>203</v>
      </c>
      <c r="B265" s="8"/>
      <c r="C265" s="8"/>
      <c r="D265" s="8"/>
      <c r="E265" s="12"/>
      <c r="L265" s="2"/>
      <c r="S265" s="2"/>
    </row>
    <row r="266" spans="1:39" x14ac:dyDescent="0.2">
      <c r="A266" s="25" t="s">
        <v>202</v>
      </c>
      <c r="B266" s="24">
        <f>SUM($E266:$N266)</f>
        <v>157</v>
      </c>
      <c r="C266" s="24">
        <f>SUM($O266:$Z266)</f>
        <v>430</v>
      </c>
      <c r="D266" s="24">
        <f>SUM(B266,C266)</f>
        <v>587</v>
      </c>
      <c r="E266" s="23"/>
      <c r="F266" s="23"/>
      <c r="G266" s="23"/>
      <c r="H266" s="23"/>
      <c r="I266" s="23"/>
      <c r="J266" s="23"/>
      <c r="K266" s="23"/>
      <c r="L266" s="2">
        <v>19</v>
      </c>
      <c r="M266" s="23">
        <v>62</v>
      </c>
      <c r="N266" s="23">
        <v>76</v>
      </c>
      <c r="O266" s="23">
        <v>138</v>
      </c>
      <c r="P266" s="23">
        <v>66</v>
      </c>
      <c r="Q266" s="23">
        <v>100</v>
      </c>
      <c r="R266" s="23">
        <v>44</v>
      </c>
      <c r="S266" s="2">
        <v>82</v>
      </c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 spans="1:39" x14ac:dyDescent="0.2">
      <c r="A267" s="4" t="s">
        <v>201</v>
      </c>
      <c r="B267" s="8">
        <f>SUM($E267:$N267)</f>
        <v>180</v>
      </c>
      <c r="C267" s="8">
        <f>SUM($O267:$Z267)</f>
        <v>302</v>
      </c>
      <c r="D267" s="8">
        <f>SUM(B267,C267)</f>
        <v>482</v>
      </c>
      <c r="L267" s="2">
        <v>31</v>
      </c>
      <c r="M267" s="1">
        <v>111</v>
      </c>
      <c r="N267" s="1">
        <v>38</v>
      </c>
      <c r="O267" s="1">
        <v>62</v>
      </c>
      <c r="P267" s="1">
        <v>30</v>
      </c>
      <c r="Q267" s="1">
        <v>84</v>
      </c>
      <c r="R267" s="1">
        <v>67</v>
      </c>
      <c r="S267" s="2">
        <v>59</v>
      </c>
    </row>
    <row r="268" spans="1:39" x14ac:dyDescent="0.2">
      <c r="A268" s="25" t="s">
        <v>200</v>
      </c>
      <c r="B268" s="24">
        <f>SUM($E268:$N268)</f>
        <v>5</v>
      </c>
      <c r="C268" s="24">
        <f>SUM($O268:$Z268)</f>
        <v>38</v>
      </c>
      <c r="D268" s="24">
        <f>SUM(B268,C268)</f>
        <v>43</v>
      </c>
      <c r="E268" s="23"/>
      <c r="F268" s="23"/>
      <c r="G268" s="23"/>
      <c r="H268" s="23"/>
      <c r="I268" s="23"/>
      <c r="J268" s="23"/>
      <c r="K268" s="23"/>
      <c r="L268" s="2">
        <v>2</v>
      </c>
      <c r="M268" s="23">
        <v>3</v>
      </c>
      <c r="N268" s="23"/>
      <c r="O268" s="23">
        <v>8</v>
      </c>
      <c r="P268" s="23">
        <v>6</v>
      </c>
      <c r="Q268" s="23">
        <v>11</v>
      </c>
      <c r="R268" s="23"/>
      <c r="S268" s="2">
        <v>13</v>
      </c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</row>
    <row r="269" spans="1:39" x14ac:dyDescent="0.2">
      <c r="A269" s="30" t="s">
        <v>199</v>
      </c>
      <c r="B269" s="8">
        <f>SUM($E269:$N269)</f>
        <v>0</v>
      </c>
      <c r="C269" s="8">
        <f>SUM($O269:$Z269)</f>
        <v>6</v>
      </c>
      <c r="D269" s="8">
        <f>SUM(B269,C269)</f>
        <v>6</v>
      </c>
      <c r="L269" s="2"/>
      <c r="Q269" s="1">
        <v>1</v>
      </c>
      <c r="R269" s="1">
        <v>5</v>
      </c>
      <c r="S269" s="2"/>
    </row>
    <row r="270" spans="1:39" x14ac:dyDescent="0.2">
      <c r="B270" s="8"/>
      <c r="C270" s="8"/>
      <c r="D270" s="8"/>
      <c r="L270" s="2"/>
      <c r="S270" s="2"/>
    </row>
    <row r="271" spans="1:39" x14ac:dyDescent="0.2">
      <c r="A271" s="13" t="s">
        <v>198</v>
      </c>
      <c r="B271" s="8"/>
      <c r="C271" s="8"/>
      <c r="D271" s="8"/>
      <c r="E271" s="1" t="s">
        <v>197</v>
      </c>
      <c r="L271" s="2"/>
      <c r="S271" s="2"/>
    </row>
    <row r="272" spans="1:39" x14ac:dyDescent="0.2">
      <c r="A272" s="29" t="s">
        <v>196</v>
      </c>
      <c r="B272" s="24">
        <f t="shared" ref="B272:B280" si="48">SUM($E272:$N272)</f>
        <v>83</v>
      </c>
      <c r="C272" s="24">
        <f t="shared" ref="C272:C280" si="49">SUM($O272:$Z272)</f>
        <v>175</v>
      </c>
      <c r="D272" s="24">
        <f t="shared" ref="D272:D280" si="50">SUM(B272,C272)</f>
        <v>258</v>
      </c>
      <c r="E272" s="23"/>
      <c r="F272" s="23"/>
      <c r="G272" s="23"/>
      <c r="H272" s="23"/>
      <c r="I272" s="23"/>
      <c r="J272" s="23"/>
      <c r="K272" s="23"/>
      <c r="L272" s="2">
        <v>14</v>
      </c>
      <c r="M272" s="23">
        <v>43</v>
      </c>
      <c r="N272" s="23">
        <v>26</v>
      </c>
      <c r="O272" s="23">
        <v>46</v>
      </c>
      <c r="P272" s="23">
        <v>23</v>
      </c>
      <c r="Q272" s="23">
        <v>57</v>
      </c>
      <c r="R272" s="23">
        <v>20</v>
      </c>
      <c r="S272" s="2">
        <v>29</v>
      </c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</row>
    <row r="273" spans="1:39" x14ac:dyDescent="0.2">
      <c r="A273" s="4" t="s">
        <v>195</v>
      </c>
      <c r="B273" s="8">
        <f t="shared" si="48"/>
        <v>54</v>
      </c>
      <c r="C273" s="8">
        <f t="shared" si="49"/>
        <v>144</v>
      </c>
      <c r="D273" s="8">
        <f t="shared" si="50"/>
        <v>198</v>
      </c>
      <c r="L273" s="2">
        <v>9</v>
      </c>
      <c r="M273" s="1">
        <v>29</v>
      </c>
      <c r="N273" s="1">
        <v>16</v>
      </c>
      <c r="O273" s="1">
        <v>35</v>
      </c>
      <c r="P273" s="1">
        <v>16</v>
      </c>
      <c r="Q273" s="1">
        <v>31</v>
      </c>
      <c r="R273" s="1">
        <v>30</v>
      </c>
      <c r="S273" s="2">
        <v>32</v>
      </c>
    </row>
    <row r="274" spans="1:39" x14ac:dyDescent="0.2">
      <c r="A274" s="29" t="s">
        <v>194</v>
      </c>
      <c r="B274" s="24">
        <f t="shared" si="48"/>
        <v>36</v>
      </c>
      <c r="C274" s="24">
        <f t="shared" si="49"/>
        <v>76</v>
      </c>
      <c r="D274" s="24">
        <f t="shared" si="50"/>
        <v>112</v>
      </c>
      <c r="E274" s="23"/>
      <c r="F274" s="23"/>
      <c r="G274" s="23"/>
      <c r="H274" s="23"/>
      <c r="I274" s="23"/>
      <c r="J274" s="23"/>
      <c r="K274" s="23"/>
      <c r="L274" s="2">
        <v>7</v>
      </c>
      <c r="M274" s="23">
        <v>14</v>
      </c>
      <c r="N274" s="23">
        <v>15</v>
      </c>
      <c r="O274" s="23">
        <v>28</v>
      </c>
      <c r="P274" s="23">
        <v>6</v>
      </c>
      <c r="Q274" s="23">
        <v>18</v>
      </c>
      <c r="R274" s="23">
        <v>14</v>
      </c>
      <c r="S274" s="2">
        <v>10</v>
      </c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</row>
    <row r="275" spans="1:39" x14ac:dyDescent="0.2">
      <c r="A275" s="4" t="s">
        <v>193</v>
      </c>
      <c r="B275" s="8">
        <f t="shared" si="48"/>
        <v>121</v>
      </c>
      <c r="C275" s="8">
        <f t="shared" si="49"/>
        <v>280</v>
      </c>
      <c r="D275" s="8">
        <f t="shared" si="50"/>
        <v>401</v>
      </c>
      <c r="L275" s="2">
        <v>12</v>
      </c>
      <c r="M275" s="1">
        <v>64</v>
      </c>
      <c r="N275" s="1">
        <v>45</v>
      </c>
      <c r="O275" s="1">
        <v>72</v>
      </c>
      <c r="P275" s="1">
        <v>46</v>
      </c>
      <c r="Q275" s="1">
        <v>71</v>
      </c>
      <c r="R275" s="1">
        <v>35</v>
      </c>
      <c r="S275" s="2">
        <v>56</v>
      </c>
    </row>
    <row r="276" spans="1:39" x14ac:dyDescent="0.2">
      <c r="A276" s="29" t="s">
        <v>192</v>
      </c>
      <c r="B276" s="24">
        <f t="shared" si="48"/>
        <v>45</v>
      </c>
      <c r="C276" s="24">
        <f t="shared" si="49"/>
        <v>98</v>
      </c>
      <c r="D276" s="24">
        <f t="shared" si="50"/>
        <v>143</v>
      </c>
      <c r="E276" s="23"/>
      <c r="F276" s="23"/>
      <c r="G276" s="23"/>
      <c r="H276" s="23"/>
      <c r="I276" s="23"/>
      <c r="J276" s="23"/>
      <c r="K276" s="23"/>
      <c r="L276" s="2">
        <v>10</v>
      </c>
      <c r="M276" s="23">
        <v>23</v>
      </c>
      <c r="N276" s="23">
        <v>12</v>
      </c>
      <c r="O276" s="23">
        <v>27</v>
      </c>
      <c r="P276" s="23">
        <v>11</v>
      </c>
      <c r="Q276" s="23">
        <v>17</v>
      </c>
      <c r="R276" s="23">
        <v>17</v>
      </c>
      <c r="S276" s="2">
        <v>26</v>
      </c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</row>
    <row r="277" spans="1:39" x14ac:dyDescent="0.2">
      <c r="A277" s="4" t="s">
        <v>191</v>
      </c>
      <c r="B277" s="8">
        <f t="shared" si="48"/>
        <v>3</v>
      </c>
      <c r="C277" s="8">
        <f t="shared" si="49"/>
        <v>3</v>
      </c>
      <c r="D277" s="8">
        <f t="shared" si="50"/>
        <v>6</v>
      </c>
      <c r="L277" s="2"/>
      <c r="M277" s="1">
        <v>3</v>
      </c>
      <c r="Q277" s="1">
        <v>2</v>
      </c>
      <c r="S277" s="2">
        <v>1</v>
      </c>
    </row>
    <row r="278" spans="1:39" x14ac:dyDescent="0.2">
      <c r="A278" s="29" t="s">
        <v>190</v>
      </c>
      <c r="B278" s="24">
        <f t="shared" si="48"/>
        <v>0</v>
      </c>
      <c r="C278" s="24">
        <f t="shared" si="49"/>
        <v>0</v>
      </c>
      <c r="D278" s="24">
        <f t="shared" si="50"/>
        <v>0</v>
      </c>
      <c r="E278" s="23"/>
      <c r="F278" s="23"/>
      <c r="G278" s="23"/>
      <c r="H278" s="23"/>
      <c r="I278" s="23"/>
      <c r="J278" s="23"/>
      <c r="K278" s="23"/>
      <c r="L278" s="2"/>
      <c r="M278" s="23"/>
      <c r="N278" s="23"/>
      <c r="O278" s="23"/>
      <c r="P278" s="23"/>
      <c r="Q278" s="23"/>
      <c r="R278" s="23"/>
      <c r="S278" s="2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</row>
    <row r="279" spans="1:39" x14ac:dyDescent="0.2">
      <c r="A279" s="4" t="s">
        <v>189</v>
      </c>
      <c r="B279" s="8">
        <f t="shared" si="48"/>
        <v>0</v>
      </c>
      <c r="C279" s="8">
        <f t="shared" si="49"/>
        <v>0</v>
      </c>
      <c r="D279" s="8">
        <f t="shared" si="50"/>
        <v>0</v>
      </c>
      <c r="L279" s="2"/>
      <c r="S279" s="2"/>
    </row>
    <row r="280" spans="1:39" x14ac:dyDescent="0.2">
      <c r="A280" s="29" t="s">
        <v>0</v>
      </c>
      <c r="B280" s="24">
        <f t="shared" si="48"/>
        <v>0</v>
      </c>
      <c r="C280" s="24">
        <f t="shared" si="49"/>
        <v>0</v>
      </c>
      <c r="D280" s="24">
        <f t="shared" si="50"/>
        <v>0</v>
      </c>
      <c r="E280" s="23"/>
      <c r="F280" s="23"/>
      <c r="G280" s="23"/>
      <c r="H280" s="23"/>
      <c r="I280" s="23"/>
      <c r="J280" s="23"/>
      <c r="K280" s="23"/>
      <c r="L280" s="2"/>
      <c r="M280" s="23"/>
      <c r="N280" s="23"/>
      <c r="O280" s="23"/>
      <c r="P280" s="23"/>
      <c r="Q280" s="23"/>
      <c r="R280" s="23"/>
      <c r="S280" s="2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</row>
    <row r="281" spans="1:39" x14ac:dyDescent="0.2">
      <c r="B281" s="8"/>
      <c r="C281" s="8"/>
      <c r="D281" s="8"/>
      <c r="L281" s="2"/>
      <c r="S281" s="2"/>
    </row>
    <row r="282" spans="1:39" x14ac:dyDescent="0.2">
      <c r="A282" s="26" t="s">
        <v>188</v>
      </c>
      <c r="B282" s="8"/>
      <c r="C282" s="8"/>
      <c r="D282" s="8"/>
      <c r="L282" s="2"/>
      <c r="S282" s="2"/>
    </row>
    <row r="283" spans="1:39" x14ac:dyDescent="0.2">
      <c r="A283" s="25" t="s">
        <v>186</v>
      </c>
      <c r="B283" s="24">
        <f>SUM($E283:$N283)</f>
        <v>342</v>
      </c>
      <c r="C283" s="24">
        <f>SUM($O283:$Z283)</f>
        <v>776</v>
      </c>
      <c r="D283" s="24">
        <f>SUM(B283,C283)</f>
        <v>1118</v>
      </c>
      <c r="E283" s="23"/>
      <c r="F283" s="23"/>
      <c r="G283" s="23"/>
      <c r="H283" s="23"/>
      <c r="I283" s="23"/>
      <c r="J283" s="23"/>
      <c r="K283" s="23"/>
      <c r="L283" s="2">
        <v>52</v>
      </c>
      <c r="M283" s="23">
        <v>176</v>
      </c>
      <c r="N283" s="23">
        <v>114</v>
      </c>
      <c r="O283" s="23">
        <v>208</v>
      </c>
      <c r="P283" s="23">
        <v>102</v>
      </c>
      <c r="Q283" s="23">
        <v>196</v>
      </c>
      <c r="R283" s="23">
        <v>116</v>
      </c>
      <c r="S283" s="2">
        <v>154</v>
      </c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</row>
    <row r="284" spans="1:39" x14ac:dyDescent="0.2">
      <c r="A284" s="22" t="s">
        <v>185</v>
      </c>
      <c r="B284" s="16">
        <f>SUM($E284:$N284)</f>
        <v>0</v>
      </c>
      <c r="C284" s="16">
        <f>SUM($O284:$Z284)</f>
        <v>0</v>
      </c>
      <c r="D284" s="16">
        <f>SUM(B284,C284)</f>
        <v>0</v>
      </c>
      <c r="E284" s="15"/>
      <c r="F284" s="15"/>
      <c r="G284" s="15"/>
      <c r="H284" s="15"/>
      <c r="I284" s="15"/>
      <c r="J284" s="15"/>
      <c r="K284" s="15"/>
      <c r="L284" s="2"/>
      <c r="M284" s="15"/>
      <c r="N284" s="15"/>
      <c r="O284" s="15"/>
      <c r="P284" s="15"/>
      <c r="Q284" s="15"/>
      <c r="R284" s="15"/>
      <c r="S284" s="2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</row>
    <row r="285" spans="1:39" x14ac:dyDescent="0.2">
      <c r="B285" s="8"/>
      <c r="C285" s="8"/>
      <c r="D285" s="8"/>
      <c r="L285" s="2"/>
      <c r="S285" s="2"/>
    </row>
    <row r="286" spans="1:39" x14ac:dyDescent="0.2">
      <c r="A286" s="26" t="s">
        <v>187</v>
      </c>
      <c r="B286" s="8"/>
      <c r="C286" s="8"/>
      <c r="D286" s="8"/>
      <c r="L286" s="2"/>
      <c r="S286" s="2"/>
    </row>
    <row r="287" spans="1:39" x14ac:dyDescent="0.2">
      <c r="A287" s="25" t="s">
        <v>186</v>
      </c>
      <c r="B287" s="24">
        <f>SUM($E287:$N287)</f>
        <v>75</v>
      </c>
      <c r="C287" s="24">
        <f>SUM($O287:$Z287)</f>
        <v>188</v>
      </c>
      <c r="D287" s="24">
        <f>SUM(B287,C287)</f>
        <v>263</v>
      </c>
      <c r="E287" s="23"/>
      <c r="F287" s="23"/>
      <c r="G287" s="23"/>
      <c r="H287" s="23"/>
      <c r="I287" s="23"/>
      <c r="J287" s="23"/>
      <c r="K287" s="23"/>
      <c r="L287" s="2">
        <v>17</v>
      </c>
      <c r="M287" s="23">
        <v>30</v>
      </c>
      <c r="N287" s="23">
        <v>28</v>
      </c>
      <c r="O287" s="23">
        <v>50</v>
      </c>
      <c r="P287" s="23">
        <v>24</v>
      </c>
      <c r="Q287" s="23">
        <v>43</v>
      </c>
      <c r="R287" s="23">
        <v>32</v>
      </c>
      <c r="S287" s="2">
        <v>39</v>
      </c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</row>
    <row r="288" spans="1:39" x14ac:dyDescent="0.2">
      <c r="A288" s="22" t="s">
        <v>185</v>
      </c>
      <c r="B288" s="16">
        <f>SUM($E288:$N288)</f>
        <v>267</v>
      </c>
      <c r="C288" s="16">
        <f>SUM($O288:$Z288)</f>
        <v>588</v>
      </c>
      <c r="D288" s="16">
        <f>SUM(B288,C288)</f>
        <v>855</v>
      </c>
      <c r="E288" s="15"/>
      <c r="F288" s="15"/>
      <c r="G288" s="15"/>
      <c r="H288" s="15"/>
      <c r="I288" s="15"/>
      <c r="J288" s="15"/>
      <c r="K288" s="15"/>
      <c r="L288" s="2">
        <v>35</v>
      </c>
      <c r="M288" s="15">
        <v>146</v>
      </c>
      <c r="N288" s="15">
        <v>86</v>
      </c>
      <c r="O288" s="15">
        <v>158</v>
      </c>
      <c r="P288" s="15">
        <v>78</v>
      </c>
      <c r="Q288" s="15">
        <v>153</v>
      </c>
      <c r="R288" s="15">
        <v>84</v>
      </c>
      <c r="S288" s="2">
        <v>115</v>
      </c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</row>
    <row r="289" spans="1:39" x14ac:dyDescent="0.2">
      <c r="B289" s="8"/>
      <c r="C289" s="8"/>
      <c r="D289" s="8"/>
      <c r="L289" s="2"/>
      <c r="S289" s="2"/>
    </row>
    <row r="290" spans="1:39" x14ac:dyDescent="0.2">
      <c r="A290" s="26" t="s">
        <v>184</v>
      </c>
      <c r="B290" s="8"/>
      <c r="C290" s="8"/>
      <c r="D290" s="8"/>
      <c r="L290" s="2"/>
      <c r="S290" s="2"/>
    </row>
    <row r="291" spans="1:39" x14ac:dyDescent="0.2">
      <c r="A291" s="25" t="s">
        <v>183</v>
      </c>
      <c r="B291" s="24">
        <f>SUM($E291:$N291)</f>
        <v>289</v>
      </c>
      <c r="C291" s="24">
        <f>SUM($O291:$Z291)</f>
        <v>657</v>
      </c>
      <c r="D291" s="24">
        <f>SUM(B291,C291)</f>
        <v>946</v>
      </c>
      <c r="E291" s="23"/>
      <c r="F291" s="23"/>
      <c r="G291" s="23"/>
      <c r="H291" s="23"/>
      <c r="I291" s="23"/>
      <c r="J291" s="23"/>
      <c r="K291" s="23"/>
      <c r="L291" s="2">
        <v>46</v>
      </c>
      <c r="M291" s="23">
        <v>141</v>
      </c>
      <c r="N291" s="23">
        <v>102</v>
      </c>
      <c r="O291" s="23">
        <v>172</v>
      </c>
      <c r="P291" s="23">
        <v>87</v>
      </c>
      <c r="Q291" s="23">
        <v>172</v>
      </c>
      <c r="R291" s="23">
        <v>83</v>
      </c>
      <c r="S291" s="2">
        <v>143</v>
      </c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</row>
    <row r="292" spans="1:39" x14ac:dyDescent="0.2">
      <c r="A292" s="22" t="s">
        <v>182</v>
      </c>
      <c r="B292" s="16">
        <f>SUM($E292:$N292)</f>
        <v>53</v>
      </c>
      <c r="C292" s="16">
        <f>SUM($O292:$Z292)</f>
        <v>119</v>
      </c>
      <c r="D292" s="16">
        <f>SUM(B292,C292)</f>
        <v>172</v>
      </c>
      <c r="E292" s="15"/>
      <c r="F292" s="15"/>
      <c r="G292" s="15"/>
      <c r="H292" s="15"/>
      <c r="I292" s="15"/>
      <c r="J292" s="15"/>
      <c r="K292" s="15"/>
      <c r="L292" s="2">
        <v>6</v>
      </c>
      <c r="M292" s="15">
        <v>35</v>
      </c>
      <c r="N292" s="15">
        <v>12</v>
      </c>
      <c r="O292" s="15">
        <v>36</v>
      </c>
      <c r="P292" s="15">
        <v>15</v>
      </c>
      <c r="Q292" s="15">
        <v>24</v>
      </c>
      <c r="R292" s="15">
        <v>33</v>
      </c>
      <c r="S292" s="2">
        <v>11</v>
      </c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</row>
    <row r="293" spans="1:39" x14ac:dyDescent="0.2">
      <c r="B293" s="8"/>
      <c r="C293" s="8"/>
      <c r="D293" s="8"/>
      <c r="L293" s="2"/>
      <c r="S293" s="2"/>
    </row>
    <row r="294" spans="1:39" x14ac:dyDescent="0.2">
      <c r="A294" s="13" t="s">
        <v>181</v>
      </c>
      <c r="B294" s="8"/>
      <c r="C294" s="8"/>
      <c r="D294" s="8"/>
      <c r="E294" s="1" t="s">
        <v>180</v>
      </c>
      <c r="L294" s="2"/>
      <c r="S294" s="2"/>
    </row>
    <row r="295" spans="1:39" x14ac:dyDescent="0.2">
      <c r="A295" s="25" t="s">
        <v>179</v>
      </c>
      <c r="B295" s="24">
        <f t="shared" ref="B295:B303" si="51">SUM($E295:$N295)</f>
        <v>13</v>
      </c>
      <c r="C295" s="24">
        <f t="shared" ref="C295:C303" si="52">SUM($O295:$Z295)</f>
        <v>14</v>
      </c>
      <c r="D295" s="24">
        <f t="shared" ref="D295:D303" si="53">SUM(B295,C295)</f>
        <v>27</v>
      </c>
      <c r="E295" s="23"/>
      <c r="F295" s="23"/>
      <c r="G295" s="23"/>
      <c r="H295" s="23"/>
      <c r="I295" s="23"/>
      <c r="J295" s="23"/>
      <c r="K295" s="23"/>
      <c r="L295" s="2">
        <v>2</v>
      </c>
      <c r="M295" s="23">
        <v>8</v>
      </c>
      <c r="N295" s="23">
        <v>3</v>
      </c>
      <c r="O295" s="23">
        <v>4</v>
      </c>
      <c r="P295" s="23"/>
      <c r="Q295" s="23">
        <v>4</v>
      </c>
      <c r="R295" s="23">
        <v>6</v>
      </c>
      <c r="S295" s="2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</row>
    <row r="296" spans="1:39" x14ac:dyDescent="0.2">
      <c r="A296" s="22" t="s">
        <v>178</v>
      </c>
      <c r="B296" s="16">
        <f t="shared" si="51"/>
        <v>32</v>
      </c>
      <c r="C296" s="16">
        <f t="shared" si="52"/>
        <v>49</v>
      </c>
      <c r="D296" s="16">
        <f t="shared" si="53"/>
        <v>81</v>
      </c>
      <c r="E296" s="15"/>
      <c r="F296" s="15"/>
      <c r="G296" s="15"/>
      <c r="H296" s="15"/>
      <c r="I296" s="15"/>
      <c r="J296" s="15"/>
      <c r="K296" s="15"/>
      <c r="L296" s="2">
        <v>2</v>
      </c>
      <c r="M296" s="15">
        <v>15</v>
      </c>
      <c r="N296" s="15">
        <v>15</v>
      </c>
      <c r="O296" s="15">
        <v>15</v>
      </c>
      <c r="P296" s="15">
        <v>4</v>
      </c>
      <c r="Q296" s="15">
        <v>8</v>
      </c>
      <c r="R296" s="15">
        <v>12</v>
      </c>
      <c r="S296" s="2">
        <v>10</v>
      </c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</row>
    <row r="297" spans="1:39" x14ac:dyDescent="0.2">
      <c r="A297" s="25" t="s">
        <v>177</v>
      </c>
      <c r="B297" s="24">
        <f t="shared" si="51"/>
        <v>160</v>
      </c>
      <c r="C297" s="24">
        <f t="shared" si="52"/>
        <v>353</v>
      </c>
      <c r="D297" s="24">
        <f t="shared" si="53"/>
        <v>513</v>
      </c>
      <c r="E297" s="23"/>
      <c r="F297" s="23"/>
      <c r="G297" s="23"/>
      <c r="H297" s="23"/>
      <c r="I297" s="23"/>
      <c r="J297" s="23"/>
      <c r="K297" s="23"/>
      <c r="L297" s="2">
        <v>26</v>
      </c>
      <c r="M297" s="23">
        <v>89</v>
      </c>
      <c r="N297" s="23">
        <v>45</v>
      </c>
      <c r="O297" s="23">
        <v>89</v>
      </c>
      <c r="P297" s="23">
        <v>49</v>
      </c>
      <c r="Q297" s="23">
        <v>99</v>
      </c>
      <c r="R297" s="23">
        <v>46</v>
      </c>
      <c r="S297" s="2">
        <v>70</v>
      </c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</row>
    <row r="298" spans="1:39" x14ac:dyDescent="0.2">
      <c r="A298" s="22" t="s">
        <v>176</v>
      </c>
      <c r="B298" s="16">
        <f t="shared" si="51"/>
        <v>91</v>
      </c>
      <c r="C298" s="16">
        <f t="shared" si="52"/>
        <v>274</v>
      </c>
      <c r="D298" s="16">
        <f t="shared" si="53"/>
        <v>365</v>
      </c>
      <c r="E298" s="15"/>
      <c r="F298" s="15"/>
      <c r="G298" s="15"/>
      <c r="H298" s="15"/>
      <c r="I298" s="15"/>
      <c r="J298" s="15"/>
      <c r="K298" s="15"/>
      <c r="L298" s="2">
        <v>12</v>
      </c>
      <c r="M298" s="15">
        <v>46</v>
      </c>
      <c r="N298" s="15">
        <v>33</v>
      </c>
      <c r="O298" s="15">
        <v>70</v>
      </c>
      <c r="P298" s="15">
        <v>38</v>
      </c>
      <c r="Q298" s="15">
        <v>75</v>
      </c>
      <c r="R298" s="15">
        <v>37</v>
      </c>
      <c r="S298" s="2">
        <v>54</v>
      </c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</row>
    <row r="299" spans="1:39" x14ac:dyDescent="0.2">
      <c r="A299" s="25" t="s">
        <v>175</v>
      </c>
      <c r="B299" s="24">
        <f t="shared" si="51"/>
        <v>42</v>
      </c>
      <c r="C299" s="24">
        <f t="shared" si="52"/>
        <v>65</v>
      </c>
      <c r="D299" s="24">
        <f t="shared" si="53"/>
        <v>107</v>
      </c>
      <c r="E299" s="23"/>
      <c r="F299" s="23"/>
      <c r="G299" s="23"/>
      <c r="H299" s="23"/>
      <c r="I299" s="23"/>
      <c r="J299" s="23"/>
      <c r="K299" s="23"/>
      <c r="L299" s="2">
        <v>8</v>
      </c>
      <c r="M299" s="23">
        <v>18</v>
      </c>
      <c r="N299" s="23">
        <v>16</v>
      </c>
      <c r="O299" s="23">
        <v>18</v>
      </c>
      <c r="P299" s="23">
        <v>9</v>
      </c>
      <c r="Q299" s="23">
        <v>10</v>
      </c>
      <c r="R299" s="23">
        <v>11</v>
      </c>
      <c r="S299" s="2">
        <v>17</v>
      </c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</row>
    <row r="300" spans="1:39" x14ac:dyDescent="0.2">
      <c r="A300" s="22" t="s">
        <v>174</v>
      </c>
      <c r="B300" s="16">
        <f t="shared" si="51"/>
        <v>0</v>
      </c>
      <c r="C300" s="16">
        <f t="shared" si="52"/>
        <v>2</v>
      </c>
      <c r="D300" s="16">
        <f t="shared" si="53"/>
        <v>2</v>
      </c>
      <c r="E300" s="15"/>
      <c r="F300" s="15"/>
      <c r="G300" s="15"/>
      <c r="H300" s="15"/>
      <c r="I300" s="15"/>
      <c r="J300" s="15"/>
      <c r="K300" s="15"/>
      <c r="L300" s="2"/>
      <c r="M300" s="15"/>
      <c r="N300" s="15"/>
      <c r="O300" s="15"/>
      <c r="P300" s="15">
        <v>2</v>
      </c>
      <c r="Q300" s="15"/>
      <c r="R300" s="15"/>
      <c r="S300" s="2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</row>
    <row r="301" spans="1:39" x14ac:dyDescent="0.2">
      <c r="A301" s="25" t="s">
        <v>173</v>
      </c>
      <c r="B301" s="24">
        <f t="shared" si="51"/>
        <v>1</v>
      </c>
      <c r="C301" s="24">
        <f t="shared" si="52"/>
        <v>7</v>
      </c>
      <c r="D301" s="24">
        <f t="shared" si="53"/>
        <v>8</v>
      </c>
      <c r="E301" s="23"/>
      <c r="F301" s="23"/>
      <c r="G301" s="23"/>
      <c r="H301" s="23"/>
      <c r="I301" s="23"/>
      <c r="J301" s="23"/>
      <c r="K301" s="23"/>
      <c r="L301" s="2">
        <v>1</v>
      </c>
      <c r="M301" s="23"/>
      <c r="N301" s="23"/>
      <c r="O301" s="23">
        <v>3</v>
      </c>
      <c r="P301" s="23"/>
      <c r="Q301" s="23"/>
      <c r="R301" s="23">
        <v>4</v>
      </c>
      <c r="S301" s="2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</row>
    <row r="302" spans="1:39" x14ac:dyDescent="0.2">
      <c r="A302" s="22" t="s">
        <v>172</v>
      </c>
      <c r="B302" s="16">
        <f t="shared" si="51"/>
        <v>0</v>
      </c>
      <c r="C302" s="16">
        <f t="shared" si="52"/>
        <v>0</v>
      </c>
      <c r="D302" s="16">
        <f t="shared" si="53"/>
        <v>0</v>
      </c>
      <c r="E302" s="15"/>
      <c r="F302" s="15"/>
      <c r="G302" s="15"/>
      <c r="H302" s="15"/>
      <c r="I302" s="15"/>
      <c r="J302" s="15"/>
      <c r="K302" s="15"/>
      <c r="L302" s="2"/>
      <c r="M302" s="15"/>
      <c r="N302" s="15"/>
      <c r="O302" s="15"/>
      <c r="P302" s="15"/>
      <c r="Q302" s="15"/>
      <c r="R302" s="15"/>
      <c r="S302" s="2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</row>
    <row r="303" spans="1:39" x14ac:dyDescent="0.2">
      <c r="A303" s="25" t="s">
        <v>0</v>
      </c>
      <c r="B303" s="24">
        <f t="shared" si="51"/>
        <v>3</v>
      </c>
      <c r="C303" s="24">
        <f t="shared" si="52"/>
        <v>12</v>
      </c>
      <c r="D303" s="24">
        <f t="shared" si="53"/>
        <v>15</v>
      </c>
      <c r="E303" s="23"/>
      <c r="F303" s="23"/>
      <c r="G303" s="23"/>
      <c r="H303" s="23"/>
      <c r="I303" s="23"/>
      <c r="J303" s="23"/>
      <c r="K303" s="23"/>
      <c r="L303" s="2">
        <v>1</v>
      </c>
      <c r="M303" s="23"/>
      <c r="N303" s="23">
        <v>2</v>
      </c>
      <c r="O303" s="23">
        <v>9</v>
      </c>
      <c r="P303" s="23"/>
      <c r="Q303" s="23"/>
      <c r="R303" s="23"/>
      <c r="S303" s="2">
        <v>3</v>
      </c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</row>
    <row r="304" spans="1:39" x14ac:dyDescent="0.2">
      <c r="B304" s="8"/>
      <c r="C304" s="8"/>
      <c r="D304" s="8"/>
      <c r="L304" s="2"/>
      <c r="S304" s="2"/>
    </row>
    <row r="305" spans="1:39" x14ac:dyDescent="0.2">
      <c r="A305" s="13" t="s">
        <v>171</v>
      </c>
      <c r="B305" s="8"/>
      <c r="C305" s="8"/>
      <c r="D305" s="8"/>
      <c r="L305" s="2"/>
      <c r="S305" s="2"/>
    </row>
    <row r="306" spans="1:39" x14ac:dyDescent="0.2">
      <c r="A306" s="25" t="s">
        <v>170</v>
      </c>
      <c r="B306" s="24">
        <f>SUM($E306:$N306)</f>
        <v>130</v>
      </c>
      <c r="C306" s="24">
        <f>SUM($O306:$Z306)</f>
        <v>307</v>
      </c>
      <c r="D306" s="24">
        <f>SUM(B306,C306)</f>
        <v>437</v>
      </c>
      <c r="E306" s="23"/>
      <c r="F306" s="23"/>
      <c r="G306" s="23"/>
      <c r="H306" s="23"/>
      <c r="I306" s="23"/>
      <c r="J306" s="23"/>
      <c r="K306" s="23"/>
      <c r="L306" s="2">
        <v>27</v>
      </c>
      <c r="M306" s="23">
        <v>63</v>
      </c>
      <c r="N306" s="23">
        <v>40</v>
      </c>
      <c r="O306" s="23">
        <v>61</v>
      </c>
      <c r="P306" s="23">
        <v>48</v>
      </c>
      <c r="Q306" s="23">
        <v>96</v>
      </c>
      <c r="R306" s="23">
        <v>56</v>
      </c>
      <c r="S306" s="2">
        <v>46</v>
      </c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</row>
    <row r="307" spans="1:39" x14ac:dyDescent="0.2">
      <c r="A307" s="22" t="s">
        <v>169</v>
      </c>
      <c r="B307" s="16">
        <f>SUM($E307:$N307)</f>
        <v>212</v>
      </c>
      <c r="C307" s="16">
        <f>SUM($O307:$Z307)</f>
        <v>467</v>
      </c>
      <c r="D307" s="16">
        <f>SUM(B307,C307)</f>
        <v>679</v>
      </c>
      <c r="E307" s="15"/>
      <c r="F307" s="15"/>
      <c r="G307" s="15"/>
      <c r="H307" s="15"/>
      <c r="I307" s="15"/>
      <c r="J307" s="15"/>
      <c r="K307" s="15"/>
      <c r="L307" s="2">
        <v>25</v>
      </c>
      <c r="M307" s="15">
        <v>113</v>
      </c>
      <c r="N307" s="15">
        <v>74</v>
      </c>
      <c r="O307" s="15">
        <v>145</v>
      </c>
      <c r="P307" s="15">
        <v>54</v>
      </c>
      <c r="Q307" s="15">
        <v>100</v>
      </c>
      <c r="R307" s="15">
        <v>60</v>
      </c>
      <c r="S307" s="2">
        <v>108</v>
      </c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</row>
    <row r="308" spans="1:39" x14ac:dyDescent="0.2">
      <c r="A308" s="25" t="s">
        <v>0</v>
      </c>
      <c r="B308" s="24">
        <f>SUM($E308:$N308)</f>
        <v>0</v>
      </c>
      <c r="C308" s="24">
        <f>SUM($O308:$Z308)</f>
        <v>2</v>
      </c>
      <c r="D308" s="24">
        <f>SUM(B308,C308)</f>
        <v>2</v>
      </c>
      <c r="E308" s="23"/>
      <c r="F308" s="23"/>
      <c r="G308" s="23"/>
      <c r="H308" s="23"/>
      <c r="I308" s="23"/>
      <c r="J308" s="23"/>
      <c r="K308" s="23"/>
      <c r="L308" s="2"/>
      <c r="M308" s="23"/>
      <c r="N308" s="23"/>
      <c r="O308" s="23">
        <v>2</v>
      </c>
      <c r="P308" s="23"/>
      <c r="Q308" s="23"/>
      <c r="R308" s="23"/>
      <c r="S308" s="2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</row>
    <row r="309" spans="1:39" x14ac:dyDescent="0.2">
      <c r="B309" s="8"/>
      <c r="C309" s="8"/>
      <c r="D309" s="8"/>
      <c r="L309" s="2"/>
      <c r="S309" s="2"/>
    </row>
    <row r="310" spans="1:39" x14ac:dyDescent="0.2">
      <c r="A310" s="13" t="s">
        <v>168</v>
      </c>
      <c r="B310" s="8"/>
      <c r="C310" s="8"/>
      <c r="D310" s="8"/>
      <c r="E310" s="1" t="s">
        <v>167</v>
      </c>
      <c r="L310" s="2"/>
      <c r="S310" s="2"/>
    </row>
    <row r="311" spans="1:39" x14ac:dyDescent="0.2">
      <c r="A311" s="25" t="s">
        <v>166</v>
      </c>
      <c r="B311" s="24">
        <f>SUM($E311:$N311)</f>
        <v>86</v>
      </c>
      <c r="C311" s="24">
        <f>SUM($O311:$Z311)</f>
        <v>122</v>
      </c>
      <c r="D311" s="24">
        <f>SUM(B311,C311)</f>
        <v>208</v>
      </c>
      <c r="E311" s="23"/>
      <c r="F311" s="23"/>
      <c r="G311" s="23"/>
      <c r="H311" s="23"/>
      <c r="I311" s="23"/>
      <c r="J311" s="23"/>
      <c r="K311" s="23"/>
      <c r="L311" s="2">
        <v>16</v>
      </c>
      <c r="M311" s="23">
        <v>36</v>
      </c>
      <c r="N311" s="23">
        <v>34</v>
      </c>
      <c r="O311" s="23">
        <v>36</v>
      </c>
      <c r="P311" s="23">
        <v>20</v>
      </c>
      <c r="Q311" s="23">
        <v>16</v>
      </c>
      <c r="R311" s="23">
        <v>20</v>
      </c>
      <c r="S311" s="2">
        <v>30</v>
      </c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</row>
    <row r="312" spans="1:39" x14ac:dyDescent="0.2">
      <c r="A312" s="22" t="s">
        <v>165</v>
      </c>
      <c r="B312" s="16">
        <f>SUM($E312:$N312)</f>
        <v>251</v>
      </c>
      <c r="C312" s="16">
        <f>SUM($O312:$Z312)</f>
        <v>645</v>
      </c>
      <c r="D312" s="16">
        <f>SUM(B312,C312)</f>
        <v>896</v>
      </c>
      <c r="E312" s="15"/>
      <c r="F312" s="15"/>
      <c r="G312" s="15"/>
      <c r="H312" s="15"/>
      <c r="I312" s="15"/>
      <c r="J312" s="15"/>
      <c r="K312" s="15"/>
      <c r="L312" s="2">
        <v>35</v>
      </c>
      <c r="M312" s="15">
        <v>138</v>
      </c>
      <c r="N312" s="15">
        <v>78</v>
      </c>
      <c r="O312" s="15">
        <v>166</v>
      </c>
      <c r="P312" s="15">
        <v>82</v>
      </c>
      <c r="Q312" s="15">
        <v>180</v>
      </c>
      <c r="R312" s="15">
        <v>96</v>
      </c>
      <c r="S312" s="2">
        <v>121</v>
      </c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</row>
    <row r="313" spans="1:39" x14ac:dyDescent="0.2">
      <c r="A313" s="25" t="s">
        <v>164</v>
      </c>
      <c r="B313" s="24">
        <f>SUM($E313:$N313)</f>
        <v>2</v>
      </c>
      <c r="C313" s="24">
        <f>SUM($O313:$Z313)</f>
        <v>0</v>
      </c>
      <c r="D313" s="24">
        <f>SUM(B313,C313)</f>
        <v>2</v>
      </c>
      <c r="E313" s="23"/>
      <c r="F313" s="23"/>
      <c r="G313" s="23"/>
      <c r="H313" s="23"/>
      <c r="I313" s="23"/>
      <c r="J313" s="23"/>
      <c r="K313" s="23"/>
      <c r="L313" s="2"/>
      <c r="M313" s="23">
        <v>2</v>
      </c>
      <c r="N313" s="23"/>
      <c r="O313" s="23"/>
      <c r="P313" s="23"/>
      <c r="Q313" s="23"/>
      <c r="R313" s="23"/>
      <c r="S313" s="2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</row>
    <row r="314" spans="1:39" x14ac:dyDescent="0.2">
      <c r="A314" s="22" t="s">
        <v>50</v>
      </c>
      <c r="B314" s="15">
        <f>SUM($E314:$N314)</f>
        <v>3</v>
      </c>
      <c r="C314" s="15">
        <f>SUM($O314:$Z314)</f>
        <v>9</v>
      </c>
      <c r="D314" s="15">
        <f>SUM(B314,C314)</f>
        <v>12</v>
      </c>
      <c r="E314" s="15"/>
      <c r="F314" s="15"/>
      <c r="G314" s="15"/>
      <c r="H314" s="15"/>
      <c r="I314" s="15"/>
      <c r="J314" s="15"/>
      <c r="K314" s="15"/>
      <c r="L314" s="2">
        <v>1</v>
      </c>
      <c r="M314" s="15"/>
      <c r="N314" s="15">
        <v>2</v>
      </c>
      <c r="O314" s="15">
        <v>6</v>
      </c>
      <c r="P314" s="15"/>
      <c r="Q314" s="15"/>
      <c r="R314" s="15"/>
      <c r="S314" s="2">
        <v>3</v>
      </c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</row>
    <row r="315" spans="1:39" x14ac:dyDescent="0.2">
      <c r="B315" s="8"/>
      <c r="C315" s="8"/>
      <c r="D315" s="8"/>
      <c r="L315" s="2"/>
      <c r="S315" s="2"/>
    </row>
    <row r="316" spans="1:39" x14ac:dyDescent="0.2">
      <c r="A316" s="13" t="s">
        <v>163</v>
      </c>
      <c r="B316" s="8"/>
      <c r="C316" s="8"/>
      <c r="D316" s="8"/>
      <c r="E316" s="1" t="s">
        <v>162</v>
      </c>
      <c r="L316" s="2"/>
      <c r="S316" s="2"/>
    </row>
    <row r="317" spans="1:39" x14ac:dyDescent="0.2">
      <c r="A317" s="25" t="s">
        <v>161</v>
      </c>
      <c r="B317" s="24">
        <f t="shared" ref="B317:B323" si="54">SUM($E317:$N317)</f>
        <v>136</v>
      </c>
      <c r="C317" s="24">
        <f t="shared" ref="C317:C323" si="55">SUM($O317:$Z317)</f>
        <v>277</v>
      </c>
      <c r="D317" s="24">
        <f t="shared" ref="D317:D323" si="56">SUM(B317,C317)</f>
        <v>413</v>
      </c>
      <c r="E317" s="23"/>
      <c r="F317" s="23"/>
      <c r="G317" s="23"/>
      <c r="H317" s="23"/>
      <c r="I317" s="23"/>
      <c r="J317" s="23"/>
      <c r="K317" s="23"/>
      <c r="L317" s="2">
        <v>22</v>
      </c>
      <c r="M317" s="23">
        <v>80</v>
      </c>
      <c r="N317" s="23">
        <v>34</v>
      </c>
      <c r="O317" s="23">
        <v>75</v>
      </c>
      <c r="P317" s="23">
        <v>32</v>
      </c>
      <c r="Q317" s="23">
        <v>81</v>
      </c>
      <c r="R317" s="23">
        <v>30</v>
      </c>
      <c r="S317" s="2">
        <v>59</v>
      </c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</row>
    <row r="318" spans="1:39" x14ac:dyDescent="0.2">
      <c r="A318" s="22" t="s">
        <v>160</v>
      </c>
      <c r="B318" s="16">
        <f t="shared" si="54"/>
        <v>161</v>
      </c>
      <c r="C318" s="16">
        <f t="shared" si="55"/>
        <v>387</v>
      </c>
      <c r="D318" s="16">
        <f t="shared" si="56"/>
        <v>548</v>
      </c>
      <c r="E318" s="15"/>
      <c r="F318" s="15"/>
      <c r="G318" s="15"/>
      <c r="H318" s="15"/>
      <c r="I318" s="15"/>
      <c r="J318" s="15"/>
      <c r="K318" s="15"/>
      <c r="L318" s="2">
        <v>19</v>
      </c>
      <c r="M318" s="15">
        <v>75</v>
      </c>
      <c r="N318" s="15">
        <v>67</v>
      </c>
      <c r="O318" s="15">
        <v>90</v>
      </c>
      <c r="P318" s="15">
        <v>56</v>
      </c>
      <c r="Q318" s="15">
        <v>107</v>
      </c>
      <c r="R318" s="15">
        <v>71</v>
      </c>
      <c r="S318" s="2">
        <v>63</v>
      </c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</row>
    <row r="319" spans="1:39" x14ac:dyDescent="0.2">
      <c r="A319" s="25" t="s">
        <v>159</v>
      </c>
      <c r="B319" s="24">
        <f t="shared" si="54"/>
        <v>23</v>
      </c>
      <c r="C319" s="24">
        <f t="shared" si="55"/>
        <v>64</v>
      </c>
      <c r="D319" s="24">
        <f t="shared" si="56"/>
        <v>87</v>
      </c>
      <c r="E319" s="23"/>
      <c r="F319" s="23"/>
      <c r="G319" s="23"/>
      <c r="H319" s="23"/>
      <c r="I319" s="23"/>
      <c r="J319" s="23"/>
      <c r="K319" s="23"/>
      <c r="L319" s="2">
        <v>5</v>
      </c>
      <c r="M319" s="23">
        <v>12</v>
      </c>
      <c r="N319" s="23">
        <v>6</v>
      </c>
      <c r="O319" s="23">
        <v>28</v>
      </c>
      <c r="P319" s="23">
        <v>11</v>
      </c>
      <c r="Q319" s="23">
        <v>5</v>
      </c>
      <c r="R319" s="23">
        <v>9</v>
      </c>
      <c r="S319" s="2">
        <v>11</v>
      </c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</row>
    <row r="320" spans="1:39" x14ac:dyDescent="0.2">
      <c r="A320" s="22" t="s">
        <v>158</v>
      </c>
      <c r="B320" s="16">
        <f t="shared" si="54"/>
        <v>4</v>
      </c>
      <c r="C320" s="16">
        <f t="shared" si="55"/>
        <v>7</v>
      </c>
      <c r="D320" s="16">
        <f t="shared" si="56"/>
        <v>11</v>
      </c>
      <c r="E320" s="15"/>
      <c r="F320" s="15"/>
      <c r="G320" s="15"/>
      <c r="H320" s="15"/>
      <c r="I320" s="15"/>
      <c r="J320" s="15"/>
      <c r="K320" s="15"/>
      <c r="L320" s="2">
        <v>3</v>
      </c>
      <c r="M320" s="15">
        <v>1</v>
      </c>
      <c r="N320" s="15"/>
      <c r="O320" s="15">
        <v>2</v>
      </c>
      <c r="P320" s="15">
        <v>3</v>
      </c>
      <c r="Q320" s="15"/>
      <c r="R320" s="15">
        <v>1</v>
      </c>
      <c r="S320" s="2">
        <v>1</v>
      </c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</row>
    <row r="321" spans="1:39" x14ac:dyDescent="0.2">
      <c r="A321" s="25" t="s">
        <v>157</v>
      </c>
      <c r="B321" s="24">
        <f t="shared" si="54"/>
        <v>1</v>
      </c>
      <c r="C321" s="24">
        <f t="shared" si="55"/>
        <v>0</v>
      </c>
      <c r="D321" s="24">
        <f t="shared" si="56"/>
        <v>1</v>
      </c>
      <c r="E321" s="23"/>
      <c r="F321" s="23"/>
      <c r="G321" s="23"/>
      <c r="H321" s="23"/>
      <c r="I321" s="23"/>
      <c r="J321" s="23"/>
      <c r="K321" s="23"/>
      <c r="L321" s="2">
        <v>1</v>
      </c>
      <c r="M321" s="23"/>
      <c r="N321" s="23"/>
      <c r="O321" s="23"/>
      <c r="P321" s="23"/>
      <c r="Q321" s="23"/>
      <c r="R321" s="23"/>
      <c r="S321" s="2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</row>
    <row r="322" spans="1:39" x14ac:dyDescent="0.2">
      <c r="A322" s="22" t="s">
        <v>156</v>
      </c>
      <c r="B322" s="16">
        <f t="shared" si="54"/>
        <v>14</v>
      </c>
      <c r="C322" s="16">
        <f t="shared" si="55"/>
        <v>32</v>
      </c>
      <c r="D322" s="16">
        <f t="shared" si="56"/>
        <v>46</v>
      </c>
      <c r="E322" s="15"/>
      <c r="F322" s="15"/>
      <c r="G322" s="15"/>
      <c r="H322" s="15"/>
      <c r="I322" s="15"/>
      <c r="J322" s="15"/>
      <c r="K322" s="15"/>
      <c r="L322" s="2">
        <v>1</v>
      </c>
      <c r="M322" s="15">
        <v>8</v>
      </c>
      <c r="N322" s="15">
        <v>5</v>
      </c>
      <c r="O322" s="15">
        <v>7</v>
      </c>
      <c r="P322" s="15"/>
      <c r="Q322" s="15">
        <v>3</v>
      </c>
      <c r="R322" s="15">
        <v>5</v>
      </c>
      <c r="S322" s="2">
        <v>17</v>
      </c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</row>
    <row r="323" spans="1:39" x14ac:dyDescent="0.2">
      <c r="A323" s="25" t="s">
        <v>0</v>
      </c>
      <c r="B323" s="24">
        <f t="shared" si="54"/>
        <v>3</v>
      </c>
      <c r="C323" s="24">
        <f t="shared" si="55"/>
        <v>9</v>
      </c>
      <c r="D323" s="24">
        <f t="shared" si="56"/>
        <v>12</v>
      </c>
      <c r="E323" s="23"/>
      <c r="F323" s="23"/>
      <c r="G323" s="23"/>
      <c r="H323" s="23"/>
      <c r="I323" s="23"/>
      <c r="J323" s="23"/>
      <c r="K323" s="23"/>
      <c r="L323" s="2">
        <v>1</v>
      </c>
      <c r="M323" s="23"/>
      <c r="N323" s="23">
        <v>2</v>
      </c>
      <c r="O323" s="23">
        <v>6</v>
      </c>
      <c r="P323" s="23"/>
      <c r="Q323" s="23"/>
      <c r="R323" s="23"/>
      <c r="S323" s="2">
        <v>3</v>
      </c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</row>
    <row r="324" spans="1:39" x14ac:dyDescent="0.2">
      <c r="B324" s="8"/>
      <c r="C324" s="8"/>
      <c r="D324" s="8"/>
      <c r="L324" s="2"/>
      <c r="S324" s="2"/>
    </row>
    <row r="325" spans="1:39" x14ac:dyDescent="0.2">
      <c r="A325" s="13" t="s">
        <v>155</v>
      </c>
      <c r="B325" s="8"/>
      <c r="C325" s="8"/>
      <c r="D325" s="8"/>
      <c r="E325" s="1" t="s">
        <v>154</v>
      </c>
      <c r="L325" s="2"/>
      <c r="S325" s="2"/>
    </row>
    <row r="326" spans="1:39" x14ac:dyDescent="0.2">
      <c r="A326" s="25" t="s">
        <v>80</v>
      </c>
      <c r="B326" s="24">
        <f>SUM($E326:$N326)</f>
        <v>202</v>
      </c>
      <c r="C326" s="24">
        <f>SUM($O326:$Z326)</f>
        <v>391</v>
      </c>
      <c r="D326" s="24">
        <f>SUM(B326,C326)</f>
        <v>593</v>
      </c>
      <c r="E326" s="23"/>
      <c r="F326" s="23"/>
      <c r="G326" s="23"/>
      <c r="H326" s="23"/>
      <c r="I326" s="23"/>
      <c r="J326" s="23"/>
      <c r="K326" s="23"/>
      <c r="L326" s="2">
        <v>33</v>
      </c>
      <c r="M326" s="23">
        <v>104</v>
      </c>
      <c r="N326" s="23">
        <v>65</v>
      </c>
      <c r="O326" s="23">
        <v>103</v>
      </c>
      <c r="P326" s="23">
        <v>44</v>
      </c>
      <c r="Q326" s="23">
        <v>95</v>
      </c>
      <c r="R326" s="23">
        <v>55</v>
      </c>
      <c r="S326" s="2">
        <v>94</v>
      </c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</row>
    <row r="327" spans="1:39" x14ac:dyDescent="0.2">
      <c r="A327" s="22" t="s">
        <v>153</v>
      </c>
      <c r="B327" s="16">
        <f>SUM($E327:$N327)</f>
        <v>67</v>
      </c>
      <c r="C327" s="16">
        <f>SUM($O327:$Z327)</f>
        <v>161</v>
      </c>
      <c r="D327" s="16">
        <f>SUM(B327,C327)</f>
        <v>228</v>
      </c>
      <c r="E327" s="15"/>
      <c r="F327" s="15"/>
      <c r="G327" s="15"/>
      <c r="H327" s="15"/>
      <c r="I327" s="15"/>
      <c r="J327" s="15"/>
      <c r="K327" s="15"/>
      <c r="L327" s="2">
        <v>8</v>
      </c>
      <c r="M327" s="15">
        <v>38</v>
      </c>
      <c r="N327" s="15">
        <v>21</v>
      </c>
      <c r="O327" s="15">
        <v>43</v>
      </c>
      <c r="P327" s="15">
        <v>26</v>
      </c>
      <c r="Q327" s="15">
        <v>60</v>
      </c>
      <c r="R327" s="15">
        <v>19</v>
      </c>
      <c r="S327" s="2">
        <v>13</v>
      </c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</row>
    <row r="328" spans="1:39" x14ac:dyDescent="0.2">
      <c r="A328" s="25" t="s">
        <v>152</v>
      </c>
      <c r="B328" s="24">
        <f>SUM($E328:$N328)</f>
        <v>55</v>
      </c>
      <c r="C328" s="24">
        <f>SUM($O328:$Z328)</f>
        <v>183</v>
      </c>
      <c r="D328" s="24">
        <f>SUM(B328,C328)</f>
        <v>238</v>
      </c>
      <c r="E328" s="23"/>
      <c r="F328" s="23"/>
      <c r="G328" s="23"/>
      <c r="H328" s="23"/>
      <c r="I328" s="23"/>
      <c r="J328" s="23"/>
      <c r="K328" s="23"/>
      <c r="L328" s="2">
        <v>7</v>
      </c>
      <c r="M328" s="23">
        <v>27</v>
      </c>
      <c r="N328" s="23">
        <v>21</v>
      </c>
      <c r="O328" s="23">
        <v>54</v>
      </c>
      <c r="P328" s="23">
        <v>21</v>
      </c>
      <c r="Q328" s="23">
        <v>35</v>
      </c>
      <c r="R328" s="23">
        <v>32</v>
      </c>
      <c r="S328" s="2">
        <v>41</v>
      </c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</row>
    <row r="329" spans="1:39" x14ac:dyDescent="0.2">
      <c r="A329" s="22" t="s">
        <v>151</v>
      </c>
      <c r="B329" s="16">
        <f>SUM($E329:$N329)</f>
        <v>16</v>
      </c>
      <c r="C329" s="16">
        <f>SUM($O329:$Z329)</f>
        <v>24</v>
      </c>
      <c r="D329" s="16">
        <f>SUM(B329,C329)</f>
        <v>40</v>
      </c>
      <c r="E329" s="15"/>
      <c r="F329" s="15"/>
      <c r="G329" s="15"/>
      <c r="H329" s="15"/>
      <c r="I329" s="15"/>
      <c r="J329" s="15"/>
      <c r="K329" s="15"/>
      <c r="L329" s="2">
        <v>3</v>
      </c>
      <c r="M329" s="15">
        <v>7</v>
      </c>
      <c r="N329" s="15">
        <v>6</v>
      </c>
      <c r="O329" s="15">
        <v>8</v>
      </c>
      <c r="P329" s="15">
        <v>4</v>
      </c>
      <c r="Q329" s="15"/>
      <c r="R329" s="15">
        <v>10</v>
      </c>
      <c r="S329" s="2">
        <v>2</v>
      </c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</row>
    <row r="330" spans="1:39" x14ac:dyDescent="0.2">
      <c r="A330" s="25" t="s">
        <v>150</v>
      </c>
      <c r="B330" s="24">
        <f>SUM($E330:$N330)</f>
        <v>2</v>
      </c>
      <c r="C330" s="24">
        <f>SUM($O330:$Z330)</f>
        <v>17</v>
      </c>
      <c r="D330" s="24">
        <f>SUM(B330,C330)</f>
        <v>19</v>
      </c>
      <c r="E330" s="23"/>
      <c r="F330" s="23"/>
      <c r="G330" s="23"/>
      <c r="H330" s="23"/>
      <c r="I330" s="23"/>
      <c r="J330" s="23"/>
      <c r="K330" s="23"/>
      <c r="L330" s="2">
        <v>1</v>
      </c>
      <c r="M330" s="23"/>
      <c r="N330" s="23">
        <v>1</v>
      </c>
      <c r="O330" s="23"/>
      <c r="P330" s="23">
        <v>7</v>
      </c>
      <c r="Q330" s="23">
        <v>6</v>
      </c>
      <c r="R330" s="23"/>
      <c r="S330" s="2">
        <v>4</v>
      </c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</row>
    <row r="331" spans="1:39" x14ac:dyDescent="0.2">
      <c r="A331" s="28"/>
      <c r="B331" s="8"/>
      <c r="C331" s="8"/>
      <c r="D331" s="8"/>
      <c r="L331" s="2"/>
      <c r="S331" s="2"/>
    </row>
    <row r="332" spans="1:39" x14ac:dyDescent="0.2">
      <c r="A332" s="27" t="s">
        <v>149</v>
      </c>
      <c r="B332" s="8"/>
      <c r="C332" s="8"/>
      <c r="D332" s="8"/>
      <c r="E332" s="1" t="s">
        <v>148</v>
      </c>
      <c r="L332" s="2"/>
      <c r="S332" s="2"/>
    </row>
    <row r="333" spans="1:39" x14ac:dyDescent="0.2">
      <c r="A333" s="25" t="s">
        <v>147</v>
      </c>
      <c r="B333" s="24">
        <f>SUM($E333:$N333)</f>
        <v>93</v>
      </c>
      <c r="C333" s="24">
        <f>SUM($O333:$Z333)</f>
        <v>285</v>
      </c>
      <c r="D333" s="24">
        <f>SUM(B333,C333)</f>
        <v>378</v>
      </c>
      <c r="E333" s="23"/>
      <c r="F333" s="23"/>
      <c r="G333" s="23"/>
      <c r="H333" s="23"/>
      <c r="I333" s="23"/>
      <c r="J333" s="23"/>
      <c r="K333" s="23"/>
      <c r="L333" s="2">
        <v>13</v>
      </c>
      <c r="M333" s="23">
        <v>53</v>
      </c>
      <c r="N333" s="23">
        <v>27</v>
      </c>
      <c r="O333" s="23">
        <v>76</v>
      </c>
      <c r="P333" s="23">
        <v>41</v>
      </c>
      <c r="Q333" s="23">
        <v>60</v>
      </c>
      <c r="R333" s="23">
        <v>57</v>
      </c>
      <c r="S333" s="2">
        <v>51</v>
      </c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</row>
    <row r="334" spans="1:39" x14ac:dyDescent="0.2">
      <c r="A334" s="22" t="s">
        <v>146</v>
      </c>
      <c r="B334" s="16">
        <f>SUM($E334:$N334)</f>
        <v>2</v>
      </c>
      <c r="C334" s="16">
        <f>SUM($O334:$Z334)</f>
        <v>0</v>
      </c>
      <c r="D334" s="16">
        <f>SUM(B334,C334)</f>
        <v>2</v>
      </c>
      <c r="E334" s="15"/>
      <c r="F334" s="15"/>
      <c r="G334" s="15"/>
      <c r="H334" s="15"/>
      <c r="I334" s="15"/>
      <c r="J334" s="15"/>
      <c r="K334" s="15"/>
      <c r="L334" s="2">
        <v>1</v>
      </c>
      <c r="M334" s="15"/>
      <c r="N334" s="15">
        <v>1</v>
      </c>
      <c r="O334" s="15"/>
      <c r="P334" s="15"/>
      <c r="Q334" s="15"/>
      <c r="R334" s="15"/>
      <c r="S334" s="2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</row>
    <row r="335" spans="1:39" x14ac:dyDescent="0.2">
      <c r="A335" s="25" t="s">
        <v>145</v>
      </c>
      <c r="B335" s="24">
        <f>SUM($E335:$N335)</f>
        <v>44</v>
      </c>
      <c r="C335" s="24">
        <f>SUM($O335:$Z335)</f>
        <v>95</v>
      </c>
      <c r="D335" s="24">
        <f>SUM(B335,C335)</f>
        <v>139</v>
      </c>
      <c r="E335" s="23"/>
      <c r="F335" s="23"/>
      <c r="G335" s="23"/>
      <c r="H335" s="23"/>
      <c r="I335" s="23"/>
      <c r="J335" s="23"/>
      <c r="K335" s="23"/>
      <c r="L335" s="2">
        <v>4</v>
      </c>
      <c r="M335" s="23">
        <v>19</v>
      </c>
      <c r="N335" s="23">
        <v>21</v>
      </c>
      <c r="O335" s="23">
        <v>27</v>
      </c>
      <c r="P335" s="23">
        <v>17</v>
      </c>
      <c r="Q335" s="23">
        <v>41</v>
      </c>
      <c r="R335" s="23">
        <v>4</v>
      </c>
      <c r="S335" s="2">
        <v>6</v>
      </c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</row>
    <row r="336" spans="1:39" x14ac:dyDescent="0.2">
      <c r="A336" s="22" t="s">
        <v>144</v>
      </c>
      <c r="B336" s="16">
        <f>SUM($E336:$N336)</f>
        <v>1</v>
      </c>
      <c r="C336" s="16">
        <f>SUM($O336:$Z336)</f>
        <v>5</v>
      </c>
      <c r="D336" s="16">
        <f>SUM(B336,C336)</f>
        <v>6</v>
      </c>
      <c r="E336" s="15"/>
      <c r="F336" s="15"/>
      <c r="G336" s="15"/>
      <c r="H336" s="15"/>
      <c r="I336" s="15"/>
      <c r="J336" s="15"/>
      <c r="K336" s="15"/>
      <c r="L336" s="2">
        <v>1</v>
      </c>
      <c r="M336" s="15"/>
      <c r="N336" s="15"/>
      <c r="O336" s="15">
        <v>2</v>
      </c>
      <c r="P336" s="15"/>
      <c r="Q336" s="15"/>
      <c r="R336" s="15"/>
      <c r="S336" s="2">
        <v>3</v>
      </c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</row>
    <row r="337" spans="1:39" x14ac:dyDescent="0.2">
      <c r="A337" s="25" t="s">
        <v>143</v>
      </c>
      <c r="B337" s="24">
        <f>SUM($E337:$N337)</f>
        <v>202</v>
      </c>
      <c r="C337" s="24">
        <f>SUM($O337:$Z337)</f>
        <v>391</v>
      </c>
      <c r="D337" s="24">
        <f>SUM(B337,C337)</f>
        <v>593</v>
      </c>
      <c r="E337" s="23"/>
      <c r="F337" s="23"/>
      <c r="G337" s="23"/>
      <c r="H337" s="23"/>
      <c r="I337" s="23"/>
      <c r="J337" s="23"/>
      <c r="K337" s="23"/>
      <c r="L337" s="2">
        <v>33</v>
      </c>
      <c r="M337" s="23">
        <v>104</v>
      </c>
      <c r="N337" s="23">
        <v>65</v>
      </c>
      <c r="O337" s="23">
        <v>103</v>
      </c>
      <c r="P337" s="23">
        <v>44</v>
      </c>
      <c r="Q337" s="23">
        <v>95</v>
      </c>
      <c r="R337" s="23">
        <v>55</v>
      </c>
      <c r="S337" s="2">
        <v>94</v>
      </c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</row>
    <row r="338" spans="1:39" x14ac:dyDescent="0.2">
      <c r="B338" s="8"/>
      <c r="C338" s="8"/>
      <c r="D338" s="8"/>
      <c r="L338" s="2"/>
      <c r="S338" s="2"/>
    </row>
    <row r="339" spans="1:39" x14ac:dyDescent="0.2">
      <c r="A339" s="13" t="s">
        <v>142</v>
      </c>
      <c r="B339" s="8"/>
      <c r="C339" s="8"/>
      <c r="D339" s="8"/>
      <c r="E339" s="1" t="s">
        <v>141</v>
      </c>
      <c r="L339" s="2"/>
      <c r="S339" s="2"/>
    </row>
    <row r="340" spans="1:39" x14ac:dyDescent="0.2">
      <c r="A340" s="25" t="s">
        <v>140</v>
      </c>
      <c r="B340" s="24">
        <f t="shared" ref="B340:B347" si="57">SUM($E340:$N340)</f>
        <v>10</v>
      </c>
      <c r="C340" s="24">
        <f t="shared" ref="C340:C347" si="58">SUM($O340:$Z340)</f>
        <v>20</v>
      </c>
      <c r="D340" s="24">
        <f t="shared" ref="D340:D346" si="59">SUM(B340,C340)</f>
        <v>30</v>
      </c>
      <c r="E340" s="23"/>
      <c r="F340" s="23"/>
      <c r="G340" s="23"/>
      <c r="H340" s="23"/>
      <c r="I340" s="23"/>
      <c r="J340" s="23"/>
      <c r="K340" s="23"/>
      <c r="L340" s="2"/>
      <c r="M340" s="23">
        <v>6</v>
      </c>
      <c r="N340" s="23">
        <v>4</v>
      </c>
      <c r="O340" s="23">
        <v>8</v>
      </c>
      <c r="P340" s="23">
        <v>2</v>
      </c>
      <c r="Q340" s="23">
        <v>3</v>
      </c>
      <c r="R340" s="23"/>
      <c r="S340" s="2">
        <v>7</v>
      </c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</row>
    <row r="341" spans="1:39" x14ac:dyDescent="0.2">
      <c r="A341" s="22" t="s">
        <v>139</v>
      </c>
      <c r="B341" s="16">
        <f t="shared" si="57"/>
        <v>0</v>
      </c>
      <c r="C341" s="16">
        <f t="shared" si="58"/>
        <v>0</v>
      </c>
      <c r="D341" s="16">
        <f t="shared" si="59"/>
        <v>0</v>
      </c>
      <c r="E341" s="15"/>
      <c r="F341" s="15"/>
      <c r="G341" s="15"/>
      <c r="H341" s="15"/>
      <c r="I341" s="15"/>
      <c r="J341" s="15"/>
      <c r="K341" s="15"/>
      <c r="L341" s="2"/>
      <c r="M341" s="15"/>
      <c r="N341" s="15"/>
      <c r="O341" s="15"/>
      <c r="P341" s="15"/>
      <c r="Q341" s="15"/>
      <c r="R341" s="15"/>
      <c r="S341" s="2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</row>
    <row r="342" spans="1:39" x14ac:dyDescent="0.2">
      <c r="A342" s="25" t="s">
        <v>138</v>
      </c>
      <c r="B342" s="24">
        <f t="shared" si="57"/>
        <v>166</v>
      </c>
      <c r="C342" s="24">
        <f t="shared" si="58"/>
        <v>437</v>
      </c>
      <c r="D342" s="24">
        <f t="shared" si="59"/>
        <v>603</v>
      </c>
      <c r="E342" s="23"/>
      <c r="F342" s="23"/>
      <c r="G342" s="23"/>
      <c r="H342" s="23"/>
      <c r="I342" s="23"/>
      <c r="J342" s="23"/>
      <c r="K342" s="23"/>
      <c r="L342" s="2">
        <v>25</v>
      </c>
      <c r="M342" s="23">
        <v>83</v>
      </c>
      <c r="N342" s="23">
        <v>58</v>
      </c>
      <c r="O342" s="23">
        <v>114</v>
      </c>
      <c r="P342" s="23">
        <v>59</v>
      </c>
      <c r="Q342" s="23">
        <v>131</v>
      </c>
      <c r="R342" s="23">
        <v>48</v>
      </c>
      <c r="S342" s="2">
        <v>85</v>
      </c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</row>
    <row r="343" spans="1:39" x14ac:dyDescent="0.2">
      <c r="A343" s="22" t="s">
        <v>137</v>
      </c>
      <c r="B343" s="16">
        <f t="shared" si="57"/>
        <v>1</v>
      </c>
      <c r="C343" s="16">
        <f t="shared" si="58"/>
        <v>11</v>
      </c>
      <c r="D343" s="16">
        <f t="shared" si="59"/>
        <v>12</v>
      </c>
      <c r="E343" s="15"/>
      <c r="F343" s="15"/>
      <c r="G343" s="15"/>
      <c r="H343" s="15"/>
      <c r="I343" s="15"/>
      <c r="J343" s="15"/>
      <c r="K343" s="15"/>
      <c r="L343" s="2"/>
      <c r="M343" s="15"/>
      <c r="N343" s="15">
        <v>1</v>
      </c>
      <c r="O343" s="15"/>
      <c r="P343" s="15"/>
      <c r="Q343" s="15"/>
      <c r="R343" s="15">
        <v>6</v>
      </c>
      <c r="S343" s="2">
        <v>5</v>
      </c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</row>
    <row r="344" spans="1:39" x14ac:dyDescent="0.2">
      <c r="A344" s="25" t="s">
        <v>136</v>
      </c>
      <c r="B344" s="24">
        <f t="shared" si="57"/>
        <v>0</v>
      </c>
      <c r="C344" s="24">
        <f t="shared" si="58"/>
        <v>7</v>
      </c>
      <c r="D344" s="24">
        <f t="shared" si="59"/>
        <v>7</v>
      </c>
      <c r="E344" s="23"/>
      <c r="F344" s="23"/>
      <c r="G344" s="23"/>
      <c r="H344" s="23"/>
      <c r="I344" s="23"/>
      <c r="J344" s="23"/>
      <c r="K344" s="23"/>
      <c r="L344" s="2"/>
      <c r="M344" s="23"/>
      <c r="N344" s="23"/>
      <c r="O344" s="23">
        <v>5</v>
      </c>
      <c r="P344" s="23"/>
      <c r="Q344" s="23">
        <v>2</v>
      </c>
      <c r="R344" s="23"/>
      <c r="S344" s="2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</row>
    <row r="345" spans="1:39" x14ac:dyDescent="0.2">
      <c r="A345" s="22" t="s">
        <v>135</v>
      </c>
      <c r="B345" s="16">
        <f t="shared" si="57"/>
        <v>9</v>
      </c>
      <c r="C345" s="16">
        <f t="shared" si="58"/>
        <v>23</v>
      </c>
      <c r="D345" s="16">
        <f t="shared" si="59"/>
        <v>32</v>
      </c>
      <c r="E345" s="15"/>
      <c r="F345" s="15"/>
      <c r="G345" s="15"/>
      <c r="H345" s="15"/>
      <c r="I345" s="15"/>
      <c r="J345" s="15"/>
      <c r="K345" s="15"/>
      <c r="L345" s="2">
        <v>2</v>
      </c>
      <c r="M345" s="15">
        <v>3</v>
      </c>
      <c r="N345" s="15">
        <v>4</v>
      </c>
      <c r="O345" s="15">
        <v>12</v>
      </c>
      <c r="P345" s="15">
        <v>5</v>
      </c>
      <c r="Q345" s="15">
        <v>3</v>
      </c>
      <c r="R345" s="15">
        <v>3</v>
      </c>
      <c r="S345" s="2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</row>
    <row r="346" spans="1:39" x14ac:dyDescent="0.2">
      <c r="A346" s="25" t="s">
        <v>134</v>
      </c>
      <c r="B346" s="24">
        <f t="shared" si="57"/>
        <v>139</v>
      </c>
      <c r="C346" s="24">
        <f t="shared" si="58"/>
        <v>266</v>
      </c>
      <c r="D346" s="24">
        <f t="shared" si="59"/>
        <v>405</v>
      </c>
      <c r="E346" s="23"/>
      <c r="F346" s="23"/>
      <c r="G346" s="23"/>
      <c r="H346" s="23"/>
      <c r="I346" s="23"/>
      <c r="J346" s="23"/>
      <c r="K346" s="23"/>
      <c r="L346" s="2">
        <v>21</v>
      </c>
      <c r="M346" s="23">
        <v>76</v>
      </c>
      <c r="N346" s="23">
        <v>42</v>
      </c>
      <c r="O346" s="23">
        <v>62</v>
      </c>
      <c r="P346" s="23">
        <v>36</v>
      </c>
      <c r="Q346" s="23">
        <v>54</v>
      </c>
      <c r="R346" s="23">
        <v>58</v>
      </c>
      <c r="S346" s="2">
        <v>56</v>
      </c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</row>
    <row r="347" spans="1:39" x14ac:dyDescent="0.2">
      <c r="A347" s="22" t="s">
        <v>0</v>
      </c>
      <c r="B347" s="16">
        <f t="shared" si="57"/>
        <v>17</v>
      </c>
      <c r="C347" s="16">
        <f t="shared" si="58"/>
        <v>12</v>
      </c>
      <c r="D347" s="16">
        <f t="shared" ref="D347" si="60">SUM(B347,C347)</f>
        <v>29</v>
      </c>
      <c r="E347" s="15"/>
      <c r="F347" s="15"/>
      <c r="G347" s="15"/>
      <c r="H347" s="15"/>
      <c r="I347" s="15"/>
      <c r="J347" s="15"/>
      <c r="K347" s="15"/>
      <c r="L347" s="2">
        <v>4</v>
      </c>
      <c r="M347" s="15">
        <v>8</v>
      </c>
      <c r="N347" s="15">
        <v>5</v>
      </c>
      <c r="O347" s="15">
        <v>7</v>
      </c>
      <c r="P347" s="15"/>
      <c r="Q347" s="15">
        <v>3</v>
      </c>
      <c r="R347" s="15">
        <v>1</v>
      </c>
      <c r="S347" s="2">
        <v>1</v>
      </c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</row>
    <row r="348" spans="1:39" x14ac:dyDescent="0.2">
      <c r="B348" s="8"/>
      <c r="C348" s="8"/>
      <c r="D348" s="8"/>
      <c r="L348" s="2"/>
      <c r="S348" s="2"/>
    </row>
    <row r="349" spans="1:39" x14ac:dyDescent="0.2">
      <c r="A349" s="26" t="s">
        <v>133</v>
      </c>
      <c r="B349" s="8"/>
      <c r="C349" s="8"/>
      <c r="D349" s="8"/>
      <c r="L349" s="2"/>
      <c r="S349" s="2"/>
    </row>
    <row r="350" spans="1:39" x14ac:dyDescent="0.2">
      <c r="A350" s="25" t="s">
        <v>132</v>
      </c>
      <c r="B350" s="24">
        <f t="shared" ref="B350:B377" si="61">SUM($E350:$N350)</f>
        <v>0</v>
      </c>
      <c r="C350" s="24">
        <f t="shared" ref="C350:C377" si="62">SUM($O350:$Z350)</f>
        <v>0</v>
      </c>
      <c r="D350" s="24">
        <f t="shared" ref="D350:D377" si="63">SUM(B350,C350)</f>
        <v>0</v>
      </c>
      <c r="E350" s="23"/>
      <c r="F350" s="23"/>
      <c r="G350" s="23"/>
      <c r="H350" s="23"/>
      <c r="I350" s="23"/>
      <c r="J350" s="23"/>
      <c r="K350" s="23"/>
      <c r="L350" s="2"/>
      <c r="M350" s="23"/>
      <c r="N350" s="23"/>
      <c r="O350" s="23"/>
      <c r="P350" s="23"/>
      <c r="Q350" s="23"/>
      <c r="R350" s="23"/>
      <c r="S350" s="2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</row>
    <row r="351" spans="1:39" x14ac:dyDescent="0.2">
      <c r="A351" s="22" t="s">
        <v>131</v>
      </c>
      <c r="B351" s="16">
        <f t="shared" si="61"/>
        <v>0</v>
      </c>
      <c r="C351" s="16">
        <f t="shared" si="62"/>
        <v>0</v>
      </c>
      <c r="D351" s="16">
        <f t="shared" si="63"/>
        <v>0</v>
      </c>
      <c r="E351" s="15"/>
      <c r="F351" s="15"/>
      <c r="G351" s="15"/>
      <c r="H351" s="15"/>
      <c r="I351" s="15"/>
      <c r="J351" s="15"/>
      <c r="K351" s="15"/>
      <c r="L351" s="2"/>
      <c r="M351" s="15"/>
      <c r="N351" s="15"/>
      <c r="O351" s="15"/>
      <c r="P351" s="15"/>
      <c r="Q351" s="15"/>
      <c r="R351" s="15"/>
      <c r="S351" s="2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</row>
    <row r="352" spans="1:39" x14ac:dyDescent="0.2">
      <c r="A352" s="25" t="s">
        <v>130</v>
      </c>
      <c r="B352" s="24">
        <f t="shared" si="61"/>
        <v>0</v>
      </c>
      <c r="C352" s="24">
        <f t="shared" si="62"/>
        <v>0</v>
      </c>
      <c r="D352" s="24">
        <f t="shared" si="63"/>
        <v>0</v>
      </c>
      <c r="E352" s="23"/>
      <c r="F352" s="23"/>
      <c r="G352" s="23"/>
      <c r="H352" s="23"/>
      <c r="I352" s="23"/>
      <c r="J352" s="23"/>
      <c r="K352" s="23"/>
      <c r="L352" s="2"/>
      <c r="M352" s="23"/>
      <c r="N352" s="23"/>
      <c r="O352" s="23"/>
      <c r="P352" s="23"/>
      <c r="Q352" s="23"/>
      <c r="R352" s="23"/>
      <c r="S352" s="2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</row>
    <row r="353" spans="1:39" x14ac:dyDescent="0.2">
      <c r="A353" s="22" t="s">
        <v>129</v>
      </c>
      <c r="B353" s="16">
        <f t="shared" si="61"/>
        <v>0</v>
      </c>
      <c r="C353" s="16">
        <f t="shared" si="62"/>
        <v>0</v>
      </c>
      <c r="D353" s="16">
        <f t="shared" si="63"/>
        <v>0</v>
      </c>
      <c r="E353" s="15"/>
      <c r="F353" s="15"/>
      <c r="G353" s="15"/>
      <c r="H353" s="15"/>
      <c r="I353" s="15"/>
      <c r="J353" s="15"/>
      <c r="K353" s="15"/>
      <c r="L353" s="2"/>
      <c r="M353" s="15"/>
      <c r="N353" s="15"/>
      <c r="O353" s="15"/>
      <c r="P353" s="15"/>
      <c r="Q353" s="15"/>
      <c r="R353" s="15"/>
      <c r="S353" s="2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</row>
    <row r="354" spans="1:39" x14ac:dyDescent="0.2">
      <c r="A354" s="25" t="s">
        <v>128</v>
      </c>
      <c r="B354" s="24">
        <f t="shared" si="61"/>
        <v>0</v>
      </c>
      <c r="C354" s="24">
        <f t="shared" si="62"/>
        <v>0</v>
      </c>
      <c r="D354" s="24">
        <f t="shared" si="63"/>
        <v>0</v>
      </c>
      <c r="E354" s="23"/>
      <c r="F354" s="23"/>
      <c r="G354" s="23"/>
      <c r="H354" s="23"/>
      <c r="I354" s="23"/>
      <c r="J354" s="23"/>
      <c r="K354" s="23"/>
      <c r="L354" s="2"/>
      <c r="M354" s="23"/>
      <c r="N354" s="23"/>
      <c r="O354" s="23"/>
      <c r="P354" s="23"/>
      <c r="Q354" s="23"/>
      <c r="R354" s="23"/>
      <c r="S354" s="2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</row>
    <row r="355" spans="1:39" x14ac:dyDescent="0.2">
      <c r="A355" s="22" t="s">
        <v>127</v>
      </c>
      <c r="B355" s="16">
        <f t="shared" si="61"/>
        <v>0</v>
      </c>
      <c r="C355" s="16">
        <f t="shared" si="62"/>
        <v>0</v>
      </c>
      <c r="D355" s="16">
        <f t="shared" si="63"/>
        <v>0</v>
      </c>
      <c r="E355" s="15"/>
      <c r="F355" s="15"/>
      <c r="G355" s="15"/>
      <c r="H355" s="15"/>
      <c r="I355" s="15"/>
      <c r="J355" s="15"/>
      <c r="K355" s="15"/>
      <c r="L355" s="2"/>
      <c r="M355" s="15"/>
      <c r="N355" s="15"/>
      <c r="O355" s="15"/>
      <c r="P355" s="15"/>
      <c r="Q355" s="15"/>
      <c r="R355" s="15"/>
      <c r="S355" s="2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</row>
    <row r="356" spans="1:39" x14ac:dyDescent="0.2">
      <c r="A356" s="25" t="s">
        <v>126</v>
      </c>
      <c r="B356" s="24">
        <f t="shared" si="61"/>
        <v>0</v>
      </c>
      <c r="C356" s="24">
        <f t="shared" si="62"/>
        <v>0</v>
      </c>
      <c r="D356" s="24">
        <f t="shared" si="63"/>
        <v>0</v>
      </c>
      <c r="E356" s="23"/>
      <c r="F356" s="23"/>
      <c r="G356" s="23"/>
      <c r="H356" s="23"/>
      <c r="I356" s="23"/>
      <c r="J356" s="23"/>
      <c r="K356" s="23"/>
      <c r="L356" s="2"/>
      <c r="M356" s="23"/>
      <c r="N356" s="23"/>
      <c r="O356" s="23"/>
      <c r="P356" s="23"/>
      <c r="Q356" s="23"/>
      <c r="R356" s="23"/>
      <c r="S356" s="2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</row>
    <row r="357" spans="1:39" x14ac:dyDescent="0.2">
      <c r="A357" s="22" t="s">
        <v>125</v>
      </c>
      <c r="B357" s="16">
        <f t="shared" si="61"/>
        <v>0</v>
      </c>
      <c r="C357" s="16">
        <f t="shared" si="62"/>
        <v>0</v>
      </c>
      <c r="D357" s="16">
        <f t="shared" si="63"/>
        <v>0</v>
      </c>
      <c r="E357" s="15"/>
      <c r="F357" s="15"/>
      <c r="G357" s="15"/>
      <c r="H357" s="15"/>
      <c r="I357" s="15"/>
      <c r="J357" s="15"/>
      <c r="K357" s="15"/>
      <c r="L357" s="2"/>
      <c r="M357" s="15"/>
      <c r="N357" s="15"/>
      <c r="O357" s="15"/>
      <c r="P357" s="15"/>
      <c r="Q357" s="15"/>
      <c r="R357" s="15"/>
      <c r="S357" s="2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</row>
    <row r="358" spans="1:39" x14ac:dyDescent="0.2">
      <c r="A358" s="25" t="s">
        <v>124</v>
      </c>
      <c r="B358" s="24">
        <f t="shared" si="61"/>
        <v>0</v>
      </c>
      <c r="C358" s="24">
        <f t="shared" si="62"/>
        <v>0</v>
      </c>
      <c r="D358" s="24">
        <f t="shared" si="63"/>
        <v>0</v>
      </c>
      <c r="E358" s="23"/>
      <c r="F358" s="23"/>
      <c r="G358" s="23"/>
      <c r="H358" s="23"/>
      <c r="I358" s="23"/>
      <c r="J358" s="23"/>
      <c r="K358" s="23"/>
      <c r="L358" s="2"/>
      <c r="M358" s="23"/>
      <c r="N358" s="23"/>
      <c r="O358" s="23"/>
      <c r="P358" s="23"/>
      <c r="Q358" s="23"/>
      <c r="R358" s="23"/>
      <c r="S358" s="2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</row>
    <row r="359" spans="1:39" x14ac:dyDescent="0.2">
      <c r="A359" s="22" t="s">
        <v>123</v>
      </c>
      <c r="B359" s="16">
        <f t="shared" si="61"/>
        <v>0</v>
      </c>
      <c r="C359" s="16">
        <f t="shared" si="62"/>
        <v>0</v>
      </c>
      <c r="D359" s="16">
        <f t="shared" si="63"/>
        <v>0</v>
      </c>
      <c r="E359" s="15"/>
      <c r="F359" s="15"/>
      <c r="G359" s="15"/>
      <c r="H359" s="15"/>
      <c r="I359" s="15"/>
      <c r="J359" s="15"/>
      <c r="K359" s="15"/>
      <c r="L359" s="2"/>
      <c r="M359" s="15"/>
      <c r="N359" s="15"/>
      <c r="O359" s="15"/>
      <c r="P359" s="15"/>
      <c r="Q359" s="15"/>
      <c r="R359" s="15"/>
      <c r="S359" s="2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</row>
    <row r="360" spans="1:39" x14ac:dyDescent="0.2">
      <c r="A360" s="25" t="s">
        <v>122</v>
      </c>
      <c r="B360" s="24">
        <f t="shared" si="61"/>
        <v>0</v>
      </c>
      <c r="C360" s="24">
        <f t="shared" si="62"/>
        <v>0</v>
      </c>
      <c r="D360" s="24">
        <f t="shared" si="63"/>
        <v>0</v>
      </c>
      <c r="E360" s="23"/>
      <c r="F360" s="23"/>
      <c r="G360" s="23"/>
      <c r="H360" s="23"/>
      <c r="I360" s="23"/>
      <c r="J360" s="23"/>
      <c r="K360" s="23"/>
      <c r="L360" s="2"/>
      <c r="M360" s="23"/>
      <c r="N360" s="23"/>
      <c r="O360" s="23"/>
      <c r="P360" s="23"/>
      <c r="Q360" s="23"/>
      <c r="R360" s="23"/>
      <c r="S360" s="2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</row>
    <row r="361" spans="1:39" x14ac:dyDescent="0.2">
      <c r="A361" s="22" t="s">
        <v>121</v>
      </c>
      <c r="B361" s="16">
        <f t="shared" si="61"/>
        <v>0</v>
      </c>
      <c r="C361" s="16">
        <f t="shared" si="62"/>
        <v>0</v>
      </c>
      <c r="D361" s="16">
        <f t="shared" si="63"/>
        <v>0</v>
      </c>
      <c r="E361" s="15"/>
      <c r="F361" s="15"/>
      <c r="G361" s="15"/>
      <c r="H361" s="15"/>
      <c r="I361" s="15"/>
      <c r="J361" s="15"/>
      <c r="K361" s="15"/>
      <c r="L361" s="2"/>
      <c r="M361" s="15"/>
      <c r="N361" s="15"/>
      <c r="O361" s="15"/>
      <c r="P361" s="15"/>
      <c r="Q361" s="15"/>
      <c r="R361" s="15"/>
      <c r="S361" s="2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</row>
    <row r="362" spans="1:39" x14ac:dyDescent="0.2">
      <c r="A362" s="25" t="s">
        <v>120</v>
      </c>
      <c r="B362" s="24">
        <f t="shared" si="61"/>
        <v>0</v>
      </c>
      <c r="C362" s="24">
        <f t="shared" si="62"/>
        <v>0</v>
      </c>
      <c r="D362" s="24">
        <f t="shared" si="63"/>
        <v>0</v>
      </c>
      <c r="E362" s="23"/>
      <c r="F362" s="23"/>
      <c r="G362" s="23"/>
      <c r="H362" s="23"/>
      <c r="I362" s="23"/>
      <c r="J362" s="23"/>
      <c r="K362" s="23"/>
      <c r="L362" s="2"/>
      <c r="M362" s="23"/>
      <c r="N362" s="23"/>
      <c r="O362" s="23"/>
      <c r="P362" s="23"/>
      <c r="Q362" s="23"/>
      <c r="R362" s="23"/>
      <c r="S362" s="2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</row>
    <row r="363" spans="1:39" x14ac:dyDescent="0.2">
      <c r="A363" s="22" t="s">
        <v>119</v>
      </c>
      <c r="B363" s="16">
        <f t="shared" si="61"/>
        <v>0</v>
      </c>
      <c r="C363" s="16">
        <f t="shared" si="62"/>
        <v>0</v>
      </c>
      <c r="D363" s="16">
        <f t="shared" si="63"/>
        <v>0</v>
      </c>
      <c r="E363" s="15"/>
      <c r="F363" s="15"/>
      <c r="G363" s="15"/>
      <c r="H363" s="15"/>
      <c r="I363" s="15"/>
      <c r="J363" s="15"/>
      <c r="K363" s="15"/>
      <c r="L363" s="2"/>
      <c r="M363" s="15"/>
      <c r="N363" s="15"/>
      <c r="O363" s="15"/>
      <c r="P363" s="15"/>
      <c r="Q363" s="15"/>
      <c r="R363" s="15"/>
      <c r="S363" s="2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</row>
    <row r="364" spans="1:39" x14ac:dyDescent="0.2">
      <c r="A364" s="25" t="s">
        <v>118</v>
      </c>
      <c r="B364" s="24">
        <f t="shared" si="61"/>
        <v>0</v>
      </c>
      <c r="C364" s="24">
        <f t="shared" si="62"/>
        <v>0</v>
      </c>
      <c r="D364" s="24">
        <f t="shared" si="63"/>
        <v>0</v>
      </c>
      <c r="E364" s="23"/>
      <c r="F364" s="23"/>
      <c r="G364" s="23"/>
      <c r="H364" s="23"/>
      <c r="I364" s="23"/>
      <c r="J364" s="23"/>
      <c r="K364" s="23"/>
      <c r="L364" s="2"/>
      <c r="M364" s="23"/>
      <c r="N364" s="23"/>
      <c r="O364" s="23"/>
      <c r="P364" s="23"/>
      <c r="Q364" s="23"/>
      <c r="R364" s="23"/>
      <c r="S364" s="2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</row>
    <row r="365" spans="1:39" x14ac:dyDescent="0.2">
      <c r="A365" s="22" t="s">
        <v>117</v>
      </c>
      <c r="B365" s="16">
        <f t="shared" si="61"/>
        <v>0</v>
      </c>
      <c r="C365" s="16">
        <f t="shared" si="62"/>
        <v>0</v>
      </c>
      <c r="D365" s="16">
        <f t="shared" si="63"/>
        <v>0</v>
      </c>
      <c r="E365" s="15"/>
      <c r="F365" s="15"/>
      <c r="G365" s="15"/>
      <c r="H365" s="15"/>
      <c r="I365" s="15"/>
      <c r="J365" s="15"/>
      <c r="K365" s="15"/>
      <c r="L365" s="2"/>
      <c r="M365" s="15"/>
      <c r="N365" s="15"/>
      <c r="O365" s="15"/>
      <c r="P365" s="15"/>
      <c r="Q365" s="15"/>
      <c r="R365" s="15"/>
      <c r="S365" s="2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</row>
    <row r="366" spans="1:39" x14ac:dyDescent="0.2">
      <c r="A366" s="25" t="s">
        <v>116</v>
      </c>
      <c r="B366" s="24">
        <f t="shared" si="61"/>
        <v>0</v>
      </c>
      <c r="C366" s="24">
        <f t="shared" si="62"/>
        <v>0</v>
      </c>
      <c r="D366" s="24">
        <f t="shared" si="63"/>
        <v>0</v>
      </c>
      <c r="E366" s="23"/>
      <c r="F366" s="23"/>
      <c r="G366" s="23"/>
      <c r="H366" s="23"/>
      <c r="I366" s="23"/>
      <c r="J366" s="23"/>
      <c r="K366" s="23"/>
      <c r="L366" s="2"/>
      <c r="M366" s="23"/>
      <c r="N366" s="23"/>
      <c r="O366" s="23"/>
      <c r="P366" s="23"/>
      <c r="Q366" s="23"/>
      <c r="R366" s="23"/>
      <c r="S366" s="2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</row>
    <row r="367" spans="1:39" x14ac:dyDescent="0.2">
      <c r="A367" s="22" t="s">
        <v>115</v>
      </c>
      <c r="B367" s="16">
        <f t="shared" si="61"/>
        <v>0</v>
      </c>
      <c r="C367" s="16">
        <f t="shared" si="62"/>
        <v>0</v>
      </c>
      <c r="D367" s="16">
        <f t="shared" si="63"/>
        <v>0</v>
      </c>
      <c r="E367" s="15"/>
      <c r="F367" s="15"/>
      <c r="G367" s="15"/>
      <c r="H367" s="15"/>
      <c r="I367" s="15"/>
      <c r="J367" s="15"/>
      <c r="K367" s="15"/>
      <c r="L367" s="2"/>
      <c r="M367" s="15"/>
      <c r="N367" s="15"/>
      <c r="O367" s="15"/>
      <c r="P367" s="15"/>
      <c r="Q367" s="15"/>
      <c r="R367" s="15"/>
      <c r="S367" s="2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</row>
    <row r="368" spans="1:39" x14ac:dyDescent="0.2">
      <c r="A368" s="25" t="s">
        <v>114</v>
      </c>
      <c r="B368" s="24">
        <f t="shared" si="61"/>
        <v>0</v>
      </c>
      <c r="C368" s="24">
        <f t="shared" si="62"/>
        <v>0</v>
      </c>
      <c r="D368" s="24">
        <f t="shared" si="63"/>
        <v>0</v>
      </c>
      <c r="E368" s="23"/>
      <c r="F368" s="23"/>
      <c r="G368" s="23"/>
      <c r="H368" s="23"/>
      <c r="I368" s="23"/>
      <c r="J368" s="23"/>
      <c r="K368" s="23"/>
      <c r="L368" s="2"/>
      <c r="M368" s="23"/>
      <c r="N368" s="23"/>
      <c r="O368" s="23"/>
      <c r="P368" s="23"/>
      <c r="Q368" s="23"/>
      <c r="R368" s="23"/>
      <c r="S368" s="2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</row>
    <row r="369" spans="1:39" x14ac:dyDescent="0.2">
      <c r="A369" s="22" t="s">
        <v>113</v>
      </c>
      <c r="B369" s="16">
        <f t="shared" si="61"/>
        <v>0</v>
      </c>
      <c r="C369" s="16">
        <f t="shared" si="62"/>
        <v>0</v>
      </c>
      <c r="D369" s="16">
        <f t="shared" si="63"/>
        <v>0</v>
      </c>
      <c r="E369" s="15"/>
      <c r="F369" s="15"/>
      <c r="G369" s="15"/>
      <c r="H369" s="15"/>
      <c r="I369" s="15"/>
      <c r="J369" s="15"/>
      <c r="K369" s="15"/>
      <c r="L369" s="2"/>
      <c r="M369" s="15"/>
      <c r="N369" s="15"/>
      <c r="O369" s="15"/>
      <c r="P369" s="15"/>
      <c r="Q369" s="15"/>
      <c r="R369" s="15"/>
      <c r="S369" s="2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</row>
    <row r="370" spans="1:39" x14ac:dyDescent="0.2">
      <c r="A370" s="25" t="s">
        <v>112</v>
      </c>
      <c r="B370" s="24">
        <f t="shared" si="61"/>
        <v>0</v>
      </c>
      <c r="C370" s="24">
        <f t="shared" si="62"/>
        <v>0</v>
      </c>
      <c r="D370" s="24">
        <f t="shared" si="63"/>
        <v>0</v>
      </c>
      <c r="E370" s="23"/>
      <c r="F370" s="23"/>
      <c r="G370" s="23"/>
      <c r="H370" s="23"/>
      <c r="I370" s="23"/>
      <c r="J370" s="23"/>
      <c r="K370" s="23"/>
      <c r="L370" s="2"/>
      <c r="M370" s="23"/>
      <c r="N370" s="23"/>
      <c r="O370" s="23"/>
      <c r="P370" s="23"/>
      <c r="Q370" s="23"/>
      <c r="R370" s="23"/>
      <c r="S370" s="2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</row>
    <row r="371" spans="1:39" x14ac:dyDescent="0.2">
      <c r="A371" s="22" t="s">
        <v>111</v>
      </c>
      <c r="B371" s="16">
        <f t="shared" si="61"/>
        <v>0</v>
      </c>
      <c r="C371" s="16">
        <f t="shared" si="62"/>
        <v>0</v>
      </c>
      <c r="D371" s="16">
        <f t="shared" si="63"/>
        <v>0</v>
      </c>
      <c r="E371" s="15"/>
      <c r="F371" s="15"/>
      <c r="G371" s="15"/>
      <c r="H371" s="15"/>
      <c r="I371" s="15"/>
      <c r="J371" s="15"/>
      <c r="K371" s="15"/>
      <c r="L371" s="2"/>
      <c r="M371" s="15"/>
      <c r="N371" s="15"/>
      <c r="O371" s="15"/>
      <c r="P371" s="15"/>
      <c r="Q371" s="15"/>
      <c r="R371" s="15"/>
      <c r="S371" s="2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</row>
    <row r="372" spans="1:39" x14ac:dyDescent="0.2">
      <c r="A372" s="25" t="s">
        <v>110</v>
      </c>
      <c r="B372" s="24">
        <f t="shared" si="61"/>
        <v>0</v>
      </c>
      <c r="C372" s="24">
        <f t="shared" si="62"/>
        <v>0</v>
      </c>
      <c r="D372" s="24">
        <f t="shared" si="63"/>
        <v>0</v>
      </c>
      <c r="E372" s="23"/>
      <c r="F372" s="23"/>
      <c r="G372" s="23"/>
      <c r="H372" s="23"/>
      <c r="I372" s="23"/>
      <c r="J372" s="23"/>
      <c r="K372" s="23"/>
      <c r="L372" s="2"/>
      <c r="M372" s="23"/>
      <c r="N372" s="23"/>
      <c r="O372" s="23"/>
      <c r="P372" s="23"/>
      <c r="Q372" s="23"/>
      <c r="R372" s="23"/>
      <c r="S372" s="2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</row>
    <row r="373" spans="1:39" x14ac:dyDescent="0.2">
      <c r="A373" s="22" t="s">
        <v>109</v>
      </c>
      <c r="B373" s="16">
        <f t="shared" si="61"/>
        <v>0</v>
      </c>
      <c r="C373" s="16">
        <f t="shared" si="62"/>
        <v>0</v>
      </c>
      <c r="D373" s="16">
        <f t="shared" si="63"/>
        <v>0</v>
      </c>
      <c r="E373" s="15"/>
      <c r="F373" s="15"/>
      <c r="G373" s="15"/>
      <c r="H373" s="15"/>
      <c r="I373" s="15"/>
      <c r="J373" s="15"/>
      <c r="K373" s="15"/>
      <c r="L373" s="2"/>
      <c r="M373" s="15"/>
      <c r="N373" s="15"/>
      <c r="O373" s="15"/>
      <c r="P373" s="15"/>
      <c r="Q373" s="15"/>
      <c r="R373" s="15"/>
      <c r="S373" s="2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</row>
    <row r="374" spans="1:39" x14ac:dyDescent="0.2">
      <c r="A374" s="25" t="s">
        <v>108</v>
      </c>
      <c r="B374" s="24">
        <f t="shared" si="61"/>
        <v>0</v>
      </c>
      <c r="C374" s="24">
        <f t="shared" si="62"/>
        <v>0</v>
      </c>
      <c r="D374" s="24">
        <f t="shared" si="63"/>
        <v>0</v>
      </c>
      <c r="E374" s="23"/>
      <c r="F374" s="23"/>
      <c r="G374" s="23"/>
      <c r="H374" s="23"/>
      <c r="I374" s="23"/>
      <c r="J374" s="23"/>
      <c r="K374" s="23"/>
      <c r="L374" s="2"/>
      <c r="M374" s="23"/>
      <c r="N374" s="23"/>
      <c r="O374" s="23"/>
      <c r="P374" s="23"/>
      <c r="Q374" s="23"/>
      <c r="R374" s="23"/>
      <c r="S374" s="2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</row>
    <row r="375" spans="1:39" x14ac:dyDescent="0.2">
      <c r="A375" s="22" t="s">
        <v>107</v>
      </c>
      <c r="B375" s="16">
        <f t="shared" si="61"/>
        <v>0</v>
      </c>
      <c r="C375" s="16">
        <f t="shared" si="62"/>
        <v>0</v>
      </c>
      <c r="D375" s="16">
        <f t="shared" si="63"/>
        <v>0</v>
      </c>
      <c r="E375" s="15"/>
      <c r="F375" s="15"/>
      <c r="G375" s="15"/>
      <c r="H375" s="15"/>
      <c r="I375" s="15"/>
      <c r="J375" s="15"/>
      <c r="K375" s="15"/>
      <c r="L375" s="2"/>
      <c r="M375" s="15"/>
      <c r="N375" s="15"/>
      <c r="O375" s="15"/>
      <c r="P375" s="15"/>
      <c r="Q375" s="15"/>
      <c r="R375" s="15"/>
      <c r="S375" s="2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</row>
    <row r="376" spans="1:39" x14ac:dyDescent="0.2">
      <c r="A376" s="25" t="s">
        <v>50</v>
      </c>
      <c r="B376" s="24">
        <f t="shared" si="61"/>
        <v>0</v>
      </c>
      <c r="C376" s="24">
        <f t="shared" si="62"/>
        <v>0</v>
      </c>
      <c r="D376" s="24">
        <f t="shared" si="63"/>
        <v>0</v>
      </c>
      <c r="E376" s="23"/>
      <c r="F376" s="23"/>
      <c r="G376" s="23"/>
      <c r="H376" s="23"/>
      <c r="I376" s="23"/>
      <c r="J376" s="23"/>
      <c r="K376" s="23"/>
      <c r="L376" s="2"/>
      <c r="M376" s="23"/>
      <c r="N376" s="23"/>
      <c r="O376" s="23"/>
      <c r="P376" s="23"/>
      <c r="Q376" s="23"/>
      <c r="R376" s="23"/>
      <c r="S376" s="2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</row>
    <row r="377" spans="1:39" x14ac:dyDescent="0.2">
      <c r="A377" s="22" t="s">
        <v>0</v>
      </c>
      <c r="B377" s="16">
        <f t="shared" si="61"/>
        <v>0</v>
      </c>
      <c r="C377" s="16">
        <f t="shared" si="62"/>
        <v>0</v>
      </c>
      <c r="D377" s="16">
        <f t="shared" si="63"/>
        <v>0</v>
      </c>
      <c r="E377" s="15"/>
      <c r="F377" s="15"/>
      <c r="G377" s="15"/>
      <c r="H377" s="15"/>
      <c r="I377" s="15"/>
      <c r="J377" s="15"/>
      <c r="K377" s="15"/>
      <c r="L377" s="2"/>
      <c r="M377" s="15"/>
      <c r="N377" s="15"/>
      <c r="O377" s="15"/>
      <c r="P377" s="15"/>
      <c r="Q377" s="15"/>
      <c r="R377" s="15"/>
      <c r="S377" s="2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</row>
    <row r="378" spans="1:39" x14ac:dyDescent="0.2">
      <c r="B378" s="8"/>
      <c r="C378" s="8"/>
      <c r="D378" s="8"/>
      <c r="L378" s="2"/>
      <c r="S378" s="2"/>
    </row>
    <row r="379" spans="1:39" x14ac:dyDescent="0.2">
      <c r="A379" s="13" t="s">
        <v>106</v>
      </c>
      <c r="B379" s="8"/>
      <c r="C379" s="8"/>
      <c r="D379" s="8"/>
      <c r="E379" s="1" t="s">
        <v>105</v>
      </c>
      <c r="L379" s="2"/>
      <c r="S379" s="2"/>
    </row>
    <row r="380" spans="1:39" x14ac:dyDescent="0.2">
      <c r="A380" s="25" t="s">
        <v>104</v>
      </c>
      <c r="B380" s="24">
        <f t="shared" ref="B380:B385" si="64">SUM($E380:$N380)</f>
        <v>244</v>
      </c>
      <c r="C380" s="24">
        <f t="shared" ref="C380:C385" si="65">SUM($O380:$Z380)</f>
        <v>533</v>
      </c>
      <c r="D380" s="24">
        <f t="shared" ref="D380:D385" si="66">SUM(B380,C380)</f>
        <v>777</v>
      </c>
      <c r="E380" s="23"/>
      <c r="F380" s="23"/>
      <c r="G380" s="23"/>
      <c r="H380" s="23"/>
      <c r="I380" s="23"/>
      <c r="J380" s="23"/>
      <c r="K380" s="23"/>
      <c r="L380" s="2">
        <v>37</v>
      </c>
      <c r="M380" s="23">
        <v>123</v>
      </c>
      <c r="N380" s="23">
        <v>84</v>
      </c>
      <c r="O380" s="23">
        <v>137</v>
      </c>
      <c r="P380" s="23">
        <v>68</v>
      </c>
      <c r="Q380" s="23">
        <v>144</v>
      </c>
      <c r="R380" s="23">
        <v>88</v>
      </c>
      <c r="S380" s="2">
        <v>96</v>
      </c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</row>
    <row r="381" spans="1:39" x14ac:dyDescent="0.2">
      <c r="A381" s="22" t="s">
        <v>103</v>
      </c>
      <c r="B381" s="16">
        <f t="shared" si="64"/>
        <v>66</v>
      </c>
      <c r="C381" s="16">
        <f t="shared" si="65"/>
        <v>144</v>
      </c>
      <c r="D381" s="16">
        <f t="shared" si="66"/>
        <v>210</v>
      </c>
      <c r="E381" s="15"/>
      <c r="F381" s="15"/>
      <c r="G381" s="15"/>
      <c r="H381" s="15"/>
      <c r="I381" s="15"/>
      <c r="J381" s="15"/>
      <c r="K381" s="15"/>
      <c r="L381" s="2">
        <v>7</v>
      </c>
      <c r="M381" s="15">
        <v>36</v>
      </c>
      <c r="N381" s="15">
        <v>23</v>
      </c>
      <c r="O381" s="15">
        <v>42</v>
      </c>
      <c r="P381" s="15">
        <v>18</v>
      </c>
      <c r="Q381" s="15">
        <v>29</v>
      </c>
      <c r="R381" s="15">
        <v>11</v>
      </c>
      <c r="S381" s="2">
        <v>44</v>
      </c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</row>
    <row r="382" spans="1:39" x14ac:dyDescent="0.2">
      <c r="A382" s="25" t="s">
        <v>102</v>
      </c>
      <c r="B382" s="24">
        <f t="shared" si="64"/>
        <v>13</v>
      </c>
      <c r="C382" s="24">
        <f t="shared" si="65"/>
        <v>42</v>
      </c>
      <c r="D382" s="24">
        <f t="shared" si="66"/>
        <v>55</v>
      </c>
      <c r="E382" s="23"/>
      <c r="F382" s="23"/>
      <c r="G382" s="23"/>
      <c r="H382" s="23"/>
      <c r="I382" s="23"/>
      <c r="J382" s="23"/>
      <c r="K382" s="23"/>
      <c r="L382" s="2">
        <v>3</v>
      </c>
      <c r="M382" s="23">
        <v>10</v>
      </c>
      <c r="N382" s="23"/>
      <c r="O382" s="23">
        <v>6</v>
      </c>
      <c r="P382" s="23">
        <v>6</v>
      </c>
      <c r="Q382" s="23">
        <v>15</v>
      </c>
      <c r="R382" s="23">
        <v>5</v>
      </c>
      <c r="S382" s="2">
        <v>10</v>
      </c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</row>
    <row r="383" spans="1:39" x14ac:dyDescent="0.2">
      <c r="A383" s="22" t="s">
        <v>101</v>
      </c>
      <c r="B383" s="16">
        <f t="shared" si="64"/>
        <v>4</v>
      </c>
      <c r="C383" s="16">
        <f t="shared" si="65"/>
        <v>23</v>
      </c>
      <c r="D383" s="16">
        <f t="shared" si="66"/>
        <v>27</v>
      </c>
      <c r="E383" s="15"/>
      <c r="F383" s="15"/>
      <c r="G383" s="15"/>
      <c r="H383" s="15"/>
      <c r="I383" s="15"/>
      <c r="J383" s="15"/>
      <c r="K383" s="15"/>
      <c r="L383" s="2">
        <v>2</v>
      </c>
      <c r="M383" s="15">
        <v>2</v>
      </c>
      <c r="N383" s="15"/>
      <c r="O383" s="15">
        <v>8</v>
      </c>
      <c r="P383" s="15">
        <v>3</v>
      </c>
      <c r="Q383" s="15">
        <v>6</v>
      </c>
      <c r="R383" s="15">
        <v>2</v>
      </c>
      <c r="S383" s="2">
        <v>4</v>
      </c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</row>
    <row r="384" spans="1:39" x14ac:dyDescent="0.2">
      <c r="A384" s="25" t="s">
        <v>50</v>
      </c>
      <c r="B384" s="24">
        <f t="shared" si="64"/>
        <v>9</v>
      </c>
      <c r="C384" s="24">
        <f t="shared" si="65"/>
        <v>26</v>
      </c>
      <c r="D384" s="24">
        <f t="shared" si="66"/>
        <v>35</v>
      </c>
      <c r="E384" s="23"/>
      <c r="F384" s="23"/>
      <c r="G384" s="23"/>
      <c r="H384" s="23"/>
      <c r="I384" s="23"/>
      <c r="J384" s="23"/>
      <c r="K384" s="23"/>
      <c r="L384" s="2">
        <v>1</v>
      </c>
      <c r="M384" s="23">
        <v>3</v>
      </c>
      <c r="N384" s="23">
        <v>5</v>
      </c>
      <c r="O384" s="23">
        <v>8</v>
      </c>
      <c r="P384" s="23">
        <v>7</v>
      </c>
      <c r="Q384" s="23">
        <v>2</v>
      </c>
      <c r="R384" s="23">
        <v>9</v>
      </c>
      <c r="S384" s="2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</row>
    <row r="385" spans="1:39" x14ac:dyDescent="0.2">
      <c r="A385" s="22" t="s">
        <v>0</v>
      </c>
      <c r="B385" s="16">
        <f t="shared" si="64"/>
        <v>6</v>
      </c>
      <c r="C385" s="16">
        <f t="shared" si="65"/>
        <v>8</v>
      </c>
      <c r="D385" s="16">
        <f t="shared" si="66"/>
        <v>14</v>
      </c>
      <c r="E385" s="15"/>
      <c r="F385" s="15"/>
      <c r="G385" s="15"/>
      <c r="H385" s="15"/>
      <c r="I385" s="15"/>
      <c r="J385" s="15"/>
      <c r="K385" s="15"/>
      <c r="L385" s="2">
        <v>2</v>
      </c>
      <c r="M385" s="15">
        <v>2</v>
      </c>
      <c r="N385" s="15">
        <v>2</v>
      </c>
      <c r="O385" s="15">
        <v>7</v>
      </c>
      <c r="P385" s="15"/>
      <c r="Q385" s="15"/>
      <c r="R385" s="15">
        <v>1</v>
      </c>
      <c r="S385" s="2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</row>
    <row r="386" spans="1:39" x14ac:dyDescent="0.2">
      <c r="B386" s="8"/>
      <c r="C386" s="8"/>
      <c r="D386" s="8"/>
      <c r="L386" s="2"/>
      <c r="S386" s="2"/>
    </row>
    <row r="387" spans="1:39" x14ac:dyDescent="0.2">
      <c r="A387" s="13" t="s">
        <v>100</v>
      </c>
      <c r="B387" s="8"/>
      <c r="C387" s="8"/>
      <c r="D387" s="8"/>
      <c r="E387" s="1" t="s">
        <v>99</v>
      </c>
      <c r="L387" s="2"/>
      <c r="S387" s="2"/>
    </row>
    <row r="388" spans="1:39" x14ac:dyDescent="0.2">
      <c r="A388" s="25" t="s">
        <v>98</v>
      </c>
      <c r="B388" s="24">
        <f t="shared" ref="B388:B398" si="67">SUM($E388:$N388)</f>
        <v>5</v>
      </c>
      <c r="C388" s="24">
        <f t="shared" ref="C388:C398" si="68">SUM($O388:$Z388)</f>
        <v>0</v>
      </c>
      <c r="D388" s="24">
        <f t="shared" ref="D388:D398" si="69">SUM(B388,C388)</f>
        <v>5</v>
      </c>
      <c r="E388" s="23"/>
      <c r="F388" s="23"/>
      <c r="G388" s="23"/>
      <c r="H388" s="23"/>
      <c r="I388" s="23"/>
      <c r="J388" s="23"/>
      <c r="K388" s="23"/>
      <c r="L388" s="2">
        <v>1</v>
      </c>
      <c r="M388" s="23"/>
      <c r="N388" s="23">
        <v>4</v>
      </c>
      <c r="O388" s="23"/>
      <c r="P388" s="23"/>
      <c r="Q388" s="23"/>
      <c r="R388" s="23"/>
      <c r="S388" s="2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</row>
    <row r="389" spans="1:39" x14ac:dyDescent="0.2">
      <c r="A389" s="22" t="s">
        <v>97</v>
      </c>
      <c r="B389" s="16">
        <f t="shared" si="67"/>
        <v>0</v>
      </c>
      <c r="C389" s="16">
        <f t="shared" si="68"/>
        <v>3</v>
      </c>
      <c r="D389" s="16">
        <f t="shared" si="69"/>
        <v>3</v>
      </c>
      <c r="E389" s="15"/>
      <c r="F389" s="15"/>
      <c r="G389" s="15"/>
      <c r="H389" s="15"/>
      <c r="I389" s="15"/>
      <c r="J389" s="15"/>
      <c r="K389" s="15"/>
      <c r="L389" s="2"/>
      <c r="M389" s="15"/>
      <c r="N389" s="15"/>
      <c r="O389" s="15">
        <v>3</v>
      </c>
      <c r="P389" s="15"/>
      <c r="Q389" s="15"/>
      <c r="R389" s="15"/>
      <c r="S389" s="2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</row>
    <row r="390" spans="1:39" x14ac:dyDescent="0.2">
      <c r="A390" s="25" t="s">
        <v>96</v>
      </c>
      <c r="B390" s="24">
        <f t="shared" si="67"/>
        <v>11</v>
      </c>
      <c r="C390" s="24">
        <f t="shared" si="68"/>
        <v>12</v>
      </c>
      <c r="D390" s="24">
        <f t="shared" si="69"/>
        <v>23</v>
      </c>
      <c r="E390" s="23"/>
      <c r="F390" s="23"/>
      <c r="G390" s="23"/>
      <c r="H390" s="23"/>
      <c r="I390" s="23"/>
      <c r="J390" s="23"/>
      <c r="K390" s="23"/>
      <c r="L390" s="2">
        <v>3</v>
      </c>
      <c r="M390" s="23">
        <v>3</v>
      </c>
      <c r="N390" s="23">
        <v>5</v>
      </c>
      <c r="O390" s="23">
        <v>8</v>
      </c>
      <c r="P390" s="23"/>
      <c r="Q390" s="23">
        <v>3</v>
      </c>
      <c r="R390" s="23">
        <v>1</v>
      </c>
      <c r="S390" s="2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</row>
    <row r="391" spans="1:39" x14ac:dyDescent="0.2">
      <c r="A391" s="22" t="s">
        <v>95</v>
      </c>
      <c r="B391" s="16">
        <f t="shared" si="67"/>
        <v>8</v>
      </c>
      <c r="C391" s="16">
        <f t="shared" si="68"/>
        <v>16</v>
      </c>
      <c r="D391" s="16">
        <f t="shared" si="69"/>
        <v>24</v>
      </c>
      <c r="E391" s="15"/>
      <c r="F391" s="15"/>
      <c r="G391" s="15"/>
      <c r="H391" s="15"/>
      <c r="I391" s="15"/>
      <c r="J391" s="15"/>
      <c r="K391" s="15"/>
      <c r="L391" s="2">
        <v>2</v>
      </c>
      <c r="M391" s="15">
        <v>3</v>
      </c>
      <c r="N391" s="15">
        <v>3</v>
      </c>
      <c r="O391" s="15">
        <v>2</v>
      </c>
      <c r="P391" s="15">
        <v>3</v>
      </c>
      <c r="Q391" s="15">
        <v>6</v>
      </c>
      <c r="R391" s="15"/>
      <c r="S391" s="2">
        <v>5</v>
      </c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</row>
    <row r="392" spans="1:39" x14ac:dyDescent="0.2">
      <c r="A392" s="25" t="s">
        <v>94</v>
      </c>
      <c r="B392" s="24">
        <f t="shared" si="67"/>
        <v>0</v>
      </c>
      <c r="C392" s="24">
        <f t="shared" si="68"/>
        <v>0</v>
      </c>
      <c r="D392" s="24">
        <f t="shared" si="69"/>
        <v>0</v>
      </c>
      <c r="E392" s="23"/>
      <c r="F392" s="23"/>
      <c r="G392" s="23"/>
      <c r="H392" s="23"/>
      <c r="I392" s="23"/>
      <c r="J392" s="23"/>
      <c r="K392" s="23"/>
      <c r="L392" s="2"/>
      <c r="M392" s="23"/>
      <c r="N392" s="23"/>
      <c r="O392" s="23"/>
      <c r="P392" s="23"/>
      <c r="Q392" s="23"/>
      <c r="R392" s="23"/>
      <c r="S392" s="2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</row>
    <row r="393" spans="1:39" x14ac:dyDescent="0.2">
      <c r="A393" s="22" t="s">
        <v>93</v>
      </c>
      <c r="B393" s="16">
        <f t="shared" si="67"/>
        <v>5</v>
      </c>
      <c r="C393" s="16">
        <f t="shared" si="68"/>
        <v>0</v>
      </c>
      <c r="D393" s="16">
        <f t="shared" si="69"/>
        <v>5</v>
      </c>
      <c r="E393" s="15"/>
      <c r="F393" s="15"/>
      <c r="G393" s="15"/>
      <c r="H393" s="15"/>
      <c r="I393" s="15"/>
      <c r="J393" s="15"/>
      <c r="K393" s="15"/>
      <c r="L393" s="2">
        <v>1</v>
      </c>
      <c r="M393" s="15"/>
      <c r="N393" s="15">
        <v>4</v>
      </c>
      <c r="O393" s="15"/>
      <c r="P393" s="15"/>
      <c r="Q393" s="15"/>
      <c r="R393" s="15"/>
      <c r="S393" s="2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</row>
    <row r="394" spans="1:39" x14ac:dyDescent="0.2">
      <c r="A394" s="25" t="s">
        <v>92</v>
      </c>
      <c r="B394" s="24">
        <f t="shared" si="67"/>
        <v>0</v>
      </c>
      <c r="C394" s="24">
        <f t="shared" si="68"/>
        <v>3</v>
      </c>
      <c r="D394" s="24">
        <f t="shared" si="69"/>
        <v>3</v>
      </c>
      <c r="E394" s="23"/>
      <c r="F394" s="23"/>
      <c r="G394" s="23"/>
      <c r="H394" s="23"/>
      <c r="I394" s="23"/>
      <c r="J394" s="23"/>
      <c r="K394" s="23"/>
      <c r="L394" s="2"/>
      <c r="M394" s="23"/>
      <c r="N394" s="23"/>
      <c r="O394" s="23">
        <v>3</v>
      </c>
      <c r="P394" s="23"/>
      <c r="Q394" s="23"/>
      <c r="R394" s="23"/>
      <c r="S394" s="2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</row>
    <row r="395" spans="1:39" x14ac:dyDescent="0.2">
      <c r="A395" s="22" t="s">
        <v>91</v>
      </c>
      <c r="B395" s="16">
        <f t="shared" si="67"/>
        <v>11</v>
      </c>
      <c r="C395" s="16">
        <f t="shared" si="68"/>
        <v>12</v>
      </c>
      <c r="D395" s="16">
        <f t="shared" si="69"/>
        <v>23</v>
      </c>
      <c r="E395" s="15"/>
      <c r="F395" s="15"/>
      <c r="G395" s="15"/>
      <c r="H395" s="15"/>
      <c r="I395" s="15"/>
      <c r="J395" s="15"/>
      <c r="K395" s="15"/>
      <c r="L395" s="2">
        <v>3</v>
      </c>
      <c r="M395" s="15">
        <v>3</v>
      </c>
      <c r="N395" s="15">
        <v>5</v>
      </c>
      <c r="O395" s="15">
        <v>8</v>
      </c>
      <c r="P395" s="15"/>
      <c r="Q395" s="15">
        <v>3</v>
      </c>
      <c r="R395" s="15">
        <v>1</v>
      </c>
      <c r="S395" s="2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</row>
    <row r="396" spans="1:39" x14ac:dyDescent="0.2">
      <c r="A396" s="25" t="s">
        <v>90</v>
      </c>
      <c r="B396" s="24">
        <f t="shared" si="67"/>
        <v>8</v>
      </c>
      <c r="C396" s="24">
        <f t="shared" si="68"/>
        <v>16</v>
      </c>
      <c r="D396" s="24">
        <f t="shared" si="69"/>
        <v>24</v>
      </c>
      <c r="E396" s="23"/>
      <c r="F396" s="23"/>
      <c r="G396" s="23"/>
      <c r="H396" s="23"/>
      <c r="I396" s="23"/>
      <c r="J396" s="23"/>
      <c r="K396" s="23"/>
      <c r="L396" s="2">
        <v>2</v>
      </c>
      <c r="M396" s="23">
        <v>3</v>
      </c>
      <c r="N396" s="23">
        <v>3</v>
      </c>
      <c r="O396" s="23">
        <v>2</v>
      </c>
      <c r="P396" s="23">
        <v>3</v>
      </c>
      <c r="Q396" s="23">
        <v>6</v>
      </c>
      <c r="R396" s="23"/>
      <c r="S396" s="2">
        <v>5</v>
      </c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</row>
    <row r="397" spans="1:39" x14ac:dyDescent="0.2">
      <c r="A397" s="22" t="s">
        <v>89</v>
      </c>
      <c r="B397" s="16">
        <f t="shared" si="67"/>
        <v>0</v>
      </c>
      <c r="C397" s="16">
        <f t="shared" si="68"/>
        <v>0</v>
      </c>
      <c r="D397" s="16">
        <f t="shared" si="69"/>
        <v>0</v>
      </c>
      <c r="E397" s="15"/>
      <c r="F397" s="15"/>
      <c r="G397" s="15"/>
      <c r="H397" s="15"/>
      <c r="I397" s="15"/>
      <c r="J397" s="15"/>
      <c r="K397" s="15"/>
      <c r="L397" s="2"/>
      <c r="M397" s="15"/>
      <c r="N397" s="15"/>
      <c r="O397" s="15"/>
      <c r="P397" s="15"/>
      <c r="Q397" s="15"/>
      <c r="R397" s="15"/>
      <c r="S397" s="2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</row>
    <row r="398" spans="1:39" x14ac:dyDescent="0.2">
      <c r="A398" s="25" t="s">
        <v>0</v>
      </c>
      <c r="B398" s="24">
        <f t="shared" si="67"/>
        <v>0</v>
      </c>
      <c r="C398" s="24">
        <f t="shared" si="68"/>
        <v>0</v>
      </c>
      <c r="D398" s="24">
        <f t="shared" si="69"/>
        <v>0</v>
      </c>
      <c r="E398" s="23"/>
      <c r="F398" s="23"/>
      <c r="G398" s="23"/>
      <c r="H398" s="23"/>
      <c r="I398" s="23"/>
      <c r="J398" s="23"/>
      <c r="K398" s="23"/>
      <c r="L398" s="2"/>
      <c r="M398" s="23"/>
      <c r="N398" s="23"/>
      <c r="O398" s="23"/>
      <c r="P398" s="23"/>
      <c r="Q398" s="23"/>
      <c r="R398" s="23"/>
      <c r="S398" s="2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</row>
    <row r="399" spans="1:39" x14ac:dyDescent="0.2">
      <c r="B399" s="8"/>
      <c r="C399" s="8"/>
      <c r="D399" s="8"/>
      <c r="L399" s="2"/>
      <c r="S399" s="2"/>
    </row>
    <row r="400" spans="1:39" x14ac:dyDescent="0.2">
      <c r="A400" s="13" t="s">
        <v>88</v>
      </c>
      <c r="B400" s="8"/>
      <c r="C400" s="8"/>
      <c r="D400" s="8"/>
      <c r="E400" s="1" t="s">
        <v>87</v>
      </c>
      <c r="L400" s="2"/>
      <c r="S400" s="2"/>
    </row>
    <row r="401" spans="1:39" x14ac:dyDescent="0.2">
      <c r="A401" s="25" t="s">
        <v>86</v>
      </c>
      <c r="B401" s="24">
        <f>SUM($E401:$N401)</f>
        <v>329</v>
      </c>
      <c r="C401" s="24">
        <f>SUM($O401:$Z401)</f>
        <v>729</v>
      </c>
      <c r="D401" s="24">
        <f>SUM(B401,C401)</f>
        <v>1058</v>
      </c>
      <c r="E401" s="23"/>
      <c r="F401" s="23"/>
      <c r="G401" s="23"/>
      <c r="H401" s="23"/>
      <c r="I401" s="23"/>
      <c r="J401" s="23"/>
      <c r="K401" s="23"/>
      <c r="L401" s="2">
        <v>48</v>
      </c>
      <c r="M401" s="23">
        <v>171</v>
      </c>
      <c r="N401" s="23">
        <v>110</v>
      </c>
      <c r="O401" s="23">
        <v>187</v>
      </c>
      <c r="P401" s="23">
        <v>97</v>
      </c>
      <c r="Q401" s="23">
        <v>188</v>
      </c>
      <c r="R401" s="23">
        <v>106</v>
      </c>
      <c r="S401" s="2">
        <v>151</v>
      </c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</row>
    <row r="402" spans="1:39" x14ac:dyDescent="0.2">
      <c r="A402" s="22" t="s">
        <v>85</v>
      </c>
      <c r="B402" s="16">
        <f>SUM($E402:$N402)</f>
        <v>0</v>
      </c>
      <c r="C402" s="16">
        <f>SUM($O402:$Z402)</f>
        <v>13</v>
      </c>
      <c r="D402" s="16">
        <f>SUM(B402,C402)</f>
        <v>13</v>
      </c>
      <c r="E402" s="15"/>
      <c r="F402" s="15"/>
      <c r="G402" s="15"/>
      <c r="H402" s="15"/>
      <c r="I402" s="15"/>
      <c r="J402" s="15"/>
      <c r="K402" s="15"/>
      <c r="L402" s="2"/>
      <c r="M402" s="15"/>
      <c r="N402" s="15"/>
      <c r="O402" s="15">
        <v>5</v>
      </c>
      <c r="P402" s="15"/>
      <c r="Q402" s="15">
        <v>8</v>
      </c>
      <c r="R402" s="15"/>
      <c r="S402" s="2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</row>
    <row r="403" spans="1:39" x14ac:dyDescent="0.2">
      <c r="A403" s="25" t="s">
        <v>84</v>
      </c>
      <c r="B403" s="24">
        <f>SUM($E403:$N403)</f>
        <v>7</v>
      </c>
      <c r="C403" s="24">
        <f>SUM($O403:$Z403)</f>
        <v>18</v>
      </c>
      <c r="D403" s="24">
        <f>SUM(B403,C403)</f>
        <v>25</v>
      </c>
      <c r="E403" s="23"/>
      <c r="F403" s="23"/>
      <c r="G403" s="23"/>
      <c r="H403" s="23"/>
      <c r="I403" s="23"/>
      <c r="J403" s="23"/>
      <c r="K403" s="23"/>
      <c r="L403" s="2">
        <v>2</v>
      </c>
      <c r="M403" s="23">
        <v>3</v>
      </c>
      <c r="N403" s="23">
        <v>2</v>
      </c>
      <c r="O403" s="23">
        <v>10</v>
      </c>
      <c r="P403" s="23">
        <v>5</v>
      </c>
      <c r="Q403" s="23"/>
      <c r="R403" s="23">
        <v>3</v>
      </c>
      <c r="S403" s="2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</row>
    <row r="404" spans="1:39" x14ac:dyDescent="0.2">
      <c r="A404" s="22" t="s">
        <v>83</v>
      </c>
      <c r="B404" s="16">
        <f>SUM($E404:$N404)</f>
        <v>0</v>
      </c>
      <c r="C404" s="16">
        <f>SUM($O404:$Z404)</f>
        <v>9</v>
      </c>
      <c r="D404" s="16">
        <f>SUM(B404,C404)</f>
        <v>9</v>
      </c>
      <c r="E404" s="15"/>
      <c r="F404" s="15"/>
      <c r="G404" s="15"/>
      <c r="H404" s="15"/>
      <c r="I404" s="15"/>
      <c r="J404" s="15"/>
      <c r="K404" s="15"/>
      <c r="L404" s="2"/>
      <c r="M404" s="15"/>
      <c r="N404" s="15"/>
      <c r="O404" s="15"/>
      <c r="P404" s="15"/>
      <c r="Q404" s="15"/>
      <c r="R404" s="15">
        <v>6</v>
      </c>
      <c r="S404" s="2">
        <v>3</v>
      </c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</row>
    <row r="405" spans="1:39" x14ac:dyDescent="0.2">
      <c r="A405" s="25" t="s">
        <v>0</v>
      </c>
      <c r="B405" s="24">
        <f>SUM($E405:$N405)</f>
        <v>6</v>
      </c>
      <c r="C405" s="24">
        <f>SUM($O405:$Z405)</f>
        <v>7</v>
      </c>
      <c r="D405" s="24">
        <f>SUM(B405,C405)</f>
        <v>13</v>
      </c>
      <c r="E405" s="23"/>
      <c r="F405" s="23"/>
      <c r="G405" s="23"/>
      <c r="H405" s="23"/>
      <c r="I405" s="23"/>
      <c r="J405" s="23"/>
      <c r="K405" s="23"/>
      <c r="L405" s="2">
        <v>2</v>
      </c>
      <c r="M405" s="23">
        <v>2</v>
      </c>
      <c r="N405" s="23">
        <v>2</v>
      </c>
      <c r="O405" s="23">
        <v>6</v>
      </c>
      <c r="P405" s="23"/>
      <c r="Q405" s="23"/>
      <c r="R405" s="23">
        <v>1</v>
      </c>
      <c r="S405" s="2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</row>
    <row r="406" spans="1:39" x14ac:dyDescent="0.2">
      <c r="B406" s="8"/>
      <c r="C406" s="8"/>
      <c r="D406" s="8"/>
      <c r="L406" s="2"/>
      <c r="S406" s="2"/>
    </row>
    <row r="407" spans="1:39" x14ac:dyDescent="0.2">
      <c r="A407" s="13" t="s">
        <v>82</v>
      </c>
      <c r="B407" s="8"/>
      <c r="C407" s="8"/>
      <c r="D407" s="8"/>
      <c r="E407" s="1" t="s">
        <v>81</v>
      </c>
      <c r="L407" s="2"/>
      <c r="S407" s="2"/>
    </row>
    <row r="408" spans="1:39" x14ac:dyDescent="0.2">
      <c r="A408" s="25" t="s">
        <v>80</v>
      </c>
      <c r="B408" s="24">
        <f t="shared" ref="B408:B415" si="70">SUM($E408:$N408)</f>
        <v>24</v>
      </c>
      <c r="C408" s="24">
        <f t="shared" ref="C408:C415" si="71">SUM($O408:$Z408)</f>
        <v>94</v>
      </c>
      <c r="D408" s="24">
        <f t="shared" ref="D408:D415" si="72">SUM(B408,C408)</f>
        <v>118</v>
      </c>
      <c r="E408" s="23"/>
      <c r="F408" s="23"/>
      <c r="G408" s="23"/>
      <c r="H408" s="23"/>
      <c r="I408" s="23"/>
      <c r="J408" s="23"/>
      <c r="K408" s="23"/>
      <c r="L408" s="2">
        <v>4</v>
      </c>
      <c r="M408" s="23">
        <v>11</v>
      </c>
      <c r="N408" s="23">
        <v>9</v>
      </c>
      <c r="O408" s="23">
        <v>26</v>
      </c>
      <c r="P408" s="23">
        <v>14</v>
      </c>
      <c r="Q408" s="23">
        <v>14</v>
      </c>
      <c r="R408" s="23">
        <v>14</v>
      </c>
      <c r="S408" s="2">
        <v>26</v>
      </c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</row>
    <row r="409" spans="1:39" x14ac:dyDescent="0.2">
      <c r="A409" s="22" t="s">
        <v>79</v>
      </c>
      <c r="B409" s="16">
        <f t="shared" si="70"/>
        <v>1</v>
      </c>
      <c r="C409" s="16">
        <f t="shared" si="71"/>
        <v>17</v>
      </c>
      <c r="D409" s="16">
        <f t="shared" si="72"/>
        <v>18</v>
      </c>
      <c r="E409" s="15"/>
      <c r="F409" s="15"/>
      <c r="G409" s="15"/>
      <c r="H409" s="15"/>
      <c r="I409" s="15"/>
      <c r="J409" s="15"/>
      <c r="K409" s="15"/>
      <c r="L409" s="2">
        <v>1</v>
      </c>
      <c r="M409" s="15"/>
      <c r="N409" s="15"/>
      <c r="O409" s="15">
        <v>8</v>
      </c>
      <c r="P409" s="15"/>
      <c r="Q409" s="15">
        <v>3</v>
      </c>
      <c r="R409" s="15">
        <v>6</v>
      </c>
      <c r="S409" s="2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</row>
    <row r="410" spans="1:39" x14ac:dyDescent="0.2">
      <c r="A410" s="25" t="s">
        <v>78</v>
      </c>
      <c r="B410" s="24">
        <f t="shared" si="70"/>
        <v>15</v>
      </c>
      <c r="C410" s="24">
        <f t="shared" si="71"/>
        <v>23</v>
      </c>
      <c r="D410" s="24">
        <f t="shared" si="72"/>
        <v>38</v>
      </c>
      <c r="E410" s="23"/>
      <c r="F410" s="23"/>
      <c r="G410" s="23"/>
      <c r="H410" s="23"/>
      <c r="I410" s="23"/>
      <c r="J410" s="23"/>
      <c r="K410" s="23"/>
      <c r="L410" s="2">
        <v>3</v>
      </c>
      <c r="M410" s="23">
        <v>3</v>
      </c>
      <c r="N410" s="23">
        <v>9</v>
      </c>
      <c r="O410" s="23">
        <v>5</v>
      </c>
      <c r="P410" s="23">
        <v>4</v>
      </c>
      <c r="Q410" s="23">
        <v>8</v>
      </c>
      <c r="R410" s="23"/>
      <c r="S410" s="2">
        <v>6</v>
      </c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</row>
    <row r="411" spans="1:39" x14ac:dyDescent="0.2">
      <c r="A411" s="22" t="s">
        <v>77</v>
      </c>
      <c r="B411" s="16">
        <f t="shared" si="70"/>
        <v>64</v>
      </c>
      <c r="C411" s="16">
        <f t="shared" si="71"/>
        <v>85</v>
      </c>
      <c r="D411" s="16">
        <f t="shared" si="72"/>
        <v>149</v>
      </c>
      <c r="E411" s="15"/>
      <c r="F411" s="15"/>
      <c r="G411" s="15"/>
      <c r="H411" s="15"/>
      <c r="I411" s="15"/>
      <c r="J411" s="15"/>
      <c r="K411" s="15"/>
      <c r="L411" s="2">
        <v>7</v>
      </c>
      <c r="M411" s="15">
        <v>42</v>
      </c>
      <c r="N411" s="15">
        <v>15</v>
      </c>
      <c r="O411" s="15">
        <v>25</v>
      </c>
      <c r="P411" s="15">
        <v>9</v>
      </c>
      <c r="Q411" s="15">
        <v>28</v>
      </c>
      <c r="R411" s="15">
        <v>12</v>
      </c>
      <c r="S411" s="2">
        <v>11</v>
      </c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</row>
    <row r="412" spans="1:39" x14ac:dyDescent="0.2">
      <c r="A412" s="25" t="s">
        <v>76</v>
      </c>
      <c r="B412" s="24">
        <f t="shared" si="70"/>
        <v>34</v>
      </c>
      <c r="C412" s="24">
        <f t="shared" si="71"/>
        <v>55</v>
      </c>
      <c r="D412" s="24">
        <f t="shared" si="72"/>
        <v>89</v>
      </c>
      <c r="E412" s="23"/>
      <c r="F412" s="23"/>
      <c r="G412" s="23"/>
      <c r="H412" s="23"/>
      <c r="I412" s="23"/>
      <c r="J412" s="23"/>
      <c r="K412" s="23"/>
      <c r="L412" s="2">
        <v>5</v>
      </c>
      <c r="M412" s="23">
        <v>21</v>
      </c>
      <c r="N412" s="23">
        <v>8</v>
      </c>
      <c r="O412" s="23">
        <v>17</v>
      </c>
      <c r="P412" s="23">
        <v>7</v>
      </c>
      <c r="Q412" s="23">
        <v>3</v>
      </c>
      <c r="R412" s="23">
        <v>14</v>
      </c>
      <c r="S412" s="2">
        <v>14</v>
      </c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</row>
    <row r="413" spans="1:39" x14ac:dyDescent="0.2">
      <c r="A413" s="22" t="s">
        <v>75</v>
      </c>
      <c r="B413" s="16">
        <f t="shared" si="70"/>
        <v>89</v>
      </c>
      <c r="C413" s="16">
        <f t="shared" si="71"/>
        <v>233</v>
      </c>
      <c r="D413" s="16">
        <f t="shared" si="72"/>
        <v>322</v>
      </c>
      <c r="E413" s="15"/>
      <c r="F413" s="15"/>
      <c r="G413" s="15"/>
      <c r="H413" s="15"/>
      <c r="I413" s="15"/>
      <c r="J413" s="15"/>
      <c r="K413" s="15"/>
      <c r="L413" s="2">
        <v>10</v>
      </c>
      <c r="M413" s="15">
        <v>42</v>
      </c>
      <c r="N413" s="15">
        <v>37</v>
      </c>
      <c r="O413" s="15">
        <v>61</v>
      </c>
      <c r="P413" s="15">
        <v>28</v>
      </c>
      <c r="Q413" s="15">
        <v>56</v>
      </c>
      <c r="R413" s="15">
        <v>43</v>
      </c>
      <c r="S413" s="2">
        <v>45</v>
      </c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</row>
    <row r="414" spans="1:39" x14ac:dyDescent="0.2">
      <c r="A414" s="25" t="s">
        <v>74</v>
      </c>
      <c r="B414" s="24">
        <f t="shared" si="70"/>
        <v>50</v>
      </c>
      <c r="C414" s="24">
        <f t="shared" si="71"/>
        <v>110</v>
      </c>
      <c r="D414" s="24">
        <f t="shared" si="72"/>
        <v>160</v>
      </c>
      <c r="E414" s="23"/>
      <c r="F414" s="23"/>
      <c r="G414" s="23"/>
      <c r="H414" s="23"/>
      <c r="I414" s="23"/>
      <c r="J414" s="23"/>
      <c r="K414" s="23"/>
      <c r="L414" s="2">
        <v>10</v>
      </c>
      <c r="M414" s="23">
        <v>31</v>
      </c>
      <c r="N414" s="23">
        <v>9</v>
      </c>
      <c r="O414" s="23">
        <v>24</v>
      </c>
      <c r="P414" s="23">
        <v>16</v>
      </c>
      <c r="Q414" s="23">
        <v>31</v>
      </c>
      <c r="R414" s="23">
        <v>13</v>
      </c>
      <c r="S414" s="2">
        <v>26</v>
      </c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</row>
    <row r="415" spans="1:39" x14ac:dyDescent="0.2">
      <c r="A415" s="22" t="s">
        <v>73</v>
      </c>
      <c r="B415" s="16">
        <f t="shared" si="70"/>
        <v>65</v>
      </c>
      <c r="C415" s="16">
        <f t="shared" si="71"/>
        <v>159</v>
      </c>
      <c r="D415" s="16">
        <f t="shared" si="72"/>
        <v>224</v>
      </c>
      <c r="E415" s="15"/>
      <c r="F415" s="15"/>
      <c r="G415" s="15"/>
      <c r="H415" s="15"/>
      <c r="I415" s="15"/>
      <c r="J415" s="15"/>
      <c r="K415" s="15"/>
      <c r="L415" s="2">
        <v>12</v>
      </c>
      <c r="M415" s="15">
        <v>26</v>
      </c>
      <c r="N415" s="15">
        <v>27</v>
      </c>
      <c r="O415" s="15">
        <v>42</v>
      </c>
      <c r="P415" s="15">
        <v>24</v>
      </c>
      <c r="Q415" s="15">
        <v>53</v>
      </c>
      <c r="R415" s="15">
        <v>14</v>
      </c>
      <c r="S415" s="2">
        <v>26</v>
      </c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</row>
    <row r="416" spans="1:39" x14ac:dyDescent="0.2">
      <c r="B416" s="8"/>
      <c r="C416" s="8"/>
      <c r="D416" s="8"/>
      <c r="L416" s="2"/>
      <c r="S416" s="2"/>
    </row>
    <row r="417" spans="1:39" x14ac:dyDescent="0.2">
      <c r="A417" s="13" t="s">
        <v>72</v>
      </c>
      <c r="B417" s="8"/>
      <c r="C417" s="8"/>
      <c r="D417" s="8"/>
      <c r="E417" s="12" t="s">
        <v>71</v>
      </c>
      <c r="L417" s="2"/>
      <c r="S417" s="2"/>
    </row>
    <row r="418" spans="1:39" x14ac:dyDescent="0.2">
      <c r="A418" s="25" t="s">
        <v>70</v>
      </c>
      <c r="B418" s="24">
        <f t="shared" ref="B418:B439" si="73">SUM($E418:$N418)</f>
        <v>3</v>
      </c>
      <c r="C418" s="24">
        <f t="shared" ref="C418:C439" si="74">SUM($O418:$Z418)</f>
        <v>6</v>
      </c>
      <c r="D418" s="24">
        <f t="shared" ref="D418:D439" si="75">SUM(B418,C418)</f>
        <v>9</v>
      </c>
      <c r="E418" s="23"/>
      <c r="F418" s="23"/>
      <c r="G418" s="23"/>
      <c r="H418" s="23"/>
      <c r="I418" s="23"/>
      <c r="J418" s="23"/>
      <c r="K418" s="23" t="s">
        <v>70</v>
      </c>
      <c r="L418" s="2"/>
      <c r="M418" s="23">
        <v>3</v>
      </c>
      <c r="N418" s="23"/>
      <c r="O418" s="23">
        <v>3</v>
      </c>
      <c r="P418" s="23"/>
      <c r="Q418" s="23">
        <v>3</v>
      </c>
      <c r="R418" s="23"/>
      <c r="S418" s="2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</row>
    <row r="419" spans="1:39" x14ac:dyDescent="0.2">
      <c r="A419" s="22" t="s">
        <v>69</v>
      </c>
      <c r="B419" s="16">
        <f t="shared" si="73"/>
        <v>0</v>
      </c>
      <c r="C419" s="16">
        <f t="shared" si="74"/>
        <v>0</v>
      </c>
      <c r="D419" s="16">
        <f t="shared" si="75"/>
        <v>0</v>
      </c>
      <c r="E419" s="15"/>
      <c r="F419" s="15"/>
      <c r="G419" s="15"/>
      <c r="H419" s="15"/>
      <c r="I419" s="15"/>
      <c r="J419" s="15"/>
      <c r="K419" s="15" t="s">
        <v>68</v>
      </c>
      <c r="L419" s="2"/>
      <c r="M419" s="15"/>
      <c r="N419" s="15"/>
      <c r="O419" s="15"/>
      <c r="P419" s="15"/>
      <c r="Q419" s="15"/>
      <c r="R419" s="15"/>
      <c r="S419" s="2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</row>
    <row r="420" spans="1:39" x14ac:dyDescent="0.2">
      <c r="A420" s="25" t="s">
        <v>68</v>
      </c>
      <c r="B420" s="24">
        <f t="shared" si="73"/>
        <v>0</v>
      </c>
      <c r="C420" s="24">
        <f t="shared" si="74"/>
        <v>6</v>
      </c>
      <c r="D420" s="24">
        <f t="shared" si="75"/>
        <v>6</v>
      </c>
      <c r="E420" s="23"/>
      <c r="F420" s="23"/>
      <c r="G420" s="23"/>
      <c r="H420" s="23"/>
      <c r="I420" s="23"/>
      <c r="J420" s="23"/>
      <c r="K420" s="23" t="s">
        <v>67</v>
      </c>
      <c r="L420" s="2"/>
      <c r="M420" s="23"/>
      <c r="N420" s="23"/>
      <c r="O420" s="23"/>
      <c r="P420" s="23">
        <v>4</v>
      </c>
      <c r="Q420" s="23">
        <v>2</v>
      </c>
      <c r="R420" s="23"/>
      <c r="S420" s="2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</row>
    <row r="421" spans="1:39" x14ac:dyDescent="0.2">
      <c r="A421" s="22" t="s">
        <v>67</v>
      </c>
      <c r="B421" s="16">
        <f t="shared" si="73"/>
        <v>73</v>
      </c>
      <c r="C421" s="16">
        <f t="shared" si="74"/>
        <v>191</v>
      </c>
      <c r="D421" s="16">
        <f t="shared" si="75"/>
        <v>264</v>
      </c>
      <c r="E421" s="15"/>
      <c r="F421" s="15"/>
      <c r="G421" s="15"/>
      <c r="H421" s="15"/>
      <c r="I421" s="15"/>
      <c r="J421" s="15"/>
      <c r="K421" s="15" t="s">
        <v>66</v>
      </c>
      <c r="L421" s="2">
        <v>8</v>
      </c>
      <c r="M421" s="15">
        <v>38</v>
      </c>
      <c r="N421" s="15">
        <v>27</v>
      </c>
      <c r="O421" s="15">
        <v>46</v>
      </c>
      <c r="P421" s="15">
        <v>23</v>
      </c>
      <c r="Q421" s="15">
        <v>56</v>
      </c>
      <c r="R421" s="15">
        <v>39</v>
      </c>
      <c r="S421" s="2">
        <v>27</v>
      </c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</row>
    <row r="422" spans="1:39" x14ac:dyDescent="0.2">
      <c r="A422" s="25" t="s">
        <v>66</v>
      </c>
      <c r="B422" s="24">
        <f t="shared" si="73"/>
        <v>1</v>
      </c>
      <c r="C422" s="24">
        <f t="shared" si="74"/>
        <v>10</v>
      </c>
      <c r="D422" s="24">
        <f t="shared" si="75"/>
        <v>11</v>
      </c>
      <c r="E422" s="23"/>
      <c r="F422" s="23"/>
      <c r="G422" s="23"/>
      <c r="H422" s="23"/>
      <c r="I422" s="23"/>
      <c r="J422" s="23"/>
      <c r="K422" s="23" t="s">
        <v>64</v>
      </c>
      <c r="L422" s="2"/>
      <c r="M422" s="23">
        <v>1</v>
      </c>
      <c r="N422" s="23"/>
      <c r="O422" s="23">
        <v>2</v>
      </c>
      <c r="P422" s="23"/>
      <c r="Q422" s="23">
        <v>5</v>
      </c>
      <c r="R422" s="23"/>
      <c r="S422" s="2">
        <v>3</v>
      </c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</row>
    <row r="423" spans="1:39" x14ac:dyDescent="0.2">
      <c r="A423" s="22" t="s">
        <v>65</v>
      </c>
      <c r="B423" s="16">
        <f t="shared" si="73"/>
        <v>251</v>
      </c>
      <c r="C423" s="16">
        <f t="shared" si="74"/>
        <v>487</v>
      </c>
      <c r="D423" s="16">
        <f t="shared" si="75"/>
        <v>738</v>
      </c>
      <c r="E423" s="15"/>
      <c r="F423" s="15"/>
      <c r="G423" s="15"/>
      <c r="H423" s="15"/>
      <c r="I423" s="15"/>
      <c r="J423" s="15"/>
      <c r="K423" s="15" t="s">
        <v>62</v>
      </c>
      <c r="L423" s="2">
        <v>37</v>
      </c>
      <c r="M423" s="15">
        <v>129</v>
      </c>
      <c r="N423" s="15">
        <v>85</v>
      </c>
      <c r="O423" s="15">
        <v>128</v>
      </c>
      <c r="P423" s="15">
        <v>60</v>
      </c>
      <c r="Q423" s="15">
        <v>114</v>
      </c>
      <c r="R423" s="15">
        <v>75</v>
      </c>
      <c r="S423" s="2">
        <v>110</v>
      </c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</row>
    <row r="424" spans="1:39" x14ac:dyDescent="0.2">
      <c r="A424" s="25" t="s">
        <v>64</v>
      </c>
      <c r="B424" s="24">
        <f t="shared" si="73"/>
        <v>0</v>
      </c>
      <c r="C424" s="24">
        <f t="shared" si="74"/>
        <v>0</v>
      </c>
      <c r="D424" s="24">
        <f t="shared" si="75"/>
        <v>0</v>
      </c>
      <c r="E424" s="23"/>
      <c r="F424" s="23"/>
      <c r="G424" s="23"/>
      <c r="H424" s="23"/>
      <c r="I424" s="23"/>
      <c r="J424" s="23"/>
      <c r="K424" s="23" t="s">
        <v>61</v>
      </c>
      <c r="L424" s="2"/>
      <c r="M424" s="23"/>
      <c r="N424" s="23"/>
      <c r="O424" s="23"/>
      <c r="P424" s="23"/>
      <c r="Q424" s="23"/>
      <c r="R424" s="23"/>
      <c r="S424" s="2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</row>
    <row r="425" spans="1:39" x14ac:dyDescent="0.2">
      <c r="A425" s="22" t="s">
        <v>63</v>
      </c>
      <c r="B425" s="16">
        <f t="shared" si="73"/>
        <v>0</v>
      </c>
      <c r="C425" s="16">
        <f t="shared" si="74"/>
        <v>0</v>
      </c>
      <c r="D425" s="16">
        <f t="shared" si="75"/>
        <v>0</v>
      </c>
      <c r="E425" s="15"/>
      <c r="F425" s="15"/>
      <c r="G425" s="15"/>
      <c r="H425" s="15"/>
      <c r="I425" s="15"/>
      <c r="J425" s="15"/>
      <c r="K425" s="15" t="s">
        <v>57</v>
      </c>
      <c r="L425" s="2"/>
      <c r="M425" s="15"/>
      <c r="N425" s="15"/>
      <c r="O425" s="15"/>
      <c r="P425" s="15"/>
      <c r="Q425" s="15"/>
      <c r="R425" s="15"/>
      <c r="S425" s="2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</row>
    <row r="426" spans="1:39" x14ac:dyDescent="0.2">
      <c r="A426" s="25" t="s">
        <v>62</v>
      </c>
      <c r="B426" s="24">
        <f t="shared" si="73"/>
        <v>2</v>
      </c>
      <c r="C426" s="24">
        <f t="shared" si="74"/>
        <v>0</v>
      </c>
      <c r="D426" s="24">
        <f t="shared" si="75"/>
        <v>2</v>
      </c>
      <c r="E426" s="23"/>
      <c r="F426" s="23"/>
      <c r="G426" s="23"/>
      <c r="H426" s="23"/>
      <c r="I426" s="23"/>
      <c r="J426" s="23"/>
      <c r="K426" s="23" t="s">
        <v>56</v>
      </c>
      <c r="L426" s="2"/>
      <c r="M426" s="23">
        <v>2</v>
      </c>
      <c r="N426" s="23"/>
      <c r="O426" s="23"/>
      <c r="P426" s="23"/>
      <c r="Q426" s="23"/>
      <c r="R426" s="23"/>
      <c r="S426" s="2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</row>
    <row r="427" spans="1:39" x14ac:dyDescent="0.2">
      <c r="A427" s="22" t="s">
        <v>61</v>
      </c>
      <c r="B427" s="16">
        <f t="shared" si="73"/>
        <v>1</v>
      </c>
      <c r="C427" s="16">
        <f t="shared" si="74"/>
        <v>20</v>
      </c>
      <c r="D427" s="16">
        <f t="shared" si="75"/>
        <v>21</v>
      </c>
      <c r="E427" s="15"/>
      <c r="F427" s="15"/>
      <c r="G427" s="15"/>
      <c r="H427" s="15"/>
      <c r="I427" s="15"/>
      <c r="J427" s="15"/>
      <c r="K427" s="15" t="s">
        <v>55</v>
      </c>
      <c r="L427" s="2">
        <v>1</v>
      </c>
      <c r="M427" s="15"/>
      <c r="N427" s="15"/>
      <c r="O427" s="15">
        <v>12</v>
      </c>
      <c r="P427" s="15">
        <v>3</v>
      </c>
      <c r="Q427" s="15">
        <v>3</v>
      </c>
      <c r="R427" s="15"/>
      <c r="S427" s="2">
        <v>2</v>
      </c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</row>
    <row r="428" spans="1:39" x14ac:dyDescent="0.2">
      <c r="A428" s="25" t="s">
        <v>60</v>
      </c>
      <c r="B428" s="24">
        <f t="shared" si="73"/>
        <v>0</v>
      </c>
      <c r="C428" s="24">
        <f t="shared" si="74"/>
        <v>0</v>
      </c>
      <c r="D428" s="24">
        <f t="shared" si="75"/>
        <v>0</v>
      </c>
      <c r="E428" s="23"/>
      <c r="F428" s="23"/>
      <c r="G428" s="23"/>
      <c r="H428" s="23"/>
      <c r="I428" s="23"/>
      <c r="J428" s="23"/>
      <c r="K428" s="23" t="s">
        <v>51</v>
      </c>
      <c r="L428" s="2"/>
      <c r="M428" s="23"/>
      <c r="N428" s="23"/>
      <c r="O428" s="23"/>
      <c r="P428" s="23"/>
      <c r="Q428" s="23"/>
      <c r="R428" s="23"/>
      <c r="S428" s="2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</row>
    <row r="429" spans="1:39" x14ac:dyDescent="0.2">
      <c r="A429" s="22" t="s">
        <v>59</v>
      </c>
      <c r="B429" s="16">
        <f t="shared" si="73"/>
        <v>0</v>
      </c>
      <c r="C429" s="16">
        <f t="shared" si="74"/>
        <v>0</v>
      </c>
      <c r="D429" s="16">
        <f t="shared" si="75"/>
        <v>0</v>
      </c>
      <c r="E429" s="15"/>
      <c r="F429" s="15"/>
      <c r="G429" s="15"/>
      <c r="H429" s="15"/>
      <c r="I429" s="15"/>
      <c r="J429" s="15"/>
      <c r="K429" s="15">
        <v>0</v>
      </c>
      <c r="L429" s="2"/>
      <c r="M429" s="15"/>
      <c r="N429" s="15"/>
      <c r="O429" s="15"/>
      <c r="P429" s="15"/>
      <c r="Q429" s="15"/>
      <c r="R429" s="15"/>
      <c r="S429" s="2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</row>
    <row r="430" spans="1:39" x14ac:dyDescent="0.2">
      <c r="A430" s="25" t="s">
        <v>58</v>
      </c>
      <c r="B430" s="24">
        <f t="shared" si="73"/>
        <v>0</v>
      </c>
      <c r="C430" s="24">
        <f t="shared" si="74"/>
        <v>0</v>
      </c>
      <c r="D430" s="24">
        <f t="shared" si="75"/>
        <v>0</v>
      </c>
      <c r="E430" s="23"/>
      <c r="F430" s="23"/>
      <c r="G430" s="23"/>
      <c r="H430" s="23"/>
      <c r="I430" s="23"/>
      <c r="J430" s="23"/>
      <c r="K430" s="23"/>
      <c r="L430" s="2"/>
      <c r="M430" s="23"/>
      <c r="N430" s="23"/>
      <c r="O430" s="23"/>
      <c r="P430" s="23"/>
      <c r="Q430" s="23"/>
      <c r="R430" s="23"/>
      <c r="S430" s="2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</row>
    <row r="431" spans="1:39" x14ac:dyDescent="0.2">
      <c r="A431" s="22" t="s">
        <v>57</v>
      </c>
      <c r="B431" s="16">
        <f t="shared" si="73"/>
        <v>0</v>
      </c>
      <c r="C431" s="16">
        <f t="shared" si="74"/>
        <v>10</v>
      </c>
      <c r="D431" s="16">
        <f t="shared" si="75"/>
        <v>10</v>
      </c>
      <c r="E431" s="15"/>
      <c r="F431" s="15"/>
      <c r="G431" s="15"/>
      <c r="H431" s="15"/>
      <c r="I431" s="15"/>
      <c r="J431" s="15"/>
      <c r="K431" s="15"/>
      <c r="L431" s="2"/>
      <c r="M431" s="15"/>
      <c r="N431" s="15"/>
      <c r="O431" s="15">
        <v>1</v>
      </c>
      <c r="P431" s="15">
        <v>4</v>
      </c>
      <c r="Q431" s="15">
        <v>3</v>
      </c>
      <c r="R431" s="15">
        <v>2</v>
      </c>
      <c r="S431" s="2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</row>
    <row r="432" spans="1:39" x14ac:dyDescent="0.2">
      <c r="A432" s="25" t="s">
        <v>56</v>
      </c>
      <c r="B432" s="24">
        <f t="shared" si="73"/>
        <v>0</v>
      </c>
      <c r="C432" s="24">
        <f t="shared" si="74"/>
        <v>2</v>
      </c>
      <c r="D432" s="24">
        <f t="shared" si="75"/>
        <v>2</v>
      </c>
      <c r="E432" s="23"/>
      <c r="F432" s="23"/>
      <c r="G432" s="23"/>
      <c r="H432" s="23"/>
      <c r="I432" s="23"/>
      <c r="J432" s="23"/>
      <c r="K432" s="23"/>
      <c r="L432" s="2"/>
      <c r="M432" s="23"/>
      <c r="N432" s="23"/>
      <c r="O432" s="23"/>
      <c r="P432" s="23">
        <v>2</v>
      </c>
      <c r="Q432" s="23"/>
      <c r="R432" s="23"/>
      <c r="S432" s="2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</row>
    <row r="433" spans="1:39" x14ac:dyDescent="0.2">
      <c r="A433" s="22" t="s">
        <v>55</v>
      </c>
      <c r="B433" s="16">
        <f t="shared" si="73"/>
        <v>2</v>
      </c>
      <c r="C433" s="16">
        <f t="shared" si="74"/>
        <v>2</v>
      </c>
      <c r="D433" s="16">
        <f t="shared" si="75"/>
        <v>4</v>
      </c>
      <c r="E433" s="15"/>
      <c r="F433" s="15"/>
      <c r="G433" s="15"/>
      <c r="H433" s="15"/>
      <c r="I433" s="15"/>
      <c r="J433" s="15"/>
      <c r="K433" s="15"/>
      <c r="L433" s="2">
        <v>2</v>
      </c>
      <c r="M433" s="15"/>
      <c r="N433" s="15"/>
      <c r="O433" s="15"/>
      <c r="P433" s="15"/>
      <c r="Q433" s="15">
        <v>2</v>
      </c>
      <c r="R433" s="15"/>
      <c r="S433" s="2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</row>
    <row r="434" spans="1:39" x14ac:dyDescent="0.2">
      <c r="A434" s="25" t="s">
        <v>54</v>
      </c>
      <c r="B434" s="24">
        <f t="shared" si="73"/>
        <v>0</v>
      </c>
      <c r="C434" s="24">
        <f t="shared" si="74"/>
        <v>0</v>
      </c>
      <c r="D434" s="24">
        <f t="shared" si="75"/>
        <v>0</v>
      </c>
      <c r="E434" s="23"/>
      <c r="F434" s="23"/>
      <c r="G434" s="23"/>
      <c r="H434" s="23"/>
      <c r="I434" s="23"/>
      <c r="J434" s="23"/>
      <c r="K434" s="23"/>
      <c r="L434" s="2"/>
      <c r="M434" s="23"/>
      <c r="N434" s="23"/>
      <c r="O434" s="23"/>
      <c r="P434" s="23"/>
      <c r="Q434" s="23"/>
      <c r="R434" s="23"/>
      <c r="S434" s="2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</row>
    <row r="435" spans="1:39" x14ac:dyDescent="0.2">
      <c r="A435" s="22" t="s">
        <v>53</v>
      </c>
      <c r="B435" s="16">
        <f t="shared" si="73"/>
        <v>0</v>
      </c>
      <c r="C435" s="16">
        <f t="shared" si="74"/>
        <v>0</v>
      </c>
      <c r="D435" s="16">
        <f t="shared" si="75"/>
        <v>0</v>
      </c>
      <c r="E435" s="15"/>
      <c r="F435" s="15"/>
      <c r="G435" s="15"/>
      <c r="H435" s="15"/>
      <c r="I435" s="15"/>
      <c r="J435" s="15"/>
      <c r="K435" s="15"/>
      <c r="L435" s="2"/>
      <c r="M435" s="15"/>
      <c r="N435" s="15"/>
      <c r="O435" s="15"/>
      <c r="P435" s="15"/>
      <c r="Q435" s="15"/>
      <c r="R435" s="15"/>
      <c r="S435" s="2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</row>
    <row r="436" spans="1:39" x14ac:dyDescent="0.2">
      <c r="A436" s="25" t="s">
        <v>52</v>
      </c>
      <c r="B436" s="24">
        <f t="shared" si="73"/>
        <v>0</v>
      </c>
      <c r="C436" s="24">
        <f t="shared" si="74"/>
        <v>0</v>
      </c>
      <c r="D436" s="24">
        <f t="shared" si="75"/>
        <v>0</v>
      </c>
      <c r="E436" s="23"/>
      <c r="F436" s="23"/>
      <c r="G436" s="23"/>
      <c r="H436" s="23"/>
      <c r="I436" s="23"/>
      <c r="J436" s="23"/>
      <c r="K436" s="23"/>
      <c r="L436" s="2"/>
      <c r="M436" s="23"/>
      <c r="N436" s="23"/>
      <c r="O436" s="23"/>
      <c r="P436" s="23"/>
      <c r="Q436" s="23"/>
      <c r="R436" s="23"/>
      <c r="S436" s="2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</row>
    <row r="437" spans="1:39" x14ac:dyDescent="0.2">
      <c r="A437" s="22" t="s">
        <v>51</v>
      </c>
      <c r="B437" s="16">
        <f t="shared" si="73"/>
        <v>1</v>
      </c>
      <c r="C437" s="16">
        <f t="shared" si="74"/>
        <v>0</v>
      </c>
      <c r="D437" s="16">
        <f t="shared" si="75"/>
        <v>1</v>
      </c>
      <c r="E437" s="15"/>
      <c r="F437" s="15"/>
      <c r="G437" s="15"/>
      <c r="H437" s="15"/>
      <c r="I437" s="15"/>
      <c r="J437" s="15"/>
      <c r="K437" s="15"/>
      <c r="L437" s="2">
        <v>1</v>
      </c>
      <c r="M437" s="15"/>
      <c r="N437" s="15"/>
      <c r="O437" s="15"/>
      <c r="P437" s="15"/>
      <c r="Q437" s="15"/>
      <c r="R437" s="15"/>
      <c r="S437" s="2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</row>
    <row r="438" spans="1:39" x14ac:dyDescent="0.2">
      <c r="A438" s="25" t="s">
        <v>50</v>
      </c>
      <c r="B438" s="24">
        <f t="shared" si="73"/>
        <v>0</v>
      </c>
      <c r="C438" s="24">
        <f t="shared" si="74"/>
        <v>0</v>
      </c>
      <c r="D438" s="24">
        <f t="shared" si="75"/>
        <v>0</v>
      </c>
      <c r="E438" s="23"/>
      <c r="F438" s="23"/>
      <c r="G438" s="23"/>
      <c r="H438" s="23"/>
      <c r="I438" s="23"/>
      <c r="J438" s="23"/>
      <c r="K438" s="23"/>
      <c r="L438" s="2"/>
      <c r="M438" s="23"/>
      <c r="N438" s="23"/>
      <c r="O438" s="23"/>
      <c r="P438" s="23"/>
      <c r="Q438" s="23"/>
      <c r="R438" s="23"/>
      <c r="S438" s="2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</row>
    <row r="439" spans="1:39" x14ac:dyDescent="0.2">
      <c r="A439" s="22" t="s">
        <v>0</v>
      </c>
      <c r="B439" s="16">
        <f t="shared" si="73"/>
        <v>8</v>
      </c>
      <c r="C439" s="16">
        <f t="shared" si="74"/>
        <v>42</v>
      </c>
      <c r="D439" s="16">
        <f t="shared" si="75"/>
        <v>50</v>
      </c>
      <c r="E439" s="15"/>
      <c r="F439" s="15"/>
      <c r="G439" s="15"/>
      <c r="H439" s="15"/>
      <c r="I439" s="15"/>
      <c r="J439" s="15"/>
      <c r="K439" s="15"/>
      <c r="L439" s="2">
        <v>3</v>
      </c>
      <c r="M439" s="15">
        <v>3</v>
      </c>
      <c r="N439" s="15">
        <v>2</v>
      </c>
      <c r="O439" s="15">
        <v>16</v>
      </c>
      <c r="P439" s="15">
        <v>6</v>
      </c>
      <c r="Q439" s="15">
        <v>8</v>
      </c>
      <c r="R439" s="15"/>
      <c r="S439" s="2">
        <v>12</v>
      </c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</row>
    <row r="440" spans="1:39" x14ac:dyDescent="0.2">
      <c r="B440" s="8"/>
      <c r="C440" s="8"/>
      <c r="D440" s="8"/>
      <c r="L440" s="2"/>
      <c r="S440" s="2"/>
    </row>
    <row r="441" spans="1:39" x14ac:dyDescent="0.2">
      <c r="A441" s="13" t="s">
        <v>49</v>
      </c>
      <c r="B441" s="8"/>
      <c r="C441" s="8"/>
      <c r="D441" s="8"/>
      <c r="E441" s="12" t="s">
        <v>48</v>
      </c>
      <c r="L441" s="2"/>
      <c r="S441" s="2"/>
    </row>
    <row r="442" spans="1:39" x14ac:dyDescent="0.2">
      <c r="A442" s="25" t="s">
        <v>47</v>
      </c>
      <c r="B442" s="24">
        <f t="shared" ref="B442:B447" si="76">SUM($E442:$N442)</f>
        <v>109</v>
      </c>
      <c r="C442" s="24">
        <f t="shared" ref="C442:C447" si="77">SUM($O442:$Z442)</f>
        <v>165</v>
      </c>
      <c r="D442" s="24">
        <f t="shared" ref="D442:D447" si="78">SUM(B442,C442)</f>
        <v>274</v>
      </c>
      <c r="E442" s="23"/>
      <c r="F442" s="23"/>
      <c r="G442" s="23"/>
      <c r="H442" s="23"/>
      <c r="I442" s="23"/>
      <c r="J442" s="23"/>
      <c r="K442" s="23"/>
      <c r="L442" s="2">
        <v>16</v>
      </c>
      <c r="M442" s="23">
        <v>56</v>
      </c>
      <c r="N442" s="23">
        <v>37</v>
      </c>
      <c r="O442" s="23">
        <v>41</v>
      </c>
      <c r="P442" s="23">
        <v>24</v>
      </c>
      <c r="Q442" s="23">
        <v>39</v>
      </c>
      <c r="R442" s="23">
        <v>28</v>
      </c>
      <c r="S442" s="2">
        <v>33</v>
      </c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</row>
    <row r="443" spans="1:39" x14ac:dyDescent="0.2">
      <c r="A443" s="22" t="s">
        <v>46</v>
      </c>
      <c r="B443" s="16">
        <f t="shared" si="76"/>
        <v>222</v>
      </c>
      <c r="C443" s="16">
        <f t="shared" si="77"/>
        <v>570</v>
      </c>
      <c r="D443" s="16">
        <f t="shared" si="78"/>
        <v>792</v>
      </c>
      <c r="E443" s="15"/>
      <c r="F443" s="15"/>
      <c r="G443" s="15"/>
      <c r="H443" s="15"/>
      <c r="I443" s="15"/>
      <c r="J443" s="15"/>
      <c r="K443" s="15"/>
      <c r="L443" s="2">
        <v>31</v>
      </c>
      <c r="M443" s="15">
        <v>116</v>
      </c>
      <c r="N443" s="15">
        <v>75</v>
      </c>
      <c r="O443" s="15">
        <v>157</v>
      </c>
      <c r="P443" s="15">
        <v>75</v>
      </c>
      <c r="Q443" s="15">
        <v>147</v>
      </c>
      <c r="R443" s="15">
        <v>82</v>
      </c>
      <c r="S443" s="2">
        <v>109</v>
      </c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</row>
    <row r="444" spans="1:39" x14ac:dyDescent="0.2">
      <c r="A444" s="25" t="s">
        <v>45</v>
      </c>
      <c r="B444" s="24">
        <f t="shared" si="76"/>
        <v>2</v>
      </c>
      <c r="C444" s="24">
        <f t="shared" si="77"/>
        <v>16</v>
      </c>
      <c r="D444" s="24">
        <f t="shared" si="78"/>
        <v>18</v>
      </c>
      <c r="E444" s="23"/>
      <c r="F444" s="23"/>
      <c r="G444" s="23"/>
      <c r="H444" s="23"/>
      <c r="I444" s="23"/>
      <c r="J444" s="23"/>
      <c r="K444" s="23"/>
      <c r="L444" s="2"/>
      <c r="M444" s="23">
        <v>2</v>
      </c>
      <c r="N444" s="23"/>
      <c r="O444" s="23"/>
      <c r="P444" s="23"/>
      <c r="Q444" s="23">
        <v>7</v>
      </c>
      <c r="R444" s="23">
        <v>6</v>
      </c>
      <c r="S444" s="2">
        <v>3</v>
      </c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</row>
    <row r="445" spans="1:39" x14ac:dyDescent="0.2">
      <c r="A445" s="22" t="s">
        <v>44</v>
      </c>
      <c r="B445" s="16">
        <f t="shared" si="76"/>
        <v>2</v>
      </c>
      <c r="C445" s="16">
        <f t="shared" si="77"/>
        <v>0</v>
      </c>
      <c r="D445" s="16">
        <f t="shared" si="78"/>
        <v>2</v>
      </c>
      <c r="E445" s="15"/>
      <c r="F445" s="15"/>
      <c r="G445" s="15"/>
      <c r="H445" s="15"/>
      <c r="I445" s="15"/>
      <c r="J445" s="15"/>
      <c r="K445" s="15"/>
      <c r="L445" s="2">
        <v>2</v>
      </c>
      <c r="M445" s="15"/>
      <c r="N445" s="15"/>
      <c r="O445" s="15"/>
      <c r="P445" s="15"/>
      <c r="Q445" s="15"/>
      <c r="R445" s="15"/>
      <c r="S445" s="2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</row>
    <row r="446" spans="1:39" x14ac:dyDescent="0.2">
      <c r="A446" s="25" t="s">
        <v>43</v>
      </c>
      <c r="B446" s="24">
        <f t="shared" si="76"/>
        <v>0</v>
      </c>
      <c r="C446" s="24">
        <f t="shared" si="77"/>
        <v>3</v>
      </c>
      <c r="D446" s="24">
        <f t="shared" si="78"/>
        <v>3</v>
      </c>
      <c r="E446" s="23"/>
      <c r="F446" s="23"/>
      <c r="G446" s="23"/>
      <c r="H446" s="23"/>
      <c r="I446" s="23"/>
      <c r="J446" s="23"/>
      <c r="K446" s="23"/>
      <c r="L446" s="2"/>
      <c r="M446" s="23"/>
      <c r="N446" s="23"/>
      <c r="O446" s="23"/>
      <c r="P446" s="23"/>
      <c r="Q446" s="23">
        <v>3</v>
      </c>
      <c r="R446" s="23"/>
      <c r="S446" s="2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</row>
    <row r="447" spans="1:39" x14ac:dyDescent="0.2">
      <c r="A447" s="22" t="s">
        <v>0</v>
      </c>
      <c r="B447" s="16">
        <f t="shared" si="76"/>
        <v>7</v>
      </c>
      <c r="C447" s="16">
        <f t="shared" si="77"/>
        <v>22</v>
      </c>
      <c r="D447" s="16">
        <f t="shared" si="78"/>
        <v>29</v>
      </c>
      <c r="E447" s="15"/>
      <c r="F447" s="15"/>
      <c r="G447" s="15"/>
      <c r="H447" s="15"/>
      <c r="I447" s="15"/>
      <c r="J447" s="15"/>
      <c r="K447" s="15"/>
      <c r="L447" s="2">
        <v>3</v>
      </c>
      <c r="M447" s="15">
        <v>2</v>
      </c>
      <c r="N447" s="15">
        <v>2</v>
      </c>
      <c r="O447" s="15">
        <v>10</v>
      </c>
      <c r="P447" s="15">
        <v>3</v>
      </c>
      <c r="Q447" s="15"/>
      <c r="R447" s="15"/>
      <c r="S447" s="2">
        <v>9</v>
      </c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</row>
    <row r="448" spans="1:39" x14ac:dyDescent="0.2">
      <c r="B448" s="8"/>
      <c r="C448" s="8"/>
      <c r="D448" s="8"/>
      <c r="L448" s="2"/>
      <c r="S448" s="2"/>
    </row>
    <row r="449" spans="1:39" x14ac:dyDescent="0.2">
      <c r="A449" s="26" t="s">
        <v>42</v>
      </c>
      <c r="B449" s="8"/>
      <c r="C449" s="8"/>
      <c r="D449" s="8"/>
      <c r="L449" s="2"/>
      <c r="S449" s="2"/>
    </row>
    <row r="450" spans="1:39" x14ac:dyDescent="0.2">
      <c r="A450" s="25" t="s">
        <v>41</v>
      </c>
      <c r="B450" s="24">
        <f t="shared" ref="B450:B457" si="79">SUM($E450:$N450)</f>
        <v>342</v>
      </c>
      <c r="C450" s="24">
        <f t="shared" ref="C450:C457" si="80">SUM($O450:$Z450)</f>
        <v>776</v>
      </c>
      <c r="D450" s="24">
        <f t="shared" ref="D450:D457" si="81">SUM(B450,C450)</f>
        <v>1118</v>
      </c>
      <c r="E450" s="23"/>
      <c r="F450" s="23"/>
      <c r="G450" s="23"/>
      <c r="H450" s="23"/>
      <c r="I450" s="23"/>
      <c r="J450" s="23"/>
      <c r="K450" s="23"/>
      <c r="L450" s="2">
        <v>52</v>
      </c>
      <c r="M450" s="23">
        <v>176</v>
      </c>
      <c r="N450" s="23">
        <v>114</v>
      </c>
      <c r="O450" s="23">
        <v>208</v>
      </c>
      <c r="P450" s="23">
        <v>102</v>
      </c>
      <c r="Q450" s="23">
        <v>196</v>
      </c>
      <c r="R450" s="23">
        <v>116</v>
      </c>
      <c r="S450" s="2">
        <v>154</v>
      </c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</row>
    <row r="451" spans="1:39" x14ac:dyDescent="0.2">
      <c r="A451" s="22" t="s">
        <v>40</v>
      </c>
      <c r="B451" s="16">
        <f t="shared" si="79"/>
        <v>0</v>
      </c>
      <c r="C451" s="16">
        <f t="shared" si="80"/>
        <v>0</v>
      </c>
      <c r="D451" s="16">
        <f t="shared" si="81"/>
        <v>0</v>
      </c>
      <c r="E451" s="15"/>
      <c r="F451" s="15"/>
      <c r="G451" s="15"/>
      <c r="H451" s="15"/>
      <c r="I451" s="15"/>
      <c r="J451" s="15"/>
      <c r="K451" s="15"/>
      <c r="L451" s="2"/>
      <c r="M451" s="15"/>
      <c r="N451" s="15"/>
      <c r="O451" s="15"/>
      <c r="P451" s="15"/>
      <c r="Q451" s="15"/>
      <c r="R451" s="15"/>
      <c r="S451" s="2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</row>
    <row r="452" spans="1:39" x14ac:dyDescent="0.2">
      <c r="A452" s="25" t="s">
        <v>39</v>
      </c>
      <c r="B452" s="24">
        <f t="shared" si="79"/>
        <v>0</v>
      </c>
      <c r="C452" s="24">
        <f t="shared" si="80"/>
        <v>0</v>
      </c>
      <c r="D452" s="24">
        <f t="shared" si="81"/>
        <v>0</v>
      </c>
      <c r="E452" s="23"/>
      <c r="F452" s="23"/>
      <c r="G452" s="23"/>
      <c r="H452" s="23"/>
      <c r="I452" s="23"/>
      <c r="J452" s="23"/>
      <c r="K452" s="23"/>
      <c r="L452" s="2"/>
      <c r="M452" s="23"/>
      <c r="N452" s="23"/>
      <c r="O452" s="23"/>
      <c r="P452" s="23"/>
      <c r="Q452" s="23"/>
      <c r="R452" s="23"/>
      <c r="S452" s="2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</row>
    <row r="453" spans="1:39" x14ac:dyDescent="0.2">
      <c r="A453" s="22" t="s">
        <v>38</v>
      </c>
      <c r="B453" s="16">
        <f t="shared" si="79"/>
        <v>0</v>
      </c>
      <c r="C453" s="16">
        <f t="shared" si="80"/>
        <v>0</v>
      </c>
      <c r="D453" s="16">
        <f t="shared" si="81"/>
        <v>0</v>
      </c>
      <c r="E453" s="15"/>
      <c r="F453" s="15"/>
      <c r="G453" s="15"/>
      <c r="H453" s="15"/>
      <c r="I453" s="15"/>
      <c r="J453" s="15"/>
      <c r="K453" s="15"/>
      <c r="L453" s="2"/>
      <c r="M453" s="15"/>
      <c r="N453" s="15"/>
      <c r="O453" s="15"/>
      <c r="P453" s="15"/>
      <c r="Q453" s="15"/>
      <c r="R453" s="15"/>
      <c r="S453" s="2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</row>
    <row r="454" spans="1:39" x14ac:dyDescent="0.2">
      <c r="A454" s="25" t="s">
        <v>37</v>
      </c>
      <c r="B454" s="24">
        <f t="shared" si="79"/>
        <v>0</v>
      </c>
      <c r="C454" s="24">
        <f t="shared" si="80"/>
        <v>0</v>
      </c>
      <c r="D454" s="24">
        <f t="shared" si="81"/>
        <v>0</v>
      </c>
      <c r="E454" s="23"/>
      <c r="F454" s="23"/>
      <c r="G454" s="23"/>
      <c r="H454" s="23"/>
      <c r="I454" s="23"/>
      <c r="J454" s="23"/>
      <c r="K454" s="23"/>
      <c r="L454" s="2"/>
      <c r="M454" s="23"/>
      <c r="N454" s="23"/>
      <c r="O454" s="23"/>
      <c r="P454" s="23"/>
      <c r="Q454" s="23"/>
      <c r="R454" s="23"/>
      <c r="S454" s="2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</row>
    <row r="455" spans="1:39" x14ac:dyDescent="0.2">
      <c r="A455" s="22" t="s">
        <v>36</v>
      </c>
      <c r="B455" s="16">
        <f t="shared" si="79"/>
        <v>0</v>
      </c>
      <c r="C455" s="16">
        <f t="shared" si="80"/>
        <v>0</v>
      </c>
      <c r="D455" s="16">
        <f t="shared" si="81"/>
        <v>0</v>
      </c>
      <c r="E455" s="15"/>
      <c r="F455" s="15"/>
      <c r="G455" s="15"/>
      <c r="H455" s="15"/>
      <c r="I455" s="15"/>
      <c r="J455" s="15"/>
      <c r="K455" s="15"/>
      <c r="L455" s="2"/>
      <c r="M455" s="15"/>
      <c r="N455" s="15"/>
      <c r="O455" s="15"/>
      <c r="P455" s="15"/>
      <c r="Q455" s="15"/>
      <c r="R455" s="15"/>
      <c r="S455" s="2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</row>
    <row r="456" spans="1:39" x14ac:dyDescent="0.2">
      <c r="A456" s="25" t="s">
        <v>35</v>
      </c>
      <c r="B456" s="24">
        <f t="shared" si="79"/>
        <v>0</v>
      </c>
      <c r="C456" s="24">
        <f t="shared" si="80"/>
        <v>0</v>
      </c>
      <c r="D456" s="24">
        <f t="shared" si="81"/>
        <v>0</v>
      </c>
      <c r="E456" s="23"/>
      <c r="F456" s="23"/>
      <c r="G456" s="23"/>
      <c r="H456" s="23"/>
      <c r="I456" s="23"/>
      <c r="J456" s="23"/>
      <c r="K456" s="23"/>
      <c r="L456" s="2"/>
      <c r="M456" s="23"/>
      <c r="N456" s="23"/>
      <c r="O456" s="23"/>
      <c r="P456" s="23"/>
      <c r="Q456" s="23"/>
      <c r="R456" s="23"/>
      <c r="S456" s="2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</row>
    <row r="457" spans="1:39" x14ac:dyDescent="0.2">
      <c r="A457" s="22" t="s">
        <v>0</v>
      </c>
      <c r="B457" s="16">
        <f t="shared" si="79"/>
        <v>0</v>
      </c>
      <c r="C457" s="16">
        <f t="shared" si="80"/>
        <v>0</v>
      </c>
      <c r="D457" s="16">
        <f t="shared" si="81"/>
        <v>0</v>
      </c>
      <c r="E457" s="15"/>
      <c r="F457" s="15"/>
      <c r="G457" s="15"/>
      <c r="H457" s="15"/>
      <c r="I457" s="15"/>
      <c r="J457" s="15"/>
      <c r="K457" s="15"/>
      <c r="L457" s="2"/>
      <c r="M457" s="15"/>
      <c r="N457" s="15"/>
      <c r="O457" s="15"/>
      <c r="P457" s="15"/>
      <c r="Q457" s="15"/>
      <c r="R457" s="15"/>
      <c r="S457" s="2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</row>
    <row r="458" spans="1:39" x14ac:dyDescent="0.2">
      <c r="B458" s="8"/>
      <c r="C458" s="8"/>
      <c r="D458" s="8"/>
      <c r="L458" s="2"/>
      <c r="S458" s="2"/>
    </row>
    <row r="459" spans="1:39" x14ac:dyDescent="0.2">
      <c r="A459" s="13" t="s">
        <v>34</v>
      </c>
      <c r="B459" s="8"/>
      <c r="C459" s="8"/>
      <c r="D459" s="8"/>
      <c r="L459" s="2"/>
      <c r="S459" s="2"/>
    </row>
    <row r="460" spans="1:39" x14ac:dyDescent="0.2">
      <c r="A460" s="11" t="s">
        <v>33</v>
      </c>
      <c r="B460" s="10">
        <f t="shared" ref="B460:B468" si="82">SUM($E460:$N460)</f>
        <v>0</v>
      </c>
      <c r="C460" s="10">
        <f t="shared" ref="C460:C468" si="83">SUM($O460:$Z460)</f>
        <v>6</v>
      </c>
      <c r="D460" s="10">
        <f t="shared" ref="D460:D468" si="84">SUM(B460,C460)</f>
        <v>6</v>
      </c>
      <c r="E460" s="9"/>
      <c r="F460" s="9"/>
      <c r="G460" s="9"/>
      <c r="H460" s="9"/>
      <c r="I460" s="9"/>
      <c r="J460" s="9"/>
      <c r="K460" s="9"/>
      <c r="L460" s="2"/>
      <c r="M460" s="9"/>
      <c r="N460" s="9"/>
      <c r="O460" s="9">
        <v>6</v>
      </c>
      <c r="P460" s="9"/>
      <c r="Q460" s="9"/>
      <c r="R460" s="9"/>
      <c r="S460" s="2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x14ac:dyDescent="0.2">
      <c r="A461" s="4" t="s">
        <v>32</v>
      </c>
      <c r="B461" s="8">
        <f t="shared" si="82"/>
        <v>2</v>
      </c>
      <c r="C461" s="8">
        <f t="shared" si="83"/>
        <v>7</v>
      </c>
      <c r="D461" s="8">
        <f t="shared" si="84"/>
        <v>9</v>
      </c>
      <c r="L461" s="2"/>
      <c r="M461" s="1">
        <v>2</v>
      </c>
      <c r="O461" s="1">
        <v>5</v>
      </c>
      <c r="R461" s="1">
        <v>2</v>
      </c>
      <c r="S461" s="2"/>
    </row>
    <row r="462" spans="1:39" x14ac:dyDescent="0.2">
      <c r="A462" s="11" t="s">
        <v>31</v>
      </c>
      <c r="B462" s="10">
        <f t="shared" si="82"/>
        <v>53</v>
      </c>
      <c r="C462" s="10">
        <f t="shared" si="83"/>
        <v>112</v>
      </c>
      <c r="D462" s="10">
        <f t="shared" si="84"/>
        <v>165</v>
      </c>
      <c r="E462" s="9"/>
      <c r="F462" s="9"/>
      <c r="G462" s="9"/>
      <c r="H462" s="9"/>
      <c r="I462" s="9"/>
      <c r="J462" s="9"/>
      <c r="K462" s="9"/>
      <c r="L462" s="2">
        <v>6</v>
      </c>
      <c r="M462" s="9">
        <v>43</v>
      </c>
      <c r="N462" s="9">
        <v>4</v>
      </c>
      <c r="O462" s="9">
        <v>20</v>
      </c>
      <c r="P462" s="9">
        <v>12</v>
      </c>
      <c r="Q462" s="9">
        <v>20</v>
      </c>
      <c r="R462" s="9">
        <v>50</v>
      </c>
      <c r="S462" s="2">
        <v>10</v>
      </c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x14ac:dyDescent="0.2">
      <c r="A463" s="4" t="s">
        <v>30</v>
      </c>
      <c r="B463" s="8">
        <f t="shared" si="82"/>
        <v>1</v>
      </c>
      <c r="C463" s="8">
        <f t="shared" si="83"/>
        <v>0</v>
      </c>
      <c r="D463" s="8">
        <f t="shared" si="84"/>
        <v>1</v>
      </c>
      <c r="L463" s="2"/>
      <c r="N463" s="1">
        <v>1</v>
      </c>
      <c r="S463" s="2"/>
    </row>
    <row r="464" spans="1:39" x14ac:dyDescent="0.2">
      <c r="A464" s="11" t="s">
        <v>29</v>
      </c>
      <c r="B464" s="10">
        <f t="shared" si="82"/>
        <v>0</v>
      </c>
      <c r="C464" s="10">
        <f t="shared" si="83"/>
        <v>6</v>
      </c>
      <c r="D464" s="10">
        <f t="shared" si="84"/>
        <v>6</v>
      </c>
      <c r="E464" s="9"/>
      <c r="F464" s="9"/>
      <c r="G464" s="9"/>
      <c r="H464" s="9"/>
      <c r="I464" s="9"/>
      <c r="J464" s="9"/>
      <c r="K464" s="9"/>
      <c r="L464" s="2"/>
      <c r="M464" s="9"/>
      <c r="N464" s="9"/>
      <c r="O464" s="9">
        <v>6</v>
      </c>
      <c r="P464" s="9"/>
      <c r="Q464" s="9"/>
      <c r="R464" s="9"/>
      <c r="S464" s="2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x14ac:dyDescent="0.2">
      <c r="A465" s="4" t="s">
        <v>28</v>
      </c>
      <c r="B465" s="8">
        <f t="shared" si="82"/>
        <v>23</v>
      </c>
      <c r="C465" s="8">
        <f t="shared" si="83"/>
        <v>21</v>
      </c>
      <c r="D465" s="8">
        <f t="shared" si="84"/>
        <v>44</v>
      </c>
      <c r="L465" s="2">
        <v>3</v>
      </c>
      <c r="M465" s="1">
        <v>3</v>
      </c>
      <c r="N465" s="1">
        <v>17</v>
      </c>
      <c r="O465" s="1">
        <v>13</v>
      </c>
      <c r="Q465" s="1">
        <v>5</v>
      </c>
      <c r="R465" s="1">
        <v>3</v>
      </c>
      <c r="S465" s="2"/>
    </row>
    <row r="466" spans="1:39" x14ac:dyDescent="0.2">
      <c r="A466" s="11" t="s">
        <v>27</v>
      </c>
      <c r="B466" s="10">
        <f t="shared" si="82"/>
        <v>42</v>
      </c>
      <c r="C466" s="10">
        <f t="shared" si="83"/>
        <v>106</v>
      </c>
      <c r="D466" s="10">
        <f t="shared" si="84"/>
        <v>148</v>
      </c>
      <c r="E466" s="9"/>
      <c r="F466" s="9"/>
      <c r="G466" s="9"/>
      <c r="H466" s="9"/>
      <c r="I466" s="9"/>
      <c r="J466" s="9"/>
      <c r="K466" s="9"/>
      <c r="L466" s="2">
        <v>13</v>
      </c>
      <c r="M466" s="9">
        <v>21</v>
      </c>
      <c r="N466" s="9">
        <v>8</v>
      </c>
      <c r="O466" s="9">
        <v>12</v>
      </c>
      <c r="P466" s="9">
        <v>19</v>
      </c>
      <c r="Q466" s="9">
        <v>38</v>
      </c>
      <c r="R466" s="9">
        <v>2</v>
      </c>
      <c r="S466" s="2">
        <v>35</v>
      </c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x14ac:dyDescent="0.2">
      <c r="A467" s="4" t="s">
        <v>26</v>
      </c>
      <c r="B467" s="8">
        <f t="shared" si="82"/>
        <v>64</v>
      </c>
      <c r="C467" s="8">
        <f t="shared" si="83"/>
        <v>97</v>
      </c>
      <c r="D467" s="8">
        <f t="shared" si="84"/>
        <v>161</v>
      </c>
      <c r="L467" s="2">
        <v>11</v>
      </c>
      <c r="M467" s="1">
        <v>45</v>
      </c>
      <c r="N467" s="1">
        <v>8</v>
      </c>
      <c r="O467" s="1">
        <v>8</v>
      </c>
      <c r="P467" s="1">
        <v>11</v>
      </c>
      <c r="Q467" s="1">
        <v>33</v>
      </c>
      <c r="R467" s="1">
        <v>18</v>
      </c>
      <c r="S467" s="2">
        <v>27</v>
      </c>
    </row>
    <row r="468" spans="1:39" x14ac:dyDescent="0.2">
      <c r="A468" s="11" t="s">
        <v>0</v>
      </c>
      <c r="B468" s="10">
        <f t="shared" si="82"/>
        <v>157</v>
      </c>
      <c r="C468" s="10">
        <f t="shared" si="83"/>
        <v>421</v>
      </c>
      <c r="D468" s="10">
        <f t="shared" si="84"/>
        <v>578</v>
      </c>
      <c r="E468" s="9"/>
      <c r="F468" s="9"/>
      <c r="G468" s="9"/>
      <c r="H468" s="9"/>
      <c r="I468" s="9"/>
      <c r="J468" s="9"/>
      <c r="K468" s="9"/>
      <c r="L468" s="2">
        <v>19</v>
      </c>
      <c r="M468" s="9">
        <v>62</v>
      </c>
      <c r="N468" s="9">
        <v>76</v>
      </c>
      <c r="O468" s="9">
        <v>138</v>
      </c>
      <c r="P468" s="9">
        <v>60</v>
      </c>
      <c r="Q468" s="9">
        <v>100</v>
      </c>
      <c r="R468" s="9">
        <v>41</v>
      </c>
      <c r="S468" s="2">
        <v>82</v>
      </c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x14ac:dyDescent="0.2">
      <c r="B469" s="8"/>
      <c r="C469" s="8"/>
      <c r="D469" s="8"/>
      <c r="L469" s="2"/>
      <c r="S469" s="2"/>
    </row>
    <row r="470" spans="1:39" x14ac:dyDescent="0.2">
      <c r="A470" s="13" t="s">
        <v>25</v>
      </c>
      <c r="B470" s="8"/>
      <c r="C470" s="8"/>
      <c r="D470" s="8"/>
      <c r="L470" s="2"/>
      <c r="S470" s="2"/>
    </row>
    <row r="471" spans="1:39" x14ac:dyDescent="0.2">
      <c r="A471" s="11" t="s">
        <v>24</v>
      </c>
      <c r="B471" s="10">
        <f t="shared" ref="B471:B484" si="85">SUM($E471:$N471)</f>
        <v>7</v>
      </c>
      <c r="C471" s="10">
        <f t="shared" ref="C471:C484" si="86">SUM($O471:$Z471)</f>
        <v>22</v>
      </c>
      <c r="D471" s="10">
        <f t="shared" ref="D471:D484" si="87">SUM(B471,C471)</f>
        <v>29</v>
      </c>
      <c r="E471" s="9"/>
      <c r="F471" s="9"/>
      <c r="G471" s="9"/>
      <c r="H471" s="9"/>
      <c r="I471" s="9"/>
      <c r="J471" s="9"/>
      <c r="K471" s="9"/>
      <c r="L471" s="2">
        <v>3</v>
      </c>
      <c r="M471" s="9">
        <v>1</v>
      </c>
      <c r="N471" s="9">
        <v>3</v>
      </c>
      <c r="O471" s="9">
        <v>7</v>
      </c>
      <c r="P471" s="9">
        <v>2</v>
      </c>
      <c r="Q471" s="9">
        <v>5</v>
      </c>
      <c r="R471" s="9">
        <v>3</v>
      </c>
      <c r="S471" s="2">
        <v>5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x14ac:dyDescent="0.2">
      <c r="A472" s="4" t="s">
        <v>23</v>
      </c>
      <c r="B472" s="8">
        <f t="shared" si="85"/>
        <v>28</v>
      </c>
      <c r="C472" s="8">
        <f t="shared" si="86"/>
        <v>54</v>
      </c>
      <c r="D472" s="8">
        <f t="shared" si="87"/>
        <v>82</v>
      </c>
      <c r="L472" s="2">
        <v>2</v>
      </c>
      <c r="M472" s="1">
        <v>17</v>
      </c>
      <c r="N472" s="1">
        <v>9</v>
      </c>
      <c r="O472" s="1">
        <v>7</v>
      </c>
      <c r="P472" s="1">
        <v>10</v>
      </c>
      <c r="Q472" s="1">
        <v>16</v>
      </c>
      <c r="R472" s="1">
        <v>16</v>
      </c>
      <c r="S472" s="2">
        <v>5</v>
      </c>
    </row>
    <row r="473" spans="1:39" x14ac:dyDescent="0.2">
      <c r="A473" s="11" t="s">
        <v>22</v>
      </c>
      <c r="B473" s="10">
        <f t="shared" si="85"/>
        <v>30</v>
      </c>
      <c r="C473" s="10">
        <f t="shared" si="86"/>
        <v>76</v>
      </c>
      <c r="D473" s="10">
        <f t="shared" si="87"/>
        <v>106</v>
      </c>
      <c r="E473" s="9"/>
      <c r="F473" s="9"/>
      <c r="G473" s="9"/>
      <c r="H473" s="9"/>
      <c r="I473" s="9"/>
      <c r="J473" s="9"/>
      <c r="K473" s="9"/>
      <c r="L473" s="2">
        <v>1</v>
      </c>
      <c r="M473" s="9">
        <v>18</v>
      </c>
      <c r="N473" s="9">
        <v>11</v>
      </c>
      <c r="O473" s="9">
        <v>3</v>
      </c>
      <c r="P473" s="9">
        <v>9</v>
      </c>
      <c r="Q473" s="9">
        <v>29</v>
      </c>
      <c r="R473" s="9">
        <v>22</v>
      </c>
      <c r="S473" s="2">
        <v>13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x14ac:dyDescent="0.2">
      <c r="A474" s="4" t="s">
        <v>21</v>
      </c>
      <c r="B474" s="8">
        <f t="shared" si="85"/>
        <v>20</v>
      </c>
      <c r="C474" s="8">
        <f t="shared" si="86"/>
        <v>54</v>
      </c>
      <c r="D474" s="8">
        <f t="shared" si="87"/>
        <v>74</v>
      </c>
      <c r="L474" s="2">
        <v>2</v>
      </c>
      <c r="M474" s="1">
        <v>10</v>
      </c>
      <c r="N474" s="1">
        <v>8</v>
      </c>
      <c r="O474" s="1">
        <v>8</v>
      </c>
      <c r="P474" s="1">
        <v>8</v>
      </c>
      <c r="Q474" s="1">
        <v>16</v>
      </c>
      <c r="R474" s="1">
        <v>11</v>
      </c>
      <c r="S474" s="2">
        <v>11</v>
      </c>
    </row>
    <row r="475" spans="1:39" x14ac:dyDescent="0.2">
      <c r="A475" s="11" t="s">
        <v>20</v>
      </c>
      <c r="B475" s="10">
        <f t="shared" si="85"/>
        <v>45</v>
      </c>
      <c r="C475" s="10">
        <f t="shared" si="86"/>
        <v>65</v>
      </c>
      <c r="D475" s="10">
        <f t="shared" si="87"/>
        <v>110</v>
      </c>
      <c r="E475" s="9"/>
      <c r="F475" s="9"/>
      <c r="G475" s="9"/>
      <c r="H475" s="9"/>
      <c r="I475" s="9"/>
      <c r="J475" s="9"/>
      <c r="K475" s="9"/>
      <c r="L475" s="2">
        <v>11</v>
      </c>
      <c r="M475" s="9">
        <v>26</v>
      </c>
      <c r="N475" s="9">
        <v>8</v>
      </c>
      <c r="O475" s="9">
        <v>24</v>
      </c>
      <c r="P475" s="9">
        <v>1</v>
      </c>
      <c r="Q475" s="9">
        <v>14</v>
      </c>
      <c r="R475" s="9">
        <v>2</v>
      </c>
      <c r="S475" s="2">
        <v>24</v>
      </c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x14ac:dyDescent="0.2">
      <c r="A476" s="4" t="s">
        <v>19</v>
      </c>
      <c r="B476" s="8">
        <f t="shared" si="85"/>
        <v>58</v>
      </c>
      <c r="C476" s="8">
        <f t="shared" si="86"/>
        <v>88</v>
      </c>
      <c r="D476" s="8">
        <f t="shared" si="87"/>
        <v>146</v>
      </c>
      <c r="L476" s="2">
        <v>10</v>
      </c>
      <c r="M476" s="1">
        <v>24</v>
      </c>
      <c r="N476" s="1">
        <v>24</v>
      </c>
      <c r="O476" s="1">
        <v>29</v>
      </c>
      <c r="P476" s="1">
        <v>10</v>
      </c>
      <c r="Q476" s="1">
        <v>18</v>
      </c>
      <c r="R476" s="1">
        <v>16</v>
      </c>
      <c r="S476" s="2">
        <v>15</v>
      </c>
    </row>
    <row r="477" spans="1:39" x14ac:dyDescent="0.2">
      <c r="A477" s="11" t="s">
        <v>18</v>
      </c>
      <c r="B477" s="10">
        <f t="shared" si="85"/>
        <v>39</v>
      </c>
      <c r="C477" s="10">
        <f t="shared" si="86"/>
        <v>152</v>
      </c>
      <c r="D477" s="10">
        <f t="shared" si="87"/>
        <v>191</v>
      </c>
      <c r="E477" s="9"/>
      <c r="F477" s="9"/>
      <c r="G477" s="9"/>
      <c r="H477" s="9"/>
      <c r="I477" s="9"/>
      <c r="J477" s="9"/>
      <c r="K477" s="9"/>
      <c r="L477" s="2">
        <v>9</v>
      </c>
      <c r="M477" s="9">
        <v>16</v>
      </c>
      <c r="N477" s="9">
        <v>14</v>
      </c>
      <c r="O477" s="9">
        <v>40</v>
      </c>
      <c r="P477" s="9">
        <v>24</v>
      </c>
      <c r="Q477" s="9">
        <v>41</v>
      </c>
      <c r="R477" s="9">
        <v>18</v>
      </c>
      <c r="S477" s="2">
        <v>29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x14ac:dyDescent="0.2">
      <c r="A478" s="4" t="s">
        <v>17</v>
      </c>
      <c r="B478" s="8">
        <f t="shared" si="85"/>
        <v>17</v>
      </c>
      <c r="C478" s="8">
        <f t="shared" si="86"/>
        <v>76</v>
      </c>
      <c r="D478" s="8">
        <f t="shared" si="87"/>
        <v>93</v>
      </c>
      <c r="L478" s="2">
        <v>4</v>
      </c>
      <c r="M478" s="1">
        <v>7</v>
      </c>
      <c r="N478" s="1">
        <v>6</v>
      </c>
      <c r="O478" s="1">
        <v>12</v>
      </c>
      <c r="P478" s="1">
        <v>12</v>
      </c>
      <c r="Q478" s="1">
        <v>27</v>
      </c>
      <c r="R478" s="1">
        <v>10</v>
      </c>
      <c r="S478" s="2">
        <v>15</v>
      </c>
    </row>
    <row r="479" spans="1:39" x14ac:dyDescent="0.2">
      <c r="A479" s="21" t="s">
        <v>16</v>
      </c>
      <c r="B479" s="19">
        <f t="shared" si="85"/>
        <v>9</v>
      </c>
      <c r="C479" s="19">
        <f t="shared" si="86"/>
        <v>61</v>
      </c>
      <c r="D479" s="19">
        <f t="shared" si="87"/>
        <v>70</v>
      </c>
      <c r="E479" s="18"/>
      <c r="F479" s="18"/>
      <c r="G479" s="18"/>
      <c r="H479" s="18"/>
      <c r="I479" s="18"/>
      <c r="J479" s="18"/>
      <c r="K479" s="18"/>
      <c r="L479" s="2">
        <v>1</v>
      </c>
      <c r="M479" s="18">
        <v>8</v>
      </c>
      <c r="N479" s="18"/>
      <c r="O479" s="18">
        <v>10</v>
      </c>
      <c r="P479" s="18">
        <v>7</v>
      </c>
      <c r="Q479" s="18">
        <v>18</v>
      </c>
      <c r="R479" s="18">
        <v>8</v>
      </c>
      <c r="S479" s="2">
        <v>18</v>
      </c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spans="1:39" x14ac:dyDescent="0.2">
      <c r="A480" s="20" t="s">
        <v>15</v>
      </c>
      <c r="B480" s="19">
        <f t="shared" si="85"/>
        <v>0</v>
      </c>
      <c r="C480" s="19">
        <f t="shared" si="86"/>
        <v>0</v>
      </c>
      <c r="D480" s="19">
        <f t="shared" si="87"/>
        <v>0</v>
      </c>
      <c r="E480" s="18"/>
      <c r="F480" s="18"/>
      <c r="G480" s="18"/>
      <c r="H480" s="18"/>
      <c r="I480" s="18"/>
      <c r="J480" s="18"/>
      <c r="K480" s="18"/>
      <c r="L480" s="2"/>
      <c r="M480" s="18"/>
      <c r="N480" s="18"/>
      <c r="O480" s="18"/>
      <c r="P480" s="18"/>
      <c r="Q480" s="18"/>
      <c r="R480" s="18"/>
      <c r="S480" s="2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spans="1:39" x14ac:dyDescent="0.2">
      <c r="A481" s="4" t="s">
        <v>14</v>
      </c>
      <c r="B481" s="8">
        <f t="shared" si="85"/>
        <v>0</v>
      </c>
      <c r="C481" s="8">
        <f t="shared" si="86"/>
        <v>0</v>
      </c>
      <c r="D481" s="8">
        <f t="shared" si="87"/>
        <v>0</v>
      </c>
      <c r="L481" s="2"/>
      <c r="S481" s="2"/>
    </row>
    <row r="482" spans="1:39" x14ac:dyDescent="0.2">
      <c r="A482" s="17" t="s">
        <v>13</v>
      </c>
      <c r="B482" s="16">
        <f t="shared" si="85"/>
        <v>7</v>
      </c>
      <c r="C482" s="16">
        <f t="shared" si="86"/>
        <v>1</v>
      </c>
      <c r="D482" s="16">
        <f t="shared" si="87"/>
        <v>8</v>
      </c>
      <c r="E482" s="15"/>
      <c r="F482" s="15"/>
      <c r="G482" s="15"/>
      <c r="H482" s="15"/>
      <c r="I482" s="15"/>
      <c r="J482" s="15"/>
      <c r="K482" s="15"/>
      <c r="L482" s="2">
        <v>1</v>
      </c>
      <c r="M482" s="15">
        <v>5</v>
      </c>
      <c r="N482" s="15">
        <v>1</v>
      </c>
      <c r="O482" s="15">
        <v>1</v>
      </c>
      <c r="P482" s="15"/>
      <c r="Q482" s="15"/>
      <c r="R482" s="15"/>
      <c r="S482" s="2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</row>
    <row r="483" spans="1:39" x14ac:dyDescent="0.2">
      <c r="A483" s="4" t="s">
        <v>12</v>
      </c>
      <c r="B483" s="8">
        <f t="shared" si="85"/>
        <v>2</v>
      </c>
      <c r="C483" s="8">
        <f t="shared" si="86"/>
        <v>5</v>
      </c>
      <c r="D483" s="8">
        <f t="shared" si="87"/>
        <v>7</v>
      </c>
      <c r="L483" s="2"/>
      <c r="N483" s="1">
        <v>2</v>
      </c>
      <c r="Q483" s="1">
        <v>3</v>
      </c>
      <c r="R483" s="1">
        <v>2</v>
      </c>
      <c r="S483" s="2"/>
    </row>
    <row r="484" spans="1:39" x14ac:dyDescent="0.2">
      <c r="A484" s="14" t="s">
        <v>11</v>
      </c>
      <c r="B484" s="6">
        <f t="shared" si="85"/>
        <v>80</v>
      </c>
      <c r="C484" s="6">
        <f t="shared" si="86"/>
        <v>122</v>
      </c>
      <c r="D484" s="6">
        <f t="shared" si="87"/>
        <v>202</v>
      </c>
      <c r="E484" s="5"/>
      <c r="F484" s="5"/>
      <c r="G484" s="5"/>
      <c r="H484" s="5"/>
      <c r="I484" s="5"/>
      <c r="J484" s="5"/>
      <c r="K484" s="5"/>
      <c r="L484" s="2">
        <v>8</v>
      </c>
      <c r="M484" s="5">
        <v>44</v>
      </c>
      <c r="N484" s="5">
        <v>28</v>
      </c>
      <c r="O484" s="5">
        <v>67</v>
      </c>
      <c r="P484" s="5">
        <v>19</v>
      </c>
      <c r="Q484" s="5">
        <v>9</v>
      </c>
      <c r="R484" s="5">
        <v>8</v>
      </c>
      <c r="S484" s="2">
        <v>19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x14ac:dyDescent="0.2">
      <c r="B485" s="8"/>
      <c r="C485" s="8"/>
      <c r="D485" s="8"/>
      <c r="L485" s="2"/>
      <c r="S485" s="2"/>
    </row>
    <row r="486" spans="1:39" x14ac:dyDescent="0.2">
      <c r="A486" s="13" t="s">
        <v>10</v>
      </c>
      <c r="B486" s="8"/>
      <c r="C486" s="8"/>
      <c r="D486" s="8"/>
      <c r="E486" s="12" t="s">
        <v>9</v>
      </c>
      <c r="L486" s="2"/>
      <c r="S486" s="2"/>
    </row>
    <row r="487" spans="1:39" x14ac:dyDescent="0.2">
      <c r="A487" s="11" t="s">
        <v>8</v>
      </c>
      <c r="B487" s="10">
        <f t="shared" ref="B487:B495" si="88">SUM($E487:$N487)</f>
        <v>19</v>
      </c>
      <c r="C487" s="10">
        <f t="shared" ref="C487:C495" si="89">SUM($O487:$Z487)</f>
        <v>31</v>
      </c>
      <c r="D487" s="10">
        <f t="shared" ref="D487:D495" si="90">SUM(B487,C487)</f>
        <v>50</v>
      </c>
      <c r="E487" s="9"/>
      <c r="F487" s="9"/>
      <c r="G487" s="9"/>
      <c r="H487" s="9"/>
      <c r="I487" s="9"/>
      <c r="J487" s="9"/>
      <c r="K487" s="9"/>
      <c r="L487" s="2">
        <v>6</v>
      </c>
      <c r="M487" s="9">
        <v>10</v>
      </c>
      <c r="N487" s="9">
        <v>3</v>
      </c>
      <c r="O487" s="9">
        <v>15</v>
      </c>
      <c r="P487" s="9">
        <v>3</v>
      </c>
      <c r="Q487" s="9">
        <v>5</v>
      </c>
      <c r="R487" s="9">
        <v>3</v>
      </c>
      <c r="S487" s="2">
        <v>5</v>
      </c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x14ac:dyDescent="0.2">
      <c r="A488" s="4" t="s">
        <v>7</v>
      </c>
      <c r="B488" s="8">
        <f t="shared" si="88"/>
        <v>75</v>
      </c>
      <c r="C488" s="8">
        <f t="shared" si="89"/>
        <v>141</v>
      </c>
      <c r="D488" s="8">
        <f t="shared" si="90"/>
        <v>216</v>
      </c>
      <c r="L488" s="2">
        <v>4</v>
      </c>
      <c r="M488" s="1">
        <v>44</v>
      </c>
      <c r="N488" s="1">
        <v>27</v>
      </c>
      <c r="O488" s="1">
        <v>21</v>
      </c>
      <c r="P488" s="1">
        <v>19</v>
      </c>
      <c r="Q488" s="1">
        <v>45</v>
      </c>
      <c r="R488" s="1">
        <v>38</v>
      </c>
      <c r="S488" s="2">
        <v>18</v>
      </c>
    </row>
    <row r="489" spans="1:39" x14ac:dyDescent="0.2">
      <c r="A489" s="11" t="s">
        <v>6</v>
      </c>
      <c r="B489" s="10">
        <f t="shared" si="88"/>
        <v>33</v>
      </c>
      <c r="C489" s="10">
        <f t="shared" si="89"/>
        <v>77</v>
      </c>
      <c r="D489" s="10">
        <f t="shared" si="90"/>
        <v>110</v>
      </c>
      <c r="E489" s="9"/>
      <c r="F489" s="9"/>
      <c r="G489" s="9"/>
      <c r="H489" s="9"/>
      <c r="I489" s="9"/>
      <c r="J489" s="9"/>
      <c r="K489" s="9"/>
      <c r="L489" s="2">
        <v>6</v>
      </c>
      <c r="M489" s="9">
        <v>16</v>
      </c>
      <c r="N489" s="9">
        <v>11</v>
      </c>
      <c r="O489" s="9">
        <v>19</v>
      </c>
      <c r="P489" s="9">
        <v>12</v>
      </c>
      <c r="Q489" s="9">
        <v>19</v>
      </c>
      <c r="R489" s="9">
        <v>11</v>
      </c>
      <c r="S489" s="2">
        <v>16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x14ac:dyDescent="0.2">
      <c r="A490" s="4" t="s">
        <v>5</v>
      </c>
      <c r="B490" s="8">
        <f t="shared" si="88"/>
        <v>44</v>
      </c>
      <c r="C490" s="8">
        <f t="shared" si="89"/>
        <v>67</v>
      </c>
      <c r="D490" s="8">
        <f t="shared" si="90"/>
        <v>111</v>
      </c>
      <c r="L490" s="2">
        <v>10</v>
      </c>
      <c r="M490" s="1">
        <v>26</v>
      </c>
      <c r="N490" s="1">
        <v>8</v>
      </c>
      <c r="O490" s="1">
        <v>18</v>
      </c>
      <c r="P490" s="1">
        <v>3</v>
      </c>
      <c r="Q490" s="1">
        <v>17</v>
      </c>
      <c r="R490" s="1">
        <v>4</v>
      </c>
      <c r="S490" s="2">
        <v>25</v>
      </c>
    </row>
    <row r="491" spans="1:39" x14ac:dyDescent="0.2">
      <c r="A491" s="11" t="s">
        <v>4</v>
      </c>
      <c r="B491" s="10">
        <f t="shared" si="88"/>
        <v>36</v>
      </c>
      <c r="C491" s="10">
        <f t="shared" si="89"/>
        <v>41</v>
      </c>
      <c r="D491" s="10">
        <f t="shared" si="90"/>
        <v>77</v>
      </c>
      <c r="E491" s="9"/>
      <c r="F491" s="9"/>
      <c r="G491" s="9"/>
      <c r="H491" s="9"/>
      <c r="I491" s="9"/>
      <c r="J491" s="9"/>
      <c r="K491" s="9"/>
      <c r="L491" s="2">
        <v>6</v>
      </c>
      <c r="M491" s="9">
        <v>20</v>
      </c>
      <c r="N491" s="9">
        <v>10</v>
      </c>
      <c r="O491" s="9">
        <v>18</v>
      </c>
      <c r="P491" s="9">
        <v>7</v>
      </c>
      <c r="Q491" s="9">
        <v>9</v>
      </c>
      <c r="R491" s="9">
        <v>6</v>
      </c>
      <c r="S491" s="2">
        <v>1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x14ac:dyDescent="0.2">
      <c r="A492" s="4" t="s">
        <v>3</v>
      </c>
      <c r="B492" s="8">
        <f t="shared" si="88"/>
        <v>46</v>
      </c>
      <c r="C492" s="8">
        <f t="shared" si="89"/>
        <v>92</v>
      </c>
      <c r="D492" s="8">
        <f t="shared" si="90"/>
        <v>138</v>
      </c>
      <c r="L492" s="2">
        <v>6</v>
      </c>
      <c r="M492" s="1">
        <v>18</v>
      </c>
      <c r="N492" s="1">
        <v>22</v>
      </c>
      <c r="O492" s="1">
        <v>25</v>
      </c>
      <c r="P492" s="1">
        <v>14</v>
      </c>
      <c r="Q492" s="1">
        <v>21</v>
      </c>
      <c r="R492" s="1">
        <v>13</v>
      </c>
      <c r="S492" s="2">
        <v>19</v>
      </c>
    </row>
    <row r="493" spans="1:39" x14ac:dyDescent="0.2">
      <c r="A493" s="11" t="s">
        <v>2</v>
      </c>
      <c r="B493" s="10">
        <f t="shared" si="88"/>
        <v>18</v>
      </c>
      <c r="C493" s="10">
        <f t="shared" si="89"/>
        <v>109</v>
      </c>
      <c r="D493" s="10">
        <f t="shared" si="90"/>
        <v>127</v>
      </c>
      <c r="E493" s="9"/>
      <c r="F493" s="9"/>
      <c r="G493" s="9"/>
      <c r="H493" s="9"/>
      <c r="I493" s="9"/>
      <c r="J493" s="9"/>
      <c r="K493" s="9"/>
      <c r="L493" s="2">
        <v>5</v>
      </c>
      <c r="M493" s="9">
        <v>5</v>
      </c>
      <c r="N493" s="9">
        <v>8</v>
      </c>
      <c r="O493" s="9">
        <v>33</v>
      </c>
      <c r="P493" s="9">
        <v>16</v>
      </c>
      <c r="Q493" s="9">
        <v>23</v>
      </c>
      <c r="R493" s="9">
        <v>16</v>
      </c>
      <c r="S493" s="2">
        <v>21</v>
      </c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x14ac:dyDescent="0.2">
      <c r="A494" s="4" t="s">
        <v>1</v>
      </c>
      <c r="B494" s="8">
        <f t="shared" si="88"/>
        <v>17</v>
      </c>
      <c r="C494" s="8">
        <f t="shared" si="89"/>
        <v>73</v>
      </c>
      <c r="D494" s="8">
        <f t="shared" si="90"/>
        <v>90</v>
      </c>
      <c r="L494" s="2">
        <v>4</v>
      </c>
      <c r="M494" s="1">
        <v>7</v>
      </c>
      <c r="N494" s="1">
        <v>6</v>
      </c>
      <c r="O494" s="1">
        <v>15</v>
      </c>
      <c r="P494" s="1">
        <v>12</v>
      </c>
      <c r="Q494" s="1">
        <v>27</v>
      </c>
      <c r="R494" s="1">
        <v>7</v>
      </c>
      <c r="S494" s="2">
        <v>12</v>
      </c>
    </row>
    <row r="495" spans="1:39" x14ac:dyDescent="0.2">
      <c r="A495" s="7" t="s">
        <v>0</v>
      </c>
      <c r="B495" s="6">
        <f t="shared" si="88"/>
        <v>54</v>
      </c>
      <c r="C495" s="6">
        <f t="shared" si="89"/>
        <v>145</v>
      </c>
      <c r="D495" s="6">
        <f t="shared" si="90"/>
        <v>199</v>
      </c>
      <c r="E495" s="5"/>
      <c r="F495" s="5"/>
      <c r="G495" s="5"/>
      <c r="H495" s="5"/>
      <c r="I495" s="5"/>
      <c r="J495" s="5"/>
      <c r="K495" s="5"/>
      <c r="L495" s="2">
        <v>5</v>
      </c>
      <c r="M495" s="5">
        <v>30</v>
      </c>
      <c r="N495" s="5">
        <v>19</v>
      </c>
      <c r="O495" s="5">
        <v>44</v>
      </c>
      <c r="P495" s="5">
        <v>16</v>
      </c>
      <c r="Q495" s="5">
        <v>30</v>
      </c>
      <c r="R495" s="5">
        <v>18</v>
      </c>
      <c r="S495" s="2">
        <v>37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x14ac:dyDescent="0.2">
      <c r="L496" s="2"/>
      <c r="S496" s="2"/>
    </row>
    <row r="497" spans="1:39" s="49" customFormat="1" ht="13.5" thickBot="1" x14ac:dyDescent="0.25">
      <c r="A497" s="47"/>
      <c r="B497" s="48"/>
      <c r="C497" s="48"/>
      <c r="D497" s="48"/>
      <c r="L497" s="50"/>
      <c r="S497" s="50"/>
    </row>
    <row r="498" spans="1:39" x14ac:dyDescent="0.2">
      <c r="L498" s="2"/>
      <c r="S498" s="2"/>
    </row>
    <row r="499" spans="1:39" x14ac:dyDescent="0.2">
      <c r="L499" s="2"/>
      <c r="S499" s="2"/>
    </row>
    <row r="500" spans="1:39" ht="26.25" x14ac:dyDescent="0.4">
      <c r="A500" s="45" t="s">
        <v>219</v>
      </c>
      <c r="B500" s="71"/>
      <c r="L500" s="2"/>
      <c r="S500" s="2"/>
    </row>
    <row r="501" spans="1:39" x14ac:dyDescent="0.2">
      <c r="L501" s="2"/>
      <c r="S501" s="2"/>
    </row>
    <row r="502" spans="1:39" x14ac:dyDescent="0.2">
      <c r="A502" s="32" t="s">
        <v>205</v>
      </c>
      <c r="B502" s="8"/>
      <c r="C502" s="8"/>
      <c r="D502" s="8"/>
      <c r="L502" s="2"/>
      <c r="S502" s="2"/>
    </row>
    <row r="503" spans="1:39" x14ac:dyDescent="0.2">
      <c r="B503" s="8"/>
      <c r="C503" s="8"/>
      <c r="D503" s="8"/>
      <c r="L503" s="2"/>
      <c r="S503" s="2"/>
    </row>
    <row r="504" spans="1:39" x14ac:dyDescent="0.2">
      <c r="A504" s="26" t="s">
        <v>204</v>
      </c>
      <c r="B504" s="8"/>
      <c r="C504" s="8"/>
      <c r="D504" s="8"/>
      <c r="L504" s="2"/>
      <c r="S504" s="2"/>
    </row>
    <row r="505" spans="1:39" x14ac:dyDescent="0.2">
      <c r="A505" s="31">
        <v>0</v>
      </c>
      <c r="B505" s="24">
        <f>SUM($E505:$N505)</f>
        <v>22</v>
      </c>
      <c r="C505" s="24">
        <f>SUM($O505:$Z505)</f>
        <v>45</v>
      </c>
      <c r="D505" s="24">
        <f>SUM(B505,C505)</f>
        <v>67</v>
      </c>
      <c r="E505" s="23"/>
      <c r="F505" s="23"/>
      <c r="G505" s="23"/>
      <c r="H505" s="23"/>
      <c r="I505" s="23"/>
      <c r="J505" s="23"/>
      <c r="K505" s="23"/>
      <c r="L505" s="2">
        <v>7</v>
      </c>
      <c r="M505" s="23">
        <v>3</v>
      </c>
      <c r="N505" s="23">
        <v>12</v>
      </c>
      <c r="O505" s="23">
        <v>28</v>
      </c>
      <c r="P505" s="23">
        <v>3</v>
      </c>
      <c r="Q505" s="23">
        <v>7</v>
      </c>
      <c r="R505" s="23">
        <v>3</v>
      </c>
      <c r="S505" s="2">
        <v>4</v>
      </c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</row>
    <row r="506" spans="1:39" x14ac:dyDescent="0.2">
      <c r="A506" s="28">
        <v>1</v>
      </c>
      <c r="B506" s="8">
        <f>SUM($E506:$N506)</f>
        <v>1126</v>
      </c>
      <c r="C506" s="8">
        <f>SUM($O506:$Z506)</f>
        <v>2569</v>
      </c>
      <c r="D506" s="8">
        <f>SUM(B506,C506)</f>
        <v>3695</v>
      </c>
      <c r="L506" s="2">
        <v>171</v>
      </c>
      <c r="M506" s="1">
        <v>495</v>
      </c>
      <c r="N506" s="1">
        <v>460</v>
      </c>
      <c r="O506" s="1">
        <v>429</v>
      </c>
      <c r="P506" s="1">
        <v>388</v>
      </c>
      <c r="Q506" s="1">
        <v>705</v>
      </c>
      <c r="R506" s="1">
        <v>433</v>
      </c>
      <c r="S506" s="2">
        <v>614</v>
      </c>
    </row>
    <row r="507" spans="1:39" x14ac:dyDescent="0.2">
      <c r="A507" s="31">
        <v>2</v>
      </c>
      <c r="B507" s="24">
        <f>SUM($E507:$N507)</f>
        <v>0</v>
      </c>
      <c r="C507" s="24">
        <f>SUM($O507:$Z507)</f>
        <v>0</v>
      </c>
      <c r="D507" s="24">
        <f>SUM(B507,C507)</f>
        <v>0</v>
      </c>
      <c r="E507" s="23"/>
      <c r="F507" s="23"/>
      <c r="G507" s="23"/>
      <c r="H507" s="23"/>
      <c r="I507" s="23"/>
      <c r="J507" s="23"/>
      <c r="K507" s="23"/>
      <c r="L507" s="2"/>
      <c r="M507" s="23"/>
      <c r="N507" s="23"/>
      <c r="O507" s="23"/>
      <c r="P507" s="23"/>
      <c r="Q507" s="23"/>
      <c r="R507" s="23"/>
      <c r="S507" s="2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</row>
    <row r="508" spans="1:39" x14ac:dyDescent="0.2">
      <c r="A508" s="28">
        <v>3</v>
      </c>
      <c r="B508" s="8">
        <f>SUM($E508:$N508)</f>
        <v>1</v>
      </c>
      <c r="C508" s="8">
        <f>SUM($O508:$Z508)</f>
        <v>6</v>
      </c>
      <c r="D508" s="8">
        <f>SUM(B508,C508)</f>
        <v>7</v>
      </c>
      <c r="L508" s="2"/>
      <c r="M508" s="1">
        <v>1</v>
      </c>
      <c r="R508" s="1">
        <v>2</v>
      </c>
      <c r="S508" s="2">
        <v>4</v>
      </c>
    </row>
    <row r="509" spans="1:39" x14ac:dyDescent="0.2">
      <c r="B509" s="8"/>
      <c r="C509" s="8"/>
      <c r="D509" s="8"/>
      <c r="L509" s="2"/>
      <c r="S509" s="2"/>
    </row>
    <row r="510" spans="1:39" x14ac:dyDescent="0.2">
      <c r="A510" s="13" t="s">
        <v>203</v>
      </c>
      <c r="B510" s="8"/>
      <c r="C510" s="8"/>
      <c r="D510" s="8"/>
      <c r="E510" s="12"/>
      <c r="L510" s="2"/>
      <c r="S510" s="2"/>
    </row>
    <row r="511" spans="1:39" x14ac:dyDescent="0.2">
      <c r="A511" s="25" t="s">
        <v>202</v>
      </c>
      <c r="B511" s="24">
        <f>SUM($E511:$N511)</f>
        <v>677</v>
      </c>
      <c r="C511" s="24">
        <f>SUM($O511:$Z511)</f>
        <v>1637</v>
      </c>
      <c r="D511" s="24">
        <f>SUM(B511,C511)</f>
        <v>2314</v>
      </c>
      <c r="E511" s="23"/>
      <c r="F511" s="23"/>
      <c r="G511" s="23"/>
      <c r="H511" s="23"/>
      <c r="I511" s="23"/>
      <c r="J511" s="23"/>
      <c r="K511" s="23"/>
      <c r="L511" s="2">
        <v>113</v>
      </c>
      <c r="M511" s="23">
        <v>260</v>
      </c>
      <c r="N511" s="23">
        <v>304</v>
      </c>
      <c r="O511" s="23">
        <v>291</v>
      </c>
      <c r="P511" s="23">
        <v>216</v>
      </c>
      <c r="Q511" s="23">
        <v>429</v>
      </c>
      <c r="R511" s="23">
        <v>299</v>
      </c>
      <c r="S511" s="2">
        <v>402</v>
      </c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</row>
    <row r="512" spans="1:39" x14ac:dyDescent="0.2">
      <c r="A512" s="4" t="s">
        <v>201</v>
      </c>
      <c r="B512" s="8">
        <f>SUM($E512:$N512)</f>
        <v>458</v>
      </c>
      <c r="C512" s="8">
        <f>SUM($O512:$Z512)</f>
        <v>958</v>
      </c>
      <c r="D512" s="8">
        <f>SUM(B512,C512)</f>
        <v>1416</v>
      </c>
      <c r="L512" s="2">
        <v>62</v>
      </c>
      <c r="M512" s="1">
        <v>238</v>
      </c>
      <c r="N512" s="1">
        <v>158</v>
      </c>
      <c r="O512" s="1">
        <v>153</v>
      </c>
      <c r="P512" s="1">
        <v>175</v>
      </c>
      <c r="Q512" s="1">
        <v>278</v>
      </c>
      <c r="R512" s="1">
        <v>134</v>
      </c>
      <c r="S512" s="2">
        <v>218</v>
      </c>
    </row>
    <row r="513" spans="1:39" x14ac:dyDescent="0.2">
      <c r="A513" s="25" t="s">
        <v>200</v>
      </c>
      <c r="B513" s="24">
        <f>SUM($E513:$N513)</f>
        <v>13</v>
      </c>
      <c r="C513" s="24">
        <f>SUM($O513:$Z513)</f>
        <v>25</v>
      </c>
      <c r="D513" s="24">
        <f>SUM(B513,C513)</f>
        <v>38</v>
      </c>
      <c r="E513" s="23"/>
      <c r="F513" s="23"/>
      <c r="G513" s="23"/>
      <c r="H513" s="23"/>
      <c r="I513" s="23"/>
      <c r="J513" s="23"/>
      <c r="K513" s="23"/>
      <c r="L513" s="2">
        <v>2</v>
      </c>
      <c r="M513" s="23">
        <v>1</v>
      </c>
      <c r="N513" s="23">
        <v>10</v>
      </c>
      <c r="O513" s="23">
        <v>13</v>
      </c>
      <c r="P513" s="23"/>
      <c r="Q513" s="23">
        <v>5</v>
      </c>
      <c r="R513" s="23">
        <v>5</v>
      </c>
      <c r="S513" s="2">
        <v>2</v>
      </c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</row>
    <row r="514" spans="1:39" x14ac:dyDescent="0.2">
      <c r="A514" s="30" t="s">
        <v>199</v>
      </c>
      <c r="B514" s="8">
        <f>SUM($E514:$N514)</f>
        <v>1</v>
      </c>
      <c r="C514" s="8">
        <f>SUM($O514:$Z514)</f>
        <v>0</v>
      </c>
      <c r="D514" s="8">
        <f>SUM(B514,C514)</f>
        <v>1</v>
      </c>
      <c r="L514" s="2">
        <v>1</v>
      </c>
      <c r="S514" s="2"/>
    </row>
    <row r="515" spans="1:39" x14ac:dyDescent="0.2">
      <c r="B515" s="8"/>
      <c r="C515" s="8"/>
      <c r="D515" s="8"/>
      <c r="L515" s="2"/>
      <c r="S515" s="2"/>
    </row>
    <row r="516" spans="1:39" x14ac:dyDescent="0.2">
      <c r="A516" s="13" t="s">
        <v>198</v>
      </c>
      <c r="B516" s="8"/>
      <c r="C516" s="8"/>
      <c r="D516" s="8"/>
      <c r="E516" s="1" t="s">
        <v>197</v>
      </c>
      <c r="L516" s="2"/>
      <c r="S516" s="2"/>
    </row>
    <row r="517" spans="1:39" x14ac:dyDescent="0.2">
      <c r="A517" s="29" t="s">
        <v>196</v>
      </c>
      <c r="B517" s="24">
        <f t="shared" ref="B517:B525" si="91">SUM($E517:$N517)</f>
        <v>218</v>
      </c>
      <c r="C517" s="24">
        <f t="shared" ref="C517:C525" si="92">SUM($O517:$Z517)</f>
        <v>542</v>
      </c>
      <c r="D517" s="24">
        <f t="shared" ref="D517:D525" si="93">SUM(B517,C517)</f>
        <v>760</v>
      </c>
      <c r="E517" s="23"/>
      <c r="F517" s="23"/>
      <c r="G517" s="23"/>
      <c r="H517" s="23"/>
      <c r="I517" s="23"/>
      <c r="J517" s="23"/>
      <c r="K517" s="23"/>
      <c r="L517" s="2">
        <v>34</v>
      </c>
      <c r="M517" s="23">
        <v>107</v>
      </c>
      <c r="N517" s="23">
        <v>77</v>
      </c>
      <c r="O517" s="23">
        <v>83</v>
      </c>
      <c r="P517" s="23">
        <v>88</v>
      </c>
      <c r="Q517" s="23">
        <v>141</v>
      </c>
      <c r="R517" s="23">
        <v>87</v>
      </c>
      <c r="S517" s="2">
        <v>143</v>
      </c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</row>
    <row r="518" spans="1:39" x14ac:dyDescent="0.2">
      <c r="A518" s="4" t="s">
        <v>195</v>
      </c>
      <c r="B518" s="8">
        <f t="shared" si="91"/>
        <v>211</v>
      </c>
      <c r="C518" s="8">
        <f t="shared" si="92"/>
        <v>404</v>
      </c>
      <c r="D518" s="8">
        <f t="shared" si="93"/>
        <v>615</v>
      </c>
      <c r="L518" s="2">
        <v>42</v>
      </c>
      <c r="M518" s="1">
        <v>75</v>
      </c>
      <c r="N518" s="1">
        <v>94</v>
      </c>
      <c r="O518" s="1">
        <v>68</v>
      </c>
      <c r="P518" s="1">
        <v>53</v>
      </c>
      <c r="Q518" s="1">
        <v>111</v>
      </c>
      <c r="R518" s="1">
        <v>80</v>
      </c>
      <c r="S518" s="2">
        <v>92</v>
      </c>
    </row>
    <row r="519" spans="1:39" x14ac:dyDescent="0.2">
      <c r="A519" s="29" t="s">
        <v>194</v>
      </c>
      <c r="B519" s="24">
        <f t="shared" si="91"/>
        <v>69</v>
      </c>
      <c r="C519" s="24">
        <f t="shared" si="92"/>
        <v>174</v>
      </c>
      <c r="D519" s="24">
        <f t="shared" si="93"/>
        <v>243</v>
      </c>
      <c r="E519" s="23"/>
      <c r="F519" s="23"/>
      <c r="G519" s="23"/>
      <c r="H519" s="23"/>
      <c r="I519" s="23"/>
      <c r="J519" s="23"/>
      <c r="K519" s="23"/>
      <c r="L519" s="2">
        <v>8</v>
      </c>
      <c r="M519" s="23">
        <v>36</v>
      </c>
      <c r="N519" s="23">
        <v>25</v>
      </c>
      <c r="O519" s="23">
        <v>35</v>
      </c>
      <c r="P519" s="23">
        <v>29</v>
      </c>
      <c r="Q519" s="23">
        <v>46</v>
      </c>
      <c r="R519" s="23">
        <v>18</v>
      </c>
      <c r="S519" s="2">
        <v>46</v>
      </c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</row>
    <row r="520" spans="1:39" x14ac:dyDescent="0.2">
      <c r="A520" s="4" t="s">
        <v>193</v>
      </c>
      <c r="B520" s="8">
        <f t="shared" si="91"/>
        <v>353</v>
      </c>
      <c r="C520" s="8">
        <f t="shared" si="92"/>
        <v>874</v>
      </c>
      <c r="D520" s="8">
        <f t="shared" si="93"/>
        <v>1227</v>
      </c>
      <c r="L520" s="2">
        <v>48</v>
      </c>
      <c r="M520" s="1">
        <v>152</v>
      </c>
      <c r="N520" s="1">
        <v>153</v>
      </c>
      <c r="O520" s="1">
        <v>168</v>
      </c>
      <c r="P520" s="1">
        <v>117</v>
      </c>
      <c r="Q520" s="1">
        <v>250</v>
      </c>
      <c r="R520" s="1">
        <v>144</v>
      </c>
      <c r="S520" s="2">
        <v>195</v>
      </c>
    </row>
    <row r="521" spans="1:39" x14ac:dyDescent="0.2">
      <c r="A521" s="29" t="s">
        <v>192</v>
      </c>
      <c r="B521" s="24">
        <f t="shared" si="91"/>
        <v>263</v>
      </c>
      <c r="C521" s="24">
        <f t="shared" si="92"/>
        <v>551</v>
      </c>
      <c r="D521" s="24">
        <f t="shared" si="93"/>
        <v>814</v>
      </c>
      <c r="E521" s="23"/>
      <c r="F521" s="23"/>
      <c r="G521" s="23"/>
      <c r="H521" s="23"/>
      <c r="I521" s="23"/>
      <c r="J521" s="23"/>
      <c r="K521" s="23"/>
      <c r="L521" s="2">
        <v>38</v>
      </c>
      <c r="M521" s="23">
        <v>114</v>
      </c>
      <c r="N521" s="23">
        <v>111</v>
      </c>
      <c r="O521" s="23">
        <v>88</v>
      </c>
      <c r="P521" s="23">
        <v>94</v>
      </c>
      <c r="Q521" s="23">
        <v>140</v>
      </c>
      <c r="R521" s="23">
        <v>93</v>
      </c>
      <c r="S521" s="2">
        <v>136</v>
      </c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</row>
    <row r="522" spans="1:39" x14ac:dyDescent="0.2">
      <c r="A522" s="4" t="s">
        <v>191</v>
      </c>
      <c r="B522" s="8">
        <f t="shared" si="91"/>
        <v>32</v>
      </c>
      <c r="C522" s="8">
        <f t="shared" si="92"/>
        <v>68</v>
      </c>
      <c r="D522" s="8">
        <f t="shared" si="93"/>
        <v>100</v>
      </c>
      <c r="L522" s="2">
        <v>8</v>
      </c>
      <c r="M522" s="1">
        <v>13</v>
      </c>
      <c r="N522" s="1">
        <v>11</v>
      </c>
      <c r="O522" s="1">
        <v>13</v>
      </c>
      <c r="P522" s="1">
        <v>9</v>
      </c>
      <c r="Q522" s="1">
        <v>23</v>
      </c>
      <c r="R522" s="1">
        <v>14</v>
      </c>
      <c r="S522" s="2">
        <v>9</v>
      </c>
    </row>
    <row r="523" spans="1:39" x14ac:dyDescent="0.2">
      <c r="A523" s="29" t="s">
        <v>190</v>
      </c>
      <c r="B523" s="24">
        <f t="shared" si="91"/>
        <v>1</v>
      </c>
      <c r="C523" s="24">
        <f t="shared" si="92"/>
        <v>5</v>
      </c>
      <c r="D523" s="24">
        <f t="shared" si="93"/>
        <v>6</v>
      </c>
      <c r="E523" s="23"/>
      <c r="F523" s="23"/>
      <c r="G523" s="23"/>
      <c r="H523" s="23"/>
      <c r="I523" s="23"/>
      <c r="J523" s="23"/>
      <c r="K523" s="23"/>
      <c r="L523" s="2"/>
      <c r="M523" s="23">
        <v>1</v>
      </c>
      <c r="N523" s="23"/>
      <c r="O523" s="23">
        <v>1</v>
      </c>
      <c r="P523" s="23"/>
      <c r="Q523" s="23">
        <v>1</v>
      </c>
      <c r="R523" s="23">
        <v>2</v>
      </c>
      <c r="S523" s="2">
        <v>1</v>
      </c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</row>
    <row r="524" spans="1:39" x14ac:dyDescent="0.2">
      <c r="A524" s="4" t="s">
        <v>189</v>
      </c>
      <c r="B524" s="8">
        <f t="shared" si="91"/>
        <v>1</v>
      </c>
      <c r="C524" s="8">
        <f t="shared" si="92"/>
        <v>0</v>
      </c>
      <c r="D524" s="8">
        <f t="shared" si="93"/>
        <v>1</v>
      </c>
      <c r="L524" s="2"/>
      <c r="M524" s="1">
        <v>1</v>
      </c>
      <c r="S524" s="2"/>
    </row>
    <row r="525" spans="1:39" x14ac:dyDescent="0.2">
      <c r="A525" s="29" t="s">
        <v>0</v>
      </c>
      <c r="B525" s="24">
        <f t="shared" si="91"/>
        <v>1</v>
      </c>
      <c r="C525" s="24">
        <f t="shared" si="92"/>
        <v>2</v>
      </c>
      <c r="D525" s="24">
        <f t="shared" si="93"/>
        <v>3</v>
      </c>
      <c r="E525" s="23"/>
      <c r="F525" s="23"/>
      <c r="G525" s="23"/>
      <c r="H525" s="23"/>
      <c r="I525" s="23"/>
      <c r="J525" s="23"/>
      <c r="K525" s="23"/>
      <c r="L525" s="2"/>
      <c r="M525" s="23"/>
      <c r="N525" s="23">
        <v>1</v>
      </c>
      <c r="O525" s="23">
        <v>1</v>
      </c>
      <c r="P525" s="23">
        <v>1</v>
      </c>
      <c r="Q525" s="23"/>
      <c r="R525" s="23"/>
      <c r="S525" s="2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</row>
    <row r="526" spans="1:39" x14ac:dyDescent="0.2">
      <c r="B526" s="8"/>
      <c r="C526" s="8"/>
      <c r="D526" s="8"/>
      <c r="L526" s="2"/>
      <c r="S526" s="2"/>
    </row>
    <row r="527" spans="1:39" x14ac:dyDescent="0.2">
      <c r="A527" s="26" t="s">
        <v>188</v>
      </c>
      <c r="B527" s="8"/>
      <c r="C527" s="8"/>
      <c r="D527" s="8"/>
      <c r="L527" s="2"/>
      <c r="S527" s="2"/>
    </row>
    <row r="528" spans="1:39" x14ac:dyDescent="0.2">
      <c r="A528" s="25" t="s">
        <v>186</v>
      </c>
      <c r="B528" s="24">
        <f>SUM($E528:$N528)</f>
        <v>1148</v>
      </c>
      <c r="C528" s="24">
        <f>SUM($O528:$Z528)</f>
        <v>2620</v>
      </c>
      <c r="D528" s="24">
        <f>SUM(B528,C528)</f>
        <v>3768</v>
      </c>
      <c r="E528" s="23"/>
      <c r="F528" s="23"/>
      <c r="G528" s="23"/>
      <c r="H528" s="23"/>
      <c r="I528" s="23"/>
      <c r="J528" s="23"/>
      <c r="K528" s="23"/>
      <c r="L528" s="2">
        <v>178</v>
      </c>
      <c r="M528" s="23">
        <v>498</v>
      </c>
      <c r="N528" s="23">
        <v>472</v>
      </c>
      <c r="O528" s="23">
        <v>457</v>
      </c>
      <c r="P528" s="23">
        <v>391</v>
      </c>
      <c r="Q528" s="23">
        <v>712</v>
      </c>
      <c r="R528" s="23">
        <v>438</v>
      </c>
      <c r="S528" s="2">
        <v>622</v>
      </c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</row>
    <row r="529" spans="1:39" x14ac:dyDescent="0.2">
      <c r="A529" s="22" t="s">
        <v>185</v>
      </c>
      <c r="B529" s="16">
        <f>SUM($E529:$N529)</f>
        <v>1</v>
      </c>
      <c r="C529" s="16">
        <f>SUM($O529:$Z529)</f>
        <v>0</v>
      </c>
      <c r="D529" s="16">
        <f>SUM(B529,C529)</f>
        <v>1</v>
      </c>
      <c r="E529" s="15"/>
      <c r="F529" s="15"/>
      <c r="G529" s="15"/>
      <c r="H529" s="15"/>
      <c r="I529" s="15"/>
      <c r="J529" s="15"/>
      <c r="K529" s="15"/>
      <c r="L529" s="2"/>
      <c r="M529" s="15">
        <v>1</v>
      </c>
      <c r="N529" s="15"/>
      <c r="O529" s="15"/>
      <c r="P529" s="15"/>
      <c r="Q529" s="15"/>
      <c r="R529" s="15"/>
      <c r="S529" s="2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</row>
    <row r="530" spans="1:39" x14ac:dyDescent="0.2">
      <c r="B530" s="8"/>
      <c r="C530" s="8"/>
      <c r="D530" s="8"/>
      <c r="L530" s="2"/>
      <c r="S530" s="2"/>
    </row>
    <row r="531" spans="1:39" x14ac:dyDescent="0.2">
      <c r="A531" s="26" t="s">
        <v>187</v>
      </c>
      <c r="B531" s="8"/>
      <c r="C531" s="8"/>
      <c r="D531" s="8"/>
      <c r="L531" s="2"/>
      <c r="S531" s="2"/>
    </row>
    <row r="532" spans="1:39" x14ac:dyDescent="0.2">
      <c r="A532" s="25" t="s">
        <v>186</v>
      </c>
      <c r="B532" s="24">
        <f>SUM($E532:$N532)</f>
        <v>176</v>
      </c>
      <c r="C532" s="24">
        <f>SUM($O532:$Z532)</f>
        <v>349</v>
      </c>
      <c r="D532" s="24">
        <f>SUM(B532,C532)</f>
        <v>525</v>
      </c>
      <c r="E532" s="23"/>
      <c r="F532" s="23"/>
      <c r="G532" s="23"/>
      <c r="H532" s="23"/>
      <c r="I532" s="23"/>
      <c r="J532" s="23"/>
      <c r="K532" s="23"/>
      <c r="L532" s="2">
        <v>28</v>
      </c>
      <c r="M532" s="23">
        <v>76</v>
      </c>
      <c r="N532" s="23">
        <v>72</v>
      </c>
      <c r="O532" s="23">
        <v>72</v>
      </c>
      <c r="P532" s="23">
        <v>58</v>
      </c>
      <c r="Q532" s="23">
        <v>84</v>
      </c>
      <c r="R532" s="23">
        <v>54</v>
      </c>
      <c r="S532" s="2">
        <v>81</v>
      </c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</row>
    <row r="533" spans="1:39" x14ac:dyDescent="0.2">
      <c r="A533" s="22" t="s">
        <v>185</v>
      </c>
      <c r="B533" s="16">
        <f>SUM($E533:$N533)</f>
        <v>973</v>
      </c>
      <c r="C533" s="16">
        <f>SUM($O533:$Z533)</f>
        <v>2271</v>
      </c>
      <c r="D533" s="16">
        <f>SUM(B533,C533)</f>
        <v>3244</v>
      </c>
      <c r="E533" s="15"/>
      <c r="F533" s="15"/>
      <c r="G533" s="15"/>
      <c r="H533" s="15"/>
      <c r="I533" s="15"/>
      <c r="J533" s="15"/>
      <c r="K533" s="15"/>
      <c r="L533" s="2">
        <v>150</v>
      </c>
      <c r="M533" s="15">
        <v>423</v>
      </c>
      <c r="N533" s="15">
        <v>400</v>
      </c>
      <c r="O533" s="15">
        <v>385</v>
      </c>
      <c r="P533" s="15">
        <v>333</v>
      </c>
      <c r="Q533" s="15">
        <v>628</v>
      </c>
      <c r="R533" s="15">
        <v>384</v>
      </c>
      <c r="S533" s="2">
        <v>541</v>
      </c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</row>
    <row r="534" spans="1:39" x14ac:dyDescent="0.2">
      <c r="B534" s="8"/>
      <c r="C534" s="8"/>
      <c r="D534" s="8"/>
      <c r="L534" s="2"/>
      <c r="S534" s="2"/>
    </row>
    <row r="535" spans="1:39" x14ac:dyDescent="0.2">
      <c r="A535" s="26" t="s">
        <v>184</v>
      </c>
      <c r="B535" s="8"/>
      <c r="C535" s="8"/>
      <c r="D535" s="8"/>
      <c r="L535" s="2"/>
      <c r="S535" s="2"/>
    </row>
    <row r="536" spans="1:39" x14ac:dyDescent="0.2">
      <c r="A536" s="25" t="s">
        <v>183</v>
      </c>
      <c r="B536" s="24">
        <f>SUM($E536:$N536)</f>
        <v>962</v>
      </c>
      <c r="C536" s="24">
        <f>SUM($O536:$Z536)</f>
        <v>2177</v>
      </c>
      <c r="D536" s="24">
        <f>SUM(B536,C536)</f>
        <v>3139</v>
      </c>
      <c r="E536" s="23"/>
      <c r="F536" s="23"/>
      <c r="G536" s="23"/>
      <c r="H536" s="23"/>
      <c r="I536" s="23"/>
      <c r="J536" s="23"/>
      <c r="K536" s="23"/>
      <c r="L536" s="2">
        <v>154</v>
      </c>
      <c r="M536" s="23">
        <v>416</v>
      </c>
      <c r="N536" s="23">
        <v>392</v>
      </c>
      <c r="O536" s="23">
        <v>383</v>
      </c>
      <c r="P536" s="23">
        <v>329</v>
      </c>
      <c r="Q536" s="23">
        <v>596</v>
      </c>
      <c r="R536" s="23">
        <v>353</v>
      </c>
      <c r="S536" s="2">
        <v>516</v>
      </c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</row>
    <row r="537" spans="1:39" x14ac:dyDescent="0.2">
      <c r="A537" s="22" t="s">
        <v>182</v>
      </c>
      <c r="B537" s="16">
        <f>SUM($E537:$N537)</f>
        <v>187</v>
      </c>
      <c r="C537" s="16">
        <f>SUM($O537:$Z537)</f>
        <v>443</v>
      </c>
      <c r="D537" s="16">
        <f>SUM(B537,C537)</f>
        <v>630</v>
      </c>
      <c r="E537" s="15"/>
      <c r="F537" s="15"/>
      <c r="G537" s="15"/>
      <c r="H537" s="15"/>
      <c r="I537" s="15"/>
      <c r="J537" s="15"/>
      <c r="K537" s="15"/>
      <c r="L537" s="2">
        <v>24</v>
      </c>
      <c r="M537" s="15">
        <v>83</v>
      </c>
      <c r="N537" s="15">
        <v>80</v>
      </c>
      <c r="O537" s="15">
        <v>74</v>
      </c>
      <c r="P537" s="15">
        <v>62</v>
      </c>
      <c r="Q537" s="15">
        <v>116</v>
      </c>
      <c r="R537" s="15">
        <v>85</v>
      </c>
      <c r="S537" s="2">
        <v>106</v>
      </c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</row>
    <row r="538" spans="1:39" x14ac:dyDescent="0.2">
      <c r="B538" s="8"/>
      <c r="C538" s="8"/>
      <c r="D538" s="8"/>
      <c r="L538" s="2"/>
      <c r="S538" s="2"/>
    </row>
    <row r="539" spans="1:39" x14ac:dyDescent="0.2">
      <c r="A539" s="13" t="s">
        <v>181</v>
      </c>
      <c r="B539" s="8"/>
      <c r="C539" s="8"/>
      <c r="D539" s="8"/>
      <c r="E539" s="1" t="s">
        <v>180</v>
      </c>
      <c r="L539" s="2"/>
      <c r="S539" s="2"/>
    </row>
    <row r="540" spans="1:39" x14ac:dyDescent="0.2">
      <c r="A540" s="25" t="s">
        <v>179</v>
      </c>
      <c r="B540" s="24">
        <f t="shared" ref="B540:B548" si="94">SUM($E540:$N540)</f>
        <v>43</v>
      </c>
      <c r="C540" s="24">
        <f t="shared" ref="C540:C548" si="95">SUM($O540:$Z540)</f>
        <v>81</v>
      </c>
      <c r="D540" s="24">
        <f t="shared" ref="D540:D548" si="96">SUM(B540,C540)</f>
        <v>124</v>
      </c>
      <c r="E540" s="23"/>
      <c r="F540" s="23"/>
      <c r="G540" s="23"/>
      <c r="H540" s="23"/>
      <c r="I540" s="23"/>
      <c r="J540" s="23"/>
      <c r="K540" s="23"/>
      <c r="L540" s="2">
        <v>7</v>
      </c>
      <c r="M540" s="23">
        <v>16</v>
      </c>
      <c r="N540" s="23">
        <v>20</v>
      </c>
      <c r="O540" s="23">
        <v>11</v>
      </c>
      <c r="P540" s="23">
        <v>12</v>
      </c>
      <c r="Q540" s="23">
        <v>25</v>
      </c>
      <c r="R540" s="23">
        <v>14</v>
      </c>
      <c r="S540" s="2">
        <v>19</v>
      </c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</row>
    <row r="541" spans="1:39" x14ac:dyDescent="0.2">
      <c r="A541" s="22" t="s">
        <v>178</v>
      </c>
      <c r="B541" s="16">
        <f t="shared" si="94"/>
        <v>162</v>
      </c>
      <c r="C541" s="16">
        <f t="shared" si="95"/>
        <v>356</v>
      </c>
      <c r="D541" s="16">
        <f t="shared" si="96"/>
        <v>518</v>
      </c>
      <c r="E541" s="15"/>
      <c r="F541" s="15"/>
      <c r="G541" s="15"/>
      <c r="H541" s="15"/>
      <c r="I541" s="15"/>
      <c r="J541" s="15"/>
      <c r="K541" s="15"/>
      <c r="L541" s="2">
        <v>23</v>
      </c>
      <c r="M541" s="15">
        <v>76</v>
      </c>
      <c r="N541" s="15">
        <v>63</v>
      </c>
      <c r="O541" s="15">
        <v>45</v>
      </c>
      <c r="P541" s="15">
        <v>72</v>
      </c>
      <c r="Q541" s="15">
        <v>103</v>
      </c>
      <c r="R541" s="15">
        <v>59</v>
      </c>
      <c r="S541" s="2">
        <v>77</v>
      </c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</row>
    <row r="542" spans="1:39" x14ac:dyDescent="0.2">
      <c r="A542" s="25" t="s">
        <v>177</v>
      </c>
      <c r="B542" s="24">
        <f t="shared" si="94"/>
        <v>453</v>
      </c>
      <c r="C542" s="24">
        <f t="shared" si="95"/>
        <v>1064</v>
      </c>
      <c r="D542" s="24">
        <f t="shared" si="96"/>
        <v>1517</v>
      </c>
      <c r="E542" s="23"/>
      <c r="F542" s="23"/>
      <c r="G542" s="23"/>
      <c r="H542" s="23"/>
      <c r="I542" s="23"/>
      <c r="J542" s="23"/>
      <c r="K542" s="23"/>
      <c r="L542" s="2">
        <v>76</v>
      </c>
      <c r="M542" s="23">
        <v>194</v>
      </c>
      <c r="N542" s="23">
        <v>183</v>
      </c>
      <c r="O542" s="23">
        <v>215</v>
      </c>
      <c r="P542" s="23">
        <v>164</v>
      </c>
      <c r="Q542" s="23">
        <v>282</v>
      </c>
      <c r="R542" s="23">
        <v>154</v>
      </c>
      <c r="S542" s="2">
        <v>249</v>
      </c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</row>
    <row r="543" spans="1:39" x14ac:dyDescent="0.2">
      <c r="A543" s="22" t="s">
        <v>176</v>
      </c>
      <c r="B543" s="16">
        <f t="shared" si="94"/>
        <v>345</v>
      </c>
      <c r="C543" s="16">
        <f t="shared" si="95"/>
        <v>787</v>
      </c>
      <c r="D543" s="16">
        <f t="shared" si="96"/>
        <v>1132</v>
      </c>
      <c r="E543" s="15"/>
      <c r="F543" s="15"/>
      <c r="G543" s="15"/>
      <c r="H543" s="15"/>
      <c r="I543" s="15"/>
      <c r="J543" s="15"/>
      <c r="K543" s="15"/>
      <c r="L543" s="2">
        <v>55</v>
      </c>
      <c r="M543" s="15">
        <v>159</v>
      </c>
      <c r="N543" s="15">
        <v>131</v>
      </c>
      <c r="O543" s="15">
        <v>138</v>
      </c>
      <c r="P543" s="15">
        <v>90</v>
      </c>
      <c r="Q543" s="15">
        <v>208</v>
      </c>
      <c r="R543" s="15">
        <v>156</v>
      </c>
      <c r="S543" s="2">
        <v>195</v>
      </c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</row>
    <row r="544" spans="1:39" x14ac:dyDescent="0.2">
      <c r="A544" s="25" t="s">
        <v>175</v>
      </c>
      <c r="B544" s="24">
        <f t="shared" si="94"/>
        <v>128</v>
      </c>
      <c r="C544" s="24">
        <f t="shared" si="95"/>
        <v>254</v>
      </c>
      <c r="D544" s="24">
        <f t="shared" si="96"/>
        <v>382</v>
      </c>
      <c r="E544" s="23"/>
      <c r="F544" s="23"/>
      <c r="G544" s="23"/>
      <c r="H544" s="23"/>
      <c r="I544" s="23"/>
      <c r="J544" s="23"/>
      <c r="K544" s="23"/>
      <c r="L544" s="2">
        <v>13</v>
      </c>
      <c r="M544" s="23">
        <v>44</v>
      </c>
      <c r="N544" s="23">
        <v>71</v>
      </c>
      <c r="O544" s="23">
        <v>30</v>
      </c>
      <c r="P544" s="23">
        <v>31</v>
      </c>
      <c r="Q544" s="23">
        <v>83</v>
      </c>
      <c r="R544" s="23">
        <v>49</v>
      </c>
      <c r="S544" s="2">
        <v>61</v>
      </c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</row>
    <row r="545" spans="1:39" x14ac:dyDescent="0.2">
      <c r="A545" s="22" t="s">
        <v>174</v>
      </c>
      <c r="B545" s="16">
        <f t="shared" si="94"/>
        <v>10</v>
      </c>
      <c r="C545" s="16">
        <f t="shared" si="95"/>
        <v>41</v>
      </c>
      <c r="D545" s="16">
        <f t="shared" si="96"/>
        <v>51</v>
      </c>
      <c r="E545" s="15"/>
      <c r="F545" s="15"/>
      <c r="G545" s="15"/>
      <c r="H545" s="15"/>
      <c r="I545" s="15"/>
      <c r="J545" s="15"/>
      <c r="K545" s="15"/>
      <c r="L545" s="2">
        <v>2</v>
      </c>
      <c r="M545" s="15">
        <v>4</v>
      </c>
      <c r="N545" s="15">
        <v>4</v>
      </c>
      <c r="O545" s="15">
        <v>3</v>
      </c>
      <c r="P545" s="15">
        <v>19</v>
      </c>
      <c r="Q545" s="15">
        <v>6</v>
      </c>
      <c r="R545" s="15">
        <v>2</v>
      </c>
      <c r="S545" s="2">
        <v>11</v>
      </c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</row>
    <row r="546" spans="1:39" x14ac:dyDescent="0.2">
      <c r="A546" s="25" t="s">
        <v>173</v>
      </c>
      <c r="B546" s="24">
        <f t="shared" si="94"/>
        <v>5</v>
      </c>
      <c r="C546" s="24">
        <f t="shared" si="95"/>
        <v>7</v>
      </c>
      <c r="D546" s="24">
        <f t="shared" si="96"/>
        <v>12</v>
      </c>
      <c r="E546" s="23"/>
      <c r="F546" s="23"/>
      <c r="G546" s="23"/>
      <c r="H546" s="23"/>
      <c r="I546" s="23"/>
      <c r="J546" s="23"/>
      <c r="K546" s="23"/>
      <c r="L546" s="2"/>
      <c r="M546" s="23">
        <v>5</v>
      </c>
      <c r="N546" s="23"/>
      <c r="O546" s="23"/>
      <c r="P546" s="23"/>
      <c r="Q546" s="23">
        <v>1</v>
      </c>
      <c r="R546" s="23">
        <v>3</v>
      </c>
      <c r="S546" s="2">
        <v>3</v>
      </c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</row>
    <row r="547" spans="1:39" x14ac:dyDescent="0.2">
      <c r="A547" s="22" t="s">
        <v>172</v>
      </c>
      <c r="B547" s="16">
        <f t="shared" si="94"/>
        <v>1</v>
      </c>
      <c r="C547" s="16">
        <f t="shared" si="95"/>
        <v>1</v>
      </c>
      <c r="D547" s="16">
        <f t="shared" si="96"/>
        <v>2</v>
      </c>
      <c r="E547" s="15"/>
      <c r="F547" s="15"/>
      <c r="G547" s="15"/>
      <c r="H547" s="15"/>
      <c r="I547" s="15"/>
      <c r="J547" s="15"/>
      <c r="K547" s="15"/>
      <c r="L547" s="2">
        <v>1</v>
      </c>
      <c r="M547" s="15"/>
      <c r="N547" s="15"/>
      <c r="O547" s="15"/>
      <c r="P547" s="15"/>
      <c r="Q547" s="15">
        <v>1</v>
      </c>
      <c r="R547" s="15"/>
      <c r="S547" s="2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</row>
    <row r="548" spans="1:39" x14ac:dyDescent="0.2">
      <c r="A548" s="25" t="s">
        <v>0</v>
      </c>
      <c r="B548" s="24">
        <f t="shared" si="94"/>
        <v>2</v>
      </c>
      <c r="C548" s="24">
        <f t="shared" si="95"/>
        <v>29</v>
      </c>
      <c r="D548" s="24">
        <f t="shared" si="96"/>
        <v>31</v>
      </c>
      <c r="E548" s="23"/>
      <c r="F548" s="23"/>
      <c r="G548" s="23"/>
      <c r="H548" s="23"/>
      <c r="I548" s="23"/>
      <c r="J548" s="23"/>
      <c r="K548" s="23"/>
      <c r="L548" s="2">
        <v>1</v>
      </c>
      <c r="M548" s="23">
        <v>1</v>
      </c>
      <c r="N548" s="23"/>
      <c r="O548" s="23">
        <v>15</v>
      </c>
      <c r="P548" s="23">
        <v>3</v>
      </c>
      <c r="Q548" s="23">
        <v>3</v>
      </c>
      <c r="R548" s="23">
        <v>1</v>
      </c>
      <c r="S548" s="2">
        <v>7</v>
      </c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</row>
    <row r="549" spans="1:39" x14ac:dyDescent="0.2">
      <c r="B549" s="8"/>
      <c r="C549" s="8"/>
      <c r="D549" s="8"/>
      <c r="L549" s="2"/>
      <c r="S549" s="2"/>
    </row>
    <row r="550" spans="1:39" x14ac:dyDescent="0.2">
      <c r="A550" s="13" t="s">
        <v>171</v>
      </c>
      <c r="B550" s="8"/>
      <c r="C550" s="8"/>
      <c r="D550" s="8"/>
      <c r="L550" s="2"/>
      <c r="S550" s="2"/>
    </row>
    <row r="551" spans="1:39" x14ac:dyDescent="0.2">
      <c r="A551" s="25" t="s">
        <v>170</v>
      </c>
      <c r="B551" s="24">
        <f>SUM($E551:$N551)</f>
        <v>525</v>
      </c>
      <c r="C551" s="24">
        <f>SUM($O551:$Z551)</f>
        <v>1238</v>
      </c>
      <c r="D551" s="24">
        <f>SUM(B551,C551)</f>
        <v>1763</v>
      </c>
      <c r="E551" s="23"/>
      <c r="F551" s="23"/>
      <c r="G551" s="23"/>
      <c r="H551" s="23"/>
      <c r="I551" s="23"/>
      <c r="J551" s="23"/>
      <c r="K551" s="23"/>
      <c r="L551" s="2">
        <v>75</v>
      </c>
      <c r="M551" s="23">
        <v>232</v>
      </c>
      <c r="N551" s="23">
        <v>218</v>
      </c>
      <c r="O551" s="23">
        <v>202</v>
      </c>
      <c r="P551" s="23">
        <v>194</v>
      </c>
      <c r="Q551" s="23">
        <v>344</v>
      </c>
      <c r="R551" s="23">
        <v>212</v>
      </c>
      <c r="S551" s="2">
        <v>286</v>
      </c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</row>
    <row r="552" spans="1:39" x14ac:dyDescent="0.2">
      <c r="A552" s="22" t="s">
        <v>169</v>
      </c>
      <c r="B552" s="16">
        <f>SUM($E552:$N552)</f>
        <v>621</v>
      </c>
      <c r="C552" s="16">
        <f>SUM($O552:$Z552)</f>
        <v>1372</v>
      </c>
      <c r="D552" s="16">
        <f>SUM(B552,C552)</f>
        <v>1993</v>
      </c>
      <c r="E552" s="15"/>
      <c r="F552" s="15"/>
      <c r="G552" s="15"/>
      <c r="H552" s="15"/>
      <c r="I552" s="15"/>
      <c r="J552" s="15"/>
      <c r="K552" s="15"/>
      <c r="L552" s="2">
        <v>100</v>
      </c>
      <c r="M552" s="15">
        <v>267</v>
      </c>
      <c r="N552" s="15">
        <v>254</v>
      </c>
      <c r="O552" s="15">
        <v>248</v>
      </c>
      <c r="P552" s="15">
        <v>197</v>
      </c>
      <c r="Q552" s="15">
        <v>365</v>
      </c>
      <c r="R552" s="15">
        <v>226</v>
      </c>
      <c r="S552" s="2">
        <v>336</v>
      </c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</row>
    <row r="553" spans="1:39" x14ac:dyDescent="0.2">
      <c r="A553" s="25" t="s">
        <v>0</v>
      </c>
      <c r="B553" s="24">
        <f>SUM($E553:$N553)</f>
        <v>3</v>
      </c>
      <c r="C553" s="24">
        <f>SUM($O553:$Z553)</f>
        <v>10</v>
      </c>
      <c r="D553" s="24">
        <f>SUM(B553,C553)</f>
        <v>13</v>
      </c>
      <c r="E553" s="23"/>
      <c r="F553" s="23"/>
      <c r="G553" s="23"/>
      <c r="H553" s="23"/>
      <c r="I553" s="23"/>
      <c r="J553" s="23"/>
      <c r="K553" s="23"/>
      <c r="L553" s="2">
        <v>3</v>
      </c>
      <c r="M553" s="23"/>
      <c r="N553" s="23"/>
      <c r="O553" s="23">
        <v>7</v>
      </c>
      <c r="P553" s="23"/>
      <c r="Q553" s="23">
        <v>3</v>
      </c>
      <c r="R553" s="23"/>
      <c r="S553" s="2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</row>
    <row r="554" spans="1:39" x14ac:dyDescent="0.2">
      <c r="B554" s="8"/>
      <c r="C554" s="8"/>
      <c r="D554" s="8"/>
      <c r="L554" s="2"/>
      <c r="S554" s="2"/>
    </row>
    <row r="555" spans="1:39" x14ac:dyDescent="0.2">
      <c r="A555" s="13" t="s">
        <v>168</v>
      </c>
      <c r="B555" s="8"/>
      <c r="C555" s="8"/>
      <c r="D555" s="8"/>
      <c r="E555" s="1" t="s">
        <v>167</v>
      </c>
      <c r="L555" s="2"/>
      <c r="S555" s="2"/>
    </row>
    <row r="556" spans="1:39" x14ac:dyDescent="0.2">
      <c r="A556" s="25" t="s">
        <v>166</v>
      </c>
      <c r="B556" s="24">
        <f>SUM($E556:$N556)</f>
        <v>371</v>
      </c>
      <c r="C556" s="24">
        <f>SUM($O556:$Z556)</f>
        <v>646</v>
      </c>
      <c r="D556" s="24">
        <f>SUM(B556,C556)</f>
        <v>1017</v>
      </c>
      <c r="E556" s="23"/>
      <c r="F556" s="23"/>
      <c r="G556" s="23"/>
      <c r="H556" s="23"/>
      <c r="I556" s="23"/>
      <c r="J556" s="23"/>
      <c r="K556" s="23"/>
      <c r="L556" s="2">
        <v>60</v>
      </c>
      <c r="M556" s="23">
        <v>145</v>
      </c>
      <c r="N556" s="23">
        <v>166</v>
      </c>
      <c r="O556" s="23">
        <v>125</v>
      </c>
      <c r="P556" s="23">
        <v>78</v>
      </c>
      <c r="Q556" s="23">
        <v>159</v>
      </c>
      <c r="R556" s="23">
        <v>120</v>
      </c>
      <c r="S556" s="2">
        <v>164</v>
      </c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</row>
    <row r="557" spans="1:39" x14ac:dyDescent="0.2">
      <c r="A557" s="22" t="s">
        <v>165</v>
      </c>
      <c r="B557" s="16">
        <f>SUM($E557:$N557)</f>
        <v>766</v>
      </c>
      <c r="C557" s="16">
        <f>SUM($O557:$Z557)</f>
        <v>1930</v>
      </c>
      <c r="D557" s="16">
        <f>SUM(B557,C557)</f>
        <v>2696</v>
      </c>
      <c r="E557" s="15"/>
      <c r="F557" s="15"/>
      <c r="G557" s="15"/>
      <c r="H557" s="15"/>
      <c r="I557" s="15"/>
      <c r="J557" s="15"/>
      <c r="K557" s="15"/>
      <c r="L557" s="2">
        <v>117</v>
      </c>
      <c r="M557" s="15">
        <v>350</v>
      </c>
      <c r="N557" s="15">
        <v>299</v>
      </c>
      <c r="O557" s="15">
        <v>315</v>
      </c>
      <c r="P557" s="15">
        <v>307</v>
      </c>
      <c r="Q557" s="15">
        <v>542</v>
      </c>
      <c r="R557" s="15">
        <v>313</v>
      </c>
      <c r="S557" s="2">
        <v>453</v>
      </c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</row>
    <row r="558" spans="1:39" x14ac:dyDescent="0.2">
      <c r="A558" s="25" t="s">
        <v>164</v>
      </c>
      <c r="B558" s="24">
        <f>SUM($E558:$N558)</f>
        <v>10</v>
      </c>
      <c r="C558" s="24">
        <f>SUM($O558:$Z558)</f>
        <v>19</v>
      </c>
      <c r="D558" s="24">
        <f>SUM(B558,C558)</f>
        <v>29</v>
      </c>
      <c r="E558" s="23"/>
      <c r="F558" s="23"/>
      <c r="G558" s="23"/>
      <c r="H558" s="23"/>
      <c r="I558" s="23"/>
      <c r="J558" s="23"/>
      <c r="K558" s="23"/>
      <c r="L558" s="2"/>
      <c r="M558" s="23">
        <v>3</v>
      </c>
      <c r="N558" s="23">
        <v>7</v>
      </c>
      <c r="O558" s="23">
        <v>2</v>
      </c>
      <c r="P558" s="23">
        <v>3</v>
      </c>
      <c r="Q558" s="23">
        <v>8</v>
      </c>
      <c r="R558" s="23">
        <v>4</v>
      </c>
      <c r="S558" s="2">
        <v>2</v>
      </c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</row>
    <row r="559" spans="1:39" x14ac:dyDescent="0.2">
      <c r="A559" s="22" t="s">
        <v>50</v>
      </c>
      <c r="B559" s="16">
        <f>SUM($E559:$N559)</f>
        <v>2</v>
      </c>
      <c r="C559" s="16">
        <f>SUM($O559:$Z559)</f>
        <v>25</v>
      </c>
      <c r="D559" s="16">
        <f>SUM(B559,C559)</f>
        <v>27</v>
      </c>
      <c r="E559" s="15"/>
      <c r="F559" s="15"/>
      <c r="G559" s="15"/>
      <c r="H559" s="15"/>
      <c r="I559" s="15"/>
      <c r="J559" s="15"/>
      <c r="K559" s="15"/>
      <c r="L559" s="2">
        <v>1</v>
      </c>
      <c r="M559" s="15">
        <v>1</v>
      </c>
      <c r="N559" s="15"/>
      <c r="O559" s="15">
        <v>15</v>
      </c>
      <c r="P559" s="15">
        <v>3</v>
      </c>
      <c r="Q559" s="15">
        <v>3</v>
      </c>
      <c r="R559" s="15">
        <v>1</v>
      </c>
      <c r="S559" s="2">
        <v>3</v>
      </c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</row>
    <row r="560" spans="1:39" x14ac:dyDescent="0.2">
      <c r="B560" s="8"/>
      <c r="C560" s="8"/>
      <c r="D560" s="8"/>
      <c r="L560" s="2"/>
      <c r="S560" s="2"/>
    </row>
    <row r="561" spans="1:39" x14ac:dyDescent="0.2">
      <c r="A561" s="13" t="s">
        <v>163</v>
      </c>
      <c r="B561" s="8"/>
      <c r="C561" s="8"/>
      <c r="D561" s="8"/>
      <c r="E561" s="1" t="s">
        <v>162</v>
      </c>
      <c r="L561" s="2"/>
      <c r="S561" s="2"/>
    </row>
    <row r="562" spans="1:39" x14ac:dyDescent="0.2">
      <c r="A562" s="25" t="s">
        <v>161</v>
      </c>
      <c r="B562" s="24">
        <f t="shared" ref="B562:B568" si="97">SUM($E562:$N562)</f>
        <v>454</v>
      </c>
      <c r="C562" s="24">
        <f t="shared" ref="C562:C568" si="98">SUM($O562:$Z562)</f>
        <v>1144</v>
      </c>
      <c r="D562" s="24">
        <f t="shared" ref="D562:D568" si="99">SUM(B562,C562)</f>
        <v>1598</v>
      </c>
      <c r="E562" s="23"/>
      <c r="F562" s="23"/>
      <c r="G562" s="23"/>
      <c r="H562" s="23"/>
      <c r="I562" s="23"/>
      <c r="J562" s="23"/>
      <c r="K562" s="23"/>
      <c r="L562" s="2">
        <v>85</v>
      </c>
      <c r="M562" s="23">
        <v>194</v>
      </c>
      <c r="N562" s="23">
        <v>175</v>
      </c>
      <c r="O562" s="23">
        <v>206</v>
      </c>
      <c r="P562" s="23">
        <v>188</v>
      </c>
      <c r="Q562" s="23">
        <v>337</v>
      </c>
      <c r="R562" s="23">
        <v>168</v>
      </c>
      <c r="S562" s="2">
        <v>245</v>
      </c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</row>
    <row r="563" spans="1:39" x14ac:dyDescent="0.2">
      <c r="A563" s="22" t="s">
        <v>160</v>
      </c>
      <c r="B563" s="16">
        <f t="shared" si="97"/>
        <v>472</v>
      </c>
      <c r="C563" s="16">
        <f t="shared" si="98"/>
        <v>1073</v>
      </c>
      <c r="D563" s="16">
        <f t="shared" si="99"/>
        <v>1545</v>
      </c>
      <c r="E563" s="15"/>
      <c r="F563" s="15"/>
      <c r="G563" s="15"/>
      <c r="H563" s="15"/>
      <c r="I563" s="15"/>
      <c r="J563" s="15"/>
      <c r="K563" s="15"/>
      <c r="L563" s="2">
        <v>55</v>
      </c>
      <c r="M563" s="15">
        <v>210</v>
      </c>
      <c r="N563" s="15">
        <v>207</v>
      </c>
      <c r="O563" s="15">
        <v>182</v>
      </c>
      <c r="P563" s="15">
        <v>130</v>
      </c>
      <c r="Q563" s="15">
        <v>296</v>
      </c>
      <c r="R563" s="15">
        <v>189</v>
      </c>
      <c r="S563" s="2">
        <v>276</v>
      </c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</row>
    <row r="564" spans="1:39" x14ac:dyDescent="0.2">
      <c r="A564" s="25" t="s">
        <v>159</v>
      </c>
      <c r="B564" s="24">
        <f t="shared" si="97"/>
        <v>145</v>
      </c>
      <c r="C564" s="24">
        <f t="shared" si="98"/>
        <v>243</v>
      </c>
      <c r="D564" s="24">
        <f t="shared" si="99"/>
        <v>388</v>
      </c>
      <c r="E564" s="23"/>
      <c r="F564" s="23"/>
      <c r="G564" s="23"/>
      <c r="H564" s="23"/>
      <c r="I564" s="23"/>
      <c r="J564" s="23"/>
      <c r="K564" s="23"/>
      <c r="L564" s="2">
        <v>22</v>
      </c>
      <c r="M564" s="23">
        <v>66</v>
      </c>
      <c r="N564" s="23">
        <v>57</v>
      </c>
      <c r="O564" s="23">
        <v>35</v>
      </c>
      <c r="P564" s="23">
        <v>44</v>
      </c>
      <c r="Q564" s="23">
        <v>51</v>
      </c>
      <c r="R564" s="23">
        <v>55</v>
      </c>
      <c r="S564" s="2">
        <v>58</v>
      </c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</row>
    <row r="565" spans="1:39" x14ac:dyDescent="0.2">
      <c r="A565" s="22" t="s">
        <v>158</v>
      </c>
      <c r="B565" s="16">
        <f t="shared" si="97"/>
        <v>19</v>
      </c>
      <c r="C565" s="16">
        <f t="shared" si="98"/>
        <v>12</v>
      </c>
      <c r="D565" s="16">
        <f t="shared" si="99"/>
        <v>31</v>
      </c>
      <c r="E565" s="15"/>
      <c r="F565" s="15"/>
      <c r="G565" s="15"/>
      <c r="H565" s="15"/>
      <c r="I565" s="15"/>
      <c r="J565" s="15"/>
      <c r="K565" s="15"/>
      <c r="L565" s="2">
        <v>3</v>
      </c>
      <c r="M565" s="15">
        <v>3</v>
      </c>
      <c r="N565" s="15">
        <v>13</v>
      </c>
      <c r="O565" s="15"/>
      <c r="P565" s="15">
        <v>6</v>
      </c>
      <c r="Q565" s="15"/>
      <c r="R565" s="15">
        <v>3</v>
      </c>
      <c r="S565" s="2">
        <v>3</v>
      </c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</row>
    <row r="566" spans="1:39" x14ac:dyDescent="0.2">
      <c r="A566" s="25" t="s">
        <v>157</v>
      </c>
      <c r="B566" s="24">
        <f t="shared" si="97"/>
        <v>0</v>
      </c>
      <c r="C566" s="24">
        <f t="shared" si="98"/>
        <v>0</v>
      </c>
      <c r="D566" s="24">
        <f t="shared" si="99"/>
        <v>0</v>
      </c>
      <c r="E566" s="23"/>
      <c r="F566" s="23"/>
      <c r="G566" s="23"/>
      <c r="H566" s="23"/>
      <c r="I566" s="23"/>
      <c r="J566" s="23"/>
      <c r="K566" s="23"/>
      <c r="L566" s="2"/>
      <c r="M566" s="23"/>
      <c r="N566" s="23"/>
      <c r="O566" s="23"/>
      <c r="P566" s="23"/>
      <c r="Q566" s="23"/>
      <c r="R566" s="23"/>
      <c r="S566" s="2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</row>
    <row r="567" spans="1:39" x14ac:dyDescent="0.2">
      <c r="A567" s="22" t="s">
        <v>156</v>
      </c>
      <c r="B567" s="16">
        <f t="shared" si="97"/>
        <v>57</v>
      </c>
      <c r="C567" s="16">
        <f t="shared" si="98"/>
        <v>123</v>
      </c>
      <c r="D567" s="16">
        <f t="shared" si="99"/>
        <v>180</v>
      </c>
      <c r="E567" s="15"/>
      <c r="F567" s="15"/>
      <c r="G567" s="15"/>
      <c r="H567" s="15"/>
      <c r="I567" s="15"/>
      <c r="J567" s="15"/>
      <c r="K567" s="15"/>
      <c r="L567" s="2">
        <v>12</v>
      </c>
      <c r="M567" s="15">
        <v>25</v>
      </c>
      <c r="N567" s="15">
        <v>20</v>
      </c>
      <c r="O567" s="15">
        <v>19</v>
      </c>
      <c r="P567" s="15">
        <v>20</v>
      </c>
      <c r="Q567" s="15">
        <v>25</v>
      </c>
      <c r="R567" s="15">
        <v>22</v>
      </c>
      <c r="S567" s="2">
        <v>37</v>
      </c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</row>
    <row r="568" spans="1:39" x14ac:dyDescent="0.2">
      <c r="A568" s="25" t="s">
        <v>0</v>
      </c>
      <c r="B568" s="24">
        <f t="shared" si="97"/>
        <v>2</v>
      </c>
      <c r="C568" s="24">
        <f t="shared" si="98"/>
        <v>25</v>
      </c>
      <c r="D568" s="24">
        <f t="shared" si="99"/>
        <v>27</v>
      </c>
      <c r="E568" s="23"/>
      <c r="F568" s="23"/>
      <c r="G568" s="23"/>
      <c r="H568" s="23"/>
      <c r="I568" s="23"/>
      <c r="J568" s="23"/>
      <c r="K568" s="23"/>
      <c r="L568" s="2">
        <v>1</v>
      </c>
      <c r="M568" s="23">
        <v>1</v>
      </c>
      <c r="N568" s="23"/>
      <c r="O568" s="23">
        <v>15</v>
      </c>
      <c r="P568" s="23">
        <v>3</v>
      </c>
      <c r="Q568" s="23">
        <v>3</v>
      </c>
      <c r="R568" s="23">
        <v>1</v>
      </c>
      <c r="S568" s="2">
        <v>3</v>
      </c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</row>
    <row r="569" spans="1:39" x14ac:dyDescent="0.2">
      <c r="B569" s="8"/>
      <c r="C569" s="8"/>
      <c r="D569" s="8"/>
      <c r="L569" s="2"/>
      <c r="S569" s="2"/>
    </row>
    <row r="570" spans="1:39" x14ac:dyDescent="0.2">
      <c r="A570" s="13" t="s">
        <v>155</v>
      </c>
      <c r="B570" s="8"/>
      <c r="C570" s="8"/>
      <c r="D570" s="8"/>
      <c r="E570" s="1" t="s">
        <v>154</v>
      </c>
      <c r="L570" s="2"/>
      <c r="S570" s="2"/>
    </row>
    <row r="571" spans="1:39" x14ac:dyDescent="0.2">
      <c r="A571" s="25" t="s">
        <v>80</v>
      </c>
      <c r="B571" s="24">
        <f>SUM($E571:$N571)</f>
        <v>622</v>
      </c>
      <c r="C571" s="24">
        <f>SUM($O571:$Z571)</f>
        <v>1589</v>
      </c>
      <c r="D571" s="24">
        <f>SUM(B571,C571)</f>
        <v>2211</v>
      </c>
      <c r="E571" s="23"/>
      <c r="F571" s="23"/>
      <c r="G571" s="23"/>
      <c r="H571" s="23"/>
      <c r="I571" s="23"/>
      <c r="J571" s="23"/>
      <c r="K571" s="23"/>
      <c r="L571" s="2">
        <v>117</v>
      </c>
      <c r="M571" s="23">
        <v>263</v>
      </c>
      <c r="N571" s="23">
        <v>242</v>
      </c>
      <c r="O571" s="23">
        <v>295</v>
      </c>
      <c r="P571" s="23">
        <v>284</v>
      </c>
      <c r="Q571" s="23">
        <v>419</v>
      </c>
      <c r="R571" s="23">
        <v>250</v>
      </c>
      <c r="S571" s="2">
        <v>341</v>
      </c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</row>
    <row r="572" spans="1:39" x14ac:dyDescent="0.2">
      <c r="A572" s="22" t="s">
        <v>153</v>
      </c>
      <c r="B572" s="16">
        <f>SUM($E572:$N572)</f>
        <v>213</v>
      </c>
      <c r="C572" s="16">
        <f>SUM($O572:$Z572)</f>
        <v>396</v>
      </c>
      <c r="D572" s="16">
        <f>SUM(B572,C572)</f>
        <v>609</v>
      </c>
      <c r="E572" s="15"/>
      <c r="F572" s="15"/>
      <c r="G572" s="15"/>
      <c r="H572" s="15"/>
      <c r="I572" s="15"/>
      <c r="J572" s="15"/>
      <c r="K572" s="15"/>
      <c r="L572" s="2">
        <v>22</v>
      </c>
      <c r="M572" s="15">
        <v>93</v>
      </c>
      <c r="N572" s="15">
        <v>98</v>
      </c>
      <c r="O572" s="15">
        <v>53</v>
      </c>
      <c r="P572" s="15">
        <v>39</v>
      </c>
      <c r="Q572" s="15">
        <v>121</v>
      </c>
      <c r="R572" s="15">
        <v>75</v>
      </c>
      <c r="S572" s="2">
        <v>108</v>
      </c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</row>
    <row r="573" spans="1:39" x14ac:dyDescent="0.2">
      <c r="A573" s="25" t="s">
        <v>152</v>
      </c>
      <c r="B573" s="24">
        <f>SUM($E573:$N573)</f>
        <v>212</v>
      </c>
      <c r="C573" s="24">
        <f>SUM($O573:$Z573)</f>
        <v>414</v>
      </c>
      <c r="D573" s="24">
        <f>SUM(B573,C573)</f>
        <v>626</v>
      </c>
      <c r="E573" s="23"/>
      <c r="F573" s="23"/>
      <c r="G573" s="23"/>
      <c r="H573" s="23"/>
      <c r="I573" s="23"/>
      <c r="J573" s="23"/>
      <c r="K573" s="23"/>
      <c r="L573" s="2">
        <v>24</v>
      </c>
      <c r="M573" s="23">
        <v>91</v>
      </c>
      <c r="N573" s="23">
        <v>97</v>
      </c>
      <c r="O573" s="23">
        <v>61</v>
      </c>
      <c r="P573" s="23">
        <v>51</v>
      </c>
      <c r="Q573" s="23">
        <v>116</v>
      </c>
      <c r="R573" s="23">
        <v>78</v>
      </c>
      <c r="S573" s="2">
        <v>108</v>
      </c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</row>
    <row r="574" spans="1:39" x14ac:dyDescent="0.2">
      <c r="A574" s="22" t="s">
        <v>151</v>
      </c>
      <c r="B574" s="16">
        <f>SUM($E574:$N574)</f>
        <v>77</v>
      </c>
      <c r="C574" s="16">
        <f>SUM($O574:$Z574)</f>
        <v>175</v>
      </c>
      <c r="D574" s="16">
        <f>SUM(B574,C574)</f>
        <v>252</v>
      </c>
      <c r="E574" s="15"/>
      <c r="F574" s="15"/>
      <c r="G574" s="15"/>
      <c r="H574" s="15"/>
      <c r="I574" s="15"/>
      <c r="J574" s="15"/>
      <c r="K574" s="15"/>
      <c r="L574" s="2">
        <v>10</v>
      </c>
      <c r="M574" s="15">
        <v>42</v>
      </c>
      <c r="N574" s="15">
        <v>25</v>
      </c>
      <c r="O574" s="15">
        <v>36</v>
      </c>
      <c r="P574" s="15">
        <v>10</v>
      </c>
      <c r="Q574" s="15">
        <v>44</v>
      </c>
      <c r="R574" s="15">
        <v>29</v>
      </c>
      <c r="S574" s="2">
        <v>56</v>
      </c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</row>
    <row r="575" spans="1:39" x14ac:dyDescent="0.2">
      <c r="A575" s="25" t="s">
        <v>150</v>
      </c>
      <c r="B575" s="24">
        <f>SUM($E575:$N575)</f>
        <v>25</v>
      </c>
      <c r="C575" s="24">
        <f>SUM($O575:$Z575)</f>
        <v>46</v>
      </c>
      <c r="D575" s="24">
        <f>SUM(B575,C575)</f>
        <v>71</v>
      </c>
      <c r="E575" s="23"/>
      <c r="F575" s="23"/>
      <c r="G575" s="23"/>
      <c r="H575" s="23"/>
      <c r="I575" s="23"/>
      <c r="J575" s="23"/>
      <c r="K575" s="23"/>
      <c r="L575" s="2">
        <v>5</v>
      </c>
      <c r="M575" s="23">
        <v>10</v>
      </c>
      <c r="N575" s="23">
        <v>10</v>
      </c>
      <c r="O575" s="23">
        <v>12</v>
      </c>
      <c r="P575" s="23">
        <v>7</v>
      </c>
      <c r="Q575" s="23">
        <v>12</v>
      </c>
      <c r="R575" s="23">
        <v>6</v>
      </c>
      <c r="S575" s="2">
        <v>9</v>
      </c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</row>
    <row r="576" spans="1:39" x14ac:dyDescent="0.2">
      <c r="A576" s="28"/>
      <c r="B576" s="8"/>
      <c r="C576" s="8"/>
      <c r="D576" s="8"/>
      <c r="L576" s="2"/>
      <c r="S576" s="2"/>
    </row>
    <row r="577" spans="1:39" x14ac:dyDescent="0.2">
      <c r="A577" s="27" t="s">
        <v>149</v>
      </c>
      <c r="B577" s="8"/>
      <c r="C577" s="8"/>
      <c r="D577" s="8"/>
      <c r="E577" s="1" t="s">
        <v>148</v>
      </c>
      <c r="L577" s="2"/>
      <c r="S577" s="2"/>
    </row>
    <row r="578" spans="1:39" x14ac:dyDescent="0.2">
      <c r="A578" s="25" t="s">
        <v>147</v>
      </c>
      <c r="B578" s="24">
        <f>SUM($E578:$N578)</f>
        <v>299</v>
      </c>
      <c r="C578" s="24">
        <f>SUM($O578:$Z578)</f>
        <v>664</v>
      </c>
      <c r="D578" s="24">
        <f>SUM(B578,C578)</f>
        <v>963</v>
      </c>
      <c r="E578" s="23"/>
      <c r="F578" s="23"/>
      <c r="G578" s="23"/>
      <c r="H578" s="23"/>
      <c r="I578" s="23"/>
      <c r="J578" s="23"/>
      <c r="K578" s="23"/>
      <c r="L578" s="2">
        <v>39</v>
      </c>
      <c r="M578" s="23">
        <v>123</v>
      </c>
      <c r="N578" s="23">
        <v>137</v>
      </c>
      <c r="O578" s="23">
        <v>103</v>
      </c>
      <c r="P578" s="23">
        <v>61</v>
      </c>
      <c r="Q578" s="23">
        <v>170</v>
      </c>
      <c r="R578" s="23">
        <v>117</v>
      </c>
      <c r="S578" s="2">
        <v>213</v>
      </c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</row>
    <row r="579" spans="1:39" x14ac:dyDescent="0.2">
      <c r="A579" s="22" t="s">
        <v>146</v>
      </c>
      <c r="B579" s="16">
        <f>SUM($E579:$N579)</f>
        <v>13</v>
      </c>
      <c r="C579" s="16">
        <f>SUM($O579:$Z579)</f>
        <v>20</v>
      </c>
      <c r="D579" s="16">
        <f>SUM(B579,C579)</f>
        <v>33</v>
      </c>
      <c r="E579" s="15"/>
      <c r="F579" s="15"/>
      <c r="G579" s="15"/>
      <c r="H579" s="15"/>
      <c r="I579" s="15"/>
      <c r="J579" s="15"/>
      <c r="K579" s="15"/>
      <c r="L579" s="2">
        <v>2</v>
      </c>
      <c r="M579" s="15">
        <v>4</v>
      </c>
      <c r="N579" s="15">
        <v>7</v>
      </c>
      <c r="O579" s="15">
        <v>9</v>
      </c>
      <c r="P579" s="15"/>
      <c r="Q579" s="15">
        <v>8</v>
      </c>
      <c r="R579" s="15">
        <v>2</v>
      </c>
      <c r="S579" s="2">
        <v>1</v>
      </c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</row>
    <row r="580" spans="1:39" x14ac:dyDescent="0.2">
      <c r="A580" s="25" t="s">
        <v>145</v>
      </c>
      <c r="B580" s="24">
        <f>SUM($E580:$N580)</f>
        <v>211</v>
      </c>
      <c r="C580" s="24">
        <f>SUM($O580:$Z580)</f>
        <v>334</v>
      </c>
      <c r="D580" s="24">
        <f>SUM(B580,C580)</f>
        <v>545</v>
      </c>
      <c r="E580" s="23"/>
      <c r="F580" s="23"/>
      <c r="G580" s="23"/>
      <c r="H580" s="23"/>
      <c r="I580" s="23"/>
      <c r="J580" s="23"/>
      <c r="K580" s="23"/>
      <c r="L580" s="2">
        <v>19</v>
      </c>
      <c r="M580" s="23">
        <v>108</v>
      </c>
      <c r="N580" s="23">
        <v>84</v>
      </c>
      <c r="O580" s="23">
        <v>50</v>
      </c>
      <c r="P580" s="23">
        <v>46</v>
      </c>
      <c r="Q580" s="23">
        <v>108</v>
      </c>
      <c r="R580" s="23">
        <v>66</v>
      </c>
      <c r="S580" s="2">
        <v>64</v>
      </c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</row>
    <row r="581" spans="1:39" x14ac:dyDescent="0.2">
      <c r="A581" s="22" t="s">
        <v>144</v>
      </c>
      <c r="B581" s="16">
        <f>SUM($E581:$N581)</f>
        <v>4</v>
      </c>
      <c r="C581" s="16">
        <f>SUM($O581:$Z581)</f>
        <v>13</v>
      </c>
      <c r="D581" s="16">
        <f>SUM(B581,C581)</f>
        <v>17</v>
      </c>
      <c r="E581" s="15"/>
      <c r="F581" s="15"/>
      <c r="G581" s="15"/>
      <c r="H581" s="15"/>
      <c r="I581" s="15"/>
      <c r="J581" s="15"/>
      <c r="K581" s="15"/>
      <c r="L581" s="2">
        <v>1</v>
      </c>
      <c r="M581" s="15">
        <v>1</v>
      </c>
      <c r="N581" s="15">
        <v>2</v>
      </c>
      <c r="O581" s="15"/>
      <c r="P581" s="15"/>
      <c r="Q581" s="15">
        <v>7</v>
      </c>
      <c r="R581" s="15">
        <v>3</v>
      </c>
      <c r="S581" s="2">
        <v>3</v>
      </c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</row>
    <row r="582" spans="1:39" x14ac:dyDescent="0.2">
      <c r="A582" s="25" t="s">
        <v>143</v>
      </c>
      <c r="B582" s="24">
        <f>SUM($E582:$N582)</f>
        <v>622</v>
      </c>
      <c r="C582" s="24">
        <f>SUM($O582:$Z582)</f>
        <v>1589</v>
      </c>
      <c r="D582" s="24">
        <f>SUM(B582,C582)</f>
        <v>2211</v>
      </c>
      <c r="E582" s="23"/>
      <c r="F582" s="23"/>
      <c r="G582" s="23"/>
      <c r="H582" s="23"/>
      <c r="I582" s="23"/>
      <c r="J582" s="23"/>
      <c r="K582" s="23"/>
      <c r="L582" s="2">
        <v>117</v>
      </c>
      <c r="M582" s="23">
        <v>263</v>
      </c>
      <c r="N582" s="23">
        <v>242</v>
      </c>
      <c r="O582" s="23">
        <v>295</v>
      </c>
      <c r="P582" s="23">
        <v>284</v>
      </c>
      <c r="Q582" s="23">
        <v>419</v>
      </c>
      <c r="R582" s="23">
        <v>250</v>
      </c>
      <c r="S582" s="2">
        <v>341</v>
      </c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</row>
    <row r="583" spans="1:39" x14ac:dyDescent="0.2">
      <c r="B583" s="8"/>
      <c r="C583" s="8"/>
      <c r="D583" s="8"/>
      <c r="L583" s="2"/>
      <c r="S583" s="2"/>
    </row>
    <row r="584" spans="1:39" x14ac:dyDescent="0.2">
      <c r="A584" s="13" t="s">
        <v>142</v>
      </c>
      <c r="B584" s="8"/>
      <c r="C584" s="8"/>
      <c r="D584" s="8"/>
      <c r="E584" s="1" t="s">
        <v>141</v>
      </c>
      <c r="L584" s="2"/>
      <c r="S584" s="2"/>
    </row>
    <row r="585" spans="1:39" x14ac:dyDescent="0.2">
      <c r="A585" s="25" t="s">
        <v>140</v>
      </c>
      <c r="B585" s="24">
        <f t="shared" ref="B585:B592" si="100">SUM($E585:$N585)</f>
        <v>22</v>
      </c>
      <c r="C585" s="24">
        <f t="shared" ref="C585:C592" si="101">SUM($O585:$Z585)</f>
        <v>39</v>
      </c>
      <c r="D585" s="24">
        <f t="shared" ref="D585:D591" si="102">SUM(B585,C585)</f>
        <v>61</v>
      </c>
      <c r="E585" s="23"/>
      <c r="F585" s="23"/>
      <c r="G585" s="23"/>
      <c r="H585" s="23"/>
      <c r="I585" s="23"/>
      <c r="J585" s="23"/>
      <c r="K585" s="23"/>
      <c r="L585" s="2">
        <v>4</v>
      </c>
      <c r="M585" s="23">
        <v>13</v>
      </c>
      <c r="N585" s="23">
        <v>5</v>
      </c>
      <c r="O585" s="23">
        <v>5</v>
      </c>
      <c r="P585" s="23">
        <v>10</v>
      </c>
      <c r="Q585" s="23">
        <v>13</v>
      </c>
      <c r="R585" s="23">
        <v>8</v>
      </c>
      <c r="S585" s="2">
        <v>3</v>
      </c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</row>
    <row r="586" spans="1:39" x14ac:dyDescent="0.2">
      <c r="A586" s="22" t="s">
        <v>139</v>
      </c>
      <c r="B586" s="16">
        <f t="shared" si="100"/>
        <v>548</v>
      </c>
      <c r="C586" s="16">
        <f t="shared" si="101"/>
        <v>1340</v>
      </c>
      <c r="D586" s="16">
        <f t="shared" si="102"/>
        <v>1888</v>
      </c>
      <c r="E586" s="15"/>
      <c r="F586" s="15"/>
      <c r="G586" s="15"/>
      <c r="H586" s="15"/>
      <c r="I586" s="15"/>
      <c r="J586" s="15"/>
      <c r="K586" s="15"/>
      <c r="L586" s="2">
        <v>98</v>
      </c>
      <c r="M586" s="15">
        <v>252</v>
      </c>
      <c r="N586" s="15">
        <v>198</v>
      </c>
      <c r="O586" s="15">
        <v>193</v>
      </c>
      <c r="P586" s="15">
        <v>221</v>
      </c>
      <c r="Q586" s="15">
        <v>400</v>
      </c>
      <c r="R586" s="15">
        <v>194</v>
      </c>
      <c r="S586" s="2">
        <v>332</v>
      </c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</row>
    <row r="587" spans="1:39" x14ac:dyDescent="0.2">
      <c r="A587" s="25" t="s">
        <v>138</v>
      </c>
      <c r="B587" s="24">
        <f t="shared" si="100"/>
        <v>29</v>
      </c>
      <c r="C587" s="24">
        <f t="shared" si="101"/>
        <v>28</v>
      </c>
      <c r="D587" s="24">
        <f t="shared" si="102"/>
        <v>57</v>
      </c>
      <c r="E587" s="23"/>
      <c r="F587" s="23"/>
      <c r="G587" s="23"/>
      <c r="H587" s="23"/>
      <c r="I587" s="23"/>
      <c r="J587" s="23"/>
      <c r="K587" s="23"/>
      <c r="L587" s="2">
        <v>2</v>
      </c>
      <c r="M587" s="23">
        <v>18</v>
      </c>
      <c r="N587" s="23">
        <v>9</v>
      </c>
      <c r="O587" s="23">
        <v>7</v>
      </c>
      <c r="P587" s="23">
        <v>2</v>
      </c>
      <c r="Q587" s="23">
        <v>4</v>
      </c>
      <c r="R587" s="23">
        <v>8</v>
      </c>
      <c r="S587" s="2">
        <v>7</v>
      </c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</row>
    <row r="588" spans="1:39" x14ac:dyDescent="0.2">
      <c r="A588" s="22" t="s">
        <v>137</v>
      </c>
      <c r="B588" s="16">
        <f t="shared" si="100"/>
        <v>32</v>
      </c>
      <c r="C588" s="16">
        <f t="shared" si="101"/>
        <v>100</v>
      </c>
      <c r="D588" s="16">
        <f t="shared" si="102"/>
        <v>132</v>
      </c>
      <c r="E588" s="15"/>
      <c r="F588" s="15"/>
      <c r="G588" s="15"/>
      <c r="H588" s="15"/>
      <c r="I588" s="15"/>
      <c r="J588" s="15"/>
      <c r="K588" s="15"/>
      <c r="L588" s="2">
        <v>5</v>
      </c>
      <c r="M588" s="15">
        <v>15</v>
      </c>
      <c r="N588" s="15">
        <v>12</v>
      </c>
      <c r="O588" s="15">
        <v>18</v>
      </c>
      <c r="P588" s="15">
        <v>9</v>
      </c>
      <c r="Q588" s="15">
        <v>33</v>
      </c>
      <c r="R588" s="15">
        <v>26</v>
      </c>
      <c r="S588" s="2">
        <v>14</v>
      </c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</row>
    <row r="589" spans="1:39" x14ac:dyDescent="0.2">
      <c r="A589" s="25" t="s">
        <v>136</v>
      </c>
      <c r="B589" s="24">
        <f t="shared" si="100"/>
        <v>271</v>
      </c>
      <c r="C589" s="24">
        <f t="shared" si="101"/>
        <v>574</v>
      </c>
      <c r="D589" s="24">
        <f t="shared" si="102"/>
        <v>845</v>
      </c>
      <c r="E589" s="23"/>
      <c r="F589" s="23"/>
      <c r="G589" s="23"/>
      <c r="H589" s="23"/>
      <c r="I589" s="23"/>
      <c r="J589" s="23"/>
      <c r="K589" s="23"/>
      <c r="L589" s="2">
        <v>25</v>
      </c>
      <c r="M589" s="23">
        <v>110</v>
      </c>
      <c r="N589" s="23">
        <v>136</v>
      </c>
      <c r="O589" s="23">
        <v>129</v>
      </c>
      <c r="P589" s="23">
        <v>78</v>
      </c>
      <c r="Q589" s="23">
        <v>134</v>
      </c>
      <c r="R589" s="23">
        <v>104</v>
      </c>
      <c r="S589" s="2">
        <v>129</v>
      </c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</row>
    <row r="590" spans="1:39" x14ac:dyDescent="0.2">
      <c r="A590" s="22" t="s">
        <v>135</v>
      </c>
      <c r="B590" s="16">
        <f t="shared" si="100"/>
        <v>51</v>
      </c>
      <c r="C590" s="16">
        <f t="shared" si="101"/>
        <v>91</v>
      </c>
      <c r="D590" s="16">
        <f t="shared" si="102"/>
        <v>142</v>
      </c>
      <c r="E590" s="15"/>
      <c r="F590" s="15"/>
      <c r="G590" s="15"/>
      <c r="H590" s="15"/>
      <c r="I590" s="15"/>
      <c r="J590" s="15"/>
      <c r="K590" s="15"/>
      <c r="L590" s="2">
        <v>12</v>
      </c>
      <c r="M590" s="15">
        <v>17</v>
      </c>
      <c r="N590" s="15">
        <v>22</v>
      </c>
      <c r="O590" s="15">
        <v>16</v>
      </c>
      <c r="P590" s="15">
        <v>19</v>
      </c>
      <c r="Q590" s="15">
        <v>25</v>
      </c>
      <c r="R590" s="15">
        <v>16</v>
      </c>
      <c r="S590" s="2">
        <v>15</v>
      </c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</row>
    <row r="591" spans="1:39" x14ac:dyDescent="0.2">
      <c r="A591" s="25" t="s">
        <v>134</v>
      </c>
      <c r="B591" s="24">
        <f t="shared" si="100"/>
        <v>170</v>
      </c>
      <c r="C591" s="24">
        <f t="shared" si="101"/>
        <v>379</v>
      </c>
      <c r="D591" s="24">
        <f t="shared" si="102"/>
        <v>549</v>
      </c>
      <c r="E591" s="23"/>
      <c r="F591" s="23"/>
      <c r="G591" s="23"/>
      <c r="H591" s="23"/>
      <c r="I591" s="23"/>
      <c r="J591" s="23"/>
      <c r="K591" s="23"/>
      <c r="L591" s="2">
        <v>25</v>
      </c>
      <c r="M591" s="23">
        <v>63</v>
      </c>
      <c r="N591" s="23">
        <v>82</v>
      </c>
      <c r="O591" s="23">
        <v>68</v>
      </c>
      <c r="P591" s="23">
        <v>43</v>
      </c>
      <c r="Q591" s="23">
        <v>92</v>
      </c>
      <c r="R591" s="23">
        <v>73</v>
      </c>
      <c r="S591" s="2">
        <v>103</v>
      </c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</row>
    <row r="592" spans="1:39" x14ac:dyDescent="0.2">
      <c r="A592" s="22" t="s">
        <v>0</v>
      </c>
      <c r="B592" s="15">
        <f t="shared" si="100"/>
        <v>26</v>
      </c>
      <c r="C592" s="15">
        <f t="shared" si="101"/>
        <v>69</v>
      </c>
      <c r="D592" s="15">
        <f t="shared" ref="D592" si="103">SUM(B592,C592)</f>
        <v>95</v>
      </c>
      <c r="E592" s="15"/>
      <c r="F592" s="15"/>
      <c r="G592" s="15"/>
      <c r="H592" s="15"/>
      <c r="I592" s="15"/>
      <c r="J592" s="15"/>
      <c r="K592" s="15"/>
      <c r="L592" s="2">
        <v>7</v>
      </c>
      <c r="M592" s="15">
        <v>11</v>
      </c>
      <c r="N592" s="15">
        <v>8</v>
      </c>
      <c r="O592" s="15">
        <v>21</v>
      </c>
      <c r="P592" s="15">
        <v>9</v>
      </c>
      <c r="Q592" s="15">
        <v>11</v>
      </c>
      <c r="R592" s="15">
        <v>9</v>
      </c>
      <c r="S592" s="2">
        <v>19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</row>
    <row r="593" spans="1:39" x14ac:dyDescent="0.2">
      <c r="B593" s="8"/>
      <c r="C593" s="8"/>
      <c r="D593" s="8"/>
      <c r="L593" s="2"/>
      <c r="S593" s="2"/>
    </row>
    <row r="594" spans="1:39" x14ac:dyDescent="0.2">
      <c r="A594" s="26" t="s">
        <v>133</v>
      </c>
      <c r="B594" s="8"/>
      <c r="C594" s="8"/>
      <c r="D594" s="8"/>
      <c r="L594" s="2"/>
      <c r="S594" s="2"/>
    </row>
    <row r="595" spans="1:39" x14ac:dyDescent="0.2">
      <c r="A595" s="25" t="s">
        <v>132</v>
      </c>
      <c r="B595" s="24">
        <f t="shared" ref="B595:B622" si="104">SUM($E595:$N595)</f>
        <v>0</v>
      </c>
      <c r="C595" s="24">
        <f t="shared" ref="C595:C622" si="105">SUM($O595:$Z595)</f>
        <v>0</v>
      </c>
      <c r="D595" s="24">
        <f t="shared" ref="D595:D622" si="106">SUM(B595,C595)</f>
        <v>0</v>
      </c>
      <c r="E595" s="23"/>
      <c r="F595" s="23"/>
      <c r="G595" s="23"/>
      <c r="H595" s="23"/>
      <c r="I595" s="23"/>
      <c r="J595" s="23"/>
      <c r="K595" s="23"/>
      <c r="L595" s="2"/>
      <c r="M595" s="23"/>
      <c r="N595" s="23"/>
      <c r="O595" s="23"/>
      <c r="P595" s="23"/>
      <c r="Q595" s="23"/>
      <c r="R595" s="23"/>
      <c r="S595" s="2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</row>
    <row r="596" spans="1:39" x14ac:dyDescent="0.2">
      <c r="A596" s="22" t="s">
        <v>131</v>
      </c>
      <c r="B596" s="16">
        <f t="shared" si="104"/>
        <v>0</v>
      </c>
      <c r="C596" s="16">
        <f t="shared" si="105"/>
        <v>0</v>
      </c>
      <c r="D596" s="16">
        <f t="shared" si="106"/>
        <v>0</v>
      </c>
      <c r="E596" s="15"/>
      <c r="F596" s="15"/>
      <c r="G596" s="15"/>
      <c r="H596" s="15"/>
      <c r="I596" s="15"/>
      <c r="J596" s="15"/>
      <c r="K596" s="15"/>
      <c r="L596" s="2"/>
      <c r="M596" s="15"/>
      <c r="N596" s="15"/>
      <c r="O596" s="15"/>
      <c r="P596" s="15"/>
      <c r="Q596" s="15"/>
      <c r="R596" s="15"/>
      <c r="S596" s="2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</row>
    <row r="597" spans="1:39" x14ac:dyDescent="0.2">
      <c r="A597" s="25" t="s">
        <v>130</v>
      </c>
      <c r="B597" s="24">
        <f t="shared" si="104"/>
        <v>0</v>
      </c>
      <c r="C597" s="24">
        <f t="shared" si="105"/>
        <v>0</v>
      </c>
      <c r="D597" s="24">
        <f t="shared" si="106"/>
        <v>0</v>
      </c>
      <c r="E597" s="23"/>
      <c r="F597" s="23"/>
      <c r="G597" s="23"/>
      <c r="H597" s="23"/>
      <c r="I597" s="23"/>
      <c r="J597" s="23"/>
      <c r="K597" s="23"/>
      <c r="L597" s="2"/>
      <c r="M597" s="23"/>
      <c r="N597" s="23"/>
      <c r="O597" s="23"/>
      <c r="P597" s="23"/>
      <c r="Q597" s="23"/>
      <c r="R597" s="23"/>
      <c r="S597" s="2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</row>
    <row r="598" spans="1:39" x14ac:dyDescent="0.2">
      <c r="A598" s="22" t="s">
        <v>129</v>
      </c>
      <c r="B598" s="16">
        <f t="shared" si="104"/>
        <v>0</v>
      </c>
      <c r="C598" s="16">
        <f t="shared" si="105"/>
        <v>0</v>
      </c>
      <c r="D598" s="16">
        <f t="shared" si="106"/>
        <v>0</v>
      </c>
      <c r="E598" s="15"/>
      <c r="F598" s="15"/>
      <c r="G598" s="15"/>
      <c r="H598" s="15"/>
      <c r="I598" s="15"/>
      <c r="J598" s="15"/>
      <c r="K598" s="15"/>
      <c r="L598" s="2"/>
      <c r="M598" s="15"/>
      <c r="N598" s="15"/>
      <c r="O598" s="15"/>
      <c r="P598" s="15"/>
      <c r="Q598" s="15"/>
      <c r="R598" s="15"/>
      <c r="S598" s="2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</row>
    <row r="599" spans="1:39" x14ac:dyDescent="0.2">
      <c r="A599" s="25" t="s">
        <v>128</v>
      </c>
      <c r="B599" s="24">
        <f t="shared" si="104"/>
        <v>0</v>
      </c>
      <c r="C599" s="24">
        <f t="shared" si="105"/>
        <v>0</v>
      </c>
      <c r="D599" s="24">
        <f t="shared" si="106"/>
        <v>0</v>
      </c>
      <c r="E599" s="23"/>
      <c r="F599" s="23"/>
      <c r="G599" s="23"/>
      <c r="H599" s="23"/>
      <c r="I599" s="23"/>
      <c r="J599" s="23"/>
      <c r="K599" s="23"/>
      <c r="L599" s="2"/>
      <c r="M599" s="23"/>
      <c r="N599" s="23"/>
      <c r="O599" s="23"/>
      <c r="P599" s="23"/>
      <c r="Q599" s="23"/>
      <c r="R599" s="23"/>
      <c r="S599" s="2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</row>
    <row r="600" spans="1:39" x14ac:dyDescent="0.2">
      <c r="A600" s="22" t="s">
        <v>127</v>
      </c>
      <c r="B600" s="16">
        <f t="shared" si="104"/>
        <v>0</v>
      </c>
      <c r="C600" s="16">
        <f t="shared" si="105"/>
        <v>0</v>
      </c>
      <c r="D600" s="16">
        <f t="shared" si="106"/>
        <v>0</v>
      </c>
      <c r="E600" s="15"/>
      <c r="F600" s="15"/>
      <c r="G600" s="15"/>
      <c r="H600" s="15"/>
      <c r="I600" s="15"/>
      <c r="J600" s="15"/>
      <c r="K600" s="15"/>
      <c r="L600" s="2"/>
      <c r="M600" s="15"/>
      <c r="N600" s="15"/>
      <c r="O600" s="15"/>
      <c r="P600" s="15"/>
      <c r="Q600" s="15"/>
      <c r="R600" s="15"/>
      <c r="S600" s="2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</row>
    <row r="601" spans="1:39" x14ac:dyDescent="0.2">
      <c r="A601" s="25" t="s">
        <v>126</v>
      </c>
      <c r="B601" s="24">
        <f t="shared" si="104"/>
        <v>0</v>
      </c>
      <c r="C601" s="24">
        <f t="shared" si="105"/>
        <v>0</v>
      </c>
      <c r="D601" s="24">
        <f t="shared" si="106"/>
        <v>0</v>
      </c>
      <c r="E601" s="23"/>
      <c r="F601" s="23"/>
      <c r="G601" s="23"/>
      <c r="H601" s="23"/>
      <c r="I601" s="23"/>
      <c r="J601" s="23"/>
      <c r="K601" s="23"/>
      <c r="L601" s="2"/>
      <c r="M601" s="23"/>
      <c r="N601" s="23"/>
      <c r="O601" s="23"/>
      <c r="P601" s="23"/>
      <c r="Q601" s="23"/>
      <c r="R601" s="23"/>
      <c r="S601" s="2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 spans="1:39" x14ac:dyDescent="0.2">
      <c r="A602" s="22" t="s">
        <v>125</v>
      </c>
      <c r="B602" s="16">
        <f t="shared" si="104"/>
        <v>0</v>
      </c>
      <c r="C602" s="16">
        <f t="shared" si="105"/>
        <v>0</v>
      </c>
      <c r="D602" s="16">
        <f t="shared" si="106"/>
        <v>0</v>
      </c>
      <c r="E602" s="15"/>
      <c r="F602" s="15"/>
      <c r="G602" s="15"/>
      <c r="H602" s="15"/>
      <c r="I602" s="15"/>
      <c r="J602" s="15"/>
      <c r="K602" s="15"/>
      <c r="L602" s="2"/>
      <c r="M602" s="15"/>
      <c r="N602" s="15"/>
      <c r="O602" s="15"/>
      <c r="P602" s="15"/>
      <c r="Q602" s="15"/>
      <c r="R602" s="15"/>
      <c r="S602" s="2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</row>
    <row r="603" spans="1:39" x14ac:dyDescent="0.2">
      <c r="A603" s="25" t="s">
        <v>124</v>
      </c>
      <c r="B603" s="24">
        <f t="shared" si="104"/>
        <v>0</v>
      </c>
      <c r="C603" s="24">
        <f t="shared" si="105"/>
        <v>0</v>
      </c>
      <c r="D603" s="24">
        <f t="shared" si="106"/>
        <v>0</v>
      </c>
      <c r="E603" s="23"/>
      <c r="F603" s="23"/>
      <c r="G603" s="23"/>
      <c r="H603" s="23"/>
      <c r="I603" s="23"/>
      <c r="J603" s="23"/>
      <c r="K603" s="23"/>
      <c r="L603" s="2"/>
      <c r="M603" s="23"/>
      <c r="N603" s="23"/>
      <c r="O603" s="23"/>
      <c r="P603" s="23"/>
      <c r="Q603" s="23"/>
      <c r="R603" s="23"/>
      <c r="S603" s="2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</row>
    <row r="604" spans="1:39" x14ac:dyDescent="0.2">
      <c r="A604" s="22" t="s">
        <v>123</v>
      </c>
      <c r="B604" s="16">
        <f t="shared" si="104"/>
        <v>0</v>
      </c>
      <c r="C604" s="16">
        <f t="shared" si="105"/>
        <v>0</v>
      </c>
      <c r="D604" s="16">
        <f t="shared" si="106"/>
        <v>0</v>
      </c>
      <c r="E604" s="15"/>
      <c r="F604" s="15"/>
      <c r="G604" s="15"/>
      <c r="H604" s="15"/>
      <c r="I604" s="15"/>
      <c r="J604" s="15"/>
      <c r="K604" s="15"/>
      <c r="L604" s="2"/>
      <c r="M604" s="15"/>
      <c r="N604" s="15"/>
      <c r="O604" s="15"/>
      <c r="P604" s="15"/>
      <c r="Q604" s="15"/>
      <c r="R604" s="15"/>
      <c r="S604" s="2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</row>
    <row r="605" spans="1:39" x14ac:dyDescent="0.2">
      <c r="A605" s="25" t="s">
        <v>122</v>
      </c>
      <c r="B605" s="24">
        <f t="shared" si="104"/>
        <v>0</v>
      </c>
      <c r="C605" s="24">
        <f t="shared" si="105"/>
        <v>0</v>
      </c>
      <c r="D605" s="24">
        <f t="shared" si="106"/>
        <v>0</v>
      </c>
      <c r="E605" s="23"/>
      <c r="F605" s="23"/>
      <c r="G605" s="23"/>
      <c r="H605" s="23"/>
      <c r="I605" s="23"/>
      <c r="J605" s="23"/>
      <c r="K605" s="23"/>
      <c r="L605" s="2"/>
      <c r="M605" s="23"/>
      <c r="N605" s="23"/>
      <c r="O605" s="23"/>
      <c r="P605" s="23"/>
      <c r="Q605" s="23"/>
      <c r="R605" s="23"/>
      <c r="S605" s="2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</row>
    <row r="606" spans="1:39" x14ac:dyDescent="0.2">
      <c r="A606" s="22" t="s">
        <v>121</v>
      </c>
      <c r="B606" s="16">
        <f t="shared" si="104"/>
        <v>0</v>
      </c>
      <c r="C606" s="16">
        <f t="shared" si="105"/>
        <v>0</v>
      </c>
      <c r="D606" s="16">
        <f t="shared" si="106"/>
        <v>0</v>
      </c>
      <c r="E606" s="15"/>
      <c r="F606" s="15"/>
      <c r="G606" s="15"/>
      <c r="H606" s="15"/>
      <c r="I606" s="15"/>
      <c r="J606" s="15"/>
      <c r="K606" s="15"/>
      <c r="L606" s="2"/>
      <c r="M606" s="15"/>
      <c r="N606" s="15"/>
      <c r="O606" s="15"/>
      <c r="P606" s="15"/>
      <c r="Q606" s="15"/>
      <c r="R606" s="15"/>
      <c r="S606" s="2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</row>
    <row r="607" spans="1:39" x14ac:dyDescent="0.2">
      <c r="A607" s="25" t="s">
        <v>120</v>
      </c>
      <c r="B607" s="24">
        <f t="shared" si="104"/>
        <v>0</v>
      </c>
      <c r="C607" s="24">
        <f t="shared" si="105"/>
        <v>0</v>
      </c>
      <c r="D607" s="24">
        <f t="shared" si="106"/>
        <v>0</v>
      </c>
      <c r="E607" s="23"/>
      <c r="F607" s="23"/>
      <c r="G607" s="23"/>
      <c r="H607" s="23"/>
      <c r="I607" s="23"/>
      <c r="J607" s="23"/>
      <c r="K607" s="23"/>
      <c r="L607" s="2"/>
      <c r="M607" s="23"/>
      <c r="N607" s="23"/>
      <c r="O607" s="23"/>
      <c r="P607" s="23"/>
      <c r="Q607" s="23"/>
      <c r="R607" s="23"/>
      <c r="S607" s="2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</row>
    <row r="608" spans="1:39" x14ac:dyDescent="0.2">
      <c r="A608" s="22" t="s">
        <v>119</v>
      </c>
      <c r="B608" s="16">
        <f t="shared" si="104"/>
        <v>0</v>
      </c>
      <c r="C608" s="16">
        <f t="shared" si="105"/>
        <v>0</v>
      </c>
      <c r="D608" s="16">
        <f t="shared" si="106"/>
        <v>0</v>
      </c>
      <c r="E608" s="15"/>
      <c r="F608" s="15"/>
      <c r="G608" s="15"/>
      <c r="H608" s="15"/>
      <c r="I608" s="15"/>
      <c r="J608" s="15"/>
      <c r="K608" s="15"/>
      <c r="L608" s="2"/>
      <c r="M608" s="15"/>
      <c r="N608" s="15"/>
      <c r="O608" s="15"/>
      <c r="P608" s="15"/>
      <c r="Q608" s="15"/>
      <c r="R608" s="15"/>
      <c r="S608" s="2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</row>
    <row r="609" spans="1:39" x14ac:dyDescent="0.2">
      <c r="A609" s="25" t="s">
        <v>118</v>
      </c>
      <c r="B609" s="24">
        <f t="shared" si="104"/>
        <v>0</v>
      </c>
      <c r="C609" s="24">
        <f t="shared" si="105"/>
        <v>0</v>
      </c>
      <c r="D609" s="24">
        <f t="shared" si="106"/>
        <v>0</v>
      </c>
      <c r="E609" s="23"/>
      <c r="F609" s="23"/>
      <c r="G609" s="23"/>
      <c r="H609" s="23"/>
      <c r="I609" s="23"/>
      <c r="J609" s="23"/>
      <c r="K609" s="23"/>
      <c r="L609" s="2"/>
      <c r="M609" s="23"/>
      <c r="N609" s="23"/>
      <c r="O609" s="23"/>
      <c r="P609" s="23"/>
      <c r="Q609" s="23"/>
      <c r="R609" s="23"/>
      <c r="S609" s="2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</row>
    <row r="610" spans="1:39" x14ac:dyDescent="0.2">
      <c r="A610" s="22" t="s">
        <v>117</v>
      </c>
      <c r="B610" s="16">
        <f t="shared" si="104"/>
        <v>0</v>
      </c>
      <c r="C610" s="16">
        <f t="shared" si="105"/>
        <v>0</v>
      </c>
      <c r="D610" s="16">
        <f t="shared" si="106"/>
        <v>0</v>
      </c>
      <c r="E610" s="15"/>
      <c r="F610" s="15"/>
      <c r="G610" s="15"/>
      <c r="H610" s="15"/>
      <c r="I610" s="15"/>
      <c r="J610" s="15"/>
      <c r="K610" s="15"/>
      <c r="L610" s="2"/>
      <c r="M610" s="15"/>
      <c r="N610" s="15"/>
      <c r="O610" s="15"/>
      <c r="P610" s="15"/>
      <c r="Q610" s="15"/>
      <c r="R610" s="15"/>
      <c r="S610" s="2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</row>
    <row r="611" spans="1:39" x14ac:dyDescent="0.2">
      <c r="A611" s="25" t="s">
        <v>116</v>
      </c>
      <c r="B611" s="24">
        <f t="shared" si="104"/>
        <v>0</v>
      </c>
      <c r="C611" s="24">
        <f t="shared" si="105"/>
        <v>0</v>
      </c>
      <c r="D611" s="24">
        <f t="shared" si="106"/>
        <v>0</v>
      </c>
      <c r="E611" s="23"/>
      <c r="F611" s="23"/>
      <c r="G611" s="23"/>
      <c r="H611" s="23"/>
      <c r="I611" s="23"/>
      <c r="J611" s="23"/>
      <c r="K611" s="23"/>
      <c r="L611" s="2"/>
      <c r="M611" s="23"/>
      <c r="N611" s="23"/>
      <c r="O611" s="23"/>
      <c r="P611" s="23"/>
      <c r="Q611" s="23"/>
      <c r="R611" s="23"/>
      <c r="S611" s="2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</row>
    <row r="612" spans="1:39" x14ac:dyDescent="0.2">
      <c r="A612" s="22" t="s">
        <v>115</v>
      </c>
      <c r="B612" s="16">
        <f t="shared" si="104"/>
        <v>0</v>
      </c>
      <c r="C612" s="16">
        <f t="shared" si="105"/>
        <v>0</v>
      </c>
      <c r="D612" s="16">
        <f t="shared" si="106"/>
        <v>0</v>
      </c>
      <c r="E612" s="15"/>
      <c r="F612" s="15"/>
      <c r="G612" s="15"/>
      <c r="H612" s="15"/>
      <c r="I612" s="15"/>
      <c r="J612" s="15"/>
      <c r="K612" s="15"/>
      <c r="L612" s="2"/>
      <c r="M612" s="15"/>
      <c r="N612" s="15"/>
      <c r="O612" s="15"/>
      <c r="P612" s="15"/>
      <c r="Q612" s="15"/>
      <c r="R612" s="15"/>
      <c r="S612" s="2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</row>
    <row r="613" spans="1:39" x14ac:dyDescent="0.2">
      <c r="A613" s="25" t="s">
        <v>114</v>
      </c>
      <c r="B613" s="24">
        <f t="shared" si="104"/>
        <v>0</v>
      </c>
      <c r="C613" s="24">
        <f t="shared" si="105"/>
        <v>0</v>
      </c>
      <c r="D613" s="24">
        <f t="shared" si="106"/>
        <v>0</v>
      </c>
      <c r="E613" s="23"/>
      <c r="F613" s="23"/>
      <c r="G613" s="23"/>
      <c r="H613" s="23"/>
      <c r="I613" s="23"/>
      <c r="J613" s="23"/>
      <c r="K613" s="23"/>
      <c r="L613" s="2"/>
      <c r="M613" s="23"/>
      <c r="N613" s="23"/>
      <c r="O613" s="23"/>
      <c r="P613" s="23"/>
      <c r="Q613" s="23"/>
      <c r="R613" s="23"/>
      <c r="S613" s="2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</row>
    <row r="614" spans="1:39" x14ac:dyDescent="0.2">
      <c r="A614" s="22" t="s">
        <v>113</v>
      </c>
      <c r="B614" s="16">
        <f t="shared" si="104"/>
        <v>0</v>
      </c>
      <c r="C614" s="16">
        <f t="shared" si="105"/>
        <v>0</v>
      </c>
      <c r="D614" s="16">
        <f t="shared" si="106"/>
        <v>0</v>
      </c>
      <c r="E614" s="15"/>
      <c r="F614" s="15"/>
      <c r="G614" s="15"/>
      <c r="H614" s="15"/>
      <c r="I614" s="15"/>
      <c r="J614" s="15"/>
      <c r="K614" s="15"/>
      <c r="L614" s="2"/>
      <c r="M614" s="15"/>
      <c r="N614" s="15"/>
      <c r="O614" s="15"/>
      <c r="P614" s="15"/>
      <c r="Q614" s="15"/>
      <c r="R614" s="15"/>
      <c r="S614" s="2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</row>
    <row r="615" spans="1:39" x14ac:dyDescent="0.2">
      <c r="A615" s="25" t="s">
        <v>112</v>
      </c>
      <c r="B615" s="24">
        <f t="shared" si="104"/>
        <v>0</v>
      </c>
      <c r="C615" s="24">
        <f t="shared" si="105"/>
        <v>0</v>
      </c>
      <c r="D615" s="24">
        <f t="shared" si="106"/>
        <v>0</v>
      </c>
      <c r="E615" s="23"/>
      <c r="F615" s="23"/>
      <c r="G615" s="23"/>
      <c r="H615" s="23"/>
      <c r="I615" s="23"/>
      <c r="J615" s="23"/>
      <c r="K615" s="23"/>
      <c r="L615" s="2"/>
      <c r="M615" s="23"/>
      <c r="N615" s="23"/>
      <c r="O615" s="23"/>
      <c r="P615" s="23"/>
      <c r="Q615" s="23"/>
      <c r="R615" s="23"/>
      <c r="S615" s="2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</row>
    <row r="616" spans="1:39" x14ac:dyDescent="0.2">
      <c r="A616" s="22" t="s">
        <v>111</v>
      </c>
      <c r="B616" s="16">
        <f t="shared" si="104"/>
        <v>0</v>
      </c>
      <c r="C616" s="16">
        <f t="shared" si="105"/>
        <v>0</v>
      </c>
      <c r="D616" s="16">
        <f t="shared" si="106"/>
        <v>0</v>
      </c>
      <c r="E616" s="15"/>
      <c r="F616" s="15"/>
      <c r="G616" s="15"/>
      <c r="H616" s="15"/>
      <c r="I616" s="15"/>
      <c r="J616" s="15"/>
      <c r="K616" s="15"/>
      <c r="L616" s="2"/>
      <c r="M616" s="15"/>
      <c r="N616" s="15"/>
      <c r="O616" s="15"/>
      <c r="P616" s="15"/>
      <c r="Q616" s="15"/>
      <c r="R616" s="15"/>
      <c r="S616" s="2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</row>
    <row r="617" spans="1:39" x14ac:dyDescent="0.2">
      <c r="A617" s="25" t="s">
        <v>110</v>
      </c>
      <c r="B617" s="24">
        <f t="shared" si="104"/>
        <v>0</v>
      </c>
      <c r="C617" s="24">
        <f t="shared" si="105"/>
        <v>0</v>
      </c>
      <c r="D617" s="24">
        <f t="shared" si="106"/>
        <v>0</v>
      </c>
      <c r="E617" s="23"/>
      <c r="F617" s="23"/>
      <c r="G617" s="23"/>
      <c r="H617" s="23"/>
      <c r="I617" s="23"/>
      <c r="J617" s="23"/>
      <c r="K617" s="23"/>
      <c r="L617" s="2"/>
      <c r="M617" s="23"/>
      <c r="N617" s="23"/>
      <c r="O617" s="23"/>
      <c r="P617" s="23"/>
      <c r="Q617" s="23"/>
      <c r="R617" s="23"/>
      <c r="S617" s="2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</row>
    <row r="618" spans="1:39" x14ac:dyDescent="0.2">
      <c r="A618" s="22" t="s">
        <v>109</v>
      </c>
      <c r="B618" s="16">
        <f t="shared" si="104"/>
        <v>0</v>
      </c>
      <c r="C618" s="16">
        <f t="shared" si="105"/>
        <v>0</v>
      </c>
      <c r="D618" s="16">
        <f t="shared" si="106"/>
        <v>0</v>
      </c>
      <c r="E618" s="15"/>
      <c r="F618" s="15"/>
      <c r="G618" s="15"/>
      <c r="H618" s="15"/>
      <c r="I618" s="15"/>
      <c r="J618" s="15"/>
      <c r="K618" s="15"/>
      <c r="L618" s="2"/>
      <c r="M618" s="15"/>
      <c r="N618" s="15"/>
      <c r="O618" s="15"/>
      <c r="P618" s="15"/>
      <c r="Q618" s="15"/>
      <c r="R618" s="15"/>
      <c r="S618" s="2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</row>
    <row r="619" spans="1:39" x14ac:dyDescent="0.2">
      <c r="A619" s="25" t="s">
        <v>108</v>
      </c>
      <c r="B619" s="24">
        <f t="shared" si="104"/>
        <v>0</v>
      </c>
      <c r="C619" s="24">
        <f t="shared" si="105"/>
        <v>0</v>
      </c>
      <c r="D619" s="24">
        <f t="shared" si="106"/>
        <v>0</v>
      </c>
      <c r="E619" s="23"/>
      <c r="F619" s="23"/>
      <c r="G619" s="23"/>
      <c r="H619" s="23"/>
      <c r="I619" s="23"/>
      <c r="J619" s="23"/>
      <c r="K619" s="23"/>
      <c r="L619" s="2"/>
      <c r="M619" s="23"/>
      <c r="N619" s="23"/>
      <c r="O619" s="23"/>
      <c r="P619" s="23"/>
      <c r="Q619" s="23"/>
      <c r="R619" s="23"/>
      <c r="S619" s="2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</row>
    <row r="620" spans="1:39" x14ac:dyDescent="0.2">
      <c r="A620" s="22" t="s">
        <v>107</v>
      </c>
      <c r="B620" s="16">
        <f t="shared" si="104"/>
        <v>0</v>
      </c>
      <c r="C620" s="16">
        <f t="shared" si="105"/>
        <v>0</v>
      </c>
      <c r="D620" s="16">
        <f t="shared" si="106"/>
        <v>0</v>
      </c>
      <c r="E620" s="15"/>
      <c r="F620" s="15"/>
      <c r="G620" s="15"/>
      <c r="H620" s="15"/>
      <c r="I620" s="15"/>
      <c r="J620" s="15"/>
      <c r="K620" s="15"/>
      <c r="L620" s="2"/>
      <c r="M620" s="15"/>
      <c r="N620" s="15"/>
      <c r="O620" s="15"/>
      <c r="P620" s="15"/>
      <c r="Q620" s="15"/>
      <c r="R620" s="15"/>
      <c r="S620" s="2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</row>
    <row r="621" spans="1:39" x14ac:dyDescent="0.2">
      <c r="A621" s="25" t="s">
        <v>50</v>
      </c>
      <c r="B621" s="24">
        <f t="shared" si="104"/>
        <v>0</v>
      </c>
      <c r="C621" s="24">
        <f t="shared" si="105"/>
        <v>0</v>
      </c>
      <c r="D621" s="24">
        <f t="shared" si="106"/>
        <v>0</v>
      </c>
      <c r="E621" s="23"/>
      <c r="F621" s="23"/>
      <c r="G621" s="23"/>
      <c r="H621" s="23"/>
      <c r="I621" s="23"/>
      <c r="J621" s="23"/>
      <c r="K621" s="23"/>
      <c r="L621" s="2"/>
      <c r="M621" s="23"/>
      <c r="N621" s="23"/>
      <c r="O621" s="23"/>
      <c r="P621" s="23"/>
      <c r="Q621" s="23"/>
      <c r="R621" s="23"/>
      <c r="S621" s="2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</row>
    <row r="622" spans="1:39" x14ac:dyDescent="0.2">
      <c r="A622" s="22" t="s">
        <v>0</v>
      </c>
      <c r="B622" s="16">
        <f t="shared" si="104"/>
        <v>0</v>
      </c>
      <c r="C622" s="16">
        <f t="shared" si="105"/>
        <v>0</v>
      </c>
      <c r="D622" s="16">
        <f t="shared" si="106"/>
        <v>0</v>
      </c>
      <c r="E622" s="15"/>
      <c r="F622" s="15"/>
      <c r="G622" s="15"/>
      <c r="H622" s="15"/>
      <c r="I622" s="15"/>
      <c r="J622" s="15"/>
      <c r="K622" s="15"/>
      <c r="L622" s="2"/>
      <c r="M622" s="15"/>
      <c r="N622" s="15"/>
      <c r="O622" s="15"/>
      <c r="P622" s="15"/>
      <c r="Q622" s="15"/>
      <c r="R622" s="15"/>
      <c r="S622" s="2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</row>
    <row r="623" spans="1:39" x14ac:dyDescent="0.2">
      <c r="B623" s="8"/>
      <c r="C623" s="8"/>
      <c r="D623" s="8"/>
      <c r="L623" s="2"/>
      <c r="S623" s="2"/>
    </row>
    <row r="624" spans="1:39" x14ac:dyDescent="0.2">
      <c r="A624" s="13" t="s">
        <v>106</v>
      </c>
      <c r="B624" s="8"/>
      <c r="C624" s="8"/>
      <c r="D624" s="8"/>
      <c r="E624" s="1" t="s">
        <v>105</v>
      </c>
      <c r="L624" s="2"/>
      <c r="S624" s="2"/>
    </row>
    <row r="625" spans="1:39" x14ac:dyDescent="0.2">
      <c r="A625" s="25" t="s">
        <v>104</v>
      </c>
      <c r="B625" s="24">
        <f t="shared" ref="B625:B630" si="107">SUM($E625:$N625)</f>
        <v>498</v>
      </c>
      <c r="C625" s="24">
        <f t="shared" ref="C625:C630" si="108">SUM($O625:$Z625)</f>
        <v>1323</v>
      </c>
      <c r="D625" s="24">
        <f t="shared" ref="D625:D630" si="109">SUM(B625,C625)</f>
        <v>1821</v>
      </c>
      <c r="E625" s="23"/>
      <c r="F625" s="23"/>
      <c r="G625" s="23"/>
      <c r="H625" s="23"/>
      <c r="I625" s="23"/>
      <c r="J625" s="23"/>
      <c r="K625" s="23"/>
      <c r="L625" s="2">
        <v>77</v>
      </c>
      <c r="M625" s="23">
        <v>223</v>
      </c>
      <c r="N625" s="23">
        <v>198</v>
      </c>
      <c r="O625" s="23">
        <v>222</v>
      </c>
      <c r="P625" s="23">
        <v>211</v>
      </c>
      <c r="Q625" s="23">
        <v>357</v>
      </c>
      <c r="R625" s="23">
        <v>226</v>
      </c>
      <c r="S625" s="2">
        <v>307</v>
      </c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</row>
    <row r="626" spans="1:39" x14ac:dyDescent="0.2">
      <c r="A626" s="22" t="s">
        <v>103</v>
      </c>
      <c r="B626" s="16">
        <f t="shared" si="107"/>
        <v>218</v>
      </c>
      <c r="C626" s="16">
        <f t="shared" si="108"/>
        <v>387</v>
      </c>
      <c r="D626" s="16">
        <f t="shared" si="109"/>
        <v>605</v>
      </c>
      <c r="E626" s="15"/>
      <c r="F626" s="15"/>
      <c r="G626" s="15"/>
      <c r="H626" s="15"/>
      <c r="I626" s="15"/>
      <c r="J626" s="15"/>
      <c r="K626" s="15"/>
      <c r="L626" s="2">
        <v>45</v>
      </c>
      <c r="M626" s="15">
        <v>92</v>
      </c>
      <c r="N626" s="15">
        <v>81</v>
      </c>
      <c r="O626" s="15">
        <v>57</v>
      </c>
      <c r="P626" s="15">
        <v>56</v>
      </c>
      <c r="Q626" s="15">
        <v>126</v>
      </c>
      <c r="R626" s="15">
        <v>51</v>
      </c>
      <c r="S626" s="2">
        <v>97</v>
      </c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</row>
    <row r="627" spans="1:39" x14ac:dyDescent="0.2">
      <c r="A627" s="25" t="s">
        <v>102</v>
      </c>
      <c r="B627" s="24">
        <f t="shared" si="107"/>
        <v>60</v>
      </c>
      <c r="C627" s="24">
        <f t="shared" si="108"/>
        <v>128</v>
      </c>
      <c r="D627" s="24">
        <f t="shared" si="109"/>
        <v>188</v>
      </c>
      <c r="E627" s="23"/>
      <c r="F627" s="23"/>
      <c r="G627" s="23"/>
      <c r="H627" s="23"/>
      <c r="I627" s="23"/>
      <c r="J627" s="23"/>
      <c r="K627" s="23"/>
      <c r="L627" s="2">
        <v>4</v>
      </c>
      <c r="M627" s="23">
        <v>22</v>
      </c>
      <c r="N627" s="23">
        <v>34</v>
      </c>
      <c r="O627" s="23">
        <v>16</v>
      </c>
      <c r="P627" s="23">
        <v>21</v>
      </c>
      <c r="Q627" s="23">
        <v>42</v>
      </c>
      <c r="R627" s="23">
        <v>16</v>
      </c>
      <c r="S627" s="2">
        <v>33</v>
      </c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</row>
    <row r="628" spans="1:39" x14ac:dyDescent="0.2">
      <c r="A628" s="22" t="s">
        <v>101</v>
      </c>
      <c r="B628" s="16">
        <f t="shared" si="107"/>
        <v>245</v>
      </c>
      <c r="C628" s="16">
        <f t="shared" si="108"/>
        <v>600</v>
      </c>
      <c r="D628" s="16">
        <f t="shared" si="109"/>
        <v>845</v>
      </c>
      <c r="E628" s="15"/>
      <c r="F628" s="15"/>
      <c r="G628" s="15"/>
      <c r="H628" s="15"/>
      <c r="I628" s="15"/>
      <c r="J628" s="15"/>
      <c r="K628" s="15"/>
      <c r="L628" s="2">
        <v>36</v>
      </c>
      <c r="M628" s="15">
        <v>96</v>
      </c>
      <c r="N628" s="15">
        <v>113</v>
      </c>
      <c r="O628" s="15">
        <v>125</v>
      </c>
      <c r="P628" s="15">
        <v>74</v>
      </c>
      <c r="Q628" s="15">
        <v>150</v>
      </c>
      <c r="R628" s="15">
        <v>105</v>
      </c>
      <c r="S628" s="2">
        <v>146</v>
      </c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</row>
    <row r="629" spans="1:39" x14ac:dyDescent="0.2">
      <c r="A629" s="25" t="s">
        <v>50</v>
      </c>
      <c r="B629" s="24">
        <f t="shared" si="107"/>
        <v>126</v>
      </c>
      <c r="C629" s="24">
        <f t="shared" si="108"/>
        <v>150</v>
      </c>
      <c r="D629" s="24">
        <f t="shared" si="109"/>
        <v>276</v>
      </c>
      <c r="E629" s="23"/>
      <c r="F629" s="23"/>
      <c r="G629" s="23"/>
      <c r="H629" s="23"/>
      <c r="I629" s="23"/>
      <c r="J629" s="23"/>
      <c r="K629" s="23"/>
      <c r="L629" s="2">
        <v>15</v>
      </c>
      <c r="M629" s="23">
        <v>65</v>
      </c>
      <c r="N629" s="23">
        <v>46</v>
      </c>
      <c r="O629" s="23">
        <v>21</v>
      </c>
      <c r="P629" s="23">
        <v>26</v>
      </c>
      <c r="Q629" s="23">
        <v>33</v>
      </c>
      <c r="R629" s="23">
        <v>37</v>
      </c>
      <c r="S629" s="2">
        <v>33</v>
      </c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</row>
    <row r="630" spans="1:39" x14ac:dyDescent="0.2">
      <c r="A630" s="22" t="s">
        <v>0</v>
      </c>
      <c r="B630" s="16">
        <f t="shared" si="107"/>
        <v>2</v>
      </c>
      <c r="C630" s="16">
        <f t="shared" si="108"/>
        <v>32</v>
      </c>
      <c r="D630" s="16">
        <f t="shared" si="109"/>
        <v>34</v>
      </c>
      <c r="E630" s="15"/>
      <c r="F630" s="15"/>
      <c r="G630" s="15"/>
      <c r="H630" s="15"/>
      <c r="I630" s="15"/>
      <c r="J630" s="15"/>
      <c r="K630" s="15"/>
      <c r="L630" s="2">
        <v>1</v>
      </c>
      <c r="M630" s="15">
        <v>1</v>
      </c>
      <c r="N630" s="15"/>
      <c r="O630" s="15">
        <v>16</v>
      </c>
      <c r="P630" s="15">
        <v>3</v>
      </c>
      <c r="Q630" s="15">
        <v>4</v>
      </c>
      <c r="R630" s="15">
        <v>3</v>
      </c>
      <c r="S630" s="2">
        <v>6</v>
      </c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</row>
    <row r="631" spans="1:39" x14ac:dyDescent="0.2">
      <c r="B631" s="8"/>
      <c r="C631" s="8"/>
      <c r="D631" s="8"/>
      <c r="L631" s="2"/>
      <c r="S631" s="2"/>
    </row>
    <row r="632" spans="1:39" x14ac:dyDescent="0.2">
      <c r="A632" s="13" t="s">
        <v>100</v>
      </c>
      <c r="B632" s="8"/>
      <c r="C632" s="8"/>
      <c r="D632" s="8"/>
      <c r="E632" s="1" t="s">
        <v>99</v>
      </c>
      <c r="L632" s="2"/>
      <c r="S632" s="2"/>
    </row>
    <row r="633" spans="1:39" x14ac:dyDescent="0.2">
      <c r="A633" s="25" t="s">
        <v>98</v>
      </c>
      <c r="B633" s="24">
        <f t="shared" ref="B633:B643" si="110">SUM($E633:$N633)</f>
        <v>5</v>
      </c>
      <c r="C633" s="24">
        <f t="shared" ref="C633:C643" si="111">SUM($O633:$Z633)</f>
        <v>3</v>
      </c>
      <c r="D633" s="24">
        <f t="shared" ref="D633:D643" si="112">SUM(B633,C633)</f>
        <v>8</v>
      </c>
      <c r="E633" s="23"/>
      <c r="F633" s="23"/>
      <c r="G633" s="23"/>
      <c r="H633" s="23"/>
      <c r="I633" s="23"/>
      <c r="J633" s="23"/>
      <c r="K633" s="23"/>
      <c r="L633" s="2"/>
      <c r="M633" s="23">
        <v>5</v>
      </c>
      <c r="N633" s="23"/>
      <c r="O633" s="23"/>
      <c r="P633" s="23"/>
      <c r="Q633" s="23">
        <v>3</v>
      </c>
      <c r="R633" s="23"/>
      <c r="S633" s="2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</row>
    <row r="634" spans="1:39" x14ac:dyDescent="0.2">
      <c r="A634" s="22" t="s">
        <v>97</v>
      </c>
      <c r="B634" s="16">
        <f t="shared" si="110"/>
        <v>0</v>
      </c>
      <c r="C634" s="16">
        <f t="shared" si="111"/>
        <v>3</v>
      </c>
      <c r="D634" s="16">
        <f t="shared" si="112"/>
        <v>3</v>
      </c>
      <c r="E634" s="15"/>
      <c r="F634" s="15"/>
      <c r="G634" s="15"/>
      <c r="H634" s="15"/>
      <c r="I634" s="15"/>
      <c r="J634" s="15"/>
      <c r="K634" s="15"/>
      <c r="L634" s="2"/>
      <c r="M634" s="15"/>
      <c r="N634" s="15"/>
      <c r="O634" s="15">
        <v>3</v>
      </c>
      <c r="P634" s="15"/>
      <c r="Q634" s="15"/>
      <c r="R634" s="15"/>
      <c r="S634" s="2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</row>
    <row r="635" spans="1:39" x14ac:dyDescent="0.2">
      <c r="A635" s="25" t="s">
        <v>96</v>
      </c>
      <c r="B635" s="24">
        <f t="shared" si="110"/>
        <v>34</v>
      </c>
      <c r="C635" s="24">
        <f t="shared" si="111"/>
        <v>40</v>
      </c>
      <c r="D635" s="24">
        <f t="shared" si="112"/>
        <v>74</v>
      </c>
      <c r="E635" s="23"/>
      <c r="F635" s="23"/>
      <c r="G635" s="23"/>
      <c r="H635" s="23"/>
      <c r="I635" s="23"/>
      <c r="J635" s="23"/>
      <c r="K635" s="23"/>
      <c r="L635" s="2">
        <v>5</v>
      </c>
      <c r="M635" s="23">
        <v>11</v>
      </c>
      <c r="N635" s="23">
        <v>18</v>
      </c>
      <c r="O635" s="23">
        <v>3</v>
      </c>
      <c r="P635" s="23">
        <v>8</v>
      </c>
      <c r="Q635" s="23">
        <v>10</v>
      </c>
      <c r="R635" s="23">
        <v>12</v>
      </c>
      <c r="S635" s="2">
        <v>7</v>
      </c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</row>
    <row r="636" spans="1:39" x14ac:dyDescent="0.2">
      <c r="A636" s="22" t="s">
        <v>95</v>
      </c>
      <c r="B636" s="16">
        <f t="shared" si="110"/>
        <v>34</v>
      </c>
      <c r="C636" s="16">
        <f t="shared" si="111"/>
        <v>55</v>
      </c>
      <c r="D636" s="16">
        <f t="shared" si="112"/>
        <v>89</v>
      </c>
      <c r="E636" s="15"/>
      <c r="F636" s="15"/>
      <c r="G636" s="15"/>
      <c r="H636" s="15"/>
      <c r="I636" s="15"/>
      <c r="J636" s="15"/>
      <c r="K636" s="15"/>
      <c r="L636" s="2">
        <v>8</v>
      </c>
      <c r="M636" s="15">
        <v>19</v>
      </c>
      <c r="N636" s="15">
        <v>7</v>
      </c>
      <c r="O636" s="15">
        <v>9</v>
      </c>
      <c r="P636" s="15">
        <v>8</v>
      </c>
      <c r="Q636" s="15">
        <v>8</v>
      </c>
      <c r="R636" s="15">
        <v>12</v>
      </c>
      <c r="S636" s="2">
        <v>18</v>
      </c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</row>
    <row r="637" spans="1:39" x14ac:dyDescent="0.2">
      <c r="A637" s="25" t="s">
        <v>94</v>
      </c>
      <c r="B637" s="24">
        <f t="shared" si="110"/>
        <v>0</v>
      </c>
      <c r="C637" s="24">
        <f t="shared" si="111"/>
        <v>0</v>
      </c>
      <c r="D637" s="24">
        <f t="shared" si="112"/>
        <v>0</v>
      </c>
      <c r="E637" s="23"/>
      <c r="F637" s="23"/>
      <c r="G637" s="23"/>
      <c r="H637" s="23"/>
      <c r="I637" s="23"/>
      <c r="J637" s="23"/>
      <c r="K637" s="23"/>
      <c r="L637" s="2"/>
      <c r="M637" s="23"/>
      <c r="N637" s="23"/>
      <c r="O637" s="23"/>
      <c r="P637" s="23"/>
      <c r="Q637" s="23"/>
      <c r="R637" s="23"/>
      <c r="S637" s="2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</row>
    <row r="638" spans="1:39" x14ac:dyDescent="0.2">
      <c r="A638" s="22" t="s">
        <v>93</v>
      </c>
      <c r="B638" s="16">
        <f t="shared" si="110"/>
        <v>92</v>
      </c>
      <c r="C638" s="16">
        <f t="shared" si="111"/>
        <v>217</v>
      </c>
      <c r="D638" s="16">
        <f t="shared" si="112"/>
        <v>309</v>
      </c>
      <c r="E638" s="15"/>
      <c r="F638" s="15"/>
      <c r="G638" s="15"/>
      <c r="H638" s="15"/>
      <c r="I638" s="15"/>
      <c r="J638" s="15"/>
      <c r="K638" s="15"/>
      <c r="L638" s="2">
        <v>10</v>
      </c>
      <c r="M638" s="15">
        <v>38</v>
      </c>
      <c r="N638" s="15">
        <v>44</v>
      </c>
      <c r="O638" s="15">
        <v>33</v>
      </c>
      <c r="P638" s="15">
        <v>19</v>
      </c>
      <c r="Q638" s="15">
        <v>63</v>
      </c>
      <c r="R638" s="15">
        <v>38</v>
      </c>
      <c r="S638" s="2">
        <v>64</v>
      </c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</row>
    <row r="639" spans="1:39" x14ac:dyDescent="0.2">
      <c r="A639" s="25" t="s">
        <v>92</v>
      </c>
      <c r="B639" s="24">
        <f t="shared" si="110"/>
        <v>126</v>
      </c>
      <c r="C639" s="24">
        <f t="shared" si="111"/>
        <v>227</v>
      </c>
      <c r="D639" s="24">
        <f t="shared" si="112"/>
        <v>353</v>
      </c>
      <c r="E639" s="23"/>
      <c r="F639" s="23"/>
      <c r="G639" s="23"/>
      <c r="H639" s="23"/>
      <c r="I639" s="23"/>
      <c r="J639" s="23"/>
      <c r="K639" s="23"/>
      <c r="L639" s="2">
        <v>12</v>
      </c>
      <c r="M639" s="23">
        <v>56</v>
      </c>
      <c r="N639" s="23">
        <v>58</v>
      </c>
      <c r="O639" s="23">
        <v>37</v>
      </c>
      <c r="P639" s="23">
        <v>32</v>
      </c>
      <c r="Q639" s="23">
        <v>74</v>
      </c>
      <c r="R639" s="23">
        <v>39</v>
      </c>
      <c r="S639" s="2">
        <v>45</v>
      </c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</row>
    <row r="640" spans="1:39" x14ac:dyDescent="0.2">
      <c r="A640" s="22" t="s">
        <v>91</v>
      </c>
      <c r="B640" s="16">
        <f t="shared" si="110"/>
        <v>731</v>
      </c>
      <c r="C640" s="16">
        <f t="shared" si="111"/>
        <v>1812</v>
      </c>
      <c r="D640" s="16">
        <f t="shared" si="112"/>
        <v>2543</v>
      </c>
      <c r="E640" s="15"/>
      <c r="F640" s="15"/>
      <c r="G640" s="15"/>
      <c r="H640" s="15"/>
      <c r="I640" s="15"/>
      <c r="J640" s="15"/>
      <c r="K640" s="15"/>
      <c r="L640" s="2">
        <v>123</v>
      </c>
      <c r="M640" s="15">
        <v>306</v>
      </c>
      <c r="N640" s="15">
        <v>302</v>
      </c>
      <c r="O640" s="15">
        <v>308</v>
      </c>
      <c r="P640" s="15">
        <v>291</v>
      </c>
      <c r="Q640" s="15">
        <v>496</v>
      </c>
      <c r="R640" s="15">
        <v>294</v>
      </c>
      <c r="S640" s="2">
        <v>423</v>
      </c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</row>
    <row r="641" spans="1:39" x14ac:dyDescent="0.2">
      <c r="A641" s="25" t="s">
        <v>90</v>
      </c>
      <c r="B641" s="24">
        <f t="shared" si="110"/>
        <v>119</v>
      </c>
      <c r="C641" s="24">
        <f t="shared" si="111"/>
        <v>221</v>
      </c>
      <c r="D641" s="24">
        <f t="shared" si="112"/>
        <v>340</v>
      </c>
      <c r="E641" s="23"/>
      <c r="F641" s="23"/>
      <c r="G641" s="23"/>
      <c r="H641" s="23"/>
      <c r="I641" s="23"/>
      <c r="J641" s="23"/>
      <c r="K641" s="23"/>
      <c r="L641" s="2">
        <v>19</v>
      </c>
      <c r="M641" s="23">
        <v>62</v>
      </c>
      <c r="N641" s="23">
        <v>38</v>
      </c>
      <c r="O641" s="23">
        <v>45</v>
      </c>
      <c r="P641" s="23">
        <v>30</v>
      </c>
      <c r="Q641" s="23">
        <v>48</v>
      </c>
      <c r="R641" s="23">
        <v>38</v>
      </c>
      <c r="S641" s="2">
        <v>60</v>
      </c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</row>
    <row r="642" spans="1:39" x14ac:dyDescent="0.2">
      <c r="A642" s="22" t="s">
        <v>89</v>
      </c>
      <c r="B642" s="16">
        <f t="shared" si="110"/>
        <v>6</v>
      </c>
      <c r="C642" s="16">
        <f t="shared" si="111"/>
        <v>17</v>
      </c>
      <c r="D642" s="16">
        <f t="shared" si="112"/>
        <v>23</v>
      </c>
      <c r="E642" s="15"/>
      <c r="F642" s="15"/>
      <c r="G642" s="15"/>
      <c r="H642" s="15"/>
      <c r="I642" s="15"/>
      <c r="J642" s="15"/>
      <c r="K642" s="15"/>
      <c r="L642" s="2"/>
      <c r="M642" s="15">
        <v>1</v>
      </c>
      <c r="N642" s="15">
        <v>5</v>
      </c>
      <c r="O642" s="15">
        <v>4</v>
      </c>
      <c r="P642" s="15"/>
      <c r="Q642" s="15">
        <v>7</v>
      </c>
      <c r="R642" s="15">
        <v>4</v>
      </c>
      <c r="S642" s="2">
        <v>2</v>
      </c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</row>
    <row r="643" spans="1:39" x14ac:dyDescent="0.2">
      <c r="A643" s="25" t="s">
        <v>0</v>
      </c>
      <c r="B643" s="24">
        <f t="shared" si="110"/>
        <v>2</v>
      </c>
      <c r="C643" s="24">
        <f t="shared" si="111"/>
        <v>25</v>
      </c>
      <c r="D643" s="24">
        <f t="shared" si="112"/>
        <v>27</v>
      </c>
      <c r="E643" s="23"/>
      <c r="F643" s="23"/>
      <c r="G643" s="23"/>
      <c r="H643" s="23"/>
      <c r="I643" s="23"/>
      <c r="J643" s="23"/>
      <c r="K643" s="23"/>
      <c r="L643" s="2">
        <v>1</v>
      </c>
      <c r="M643" s="23">
        <v>1</v>
      </c>
      <c r="N643" s="23"/>
      <c r="O643" s="23">
        <v>15</v>
      </c>
      <c r="P643" s="23">
        <v>3</v>
      </c>
      <c r="Q643" s="23">
        <v>3</v>
      </c>
      <c r="R643" s="23">
        <v>1</v>
      </c>
      <c r="S643" s="2">
        <v>3</v>
      </c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</row>
    <row r="644" spans="1:39" x14ac:dyDescent="0.2">
      <c r="B644" s="8"/>
      <c r="C644" s="8"/>
      <c r="D644" s="8"/>
      <c r="L644" s="2"/>
      <c r="S644" s="2"/>
    </row>
    <row r="645" spans="1:39" x14ac:dyDescent="0.2">
      <c r="A645" s="13" t="s">
        <v>88</v>
      </c>
      <c r="B645" s="8"/>
      <c r="C645" s="8"/>
      <c r="D645" s="8"/>
      <c r="E645" s="1" t="s">
        <v>87</v>
      </c>
      <c r="L645" s="2"/>
      <c r="S645" s="2"/>
    </row>
    <row r="646" spans="1:39" x14ac:dyDescent="0.2">
      <c r="A646" s="25" t="s">
        <v>86</v>
      </c>
      <c r="B646" s="24">
        <f>SUM($E646:$N646)</f>
        <v>766</v>
      </c>
      <c r="C646" s="24">
        <f>SUM($O646:$Z646)</f>
        <v>1809</v>
      </c>
      <c r="D646" s="24">
        <f>SUM(B646,C646)</f>
        <v>2575</v>
      </c>
      <c r="E646" s="23"/>
      <c r="F646" s="23"/>
      <c r="G646" s="23"/>
      <c r="H646" s="23"/>
      <c r="I646" s="23"/>
      <c r="J646" s="23"/>
      <c r="K646" s="23"/>
      <c r="L646" s="2">
        <v>130</v>
      </c>
      <c r="M646" s="23">
        <v>334</v>
      </c>
      <c r="N646" s="23">
        <v>302</v>
      </c>
      <c r="O646" s="23">
        <v>279</v>
      </c>
      <c r="P646" s="23">
        <v>279</v>
      </c>
      <c r="Q646" s="23">
        <v>515</v>
      </c>
      <c r="R646" s="23">
        <v>288</v>
      </c>
      <c r="S646" s="2">
        <v>448</v>
      </c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</row>
    <row r="647" spans="1:39" x14ac:dyDescent="0.2">
      <c r="A647" s="22" t="s">
        <v>85</v>
      </c>
      <c r="B647" s="16">
        <f>SUM($E647:$N647)</f>
        <v>322</v>
      </c>
      <c r="C647" s="16">
        <f>SUM($O647:$Z647)</f>
        <v>662</v>
      </c>
      <c r="D647" s="16">
        <f>SUM(B647,C647)</f>
        <v>984</v>
      </c>
      <c r="E647" s="15"/>
      <c r="F647" s="15"/>
      <c r="G647" s="15"/>
      <c r="H647" s="15"/>
      <c r="I647" s="15"/>
      <c r="J647" s="15"/>
      <c r="K647" s="15"/>
      <c r="L647" s="2">
        <v>33</v>
      </c>
      <c r="M647" s="15">
        <v>138</v>
      </c>
      <c r="N647" s="15">
        <v>151</v>
      </c>
      <c r="O647" s="15">
        <v>150</v>
      </c>
      <c r="P647" s="15">
        <v>85</v>
      </c>
      <c r="Q647" s="15">
        <v>157</v>
      </c>
      <c r="R647" s="15">
        <v>120</v>
      </c>
      <c r="S647" s="2">
        <v>150</v>
      </c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</row>
    <row r="648" spans="1:39" x14ac:dyDescent="0.2">
      <c r="A648" s="25" t="s">
        <v>84</v>
      </c>
      <c r="B648" s="24">
        <f>SUM($E648:$N648)</f>
        <v>33</v>
      </c>
      <c r="C648" s="24">
        <f>SUM($O648:$Z648)</f>
        <v>64</v>
      </c>
      <c r="D648" s="24">
        <f>SUM(B648,C648)</f>
        <v>97</v>
      </c>
      <c r="E648" s="23"/>
      <c r="F648" s="23"/>
      <c r="G648" s="23"/>
      <c r="H648" s="23"/>
      <c r="I648" s="23"/>
      <c r="J648" s="23"/>
      <c r="K648" s="23"/>
      <c r="L648" s="2">
        <v>9</v>
      </c>
      <c r="M648" s="23">
        <v>11</v>
      </c>
      <c r="N648" s="23">
        <v>13</v>
      </c>
      <c r="O648" s="23">
        <v>7</v>
      </c>
      <c r="P648" s="23">
        <v>16</v>
      </c>
      <c r="Q648" s="23">
        <v>21</v>
      </c>
      <c r="R648" s="23">
        <v>11</v>
      </c>
      <c r="S648" s="2">
        <v>9</v>
      </c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</row>
    <row r="649" spans="1:39" x14ac:dyDescent="0.2">
      <c r="A649" s="22" t="s">
        <v>83</v>
      </c>
      <c r="B649" s="16">
        <f>SUM($E649:$N649)</f>
        <v>26</v>
      </c>
      <c r="C649" s="16">
        <f>SUM($O649:$Z649)</f>
        <v>53</v>
      </c>
      <c r="D649" s="16">
        <f>SUM(B649,C649)</f>
        <v>79</v>
      </c>
      <c r="E649" s="15"/>
      <c r="F649" s="15"/>
      <c r="G649" s="15"/>
      <c r="H649" s="15"/>
      <c r="I649" s="15"/>
      <c r="J649" s="15"/>
      <c r="K649" s="15"/>
      <c r="L649" s="2">
        <v>5</v>
      </c>
      <c r="M649" s="15">
        <v>15</v>
      </c>
      <c r="N649" s="15">
        <v>6</v>
      </c>
      <c r="O649" s="15">
        <v>5</v>
      </c>
      <c r="P649" s="15">
        <v>8</v>
      </c>
      <c r="Q649" s="15">
        <v>15</v>
      </c>
      <c r="R649" s="15">
        <v>16</v>
      </c>
      <c r="S649" s="2">
        <v>9</v>
      </c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</row>
    <row r="650" spans="1:39" x14ac:dyDescent="0.2">
      <c r="A650" s="25" t="s">
        <v>0</v>
      </c>
      <c r="B650" s="24">
        <f>SUM($E650:$N650)</f>
        <v>2</v>
      </c>
      <c r="C650" s="24">
        <f>SUM($O650:$Z650)</f>
        <v>32</v>
      </c>
      <c r="D650" s="24">
        <f>SUM(B650,C650)</f>
        <v>34</v>
      </c>
      <c r="E650" s="23"/>
      <c r="F650" s="23"/>
      <c r="G650" s="23"/>
      <c r="H650" s="23"/>
      <c r="I650" s="23"/>
      <c r="J650" s="23"/>
      <c r="K650" s="23"/>
      <c r="L650" s="2">
        <v>1</v>
      </c>
      <c r="M650" s="23">
        <v>1</v>
      </c>
      <c r="N650" s="23"/>
      <c r="O650" s="23">
        <v>16</v>
      </c>
      <c r="P650" s="23">
        <v>3</v>
      </c>
      <c r="Q650" s="23">
        <v>4</v>
      </c>
      <c r="R650" s="23">
        <v>3</v>
      </c>
      <c r="S650" s="2">
        <v>6</v>
      </c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</row>
    <row r="651" spans="1:39" x14ac:dyDescent="0.2">
      <c r="B651" s="8"/>
      <c r="C651" s="8"/>
      <c r="D651" s="8"/>
      <c r="L651" s="2"/>
      <c r="S651" s="2"/>
    </row>
    <row r="652" spans="1:39" x14ac:dyDescent="0.2">
      <c r="A652" s="13" t="s">
        <v>82</v>
      </c>
      <c r="B652" s="8"/>
      <c r="C652" s="8"/>
      <c r="D652" s="8"/>
      <c r="E652" s="1" t="s">
        <v>81</v>
      </c>
      <c r="L652" s="2"/>
      <c r="S652" s="2"/>
    </row>
    <row r="653" spans="1:39" x14ac:dyDescent="0.2">
      <c r="A653" s="25" t="s">
        <v>80</v>
      </c>
      <c r="B653" s="24">
        <f t="shared" ref="B653:B660" si="113">SUM($E653:$N653)</f>
        <v>170</v>
      </c>
      <c r="C653" s="24">
        <f t="shared" ref="C653:C660" si="114">SUM($O653:$Z653)</f>
        <v>550</v>
      </c>
      <c r="D653" s="24">
        <f t="shared" ref="D653:D660" si="115">SUM(B653,C653)</f>
        <v>720</v>
      </c>
      <c r="E653" s="23"/>
      <c r="F653" s="23"/>
      <c r="G653" s="23"/>
      <c r="H653" s="23"/>
      <c r="I653" s="23"/>
      <c r="J653" s="23"/>
      <c r="K653" s="23"/>
      <c r="L653" s="2">
        <v>24</v>
      </c>
      <c r="M653" s="23">
        <v>83</v>
      </c>
      <c r="N653" s="23">
        <v>63</v>
      </c>
      <c r="O653" s="23">
        <v>104</v>
      </c>
      <c r="P653" s="23">
        <v>87</v>
      </c>
      <c r="Q653" s="23">
        <v>141</v>
      </c>
      <c r="R653" s="23">
        <v>81</v>
      </c>
      <c r="S653" s="2">
        <v>137</v>
      </c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</row>
    <row r="654" spans="1:39" x14ac:dyDescent="0.2">
      <c r="A654" s="22" t="s">
        <v>79</v>
      </c>
      <c r="B654" s="16">
        <f t="shared" si="113"/>
        <v>231</v>
      </c>
      <c r="C654" s="16">
        <f t="shared" si="114"/>
        <v>383</v>
      </c>
      <c r="D654" s="16">
        <f t="shared" si="115"/>
        <v>614</v>
      </c>
      <c r="E654" s="15"/>
      <c r="F654" s="15"/>
      <c r="G654" s="15"/>
      <c r="H654" s="15"/>
      <c r="I654" s="15"/>
      <c r="J654" s="15"/>
      <c r="K654" s="15"/>
      <c r="L654" s="2">
        <v>23</v>
      </c>
      <c r="M654" s="15">
        <v>93</v>
      </c>
      <c r="N654" s="15">
        <v>115</v>
      </c>
      <c r="O654" s="15">
        <v>89</v>
      </c>
      <c r="P654" s="15">
        <v>51</v>
      </c>
      <c r="Q654" s="15">
        <v>106</v>
      </c>
      <c r="R654" s="15">
        <v>64</v>
      </c>
      <c r="S654" s="2">
        <v>73</v>
      </c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</row>
    <row r="655" spans="1:39" x14ac:dyDescent="0.2">
      <c r="A655" s="25" t="s">
        <v>78</v>
      </c>
      <c r="B655" s="24">
        <f t="shared" si="113"/>
        <v>60</v>
      </c>
      <c r="C655" s="24">
        <f t="shared" si="114"/>
        <v>167</v>
      </c>
      <c r="D655" s="24">
        <f t="shared" si="115"/>
        <v>227</v>
      </c>
      <c r="E655" s="23"/>
      <c r="F655" s="23"/>
      <c r="G655" s="23"/>
      <c r="H655" s="23"/>
      <c r="I655" s="23"/>
      <c r="J655" s="23"/>
      <c r="K655" s="23"/>
      <c r="L655" s="2">
        <v>6</v>
      </c>
      <c r="M655" s="23">
        <v>28</v>
      </c>
      <c r="N655" s="23">
        <v>26</v>
      </c>
      <c r="O655" s="23">
        <v>40</v>
      </c>
      <c r="P655" s="23">
        <v>28</v>
      </c>
      <c r="Q655" s="23">
        <v>39</v>
      </c>
      <c r="R655" s="23">
        <v>30</v>
      </c>
      <c r="S655" s="2">
        <v>30</v>
      </c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</row>
    <row r="656" spans="1:39" x14ac:dyDescent="0.2">
      <c r="A656" s="22" t="s">
        <v>77</v>
      </c>
      <c r="B656" s="16">
        <f t="shared" si="113"/>
        <v>135</v>
      </c>
      <c r="C656" s="16">
        <f t="shared" si="114"/>
        <v>345</v>
      </c>
      <c r="D656" s="16">
        <f t="shared" si="115"/>
        <v>480</v>
      </c>
      <c r="E656" s="15"/>
      <c r="F656" s="15"/>
      <c r="G656" s="15"/>
      <c r="H656" s="15"/>
      <c r="I656" s="15"/>
      <c r="J656" s="15"/>
      <c r="K656" s="15"/>
      <c r="L656" s="2">
        <v>33</v>
      </c>
      <c r="M656" s="15">
        <v>58</v>
      </c>
      <c r="N656" s="15">
        <v>44</v>
      </c>
      <c r="O656" s="15">
        <v>53</v>
      </c>
      <c r="P656" s="15">
        <v>64</v>
      </c>
      <c r="Q656" s="15">
        <v>64</v>
      </c>
      <c r="R656" s="15">
        <v>61</v>
      </c>
      <c r="S656" s="2">
        <v>103</v>
      </c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</row>
    <row r="657" spans="1:39" x14ac:dyDescent="0.2">
      <c r="A657" s="25" t="s">
        <v>76</v>
      </c>
      <c r="B657" s="24">
        <f t="shared" si="113"/>
        <v>134</v>
      </c>
      <c r="C657" s="24">
        <f t="shared" si="114"/>
        <v>313</v>
      </c>
      <c r="D657" s="24">
        <f t="shared" si="115"/>
        <v>447</v>
      </c>
      <c r="E657" s="23"/>
      <c r="F657" s="23"/>
      <c r="G657" s="23"/>
      <c r="H657" s="23"/>
      <c r="I657" s="23"/>
      <c r="J657" s="23"/>
      <c r="K657" s="23"/>
      <c r="L657" s="2">
        <v>21</v>
      </c>
      <c r="M657" s="23">
        <v>61</v>
      </c>
      <c r="N657" s="23">
        <v>52</v>
      </c>
      <c r="O657" s="23">
        <v>52</v>
      </c>
      <c r="P657" s="23">
        <v>41</v>
      </c>
      <c r="Q657" s="23">
        <v>83</v>
      </c>
      <c r="R657" s="23">
        <v>63</v>
      </c>
      <c r="S657" s="2">
        <v>74</v>
      </c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</row>
    <row r="658" spans="1:39" x14ac:dyDescent="0.2">
      <c r="A658" s="22" t="s">
        <v>75</v>
      </c>
      <c r="B658" s="16">
        <f t="shared" si="113"/>
        <v>223</v>
      </c>
      <c r="C658" s="16">
        <f t="shared" si="114"/>
        <v>459</v>
      </c>
      <c r="D658" s="16">
        <f t="shared" si="115"/>
        <v>682</v>
      </c>
      <c r="E658" s="15"/>
      <c r="F658" s="15"/>
      <c r="G658" s="15"/>
      <c r="H658" s="15"/>
      <c r="I658" s="15"/>
      <c r="J658" s="15"/>
      <c r="K658" s="15"/>
      <c r="L658" s="2">
        <v>42</v>
      </c>
      <c r="M658" s="15">
        <v>99</v>
      </c>
      <c r="N658" s="15">
        <v>82</v>
      </c>
      <c r="O658" s="15">
        <v>73</v>
      </c>
      <c r="P658" s="15">
        <v>58</v>
      </c>
      <c r="Q658" s="15">
        <v>145</v>
      </c>
      <c r="R658" s="15">
        <v>75</v>
      </c>
      <c r="S658" s="2">
        <v>108</v>
      </c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</row>
    <row r="659" spans="1:39" x14ac:dyDescent="0.2">
      <c r="A659" s="25" t="s">
        <v>74</v>
      </c>
      <c r="B659" s="24">
        <f t="shared" si="113"/>
        <v>92</v>
      </c>
      <c r="C659" s="24">
        <f t="shared" si="114"/>
        <v>201</v>
      </c>
      <c r="D659" s="24">
        <f t="shared" si="115"/>
        <v>293</v>
      </c>
      <c r="E659" s="23"/>
      <c r="F659" s="23"/>
      <c r="G659" s="23"/>
      <c r="H659" s="23"/>
      <c r="I659" s="23"/>
      <c r="J659" s="23"/>
      <c r="K659" s="23"/>
      <c r="L659" s="2">
        <v>13</v>
      </c>
      <c r="M659" s="23">
        <v>34</v>
      </c>
      <c r="N659" s="23">
        <v>45</v>
      </c>
      <c r="O659" s="23">
        <v>30</v>
      </c>
      <c r="P659" s="23">
        <v>27</v>
      </c>
      <c r="Q659" s="23">
        <v>79</v>
      </c>
      <c r="R659" s="23">
        <v>31</v>
      </c>
      <c r="S659" s="2">
        <v>34</v>
      </c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</row>
    <row r="660" spans="1:39" x14ac:dyDescent="0.2">
      <c r="A660" s="22" t="s">
        <v>73</v>
      </c>
      <c r="B660" s="16">
        <f t="shared" si="113"/>
        <v>104</v>
      </c>
      <c r="C660" s="16">
        <f t="shared" si="114"/>
        <v>202</v>
      </c>
      <c r="D660" s="16">
        <f t="shared" si="115"/>
        <v>306</v>
      </c>
      <c r="E660" s="15"/>
      <c r="F660" s="15"/>
      <c r="G660" s="15"/>
      <c r="H660" s="15"/>
      <c r="I660" s="15"/>
      <c r="J660" s="15"/>
      <c r="K660" s="15"/>
      <c r="L660" s="2">
        <v>16</v>
      </c>
      <c r="M660" s="15">
        <v>43</v>
      </c>
      <c r="N660" s="15">
        <v>45</v>
      </c>
      <c r="O660" s="15">
        <v>16</v>
      </c>
      <c r="P660" s="15">
        <v>35</v>
      </c>
      <c r="Q660" s="15">
        <v>55</v>
      </c>
      <c r="R660" s="15">
        <v>33</v>
      </c>
      <c r="S660" s="2">
        <v>63</v>
      </c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</row>
    <row r="661" spans="1:39" x14ac:dyDescent="0.2">
      <c r="B661" s="8"/>
      <c r="C661" s="8"/>
      <c r="D661" s="8"/>
      <c r="L661" s="2"/>
      <c r="S661" s="2"/>
    </row>
    <row r="662" spans="1:39" x14ac:dyDescent="0.2">
      <c r="A662" s="13" t="s">
        <v>72</v>
      </c>
      <c r="B662" s="8"/>
      <c r="C662" s="8"/>
      <c r="D662" s="8"/>
      <c r="E662" s="12" t="s">
        <v>71</v>
      </c>
      <c r="L662" s="2"/>
      <c r="S662" s="2"/>
    </row>
    <row r="663" spans="1:39" x14ac:dyDescent="0.2">
      <c r="A663" s="25" t="s">
        <v>70</v>
      </c>
      <c r="B663" s="24">
        <f t="shared" ref="B663:B684" si="116">SUM($E663:$N663)</f>
        <v>27</v>
      </c>
      <c r="C663" s="24">
        <f t="shared" ref="C663:C684" si="117">SUM($O663:$Z663)</f>
        <v>28</v>
      </c>
      <c r="D663" s="24">
        <f t="shared" ref="D663:D684" si="118">SUM(B663,C663)</f>
        <v>55</v>
      </c>
      <c r="E663" s="23"/>
      <c r="F663" s="23"/>
      <c r="G663" s="23"/>
      <c r="H663" s="23"/>
      <c r="I663" s="23" t="s">
        <v>70</v>
      </c>
      <c r="J663" s="23"/>
      <c r="K663" s="23"/>
      <c r="L663" s="2">
        <v>4</v>
      </c>
      <c r="M663" s="23">
        <v>15</v>
      </c>
      <c r="N663" s="23">
        <v>8</v>
      </c>
      <c r="O663" s="23">
        <v>9</v>
      </c>
      <c r="P663" s="23">
        <v>7</v>
      </c>
      <c r="Q663" s="23">
        <v>7</v>
      </c>
      <c r="R663" s="23">
        <v>3</v>
      </c>
      <c r="S663" s="2">
        <v>2</v>
      </c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</row>
    <row r="664" spans="1:39" x14ac:dyDescent="0.2">
      <c r="A664" s="22" t="s">
        <v>69</v>
      </c>
      <c r="B664" s="16">
        <f t="shared" si="116"/>
        <v>2</v>
      </c>
      <c r="C664" s="16">
        <f t="shared" si="117"/>
        <v>11</v>
      </c>
      <c r="D664" s="16">
        <f t="shared" si="118"/>
        <v>13</v>
      </c>
      <c r="E664" s="15"/>
      <c r="F664" s="15"/>
      <c r="G664" s="15"/>
      <c r="H664" s="15"/>
      <c r="I664" s="15" t="s">
        <v>69</v>
      </c>
      <c r="J664" s="15"/>
      <c r="K664" s="15"/>
      <c r="L664" s="2"/>
      <c r="M664" s="15">
        <v>2</v>
      </c>
      <c r="N664" s="15"/>
      <c r="O664" s="15"/>
      <c r="P664" s="15">
        <v>1</v>
      </c>
      <c r="Q664" s="15">
        <v>1</v>
      </c>
      <c r="R664" s="15">
        <v>4</v>
      </c>
      <c r="S664" s="2">
        <v>5</v>
      </c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</row>
    <row r="665" spans="1:39" x14ac:dyDescent="0.2">
      <c r="A665" s="25" t="s">
        <v>68</v>
      </c>
      <c r="B665" s="24">
        <f t="shared" si="116"/>
        <v>12</v>
      </c>
      <c r="C665" s="24">
        <f t="shared" si="117"/>
        <v>45</v>
      </c>
      <c r="D665" s="24">
        <f t="shared" si="118"/>
        <v>57</v>
      </c>
      <c r="E665" s="23"/>
      <c r="F665" s="23"/>
      <c r="G665" s="23"/>
      <c r="H665" s="23"/>
      <c r="I665" s="23" t="s">
        <v>68</v>
      </c>
      <c r="J665" s="23"/>
      <c r="K665" s="23"/>
      <c r="L665" s="2">
        <v>4</v>
      </c>
      <c r="M665" s="23">
        <v>4</v>
      </c>
      <c r="N665" s="23">
        <v>4</v>
      </c>
      <c r="O665" s="23">
        <v>8</v>
      </c>
      <c r="P665" s="23">
        <v>3</v>
      </c>
      <c r="Q665" s="23">
        <v>10</v>
      </c>
      <c r="R665" s="23">
        <v>4</v>
      </c>
      <c r="S665" s="2">
        <v>20</v>
      </c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</row>
    <row r="666" spans="1:39" x14ac:dyDescent="0.2">
      <c r="A666" s="22" t="s">
        <v>67</v>
      </c>
      <c r="B666" s="16">
        <f t="shared" si="116"/>
        <v>170</v>
      </c>
      <c r="C666" s="16">
        <f t="shared" si="117"/>
        <v>373</v>
      </c>
      <c r="D666" s="16">
        <f t="shared" si="118"/>
        <v>543</v>
      </c>
      <c r="E666" s="15"/>
      <c r="F666" s="15"/>
      <c r="G666" s="15"/>
      <c r="H666" s="15"/>
      <c r="I666" s="15" t="s">
        <v>67</v>
      </c>
      <c r="J666" s="15"/>
      <c r="K666" s="15"/>
      <c r="L666" s="2">
        <v>22</v>
      </c>
      <c r="M666" s="15">
        <v>77</v>
      </c>
      <c r="N666" s="15">
        <v>71</v>
      </c>
      <c r="O666" s="15">
        <v>78</v>
      </c>
      <c r="P666" s="15">
        <v>55</v>
      </c>
      <c r="Q666" s="15">
        <v>86</v>
      </c>
      <c r="R666" s="15">
        <v>58</v>
      </c>
      <c r="S666" s="2">
        <v>96</v>
      </c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</row>
    <row r="667" spans="1:39" x14ac:dyDescent="0.2">
      <c r="A667" s="25" t="s">
        <v>66</v>
      </c>
      <c r="B667" s="24">
        <f t="shared" si="116"/>
        <v>28</v>
      </c>
      <c r="C667" s="24">
        <f t="shared" si="117"/>
        <v>50</v>
      </c>
      <c r="D667" s="24">
        <f t="shared" si="118"/>
        <v>78</v>
      </c>
      <c r="E667" s="23"/>
      <c r="F667" s="23"/>
      <c r="G667" s="23"/>
      <c r="H667" s="23"/>
      <c r="I667" s="23" t="s">
        <v>66</v>
      </c>
      <c r="J667" s="23"/>
      <c r="K667" s="23"/>
      <c r="L667" s="2">
        <v>3</v>
      </c>
      <c r="M667" s="23">
        <v>18</v>
      </c>
      <c r="N667" s="23">
        <v>7</v>
      </c>
      <c r="O667" s="23">
        <v>16</v>
      </c>
      <c r="P667" s="23">
        <v>1</v>
      </c>
      <c r="Q667" s="23">
        <v>9</v>
      </c>
      <c r="R667" s="23">
        <v>20</v>
      </c>
      <c r="S667" s="2">
        <v>4</v>
      </c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</row>
    <row r="668" spans="1:39" x14ac:dyDescent="0.2">
      <c r="A668" s="22" t="s">
        <v>65</v>
      </c>
      <c r="B668" s="16">
        <f t="shared" si="116"/>
        <v>7</v>
      </c>
      <c r="C668" s="16">
        <f t="shared" si="117"/>
        <v>14</v>
      </c>
      <c r="D668" s="16">
        <f t="shared" si="118"/>
        <v>21</v>
      </c>
      <c r="E668" s="15"/>
      <c r="F668" s="15"/>
      <c r="G668" s="15"/>
      <c r="H668" s="15"/>
      <c r="I668" s="15" t="s">
        <v>65</v>
      </c>
      <c r="J668" s="15"/>
      <c r="K668" s="15"/>
      <c r="L668" s="2">
        <v>2</v>
      </c>
      <c r="M668" s="15">
        <v>2</v>
      </c>
      <c r="N668" s="15">
        <v>3</v>
      </c>
      <c r="O668" s="15"/>
      <c r="P668" s="15">
        <v>6</v>
      </c>
      <c r="Q668" s="15">
        <v>2</v>
      </c>
      <c r="R668" s="15">
        <v>2</v>
      </c>
      <c r="S668" s="2">
        <v>4</v>
      </c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</row>
    <row r="669" spans="1:39" x14ac:dyDescent="0.2">
      <c r="A669" s="25" t="s">
        <v>64</v>
      </c>
      <c r="B669" s="24">
        <f t="shared" si="116"/>
        <v>785</v>
      </c>
      <c r="C669" s="24">
        <f t="shared" si="117"/>
        <v>1726</v>
      </c>
      <c r="D669" s="24">
        <f t="shared" si="118"/>
        <v>2511</v>
      </c>
      <c r="E669" s="23"/>
      <c r="F669" s="23"/>
      <c r="G669" s="23"/>
      <c r="H669" s="23"/>
      <c r="I669" s="23" t="s">
        <v>64</v>
      </c>
      <c r="J669" s="23"/>
      <c r="K669" s="23"/>
      <c r="L669" s="2">
        <v>122</v>
      </c>
      <c r="M669" s="23">
        <v>349</v>
      </c>
      <c r="N669" s="23">
        <v>314</v>
      </c>
      <c r="O669" s="23">
        <v>279</v>
      </c>
      <c r="P669" s="23">
        <v>267</v>
      </c>
      <c r="Q669" s="23">
        <v>477</v>
      </c>
      <c r="R669" s="23">
        <v>306</v>
      </c>
      <c r="S669" s="2">
        <v>397</v>
      </c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</row>
    <row r="670" spans="1:39" x14ac:dyDescent="0.2">
      <c r="A670" s="22" t="s">
        <v>63</v>
      </c>
      <c r="B670" s="16">
        <f t="shared" si="116"/>
        <v>6</v>
      </c>
      <c r="C670" s="16">
        <f t="shared" si="117"/>
        <v>7</v>
      </c>
      <c r="D670" s="16">
        <f t="shared" si="118"/>
        <v>13</v>
      </c>
      <c r="E670" s="15"/>
      <c r="F670" s="15"/>
      <c r="G670" s="15"/>
      <c r="H670" s="15"/>
      <c r="I670" s="15" t="s">
        <v>63</v>
      </c>
      <c r="J670" s="15"/>
      <c r="K670" s="15"/>
      <c r="L670" s="2"/>
      <c r="M670" s="15">
        <v>4</v>
      </c>
      <c r="N670" s="15">
        <v>2</v>
      </c>
      <c r="O670" s="15"/>
      <c r="P670" s="15">
        <v>4</v>
      </c>
      <c r="Q670" s="15">
        <v>3</v>
      </c>
      <c r="R670" s="15"/>
      <c r="S670" s="2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</row>
    <row r="671" spans="1:39" x14ac:dyDescent="0.2">
      <c r="A671" s="25" t="s">
        <v>62</v>
      </c>
      <c r="B671" s="24">
        <f t="shared" si="116"/>
        <v>1</v>
      </c>
      <c r="C671" s="24">
        <f t="shared" si="117"/>
        <v>22</v>
      </c>
      <c r="D671" s="24">
        <f t="shared" si="118"/>
        <v>23</v>
      </c>
      <c r="E671" s="23"/>
      <c r="F671" s="23"/>
      <c r="G671" s="23"/>
      <c r="H671" s="23"/>
      <c r="I671" s="23" t="s">
        <v>62</v>
      </c>
      <c r="J671" s="23"/>
      <c r="K671" s="23"/>
      <c r="L671" s="2">
        <v>1</v>
      </c>
      <c r="M671" s="23"/>
      <c r="N671" s="23"/>
      <c r="O671" s="23">
        <v>2</v>
      </c>
      <c r="P671" s="23">
        <v>10</v>
      </c>
      <c r="Q671" s="23">
        <v>5</v>
      </c>
      <c r="R671" s="23"/>
      <c r="S671" s="2">
        <v>5</v>
      </c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</row>
    <row r="672" spans="1:39" x14ac:dyDescent="0.2">
      <c r="A672" s="22" t="s">
        <v>61</v>
      </c>
      <c r="B672" s="16">
        <f t="shared" si="116"/>
        <v>10</v>
      </c>
      <c r="C672" s="16">
        <f t="shared" si="117"/>
        <v>42</v>
      </c>
      <c r="D672" s="16">
        <f t="shared" si="118"/>
        <v>52</v>
      </c>
      <c r="E672" s="15"/>
      <c r="F672" s="15"/>
      <c r="G672" s="15"/>
      <c r="H672" s="15"/>
      <c r="I672" s="15" t="s">
        <v>61</v>
      </c>
      <c r="J672" s="15"/>
      <c r="K672" s="15"/>
      <c r="L672" s="2"/>
      <c r="M672" s="15"/>
      <c r="N672" s="15">
        <v>10</v>
      </c>
      <c r="O672" s="15">
        <v>9</v>
      </c>
      <c r="P672" s="15">
        <v>8</v>
      </c>
      <c r="Q672" s="15">
        <v>11</v>
      </c>
      <c r="R672" s="15">
        <v>4</v>
      </c>
      <c r="S672" s="2">
        <v>10</v>
      </c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</row>
    <row r="673" spans="1:39" x14ac:dyDescent="0.2">
      <c r="A673" s="25" t="s">
        <v>60</v>
      </c>
      <c r="B673" s="24">
        <f t="shared" si="116"/>
        <v>1</v>
      </c>
      <c r="C673" s="24">
        <f t="shared" si="117"/>
        <v>1</v>
      </c>
      <c r="D673" s="24">
        <f t="shared" si="118"/>
        <v>2</v>
      </c>
      <c r="E673" s="23"/>
      <c r="F673" s="23"/>
      <c r="G673" s="23"/>
      <c r="H673" s="23"/>
      <c r="I673" s="23" t="s">
        <v>60</v>
      </c>
      <c r="J673" s="23"/>
      <c r="K673" s="23"/>
      <c r="L673" s="2">
        <v>1</v>
      </c>
      <c r="M673" s="23"/>
      <c r="N673" s="23"/>
      <c r="O673" s="23"/>
      <c r="P673" s="23">
        <v>1</v>
      </c>
      <c r="Q673" s="23"/>
      <c r="R673" s="23"/>
      <c r="S673" s="2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</row>
    <row r="674" spans="1:39" x14ac:dyDescent="0.2">
      <c r="A674" s="22" t="s">
        <v>59</v>
      </c>
      <c r="B674" s="16">
        <f t="shared" si="116"/>
        <v>0</v>
      </c>
      <c r="C674" s="16">
        <f t="shared" si="117"/>
        <v>2</v>
      </c>
      <c r="D674" s="16">
        <f t="shared" si="118"/>
        <v>2</v>
      </c>
      <c r="E674" s="15"/>
      <c r="F674" s="15"/>
      <c r="G674" s="15"/>
      <c r="H674" s="15"/>
      <c r="I674" s="15" t="s">
        <v>59</v>
      </c>
      <c r="J674" s="15"/>
      <c r="K674" s="15"/>
      <c r="L674" s="2"/>
      <c r="M674" s="15"/>
      <c r="N674" s="15"/>
      <c r="O674" s="15"/>
      <c r="P674" s="15"/>
      <c r="Q674" s="15"/>
      <c r="R674" s="15">
        <v>2</v>
      </c>
      <c r="S674" s="2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</row>
    <row r="675" spans="1:39" x14ac:dyDescent="0.2">
      <c r="A675" s="25" t="s">
        <v>58</v>
      </c>
      <c r="B675" s="24">
        <f t="shared" si="116"/>
        <v>1</v>
      </c>
      <c r="C675" s="24">
        <f t="shared" si="117"/>
        <v>0</v>
      </c>
      <c r="D675" s="24">
        <f t="shared" si="118"/>
        <v>1</v>
      </c>
      <c r="E675" s="23"/>
      <c r="F675" s="23"/>
      <c r="G675" s="23"/>
      <c r="H675" s="23"/>
      <c r="I675" s="23" t="s">
        <v>58</v>
      </c>
      <c r="J675" s="23"/>
      <c r="K675" s="23"/>
      <c r="L675" s="2">
        <v>1</v>
      </c>
      <c r="M675" s="23"/>
      <c r="N675" s="23"/>
      <c r="O675" s="23"/>
      <c r="P675" s="23"/>
      <c r="Q675" s="23"/>
      <c r="R675" s="23"/>
      <c r="S675" s="2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</row>
    <row r="676" spans="1:39" x14ac:dyDescent="0.2">
      <c r="A676" s="22" t="s">
        <v>57</v>
      </c>
      <c r="B676" s="16">
        <f t="shared" si="116"/>
        <v>17</v>
      </c>
      <c r="C676" s="16">
        <f t="shared" si="117"/>
        <v>45</v>
      </c>
      <c r="D676" s="16">
        <f t="shared" si="118"/>
        <v>62</v>
      </c>
      <c r="E676" s="15"/>
      <c r="F676" s="15"/>
      <c r="G676" s="15"/>
      <c r="H676" s="15"/>
      <c r="I676" s="15" t="s">
        <v>57</v>
      </c>
      <c r="J676" s="15"/>
      <c r="K676" s="15"/>
      <c r="L676" s="2">
        <v>2</v>
      </c>
      <c r="M676" s="15">
        <v>5</v>
      </c>
      <c r="N676" s="15">
        <v>10</v>
      </c>
      <c r="O676" s="15">
        <v>9</v>
      </c>
      <c r="P676" s="15">
        <v>8</v>
      </c>
      <c r="Q676" s="15">
        <v>16</v>
      </c>
      <c r="R676" s="15"/>
      <c r="S676" s="2">
        <v>12</v>
      </c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</row>
    <row r="677" spans="1:39" x14ac:dyDescent="0.2">
      <c r="A677" s="25" t="s">
        <v>56</v>
      </c>
      <c r="B677" s="24">
        <f t="shared" si="116"/>
        <v>5</v>
      </c>
      <c r="C677" s="24">
        <f t="shared" si="117"/>
        <v>6</v>
      </c>
      <c r="D677" s="24">
        <f t="shared" si="118"/>
        <v>11</v>
      </c>
      <c r="E677" s="23"/>
      <c r="F677" s="23"/>
      <c r="G677" s="23"/>
      <c r="H677" s="23"/>
      <c r="I677" s="23" t="s">
        <v>56</v>
      </c>
      <c r="J677" s="23"/>
      <c r="K677" s="23"/>
      <c r="L677" s="2">
        <v>1</v>
      </c>
      <c r="M677" s="23">
        <v>2</v>
      </c>
      <c r="N677" s="23">
        <v>2</v>
      </c>
      <c r="O677" s="23">
        <v>2</v>
      </c>
      <c r="P677" s="23"/>
      <c r="Q677" s="23"/>
      <c r="R677" s="23">
        <v>4</v>
      </c>
      <c r="S677" s="2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</row>
    <row r="678" spans="1:39" x14ac:dyDescent="0.2">
      <c r="A678" s="22" t="s">
        <v>55</v>
      </c>
      <c r="B678" s="16">
        <f t="shared" si="116"/>
        <v>34</v>
      </c>
      <c r="C678" s="16">
        <f t="shared" si="117"/>
        <v>68</v>
      </c>
      <c r="D678" s="16">
        <f t="shared" si="118"/>
        <v>102</v>
      </c>
      <c r="E678" s="15"/>
      <c r="F678" s="15"/>
      <c r="G678" s="15"/>
      <c r="H678" s="15"/>
      <c r="I678" s="15" t="s">
        <v>55</v>
      </c>
      <c r="J678" s="15"/>
      <c r="K678" s="15"/>
      <c r="L678" s="2">
        <v>3</v>
      </c>
      <c r="M678" s="15">
        <v>7</v>
      </c>
      <c r="N678" s="15">
        <v>24</v>
      </c>
      <c r="O678" s="15">
        <v>21</v>
      </c>
      <c r="P678" s="15">
        <v>4</v>
      </c>
      <c r="Q678" s="15">
        <v>19</v>
      </c>
      <c r="R678" s="15">
        <v>3</v>
      </c>
      <c r="S678" s="2">
        <v>21</v>
      </c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</row>
    <row r="679" spans="1:39" x14ac:dyDescent="0.2">
      <c r="A679" s="25" t="s">
        <v>54</v>
      </c>
      <c r="B679" s="24">
        <f t="shared" si="116"/>
        <v>0</v>
      </c>
      <c r="C679" s="24">
        <f t="shared" si="117"/>
        <v>2</v>
      </c>
      <c r="D679" s="24">
        <f t="shared" si="118"/>
        <v>2</v>
      </c>
      <c r="E679" s="23"/>
      <c r="F679" s="23"/>
      <c r="G679" s="23"/>
      <c r="H679" s="23"/>
      <c r="I679" s="23" t="s">
        <v>54</v>
      </c>
      <c r="J679" s="23"/>
      <c r="K679" s="23"/>
      <c r="L679" s="2"/>
      <c r="M679" s="23"/>
      <c r="N679" s="23"/>
      <c r="O679" s="23"/>
      <c r="P679" s="23"/>
      <c r="Q679" s="23"/>
      <c r="R679" s="23">
        <v>2</v>
      </c>
      <c r="S679" s="2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</row>
    <row r="680" spans="1:39" x14ac:dyDescent="0.2">
      <c r="A680" s="22" t="s">
        <v>53</v>
      </c>
      <c r="B680" s="16">
        <f t="shared" si="116"/>
        <v>1</v>
      </c>
      <c r="C680" s="16">
        <f t="shared" si="117"/>
        <v>2</v>
      </c>
      <c r="D680" s="16">
        <f t="shared" si="118"/>
        <v>3</v>
      </c>
      <c r="E680" s="15"/>
      <c r="F680" s="15"/>
      <c r="G680" s="15"/>
      <c r="H680" s="15"/>
      <c r="I680" s="15" t="s">
        <v>53</v>
      </c>
      <c r="J680" s="15"/>
      <c r="K680" s="15"/>
      <c r="L680" s="2">
        <v>1</v>
      </c>
      <c r="M680" s="15"/>
      <c r="N680" s="15"/>
      <c r="O680" s="15"/>
      <c r="P680" s="15"/>
      <c r="Q680" s="15"/>
      <c r="R680" s="15"/>
      <c r="S680" s="2">
        <v>2</v>
      </c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</row>
    <row r="681" spans="1:39" x14ac:dyDescent="0.2">
      <c r="A681" s="25" t="s">
        <v>52</v>
      </c>
      <c r="B681" s="24">
        <f t="shared" si="116"/>
        <v>0</v>
      </c>
      <c r="C681" s="24">
        <f t="shared" si="117"/>
        <v>5</v>
      </c>
      <c r="D681" s="24">
        <f t="shared" si="118"/>
        <v>5</v>
      </c>
      <c r="E681" s="23"/>
      <c r="F681" s="23"/>
      <c r="G681" s="23"/>
      <c r="H681" s="23"/>
      <c r="I681" s="23" t="s">
        <v>52</v>
      </c>
      <c r="J681" s="23"/>
      <c r="K681" s="23"/>
      <c r="L681" s="2"/>
      <c r="M681" s="23"/>
      <c r="N681" s="23"/>
      <c r="O681" s="23"/>
      <c r="P681" s="23">
        <v>2</v>
      </c>
      <c r="Q681" s="23"/>
      <c r="R681" s="23"/>
      <c r="S681" s="2">
        <v>3</v>
      </c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</row>
    <row r="682" spans="1:39" x14ac:dyDescent="0.2">
      <c r="A682" s="22" t="s">
        <v>51</v>
      </c>
      <c r="B682" s="16">
        <f t="shared" si="116"/>
        <v>0</v>
      </c>
      <c r="C682" s="16">
        <f t="shared" si="117"/>
        <v>6</v>
      </c>
      <c r="D682" s="16">
        <f t="shared" si="118"/>
        <v>6</v>
      </c>
      <c r="E682" s="15"/>
      <c r="F682" s="15"/>
      <c r="G682" s="15"/>
      <c r="H682" s="15"/>
      <c r="I682" s="15" t="s">
        <v>51</v>
      </c>
      <c r="J682" s="15"/>
      <c r="K682" s="15"/>
      <c r="L682" s="2"/>
      <c r="M682" s="15"/>
      <c r="N682" s="15"/>
      <c r="O682" s="15"/>
      <c r="P682" s="15">
        <v>3</v>
      </c>
      <c r="Q682" s="15"/>
      <c r="R682" s="15"/>
      <c r="S682" s="2">
        <v>3</v>
      </c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</row>
    <row r="683" spans="1:39" x14ac:dyDescent="0.2">
      <c r="A683" s="25" t="s">
        <v>50</v>
      </c>
      <c r="B683" s="24">
        <f t="shared" si="116"/>
        <v>1</v>
      </c>
      <c r="C683" s="24">
        <f t="shared" si="117"/>
        <v>6</v>
      </c>
      <c r="D683" s="24">
        <f t="shared" si="118"/>
        <v>7</v>
      </c>
      <c r="E683" s="23"/>
      <c r="F683" s="23"/>
      <c r="G683" s="23"/>
      <c r="H683" s="23"/>
      <c r="I683" s="23" t="s">
        <v>50</v>
      </c>
      <c r="J683" s="23"/>
      <c r="K683" s="23"/>
      <c r="L683" s="2"/>
      <c r="M683" s="23"/>
      <c r="N683" s="23">
        <v>1</v>
      </c>
      <c r="O683" s="23"/>
      <c r="P683" s="23"/>
      <c r="Q683" s="23">
        <v>6</v>
      </c>
      <c r="R683" s="23"/>
      <c r="S683" s="2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</row>
    <row r="684" spans="1:39" x14ac:dyDescent="0.2">
      <c r="A684" s="22" t="s">
        <v>0</v>
      </c>
      <c r="B684" s="16">
        <f t="shared" si="116"/>
        <v>41</v>
      </c>
      <c r="C684" s="16">
        <f t="shared" si="117"/>
        <v>159</v>
      </c>
      <c r="D684" s="16">
        <f t="shared" si="118"/>
        <v>200</v>
      </c>
      <c r="E684" s="15"/>
      <c r="F684" s="15"/>
      <c r="G684" s="15"/>
      <c r="H684" s="15"/>
      <c r="I684" s="15">
        <v>0</v>
      </c>
      <c r="J684" s="15"/>
      <c r="K684" s="15"/>
      <c r="L684" s="2">
        <v>11</v>
      </c>
      <c r="M684" s="15">
        <v>14</v>
      </c>
      <c r="N684" s="15">
        <v>16</v>
      </c>
      <c r="O684" s="15">
        <v>24</v>
      </c>
      <c r="P684" s="15">
        <v>11</v>
      </c>
      <c r="Q684" s="15">
        <v>60</v>
      </c>
      <c r="R684" s="15">
        <v>26</v>
      </c>
      <c r="S684" s="2">
        <v>38</v>
      </c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</row>
    <row r="685" spans="1:39" x14ac:dyDescent="0.2">
      <c r="B685" s="8"/>
      <c r="C685" s="8"/>
      <c r="D685" s="8"/>
      <c r="L685" s="2"/>
      <c r="S685" s="2"/>
    </row>
    <row r="686" spans="1:39" x14ac:dyDescent="0.2">
      <c r="A686" s="13" t="s">
        <v>49</v>
      </c>
      <c r="B686" s="8"/>
      <c r="C686" s="8"/>
      <c r="D686" s="8"/>
      <c r="E686" s="12" t="s">
        <v>48</v>
      </c>
      <c r="L686" s="2"/>
      <c r="S686" s="2"/>
    </row>
    <row r="687" spans="1:39" x14ac:dyDescent="0.2">
      <c r="A687" s="25" t="s">
        <v>47</v>
      </c>
      <c r="B687" s="24">
        <f t="shared" ref="B687:B692" si="119">SUM($E687:$N687)</f>
        <v>460</v>
      </c>
      <c r="C687" s="24">
        <f t="shared" ref="C687:C692" si="120">SUM($O687:$Z687)</f>
        <v>915</v>
      </c>
      <c r="D687" s="24">
        <f t="shared" ref="D687:D692" si="121">SUM(B687,C687)</f>
        <v>1375</v>
      </c>
      <c r="E687" s="23"/>
      <c r="F687" s="23"/>
      <c r="G687" s="23"/>
      <c r="H687" s="23"/>
      <c r="I687" s="23"/>
      <c r="J687" s="23"/>
      <c r="K687" s="23"/>
      <c r="L687" s="2">
        <v>78</v>
      </c>
      <c r="M687" s="23">
        <v>193</v>
      </c>
      <c r="N687" s="23">
        <v>189</v>
      </c>
      <c r="O687" s="23">
        <v>136</v>
      </c>
      <c r="P687" s="23">
        <v>165</v>
      </c>
      <c r="Q687" s="23">
        <v>271</v>
      </c>
      <c r="R687" s="23">
        <v>144</v>
      </c>
      <c r="S687" s="2">
        <v>199</v>
      </c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</row>
    <row r="688" spans="1:39" x14ac:dyDescent="0.2">
      <c r="A688" s="22" t="s">
        <v>46</v>
      </c>
      <c r="B688" s="16">
        <f t="shared" si="119"/>
        <v>608</v>
      </c>
      <c r="C688" s="16">
        <f t="shared" si="120"/>
        <v>1541</v>
      </c>
      <c r="D688" s="16">
        <f t="shared" si="121"/>
        <v>2149</v>
      </c>
      <c r="E688" s="15"/>
      <c r="F688" s="15"/>
      <c r="G688" s="15"/>
      <c r="H688" s="15"/>
      <c r="I688" s="15"/>
      <c r="J688" s="15"/>
      <c r="K688" s="15"/>
      <c r="L688" s="2">
        <v>84</v>
      </c>
      <c r="M688" s="15">
        <v>269</v>
      </c>
      <c r="N688" s="15">
        <v>255</v>
      </c>
      <c r="O688" s="15">
        <v>299</v>
      </c>
      <c r="P688" s="15">
        <v>213</v>
      </c>
      <c r="Q688" s="15">
        <v>381</v>
      </c>
      <c r="R688" s="15">
        <v>267</v>
      </c>
      <c r="S688" s="2">
        <v>381</v>
      </c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</row>
    <row r="689" spans="1:39" x14ac:dyDescent="0.2">
      <c r="A689" s="25" t="s">
        <v>45</v>
      </c>
      <c r="B689" s="24">
        <f t="shared" si="119"/>
        <v>29</v>
      </c>
      <c r="C689" s="24">
        <f t="shared" si="120"/>
        <v>34</v>
      </c>
      <c r="D689" s="24">
        <f t="shared" si="121"/>
        <v>63</v>
      </c>
      <c r="E689" s="23"/>
      <c r="F689" s="23"/>
      <c r="G689" s="23"/>
      <c r="H689" s="23"/>
      <c r="I689" s="23"/>
      <c r="J689" s="23"/>
      <c r="K689" s="23"/>
      <c r="L689" s="2">
        <v>3</v>
      </c>
      <c r="M689" s="23">
        <v>18</v>
      </c>
      <c r="N689" s="23">
        <v>8</v>
      </c>
      <c r="O689" s="23"/>
      <c r="P689" s="23">
        <v>3</v>
      </c>
      <c r="Q689" s="23">
        <v>10</v>
      </c>
      <c r="R689" s="23">
        <v>12</v>
      </c>
      <c r="S689" s="2">
        <v>9</v>
      </c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</row>
    <row r="690" spans="1:39" x14ac:dyDescent="0.2">
      <c r="A690" s="22" t="s">
        <v>44</v>
      </c>
      <c r="B690" s="16">
        <f t="shared" si="119"/>
        <v>13</v>
      </c>
      <c r="C690" s="16">
        <f t="shared" si="120"/>
        <v>26</v>
      </c>
      <c r="D690" s="16">
        <f t="shared" si="121"/>
        <v>39</v>
      </c>
      <c r="E690" s="15"/>
      <c r="F690" s="15"/>
      <c r="G690" s="15"/>
      <c r="H690" s="15"/>
      <c r="I690" s="15"/>
      <c r="J690" s="15"/>
      <c r="K690" s="15"/>
      <c r="L690" s="2">
        <v>1</v>
      </c>
      <c r="M690" s="15">
        <v>4</v>
      </c>
      <c r="N690" s="15">
        <v>8</v>
      </c>
      <c r="O690" s="15"/>
      <c r="P690" s="15"/>
      <c r="Q690" s="15">
        <v>7</v>
      </c>
      <c r="R690" s="15">
        <v>8</v>
      </c>
      <c r="S690" s="2">
        <v>11</v>
      </c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</row>
    <row r="691" spans="1:39" x14ac:dyDescent="0.2">
      <c r="A691" s="25" t="s">
        <v>43</v>
      </c>
      <c r="B691" s="24">
        <f t="shared" si="119"/>
        <v>15</v>
      </c>
      <c r="C691" s="24">
        <f t="shared" si="120"/>
        <v>14</v>
      </c>
      <c r="D691" s="24">
        <f t="shared" si="121"/>
        <v>29</v>
      </c>
      <c r="E691" s="23"/>
      <c r="F691" s="23"/>
      <c r="G691" s="23"/>
      <c r="H691" s="23"/>
      <c r="I691" s="23"/>
      <c r="J691" s="23"/>
      <c r="K691" s="23"/>
      <c r="L691" s="2">
        <v>2</v>
      </c>
      <c r="M691" s="23">
        <v>5</v>
      </c>
      <c r="N691" s="23">
        <v>8</v>
      </c>
      <c r="O691" s="23"/>
      <c r="P691" s="23">
        <v>2</v>
      </c>
      <c r="Q691" s="23">
        <v>7</v>
      </c>
      <c r="R691" s="23"/>
      <c r="S691" s="2">
        <v>5</v>
      </c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</row>
    <row r="692" spans="1:39" x14ac:dyDescent="0.2">
      <c r="A692" s="22" t="s">
        <v>0</v>
      </c>
      <c r="B692" s="16">
        <f t="shared" si="119"/>
        <v>24</v>
      </c>
      <c r="C692" s="16">
        <f t="shared" si="120"/>
        <v>90</v>
      </c>
      <c r="D692" s="16">
        <f t="shared" si="121"/>
        <v>114</v>
      </c>
      <c r="E692" s="15"/>
      <c r="F692" s="15"/>
      <c r="G692" s="15"/>
      <c r="H692" s="15"/>
      <c r="I692" s="15"/>
      <c r="J692" s="15"/>
      <c r="K692" s="15"/>
      <c r="L692" s="2">
        <v>10</v>
      </c>
      <c r="M692" s="15">
        <v>10</v>
      </c>
      <c r="N692" s="15">
        <v>4</v>
      </c>
      <c r="O692" s="15">
        <v>22</v>
      </c>
      <c r="P692" s="15">
        <v>8</v>
      </c>
      <c r="Q692" s="15">
        <v>36</v>
      </c>
      <c r="R692" s="15">
        <v>7</v>
      </c>
      <c r="S692" s="2">
        <v>17</v>
      </c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</row>
    <row r="693" spans="1:39" x14ac:dyDescent="0.2">
      <c r="B693" s="8"/>
      <c r="C693" s="8"/>
      <c r="D693" s="8"/>
      <c r="L693" s="2"/>
      <c r="S693" s="2"/>
    </row>
    <row r="694" spans="1:39" x14ac:dyDescent="0.2">
      <c r="A694" s="26" t="s">
        <v>42</v>
      </c>
      <c r="B694" s="8"/>
      <c r="C694" s="8"/>
      <c r="D694" s="8"/>
      <c r="L694" s="2"/>
      <c r="S694" s="2"/>
    </row>
    <row r="695" spans="1:39" x14ac:dyDescent="0.2">
      <c r="A695" s="25" t="s">
        <v>41</v>
      </c>
      <c r="B695" s="24">
        <f t="shared" ref="B695:B702" si="122">SUM($E695:$N695)</f>
        <v>0</v>
      </c>
      <c r="C695" s="24">
        <f t="shared" ref="C695:C702" si="123">SUM($O695:$Z695)</f>
        <v>0</v>
      </c>
      <c r="D695" s="24">
        <f t="shared" ref="D695:D702" si="124">SUM(B695,C695)</f>
        <v>0</v>
      </c>
      <c r="E695" s="23"/>
      <c r="F695" s="23"/>
      <c r="G695" s="23"/>
      <c r="H695" s="23"/>
      <c r="I695" s="23"/>
      <c r="J695" s="23"/>
      <c r="K695" s="23"/>
      <c r="L695" s="2"/>
      <c r="M695" s="23"/>
      <c r="N695" s="23"/>
      <c r="O695" s="23"/>
      <c r="P695" s="23"/>
      <c r="Q695" s="23"/>
      <c r="R695" s="23"/>
      <c r="S695" s="2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</row>
    <row r="696" spans="1:39" x14ac:dyDescent="0.2">
      <c r="A696" s="22" t="s">
        <v>40</v>
      </c>
      <c r="B696" s="16">
        <f t="shared" si="122"/>
        <v>0</v>
      </c>
      <c r="C696" s="16">
        <f t="shared" si="123"/>
        <v>0</v>
      </c>
      <c r="D696" s="16">
        <f t="shared" si="124"/>
        <v>0</v>
      </c>
      <c r="E696" s="15"/>
      <c r="F696" s="15"/>
      <c r="G696" s="15"/>
      <c r="H696" s="15"/>
      <c r="I696" s="15"/>
      <c r="J696" s="15"/>
      <c r="K696" s="15"/>
      <c r="L696" s="2"/>
      <c r="M696" s="15"/>
      <c r="N696" s="15"/>
      <c r="O696" s="15"/>
      <c r="P696" s="15"/>
      <c r="Q696" s="15"/>
      <c r="R696" s="15"/>
      <c r="S696" s="2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</row>
    <row r="697" spans="1:39" x14ac:dyDescent="0.2">
      <c r="A697" s="25" t="s">
        <v>39</v>
      </c>
      <c r="B697" s="24">
        <f t="shared" si="122"/>
        <v>3</v>
      </c>
      <c r="C697" s="24">
        <f t="shared" si="123"/>
        <v>1</v>
      </c>
      <c r="D697" s="24">
        <f t="shared" si="124"/>
        <v>4</v>
      </c>
      <c r="E697" s="23"/>
      <c r="F697" s="23"/>
      <c r="G697" s="23"/>
      <c r="H697" s="23"/>
      <c r="I697" s="23"/>
      <c r="J697" s="23"/>
      <c r="K697" s="23"/>
      <c r="L697" s="2">
        <v>2</v>
      </c>
      <c r="M697" s="23">
        <v>1</v>
      </c>
      <c r="N697" s="23"/>
      <c r="O697" s="23">
        <v>1</v>
      </c>
      <c r="P697" s="23"/>
      <c r="Q697" s="23"/>
      <c r="R697" s="23"/>
      <c r="S697" s="2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</row>
    <row r="698" spans="1:39" x14ac:dyDescent="0.2">
      <c r="A698" s="22" t="s">
        <v>38</v>
      </c>
      <c r="B698" s="16">
        <f t="shared" si="122"/>
        <v>511</v>
      </c>
      <c r="C698" s="16">
        <f t="shared" si="123"/>
        <v>2478</v>
      </c>
      <c r="D698" s="16">
        <f t="shared" si="124"/>
        <v>2989</v>
      </c>
      <c r="E698" s="15"/>
      <c r="F698" s="15"/>
      <c r="G698" s="15"/>
      <c r="H698" s="15"/>
      <c r="I698" s="15"/>
      <c r="J698" s="15"/>
      <c r="K698" s="15"/>
      <c r="L698" s="2">
        <v>59</v>
      </c>
      <c r="M698" s="15">
        <v>145</v>
      </c>
      <c r="N698" s="15">
        <v>307</v>
      </c>
      <c r="O698" s="15">
        <v>315</v>
      </c>
      <c r="P698" s="15">
        <v>391</v>
      </c>
      <c r="Q698" s="15">
        <v>712</v>
      </c>
      <c r="R698" s="15">
        <v>438</v>
      </c>
      <c r="S698" s="2">
        <v>622</v>
      </c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</row>
    <row r="699" spans="1:39" x14ac:dyDescent="0.2">
      <c r="A699" s="25" t="s">
        <v>37</v>
      </c>
      <c r="B699" s="24">
        <f t="shared" si="122"/>
        <v>342</v>
      </c>
      <c r="C699" s="24">
        <f t="shared" si="123"/>
        <v>72</v>
      </c>
      <c r="D699" s="24">
        <f t="shared" si="124"/>
        <v>414</v>
      </c>
      <c r="E699" s="23"/>
      <c r="F699" s="23"/>
      <c r="G699" s="23"/>
      <c r="H699" s="23"/>
      <c r="I699" s="23"/>
      <c r="J699" s="23"/>
      <c r="K699" s="23"/>
      <c r="L699" s="2">
        <v>68</v>
      </c>
      <c r="M699" s="23">
        <v>163</v>
      </c>
      <c r="N699" s="23">
        <v>111</v>
      </c>
      <c r="O699" s="23">
        <v>72</v>
      </c>
      <c r="P699" s="23"/>
      <c r="Q699" s="23"/>
      <c r="R699" s="23"/>
      <c r="S699" s="2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</row>
    <row r="700" spans="1:39" x14ac:dyDescent="0.2">
      <c r="A700" s="22" t="s">
        <v>36</v>
      </c>
      <c r="B700" s="16">
        <f t="shared" si="122"/>
        <v>247</v>
      </c>
      <c r="C700" s="16">
        <f t="shared" si="123"/>
        <v>65</v>
      </c>
      <c r="D700" s="16">
        <f t="shared" si="124"/>
        <v>312</v>
      </c>
      <c r="E700" s="15"/>
      <c r="F700" s="15"/>
      <c r="G700" s="15"/>
      <c r="H700" s="15"/>
      <c r="I700" s="15"/>
      <c r="J700" s="15"/>
      <c r="K700" s="15"/>
      <c r="L700" s="2">
        <v>41</v>
      </c>
      <c r="M700" s="15">
        <v>177</v>
      </c>
      <c r="N700" s="15">
        <v>29</v>
      </c>
      <c r="O700" s="15">
        <v>65</v>
      </c>
      <c r="P700" s="15"/>
      <c r="Q700" s="15"/>
      <c r="R700" s="15"/>
      <c r="S700" s="2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</row>
    <row r="701" spans="1:39" x14ac:dyDescent="0.2">
      <c r="A701" s="25" t="s">
        <v>35</v>
      </c>
      <c r="B701" s="24">
        <f t="shared" si="122"/>
        <v>46</v>
      </c>
      <c r="C701" s="24">
        <f t="shared" si="123"/>
        <v>4</v>
      </c>
      <c r="D701" s="24">
        <f t="shared" si="124"/>
        <v>50</v>
      </c>
      <c r="E701" s="23"/>
      <c r="F701" s="23"/>
      <c r="G701" s="23"/>
      <c r="H701" s="23"/>
      <c r="I701" s="23"/>
      <c r="J701" s="23"/>
      <c r="K701" s="23"/>
      <c r="L701" s="2">
        <v>8</v>
      </c>
      <c r="M701" s="23">
        <v>13</v>
      </c>
      <c r="N701" s="23">
        <v>25</v>
      </c>
      <c r="O701" s="23">
        <v>4</v>
      </c>
      <c r="P701" s="23"/>
      <c r="Q701" s="23"/>
      <c r="R701" s="23"/>
      <c r="S701" s="2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</row>
    <row r="702" spans="1:39" x14ac:dyDescent="0.2">
      <c r="A702" s="22" t="s">
        <v>0</v>
      </c>
      <c r="B702" s="16">
        <f t="shared" si="122"/>
        <v>0</v>
      </c>
      <c r="C702" s="16">
        <f t="shared" si="123"/>
        <v>0</v>
      </c>
      <c r="D702" s="16">
        <f t="shared" si="124"/>
        <v>0</v>
      </c>
      <c r="E702" s="15"/>
      <c r="F702" s="15"/>
      <c r="G702" s="15"/>
      <c r="H702" s="15"/>
      <c r="I702" s="15"/>
      <c r="J702" s="15"/>
      <c r="K702" s="15"/>
      <c r="L702" s="2"/>
      <c r="M702" s="15"/>
      <c r="N702" s="15"/>
      <c r="O702" s="15"/>
      <c r="P702" s="15"/>
      <c r="Q702" s="15"/>
      <c r="R702" s="15"/>
      <c r="S702" s="2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</row>
    <row r="703" spans="1:39" x14ac:dyDescent="0.2">
      <c r="B703" s="8"/>
      <c r="C703" s="8"/>
      <c r="D703" s="8"/>
      <c r="L703" s="2"/>
      <c r="S703" s="2"/>
    </row>
    <row r="704" spans="1:39" x14ac:dyDescent="0.2">
      <c r="A704" s="13" t="s">
        <v>34</v>
      </c>
      <c r="B704" s="8"/>
      <c r="C704" s="8"/>
      <c r="D704" s="8"/>
      <c r="L704" s="2"/>
      <c r="S704" s="2"/>
    </row>
    <row r="705" spans="1:39" x14ac:dyDescent="0.2">
      <c r="A705" s="11" t="s">
        <v>33</v>
      </c>
      <c r="B705" s="10">
        <f t="shared" ref="B705:B713" si="125">SUM($E705:$N705)</f>
        <v>4</v>
      </c>
      <c r="C705" s="10">
        <f t="shared" ref="C705:C713" si="126">SUM($O705:$Z705)</f>
        <v>22</v>
      </c>
      <c r="D705" s="10">
        <f t="shared" ref="D705:D713" si="127">SUM(B705,C705)</f>
        <v>26</v>
      </c>
      <c r="E705" s="9"/>
      <c r="F705" s="9"/>
      <c r="G705" s="9"/>
      <c r="H705" s="9"/>
      <c r="I705" s="9"/>
      <c r="J705" s="9"/>
      <c r="K705" s="9"/>
      <c r="L705" s="2"/>
      <c r="M705" s="9">
        <v>4</v>
      </c>
      <c r="N705" s="9"/>
      <c r="O705" s="9"/>
      <c r="P705" s="9">
        <v>6</v>
      </c>
      <c r="Q705" s="9">
        <v>12</v>
      </c>
      <c r="R705" s="9">
        <v>4</v>
      </c>
      <c r="S705" s="2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x14ac:dyDescent="0.2">
      <c r="A706" s="4" t="s">
        <v>32</v>
      </c>
      <c r="B706" s="8">
        <f t="shared" si="125"/>
        <v>76</v>
      </c>
      <c r="C706" s="8">
        <f t="shared" si="126"/>
        <v>142</v>
      </c>
      <c r="D706" s="8">
        <f t="shared" si="127"/>
        <v>218</v>
      </c>
      <c r="L706" s="2">
        <v>5</v>
      </c>
      <c r="M706" s="1">
        <v>44</v>
      </c>
      <c r="N706" s="1">
        <v>27</v>
      </c>
      <c r="O706" s="1">
        <v>30</v>
      </c>
      <c r="P706" s="1">
        <v>30</v>
      </c>
      <c r="Q706" s="1">
        <v>43</v>
      </c>
      <c r="R706" s="1">
        <v>16</v>
      </c>
      <c r="S706" s="2">
        <v>23</v>
      </c>
    </row>
    <row r="707" spans="1:39" x14ac:dyDescent="0.2">
      <c r="A707" s="11" t="s">
        <v>31</v>
      </c>
      <c r="B707" s="10">
        <f t="shared" si="125"/>
        <v>103</v>
      </c>
      <c r="C707" s="10">
        <f t="shared" si="126"/>
        <v>222</v>
      </c>
      <c r="D707" s="10">
        <f t="shared" si="127"/>
        <v>325</v>
      </c>
      <c r="E707" s="9"/>
      <c r="F707" s="9"/>
      <c r="G707" s="9"/>
      <c r="H707" s="9"/>
      <c r="I707" s="9"/>
      <c r="J707" s="9"/>
      <c r="K707" s="9"/>
      <c r="L707" s="2">
        <v>10</v>
      </c>
      <c r="M707" s="9">
        <v>42</v>
      </c>
      <c r="N707" s="9">
        <v>51</v>
      </c>
      <c r="O707" s="9">
        <v>46</v>
      </c>
      <c r="P707" s="9">
        <v>28</v>
      </c>
      <c r="Q707" s="9">
        <v>53</v>
      </c>
      <c r="R707" s="9">
        <v>48</v>
      </c>
      <c r="S707" s="2">
        <v>47</v>
      </c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x14ac:dyDescent="0.2">
      <c r="A708" s="4" t="s">
        <v>30</v>
      </c>
      <c r="B708" s="8">
        <f t="shared" si="125"/>
        <v>3</v>
      </c>
      <c r="C708" s="8">
        <f t="shared" si="126"/>
        <v>4</v>
      </c>
      <c r="D708" s="8">
        <f t="shared" si="127"/>
        <v>7</v>
      </c>
      <c r="L708" s="2">
        <v>1</v>
      </c>
      <c r="M708" s="1">
        <v>1</v>
      </c>
      <c r="N708" s="1">
        <v>1</v>
      </c>
      <c r="O708" s="1">
        <v>1</v>
      </c>
      <c r="P708" s="1">
        <v>1</v>
      </c>
      <c r="Q708" s="1">
        <v>2</v>
      </c>
      <c r="S708" s="2"/>
    </row>
    <row r="709" spans="1:39" x14ac:dyDescent="0.2">
      <c r="A709" s="11" t="s">
        <v>29</v>
      </c>
      <c r="B709" s="10">
        <f t="shared" si="125"/>
        <v>83</v>
      </c>
      <c r="C709" s="10">
        <f t="shared" si="126"/>
        <v>161</v>
      </c>
      <c r="D709" s="10">
        <f t="shared" si="127"/>
        <v>244</v>
      </c>
      <c r="E709" s="9"/>
      <c r="F709" s="9"/>
      <c r="G709" s="9"/>
      <c r="H709" s="9"/>
      <c r="I709" s="9"/>
      <c r="J709" s="9"/>
      <c r="K709" s="9"/>
      <c r="L709" s="2">
        <v>22</v>
      </c>
      <c r="M709" s="9">
        <v>37</v>
      </c>
      <c r="N709" s="9">
        <v>24</v>
      </c>
      <c r="O709" s="9">
        <v>23</v>
      </c>
      <c r="P709" s="9">
        <v>30</v>
      </c>
      <c r="Q709" s="9">
        <v>51</v>
      </c>
      <c r="R709" s="9">
        <v>15</v>
      </c>
      <c r="S709" s="2">
        <v>42</v>
      </c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x14ac:dyDescent="0.2">
      <c r="A710" s="4" t="s">
        <v>28</v>
      </c>
      <c r="B710" s="8">
        <f t="shared" si="125"/>
        <v>179</v>
      </c>
      <c r="C710" s="8">
        <f t="shared" si="126"/>
        <v>385</v>
      </c>
      <c r="D710" s="8">
        <f t="shared" si="127"/>
        <v>564</v>
      </c>
      <c r="L710" s="2">
        <v>27</v>
      </c>
      <c r="M710" s="1">
        <v>96</v>
      </c>
      <c r="N710" s="1">
        <v>56</v>
      </c>
      <c r="O710" s="1">
        <v>55</v>
      </c>
      <c r="P710" s="1">
        <v>78</v>
      </c>
      <c r="Q710" s="1">
        <v>102</v>
      </c>
      <c r="R710" s="1">
        <v>47</v>
      </c>
      <c r="S710" s="2">
        <v>103</v>
      </c>
    </row>
    <row r="711" spans="1:39" x14ac:dyDescent="0.2">
      <c r="A711" s="11" t="s">
        <v>27</v>
      </c>
      <c r="B711" s="10">
        <f t="shared" si="125"/>
        <v>26</v>
      </c>
      <c r="C711" s="10">
        <f t="shared" si="126"/>
        <v>57</v>
      </c>
      <c r="D711" s="10">
        <f t="shared" si="127"/>
        <v>83</v>
      </c>
      <c r="E711" s="9"/>
      <c r="F711" s="9"/>
      <c r="G711" s="9"/>
      <c r="H711" s="9"/>
      <c r="I711" s="9"/>
      <c r="J711" s="9"/>
      <c r="K711" s="9"/>
      <c r="L711" s="2"/>
      <c r="M711" s="9">
        <v>15</v>
      </c>
      <c r="N711" s="9">
        <v>11</v>
      </c>
      <c r="O711" s="9">
        <v>13</v>
      </c>
      <c r="P711" s="9">
        <v>4</v>
      </c>
      <c r="Q711" s="9">
        <v>20</v>
      </c>
      <c r="R711" s="9">
        <v>9</v>
      </c>
      <c r="S711" s="2">
        <v>11</v>
      </c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x14ac:dyDescent="0.2">
      <c r="A712" s="4" t="s">
        <v>26</v>
      </c>
      <c r="B712" s="8">
        <f t="shared" si="125"/>
        <v>0</v>
      </c>
      <c r="C712" s="8">
        <f t="shared" si="126"/>
        <v>0</v>
      </c>
      <c r="D712" s="8">
        <f t="shared" si="127"/>
        <v>0</v>
      </c>
      <c r="L712" s="2"/>
      <c r="S712" s="2"/>
    </row>
    <row r="713" spans="1:39" x14ac:dyDescent="0.2">
      <c r="A713" s="11" t="s">
        <v>0</v>
      </c>
      <c r="B713" s="10">
        <f t="shared" si="125"/>
        <v>675</v>
      </c>
      <c r="C713" s="10">
        <f t="shared" si="126"/>
        <v>1627</v>
      </c>
      <c r="D713" s="10">
        <f t="shared" si="127"/>
        <v>2302</v>
      </c>
      <c r="E713" s="9"/>
      <c r="F713" s="9"/>
      <c r="G713" s="9"/>
      <c r="H713" s="9"/>
      <c r="I713" s="9"/>
      <c r="J713" s="9"/>
      <c r="K713" s="9"/>
      <c r="L713" s="2">
        <v>113</v>
      </c>
      <c r="M713" s="1">
        <v>260</v>
      </c>
      <c r="N713" s="1">
        <v>302</v>
      </c>
      <c r="O713" s="1">
        <v>289</v>
      </c>
      <c r="P713" s="1">
        <v>214</v>
      </c>
      <c r="Q713" s="1">
        <v>429</v>
      </c>
      <c r="R713" s="1">
        <v>299</v>
      </c>
      <c r="S713" s="2">
        <v>396</v>
      </c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x14ac:dyDescent="0.2">
      <c r="B714" s="8"/>
      <c r="C714" s="8"/>
      <c r="D714" s="8"/>
      <c r="L714" s="2"/>
      <c r="S714" s="2"/>
    </row>
    <row r="715" spans="1:39" x14ac:dyDescent="0.2">
      <c r="A715" s="13" t="s">
        <v>25</v>
      </c>
      <c r="B715" s="8"/>
      <c r="C715" s="8"/>
      <c r="D715" s="8"/>
      <c r="L715" s="2"/>
      <c r="S715" s="2"/>
    </row>
    <row r="716" spans="1:39" x14ac:dyDescent="0.2">
      <c r="A716" s="11" t="s">
        <v>24</v>
      </c>
      <c r="B716" s="10">
        <f t="shared" ref="B716:B729" si="128">SUM($E716:$N716)</f>
        <v>33</v>
      </c>
      <c r="C716" s="10">
        <f t="shared" ref="C716:C728" si="129">SUM($O716:$Z716)</f>
        <v>64</v>
      </c>
      <c r="D716" s="10">
        <f t="shared" ref="D716:D729" si="130">SUM(B716,C716)</f>
        <v>97</v>
      </c>
      <c r="E716" s="9"/>
      <c r="F716" s="9"/>
      <c r="G716" s="9"/>
      <c r="H716" s="9"/>
      <c r="I716" s="9"/>
      <c r="J716" s="9"/>
      <c r="K716" s="9"/>
      <c r="L716" s="2">
        <v>4</v>
      </c>
      <c r="M716" s="9">
        <v>15</v>
      </c>
      <c r="N716" s="9">
        <v>14</v>
      </c>
      <c r="O716" s="9">
        <v>8</v>
      </c>
      <c r="P716" s="9">
        <v>7</v>
      </c>
      <c r="Q716" s="9">
        <v>22</v>
      </c>
      <c r="R716" s="9">
        <v>10</v>
      </c>
      <c r="S716" s="2">
        <v>17</v>
      </c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x14ac:dyDescent="0.2">
      <c r="A717" s="4" t="s">
        <v>23</v>
      </c>
      <c r="B717" s="8">
        <f t="shared" si="128"/>
        <v>66</v>
      </c>
      <c r="C717" s="8">
        <f t="shared" si="129"/>
        <v>144</v>
      </c>
      <c r="D717" s="8">
        <f t="shared" si="130"/>
        <v>210</v>
      </c>
      <c r="L717" s="2">
        <v>9</v>
      </c>
      <c r="M717" s="1">
        <v>29</v>
      </c>
      <c r="N717" s="1">
        <v>28</v>
      </c>
      <c r="O717" s="1">
        <v>21</v>
      </c>
      <c r="P717" s="1">
        <v>15</v>
      </c>
      <c r="Q717" s="1">
        <v>52</v>
      </c>
      <c r="R717" s="1">
        <v>25</v>
      </c>
      <c r="S717" s="2">
        <v>31</v>
      </c>
    </row>
    <row r="718" spans="1:39" x14ac:dyDescent="0.2">
      <c r="A718" s="11" t="s">
        <v>22</v>
      </c>
      <c r="B718" s="10">
        <f t="shared" si="128"/>
        <v>119</v>
      </c>
      <c r="C718" s="10">
        <f t="shared" si="129"/>
        <v>257</v>
      </c>
      <c r="D718" s="10">
        <f t="shared" si="130"/>
        <v>376</v>
      </c>
      <c r="E718" s="9"/>
      <c r="F718" s="9"/>
      <c r="G718" s="9"/>
      <c r="H718" s="9"/>
      <c r="I718" s="9"/>
      <c r="J718" s="9"/>
      <c r="K718" s="9"/>
      <c r="L718" s="2">
        <v>10</v>
      </c>
      <c r="M718" s="9">
        <v>69</v>
      </c>
      <c r="N718" s="9">
        <v>40</v>
      </c>
      <c r="O718" s="9">
        <v>32</v>
      </c>
      <c r="P718" s="9">
        <v>39</v>
      </c>
      <c r="Q718" s="9">
        <v>83</v>
      </c>
      <c r="R718" s="9">
        <v>41</v>
      </c>
      <c r="S718" s="2">
        <v>62</v>
      </c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x14ac:dyDescent="0.2">
      <c r="A719" s="4" t="s">
        <v>21</v>
      </c>
      <c r="B719" s="8">
        <f t="shared" si="128"/>
        <v>141</v>
      </c>
      <c r="C719" s="8">
        <f t="shared" si="129"/>
        <v>398</v>
      </c>
      <c r="D719" s="8">
        <f t="shared" si="130"/>
        <v>539</v>
      </c>
      <c r="L719" s="2">
        <v>23</v>
      </c>
      <c r="M719" s="1">
        <v>74</v>
      </c>
      <c r="N719" s="1">
        <v>44</v>
      </c>
      <c r="O719" s="1">
        <v>64</v>
      </c>
      <c r="P719" s="1">
        <v>65</v>
      </c>
      <c r="Q719" s="1">
        <v>95</v>
      </c>
      <c r="R719" s="1">
        <v>65</v>
      </c>
      <c r="S719" s="2">
        <v>109</v>
      </c>
    </row>
    <row r="720" spans="1:39" x14ac:dyDescent="0.2">
      <c r="A720" s="11" t="s">
        <v>20</v>
      </c>
      <c r="B720" s="10">
        <f t="shared" si="128"/>
        <v>139</v>
      </c>
      <c r="C720" s="10">
        <f t="shared" si="129"/>
        <v>431</v>
      </c>
      <c r="D720" s="10">
        <f t="shared" si="130"/>
        <v>570</v>
      </c>
      <c r="E720" s="9"/>
      <c r="F720" s="9"/>
      <c r="G720" s="9"/>
      <c r="H720" s="9"/>
      <c r="I720" s="9"/>
      <c r="J720" s="9"/>
      <c r="K720" s="9"/>
      <c r="L720" s="2">
        <v>19</v>
      </c>
      <c r="M720" s="9">
        <v>64</v>
      </c>
      <c r="N720" s="9">
        <v>56</v>
      </c>
      <c r="O720" s="9">
        <v>56</v>
      </c>
      <c r="P720" s="9">
        <v>48</v>
      </c>
      <c r="Q720" s="9">
        <v>116</v>
      </c>
      <c r="R720" s="9">
        <v>96</v>
      </c>
      <c r="S720" s="2">
        <v>115</v>
      </c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x14ac:dyDescent="0.2">
      <c r="A721" s="4" t="s">
        <v>19</v>
      </c>
      <c r="B721" s="8">
        <f t="shared" si="128"/>
        <v>166</v>
      </c>
      <c r="C721" s="8">
        <f t="shared" si="129"/>
        <v>444</v>
      </c>
      <c r="D721" s="8">
        <f t="shared" si="130"/>
        <v>610</v>
      </c>
      <c r="L721" s="2">
        <v>26</v>
      </c>
      <c r="M721" s="1">
        <v>64</v>
      </c>
      <c r="N721" s="1">
        <v>76</v>
      </c>
      <c r="O721" s="1">
        <v>68</v>
      </c>
      <c r="P721" s="1">
        <v>65</v>
      </c>
      <c r="Q721" s="1">
        <v>114</v>
      </c>
      <c r="R721" s="1">
        <v>87</v>
      </c>
      <c r="S721" s="2">
        <v>110</v>
      </c>
    </row>
    <row r="722" spans="1:39" x14ac:dyDescent="0.2">
      <c r="A722" s="11" t="s">
        <v>18</v>
      </c>
      <c r="B722" s="10">
        <f t="shared" si="128"/>
        <v>117</v>
      </c>
      <c r="C722" s="10">
        <f t="shared" si="129"/>
        <v>309</v>
      </c>
      <c r="D722" s="10">
        <f t="shared" si="130"/>
        <v>426</v>
      </c>
      <c r="E722" s="9"/>
      <c r="F722" s="9"/>
      <c r="G722" s="9"/>
      <c r="H722" s="9"/>
      <c r="I722" s="9"/>
      <c r="J722" s="9"/>
      <c r="K722" s="9"/>
      <c r="L722" s="2">
        <v>34</v>
      </c>
      <c r="M722" s="9">
        <v>38</v>
      </c>
      <c r="N722" s="9">
        <v>45</v>
      </c>
      <c r="O722" s="9">
        <v>51</v>
      </c>
      <c r="P722" s="9">
        <v>34</v>
      </c>
      <c r="Q722" s="9">
        <v>107</v>
      </c>
      <c r="R722" s="9">
        <v>43</v>
      </c>
      <c r="S722" s="2">
        <v>74</v>
      </c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x14ac:dyDescent="0.2">
      <c r="A723" s="4" t="s">
        <v>17</v>
      </c>
      <c r="B723" s="8">
        <f t="shared" si="128"/>
        <v>56</v>
      </c>
      <c r="C723" s="8">
        <f t="shared" si="129"/>
        <v>103</v>
      </c>
      <c r="D723" s="8">
        <f t="shared" si="130"/>
        <v>159</v>
      </c>
      <c r="L723" s="2">
        <v>12</v>
      </c>
      <c r="M723" s="1">
        <v>19</v>
      </c>
      <c r="N723" s="1">
        <v>25</v>
      </c>
      <c r="O723" s="1">
        <v>17</v>
      </c>
      <c r="P723" s="1">
        <v>14</v>
      </c>
      <c r="Q723" s="1">
        <v>22</v>
      </c>
      <c r="R723" s="1">
        <v>26</v>
      </c>
      <c r="S723" s="2">
        <v>24</v>
      </c>
    </row>
    <row r="724" spans="1:39" x14ac:dyDescent="0.2">
      <c r="A724" s="21" t="s">
        <v>16</v>
      </c>
      <c r="B724" s="19">
        <f t="shared" si="128"/>
        <v>21</v>
      </c>
      <c r="C724" s="19">
        <f t="shared" si="129"/>
        <v>71</v>
      </c>
      <c r="D724" s="19">
        <f t="shared" si="130"/>
        <v>92</v>
      </c>
      <c r="E724" s="18"/>
      <c r="F724" s="18"/>
      <c r="G724" s="18"/>
      <c r="H724" s="18"/>
      <c r="I724" s="18"/>
      <c r="J724" s="18"/>
      <c r="K724" s="18"/>
      <c r="L724" s="2">
        <v>2</v>
      </c>
      <c r="M724" s="18">
        <v>10</v>
      </c>
      <c r="N724" s="18">
        <v>9</v>
      </c>
      <c r="O724" s="18">
        <v>7</v>
      </c>
      <c r="P724" s="18">
        <v>14</v>
      </c>
      <c r="Q724" s="18">
        <v>21</v>
      </c>
      <c r="R724" s="18">
        <v>11</v>
      </c>
      <c r="S724" s="2">
        <v>18</v>
      </c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spans="1:39" x14ac:dyDescent="0.2">
      <c r="A725" s="20" t="s">
        <v>15</v>
      </c>
      <c r="B725" s="19">
        <f t="shared" si="128"/>
        <v>0</v>
      </c>
      <c r="C725" s="19">
        <f t="shared" si="129"/>
        <v>0</v>
      </c>
      <c r="D725" s="19">
        <f t="shared" si="130"/>
        <v>0</v>
      </c>
      <c r="E725" s="18"/>
      <c r="F725" s="18"/>
      <c r="G725" s="18"/>
      <c r="H725" s="18"/>
      <c r="I725" s="18"/>
      <c r="J725" s="18"/>
      <c r="K725" s="18"/>
      <c r="L725" s="2"/>
      <c r="M725" s="18"/>
      <c r="N725" s="18"/>
      <c r="O725" s="18"/>
      <c r="P725" s="18"/>
      <c r="Q725" s="18"/>
      <c r="R725" s="18"/>
      <c r="S725" s="2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spans="1:39" x14ac:dyDescent="0.2">
      <c r="A726" s="4" t="s">
        <v>14</v>
      </c>
      <c r="B726" s="8">
        <f t="shared" si="128"/>
        <v>4</v>
      </c>
      <c r="C726" s="8">
        <f t="shared" si="129"/>
        <v>19</v>
      </c>
      <c r="D726" s="8">
        <f t="shared" si="130"/>
        <v>23</v>
      </c>
      <c r="L726" s="2">
        <v>1</v>
      </c>
      <c r="M726" s="1">
        <v>3</v>
      </c>
      <c r="O726" s="1">
        <v>4</v>
      </c>
      <c r="P726" s="1">
        <v>8</v>
      </c>
      <c r="Q726" s="1">
        <v>5</v>
      </c>
      <c r="R726" s="1">
        <v>1</v>
      </c>
      <c r="S726" s="2">
        <v>1</v>
      </c>
    </row>
    <row r="727" spans="1:39" x14ac:dyDescent="0.2">
      <c r="A727" s="17" t="s">
        <v>13</v>
      </c>
      <c r="B727" s="16">
        <f t="shared" si="128"/>
        <v>19</v>
      </c>
      <c r="C727" s="16">
        <f t="shared" si="129"/>
        <v>44</v>
      </c>
      <c r="D727" s="16">
        <f t="shared" si="130"/>
        <v>63</v>
      </c>
      <c r="E727" s="15"/>
      <c r="F727" s="15"/>
      <c r="G727" s="15"/>
      <c r="H727" s="15"/>
      <c r="I727" s="15"/>
      <c r="J727" s="15"/>
      <c r="K727" s="15"/>
      <c r="L727" s="2">
        <v>3</v>
      </c>
      <c r="M727" s="15">
        <v>8</v>
      </c>
      <c r="N727" s="15">
        <v>8</v>
      </c>
      <c r="O727" s="15">
        <v>4</v>
      </c>
      <c r="P727" s="15">
        <v>5</v>
      </c>
      <c r="Q727" s="15">
        <v>13</v>
      </c>
      <c r="R727" s="15">
        <v>2</v>
      </c>
      <c r="S727" s="2">
        <v>20</v>
      </c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</row>
    <row r="728" spans="1:39" x14ac:dyDescent="0.2">
      <c r="A728" s="4" t="s">
        <v>12</v>
      </c>
      <c r="B728" s="8">
        <f t="shared" si="128"/>
        <v>0</v>
      </c>
      <c r="C728" s="8">
        <f t="shared" si="129"/>
        <v>12</v>
      </c>
      <c r="D728" s="8">
        <f t="shared" si="130"/>
        <v>12</v>
      </c>
      <c r="L728" s="2"/>
      <c r="Q728" s="1">
        <v>4</v>
      </c>
      <c r="R728" s="1">
        <v>6</v>
      </c>
      <c r="S728" s="2">
        <v>2</v>
      </c>
    </row>
    <row r="729" spans="1:39" x14ac:dyDescent="0.2">
      <c r="A729" s="14" t="s">
        <v>11</v>
      </c>
      <c r="B729" s="6">
        <f t="shared" si="128"/>
        <v>268</v>
      </c>
      <c r="C729" s="6">
        <f>SUM($O729:$Z729)</f>
        <v>324</v>
      </c>
      <c r="D729" s="6">
        <f t="shared" si="130"/>
        <v>592</v>
      </c>
      <c r="E729" s="5"/>
      <c r="F729" s="5"/>
      <c r="G729" s="5"/>
      <c r="H729" s="5"/>
      <c r="I729" s="5"/>
      <c r="J729" s="5"/>
      <c r="K729" s="5"/>
      <c r="L729" s="2">
        <v>35</v>
      </c>
      <c r="M729" s="5">
        <v>106</v>
      </c>
      <c r="N729" s="5">
        <v>127</v>
      </c>
      <c r="O729" s="5">
        <v>125</v>
      </c>
      <c r="P729" s="5">
        <v>77</v>
      </c>
      <c r="Q729" s="5">
        <v>58</v>
      </c>
      <c r="R729" s="5">
        <v>25</v>
      </c>
      <c r="S729" s="2">
        <v>39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x14ac:dyDescent="0.2">
      <c r="B730" s="8"/>
      <c r="C730" s="8"/>
      <c r="D730" s="8"/>
      <c r="L730" s="2"/>
      <c r="S730" s="2"/>
    </row>
    <row r="731" spans="1:39" x14ac:dyDescent="0.2">
      <c r="A731" s="13" t="s">
        <v>10</v>
      </c>
      <c r="B731" s="8"/>
      <c r="C731" s="8"/>
      <c r="D731" s="8"/>
      <c r="E731" s="12" t="s">
        <v>9</v>
      </c>
      <c r="L731" s="2"/>
      <c r="S731" s="2"/>
    </row>
    <row r="732" spans="1:39" x14ac:dyDescent="0.2">
      <c r="A732" s="11" t="s">
        <v>8</v>
      </c>
      <c r="B732" s="10">
        <f t="shared" ref="B732:B740" si="131">SUM($E732:$N732)</f>
        <v>61</v>
      </c>
      <c r="C732" s="10">
        <f t="shared" ref="C732:C740" si="132">SUM($O732:$Z732)</f>
        <v>99</v>
      </c>
      <c r="D732" s="10">
        <f t="shared" ref="D732:D740" si="133">SUM(B732,C732)</f>
        <v>160</v>
      </c>
      <c r="E732" s="9"/>
      <c r="F732" s="9"/>
      <c r="G732" s="9"/>
      <c r="H732" s="9"/>
      <c r="I732" s="9"/>
      <c r="J732" s="9"/>
      <c r="K732" s="9"/>
      <c r="L732" s="2">
        <v>7</v>
      </c>
      <c r="M732" s="9">
        <v>34</v>
      </c>
      <c r="N732" s="9">
        <v>20</v>
      </c>
      <c r="O732" s="9">
        <v>14</v>
      </c>
      <c r="P732" s="9">
        <v>17</v>
      </c>
      <c r="Q732" s="9">
        <v>34</v>
      </c>
      <c r="R732" s="9">
        <v>13</v>
      </c>
      <c r="S732" s="2">
        <v>21</v>
      </c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x14ac:dyDescent="0.2">
      <c r="A733" s="4" t="s">
        <v>7</v>
      </c>
      <c r="B733" s="8">
        <f t="shared" si="131"/>
        <v>227</v>
      </c>
      <c r="C733" s="8">
        <f t="shared" si="132"/>
        <v>407</v>
      </c>
      <c r="D733" s="8">
        <f t="shared" si="133"/>
        <v>634</v>
      </c>
      <c r="L733" s="2">
        <v>23</v>
      </c>
      <c r="M733" s="1">
        <v>115</v>
      </c>
      <c r="N733" s="1">
        <v>89</v>
      </c>
      <c r="O733" s="1">
        <v>62</v>
      </c>
      <c r="P733" s="1">
        <v>72</v>
      </c>
      <c r="Q733" s="1">
        <v>122</v>
      </c>
      <c r="R733" s="1">
        <v>62</v>
      </c>
      <c r="S733" s="2">
        <v>89</v>
      </c>
    </row>
    <row r="734" spans="1:39" x14ac:dyDescent="0.2">
      <c r="A734" s="11" t="s">
        <v>6</v>
      </c>
      <c r="B734" s="10">
        <f t="shared" si="131"/>
        <v>212</v>
      </c>
      <c r="C734" s="10">
        <f t="shared" si="132"/>
        <v>527</v>
      </c>
      <c r="D734" s="10">
        <f t="shared" si="133"/>
        <v>739</v>
      </c>
      <c r="E734" s="9"/>
      <c r="F734" s="9"/>
      <c r="G734" s="9"/>
      <c r="H734" s="9"/>
      <c r="I734" s="9"/>
      <c r="J734" s="9"/>
      <c r="K734" s="9"/>
      <c r="L734" s="2">
        <v>33</v>
      </c>
      <c r="M734" s="9">
        <v>110</v>
      </c>
      <c r="N734" s="9">
        <v>69</v>
      </c>
      <c r="O734" s="9">
        <v>90</v>
      </c>
      <c r="P734" s="9">
        <v>93</v>
      </c>
      <c r="Q734" s="9">
        <v>128</v>
      </c>
      <c r="R734" s="9">
        <v>82</v>
      </c>
      <c r="S734" s="2">
        <v>134</v>
      </c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x14ac:dyDescent="0.2">
      <c r="A735" s="4" t="s">
        <v>5</v>
      </c>
      <c r="B735" s="8">
        <f t="shared" si="131"/>
        <v>132</v>
      </c>
      <c r="C735" s="8">
        <f t="shared" si="132"/>
        <v>429</v>
      </c>
      <c r="D735" s="8">
        <f t="shared" si="133"/>
        <v>561</v>
      </c>
      <c r="L735" s="2">
        <v>17</v>
      </c>
      <c r="M735" s="1">
        <v>53</v>
      </c>
      <c r="N735" s="1">
        <v>62</v>
      </c>
      <c r="O735" s="1">
        <v>83</v>
      </c>
      <c r="P735" s="1">
        <v>46</v>
      </c>
      <c r="Q735" s="1">
        <v>100</v>
      </c>
      <c r="R735" s="1">
        <v>91</v>
      </c>
      <c r="S735" s="2">
        <v>109</v>
      </c>
    </row>
    <row r="736" spans="1:39" x14ac:dyDescent="0.2">
      <c r="A736" s="11" t="s">
        <v>4</v>
      </c>
      <c r="B736" s="10">
        <f t="shared" si="131"/>
        <v>115</v>
      </c>
      <c r="C736" s="10">
        <f t="shared" si="132"/>
        <v>206</v>
      </c>
      <c r="D736" s="10">
        <f t="shared" si="133"/>
        <v>321</v>
      </c>
      <c r="E736" s="9"/>
      <c r="F736" s="9"/>
      <c r="G736" s="9"/>
      <c r="H736" s="9"/>
      <c r="I736" s="9"/>
      <c r="J736" s="9"/>
      <c r="K736" s="9"/>
      <c r="L736" s="2">
        <v>20</v>
      </c>
      <c r="M736" s="9">
        <v>40</v>
      </c>
      <c r="N736" s="9">
        <v>55</v>
      </c>
      <c r="O736" s="9">
        <v>27</v>
      </c>
      <c r="P736" s="9">
        <v>30</v>
      </c>
      <c r="Q736" s="9">
        <v>50</v>
      </c>
      <c r="R736" s="9">
        <v>54</v>
      </c>
      <c r="S736" s="2">
        <v>45</v>
      </c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x14ac:dyDescent="0.2">
      <c r="A737" s="4" t="s">
        <v>3</v>
      </c>
      <c r="B737" s="8">
        <f t="shared" si="131"/>
        <v>94</v>
      </c>
      <c r="C737" s="8">
        <f t="shared" si="132"/>
        <v>267</v>
      </c>
      <c r="D737" s="8">
        <f t="shared" si="133"/>
        <v>361</v>
      </c>
      <c r="L737" s="2">
        <v>18</v>
      </c>
      <c r="M737" s="1">
        <v>44</v>
      </c>
      <c r="N737" s="1">
        <v>32</v>
      </c>
      <c r="O737" s="1">
        <v>42</v>
      </c>
      <c r="P737" s="1">
        <v>41</v>
      </c>
      <c r="Q737" s="1">
        <v>85</v>
      </c>
      <c r="R737" s="1">
        <v>32</v>
      </c>
      <c r="S737" s="2">
        <v>67</v>
      </c>
    </row>
    <row r="738" spans="1:39" x14ac:dyDescent="0.2">
      <c r="A738" s="11" t="s">
        <v>2</v>
      </c>
      <c r="B738" s="10">
        <f t="shared" si="131"/>
        <v>88</v>
      </c>
      <c r="C738" s="10">
        <f t="shared" si="132"/>
        <v>225</v>
      </c>
      <c r="D738" s="10">
        <f t="shared" si="133"/>
        <v>313</v>
      </c>
      <c r="E738" s="9"/>
      <c r="F738" s="9"/>
      <c r="G738" s="9"/>
      <c r="H738" s="9"/>
      <c r="I738" s="9"/>
      <c r="J738" s="9"/>
      <c r="K738" s="9"/>
      <c r="L738" s="2">
        <v>25</v>
      </c>
      <c r="M738" s="9">
        <v>25</v>
      </c>
      <c r="N738" s="9">
        <v>38</v>
      </c>
      <c r="O738" s="9">
        <v>37</v>
      </c>
      <c r="P738" s="9">
        <v>26</v>
      </c>
      <c r="Q738" s="9">
        <v>73</v>
      </c>
      <c r="R738" s="9">
        <v>37</v>
      </c>
      <c r="S738" s="2">
        <v>52</v>
      </c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x14ac:dyDescent="0.2">
      <c r="A739" s="4" t="s">
        <v>1</v>
      </c>
      <c r="B739" s="8">
        <f t="shared" si="131"/>
        <v>58</v>
      </c>
      <c r="C739" s="8">
        <f t="shared" si="132"/>
        <v>102</v>
      </c>
      <c r="D739" s="8">
        <f t="shared" si="133"/>
        <v>160</v>
      </c>
      <c r="L739" s="2">
        <v>11</v>
      </c>
      <c r="M739" s="1">
        <v>20</v>
      </c>
      <c r="N739" s="1">
        <v>27</v>
      </c>
      <c r="O739" s="1">
        <v>25</v>
      </c>
      <c r="P739" s="1">
        <v>11</v>
      </c>
      <c r="Q739" s="1">
        <v>19</v>
      </c>
      <c r="R739" s="1">
        <v>22</v>
      </c>
      <c r="S739" s="2">
        <v>25</v>
      </c>
    </row>
    <row r="740" spans="1:39" x14ac:dyDescent="0.2">
      <c r="A740" s="7" t="s">
        <v>0</v>
      </c>
      <c r="B740" s="6">
        <f t="shared" si="131"/>
        <v>162</v>
      </c>
      <c r="C740" s="6">
        <f t="shared" si="132"/>
        <v>358</v>
      </c>
      <c r="D740" s="6">
        <f t="shared" si="133"/>
        <v>520</v>
      </c>
      <c r="E740" s="5"/>
      <c r="F740" s="5"/>
      <c r="G740" s="5"/>
      <c r="H740" s="5"/>
      <c r="I740" s="5"/>
      <c r="J740" s="5"/>
      <c r="K740" s="5"/>
      <c r="L740" s="2">
        <v>24</v>
      </c>
      <c r="M740" s="5">
        <v>58</v>
      </c>
      <c r="N740" s="5">
        <v>80</v>
      </c>
      <c r="O740" s="5">
        <v>77</v>
      </c>
      <c r="P740" s="5">
        <v>55</v>
      </c>
      <c r="Q740" s="5">
        <v>101</v>
      </c>
      <c r="R740" s="5">
        <v>45</v>
      </c>
      <c r="S740" s="2">
        <v>80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x14ac:dyDescent="0.2">
      <c r="L741" s="2"/>
      <c r="S741" s="2"/>
    </row>
    <row r="742" spans="1:39" s="49" customFormat="1" ht="13.5" thickBot="1" x14ac:dyDescent="0.25">
      <c r="A742" s="47"/>
      <c r="B742" s="48"/>
      <c r="C742" s="48"/>
      <c r="D742" s="48"/>
      <c r="L742" s="50"/>
      <c r="S742" s="50"/>
    </row>
    <row r="743" spans="1:39" x14ac:dyDescent="0.2">
      <c r="B743" s="51"/>
      <c r="C743" s="51"/>
      <c r="D743" s="51"/>
      <c r="L743" s="2"/>
      <c r="S743" s="2"/>
    </row>
    <row r="744" spans="1:39" ht="27.75" x14ac:dyDescent="0.4">
      <c r="A744" s="46" t="s">
        <v>220</v>
      </c>
      <c r="L744" s="2"/>
      <c r="S744" s="2"/>
    </row>
    <row r="745" spans="1:39" x14ac:dyDescent="0.2">
      <c r="L745" s="2"/>
      <c r="S745" s="2"/>
    </row>
    <row r="746" spans="1:39" x14ac:dyDescent="0.2">
      <c r="A746" s="32" t="s">
        <v>205</v>
      </c>
      <c r="B746" s="8"/>
      <c r="C746" s="8"/>
      <c r="D746" s="8"/>
      <c r="L746" s="2"/>
      <c r="S746" s="2"/>
    </row>
    <row r="747" spans="1:39" x14ac:dyDescent="0.2">
      <c r="B747" s="8"/>
      <c r="C747" s="8"/>
      <c r="D747" s="8"/>
      <c r="L747" s="2"/>
      <c r="S747" s="2"/>
    </row>
    <row r="748" spans="1:39" x14ac:dyDescent="0.2">
      <c r="A748" s="26" t="s">
        <v>204</v>
      </c>
      <c r="B748" s="8"/>
      <c r="C748" s="8"/>
      <c r="D748" s="8"/>
      <c r="L748" s="2"/>
      <c r="S748" s="2"/>
    </row>
    <row r="749" spans="1:39" x14ac:dyDescent="0.2">
      <c r="A749" s="31">
        <v>0</v>
      </c>
      <c r="B749" s="24">
        <f>SUM($E749:$N749)</f>
        <v>14</v>
      </c>
      <c r="C749" s="24">
        <f>SUM($O749:$Z749)</f>
        <v>21</v>
      </c>
      <c r="D749" s="24">
        <f>SUM(B749,C749)</f>
        <v>35</v>
      </c>
      <c r="E749" s="23"/>
      <c r="F749" s="23"/>
      <c r="G749" s="23"/>
      <c r="H749" s="23"/>
      <c r="I749" s="23"/>
      <c r="J749" s="23"/>
      <c r="K749" s="23"/>
      <c r="L749" s="2">
        <v>1</v>
      </c>
      <c r="M749" s="23">
        <v>3</v>
      </c>
      <c r="N749" s="23">
        <v>10</v>
      </c>
      <c r="O749" s="23">
        <v>3</v>
      </c>
      <c r="P749" s="23">
        <v>6</v>
      </c>
      <c r="Q749" s="23">
        <v>4</v>
      </c>
      <c r="R749" s="23">
        <v>5</v>
      </c>
      <c r="S749" s="2">
        <v>3</v>
      </c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</row>
    <row r="750" spans="1:39" x14ac:dyDescent="0.2">
      <c r="A750" s="28">
        <v>1</v>
      </c>
      <c r="B750" s="8">
        <f>SUM($E750:$N750)</f>
        <v>1486</v>
      </c>
      <c r="C750" s="8">
        <f>SUM($O750:$Z750)</f>
        <v>2591</v>
      </c>
      <c r="D750" s="8">
        <f>SUM(B750,C750)</f>
        <v>4077</v>
      </c>
      <c r="L750" s="2">
        <v>472</v>
      </c>
      <c r="M750" s="1">
        <v>573</v>
      </c>
      <c r="N750" s="1">
        <v>441</v>
      </c>
      <c r="O750" s="1">
        <v>407</v>
      </c>
      <c r="P750" s="1">
        <v>493</v>
      </c>
      <c r="Q750" s="1">
        <v>681</v>
      </c>
      <c r="R750" s="1">
        <v>465</v>
      </c>
      <c r="S750" s="2">
        <v>545</v>
      </c>
    </row>
    <row r="751" spans="1:39" x14ac:dyDescent="0.2">
      <c r="A751" s="31">
        <v>2</v>
      </c>
      <c r="B751" s="24">
        <f>SUM($E751:$N751)</f>
        <v>5</v>
      </c>
      <c r="C751" s="24">
        <f>SUM($O751:$Z751)</f>
        <v>5</v>
      </c>
      <c r="D751" s="24">
        <f>SUM(B751,C751)</f>
        <v>10</v>
      </c>
      <c r="E751" s="23"/>
      <c r="F751" s="23"/>
      <c r="G751" s="23"/>
      <c r="H751" s="23"/>
      <c r="I751" s="23"/>
      <c r="J751" s="23"/>
      <c r="K751" s="23"/>
      <c r="L751" s="2">
        <v>3</v>
      </c>
      <c r="M751" s="23">
        <v>2</v>
      </c>
      <c r="N751" s="23"/>
      <c r="O751" s="23"/>
      <c r="P751" s="23">
        <v>2</v>
      </c>
      <c r="Q751" s="23">
        <v>1</v>
      </c>
      <c r="R751" s="23">
        <v>2</v>
      </c>
      <c r="S751" s="2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</row>
    <row r="752" spans="1:39" x14ac:dyDescent="0.2">
      <c r="A752" s="28">
        <v>3</v>
      </c>
      <c r="B752" s="8">
        <f>SUM($E752:$N752)</f>
        <v>0</v>
      </c>
      <c r="C752" s="8">
        <f>SUM($O752:$Z752)</f>
        <v>0</v>
      </c>
      <c r="D752" s="8">
        <f>SUM(B752,C752)</f>
        <v>0</v>
      </c>
      <c r="L752" s="2"/>
      <c r="S752" s="2"/>
    </row>
    <row r="753" spans="1:39" x14ac:dyDescent="0.2">
      <c r="B753" s="8"/>
      <c r="C753" s="8"/>
      <c r="D753" s="8"/>
      <c r="L753" s="2"/>
      <c r="S753" s="2"/>
    </row>
    <row r="754" spans="1:39" x14ac:dyDescent="0.2">
      <c r="A754" s="13" t="s">
        <v>203</v>
      </c>
      <c r="B754" s="8"/>
      <c r="C754" s="8"/>
      <c r="D754" s="8"/>
      <c r="E754" s="12"/>
      <c r="L754" s="2"/>
      <c r="S754" s="2"/>
    </row>
    <row r="755" spans="1:39" x14ac:dyDescent="0.2">
      <c r="A755" s="25" t="s">
        <v>202</v>
      </c>
      <c r="B755" s="24">
        <f>SUM($E755:$N755)</f>
        <v>597</v>
      </c>
      <c r="C755" s="24">
        <f>SUM($O755:$Z755)</f>
        <v>1260</v>
      </c>
      <c r="D755" s="24">
        <f>SUM(B755,C755)</f>
        <v>1857</v>
      </c>
      <c r="E755" s="23"/>
      <c r="F755" s="23"/>
      <c r="G755" s="23"/>
      <c r="H755" s="23"/>
      <c r="I755" s="23"/>
      <c r="J755" s="23"/>
      <c r="K755" s="23"/>
      <c r="L755" s="2">
        <v>173</v>
      </c>
      <c r="M755" s="23">
        <v>205</v>
      </c>
      <c r="N755" s="23">
        <v>219</v>
      </c>
      <c r="O755" s="23">
        <v>208</v>
      </c>
      <c r="P755" s="23">
        <v>247</v>
      </c>
      <c r="Q755" s="23">
        <v>305</v>
      </c>
      <c r="R755" s="23">
        <v>238</v>
      </c>
      <c r="S755" s="2">
        <v>262</v>
      </c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</row>
    <row r="756" spans="1:39" x14ac:dyDescent="0.2">
      <c r="A756" s="4" t="s">
        <v>201</v>
      </c>
      <c r="B756" s="8">
        <f>SUM($E756:$N756)</f>
        <v>889</v>
      </c>
      <c r="C756" s="8">
        <f>SUM($O756:$Z756)</f>
        <v>1330</v>
      </c>
      <c r="D756" s="8">
        <f>SUM(B756,C756)</f>
        <v>2219</v>
      </c>
      <c r="L756" s="2">
        <v>299</v>
      </c>
      <c r="M756" s="1">
        <v>364</v>
      </c>
      <c r="N756" s="1">
        <v>226</v>
      </c>
      <c r="O756" s="1">
        <v>199</v>
      </c>
      <c r="P756" s="1">
        <v>245</v>
      </c>
      <c r="Q756" s="1">
        <v>373</v>
      </c>
      <c r="R756" s="1">
        <v>228</v>
      </c>
      <c r="S756" s="2">
        <v>285</v>
      </c>
    </row>
    <row r="757" spans="1:39" x14ac:dyDescent="0.2">
      <c r="A757" s="25" t="s">
        <v>200</v>
      </c>
      <c r="B757" s="24">
        <f>SUM($E757:$N757)</f>
        <v>16</v>
      </c>
      <c r="C757" s="24">
        <f>SUM($O757:$Z757)</f>
        <v>20</v>
      </c>
      <c r="D757" s="24">
        <f>SUM(B757,C757)</f>
        <v>36</v>
      </c>
      <c r="E757" s="23"/>
      <c r="F757" s="23"/>
      <c r="G757" s="23"/>
      <c r="H757" s="23"/>
      <c r="I757" s="23"/>
      <c r="J757" s="23"/>
      <c r="K757" s="23"/>
      <c r="L757" s="2">
        <v>2</v>
      </c>
      <c r="M757" s="23">
        <v>8</v>
      </c>
      <c r="N757" s="23">
        <v>6</v>
      </c>
      <c r="O757" s="23">
        <v>2</v>
      </c>
      <c r="P757" s="23">
        <v>7</v>
      </c>
      <c r="Q757" s="23">
        <v>6</v>
      </c>
      <c r="R757" s="23">
        <v>4</v>
      </c>
      <c r="S757" s="2">
        <v>1</v>
      </c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</row>
    <row r="758" spans="1:39" x14ac:dyDescent="0.2">
      <c r="A758" s="30" t="s">
        <v>199</v>
      </c>
      <c r="B758" s="8">
        <f>SUM($E758:$N758)</f>
        <v>3</v>
      </c>
      <c r="C758" s="8">
        <f>SUM($O758:$Z758)</f>
        <v>7</v>
      </c>
      <c r="D758" s="8">
        <f>SUM(B758,C758)</f>
        <v>10</v>
      </c>
      <c r="L758" s="2">
        <v>2</v>
      </c>
      <c r="M758" s="1">
        <v>1</v>
      </c>
      <c r="O758" s="1">
        <v>1</v>
      </c>
      <c r="P758" s="1">
        <v>2</v>
      </c>
      <c r="Q758" s="1">
        <v>2</v>
      </c>
      <c r="R758" s="1">
        <v>2</v>
      </c>
      <c r="S758" s="2"/>
    </row>
    <row r="759" spans="1:39" x14ac:dyDescent="0.2">
      <c r="B759" s="8"/>
      <c r="C759" s="8"/>
      <c r="D759" s="8"/>
      <c r="L759" s="2"/>
      <c r="S759" s="2"/>
    </row>
    <row r="760" spans="1:39" x14ac:dyDescent="0.2">
      <c r="A760" s="13" t="s">
        <v>198</v>
      </c>
      <c r="B760" s="8"/>
      <c r="C760" s="8"/>
      <c r="D760" s="8"/>
      <c r="E760" s="1" t="s">
        <v>197</v>
      </c>
      <c r="L760" s="2"/>
      <c r="S760" s="2"/>
    </row>
    <row r="761" spans="1:39" x14ac:dyDescent="0.2">
      <c r="A761" s="29" t="s">
        <v>196</v>
      </c>
      <c r="B761" s="24">
        <f t="shared" ref="B761:B769" si="134">SUM($E761:$N761)</f>
        <v>360</v>
      </c>
      <c r="C761" s="24">
        <f t="shared" ref="C761:C769" si="135">SUM($O761:$Z761)</f>
        <v>638</v>
      </c>
      <c r="D761" s="24">
        <f t="shared" ref="D761:D769" si="136">SUM(B761,C761)</f>
        <v>998</v>
      </c>
      <c r="E761" s="23"/>
      <c r="F761" s="23"/>
      <c r="G761" s="23"/>
      <c r="H761" s="23"/>
      <c r="I761" s="23"/>
      <c r="J761" s="23"/>
      <c r="K761" s="23"/>
      <c r="L761" s="2">
        <v>106</v>
      </c>
      <c r="M761" s="23">
        <v>141</v>
      </c>
      <c r="N761" s="23">
        <v>113</v>
      </c>
      <c r="O761" s="23">
        <v>97</v>
      </c>
      <c r="P761" s="23">
        <v>110</v>
      </c>
      <c r="Q761" s="23">
        <v>167</v>
      </c>
      <c r="R761" s="23">
        <v>119</v>
      </c>
      <c r="S761" s="2">
        <v>145</v>
      </c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</row>
    <row r="762" spans="1:39" x14ac:dyDescent="0.2">
      <c r="A762" s="4" t="s">
        <v>195</v>
      </c>
      <c r="B762" s="8">
        <f t="shared" si="134"/>
        <v>863</v>
      </c>
      <c r="C762" s="8">
        <f t="shared" si="135"/>
        <v>1414</v>
      </c>
      <c r="D762" s="8">
        <f t="shared" si="136"/>
        <v>2277</v>
      </c>
      <c r="L762" s="2">
        <v>287</v>
      </c>
      <c r="M762" s="1">
        <v>321</v>
      </c>
      <c r="N762" s="1">
        <v>255</v>
      </c>
      <c r="O762" s="1">
        <v>229</v>
      </c>
      <c r="P762" s="1">
        <v>280</v>
      </c>
      <c r="Q762" s="1">
        <v>383</v>
      </c>
      <c r="R762" s="1">
        <v>240</v>
      </c>
      <c r="S762" s="2">
        <v>282</v>
      </c>
    </row>
    <row r="763" spans="1:39" x14ac:dyDescent="0.2">
      <c r="A763" s="29" t="s">
        <v>194</v>
      </c>
      <c r="B763" s="24">
        <f t="shared" si="134"/>
        <v>206</v>
      </c>
      <c r="C763" s="24">
        <f t="shared" si="135"/>
        <v>409</v>
      </c>
      <c r="D763" s="24">
        <f t="shared" si="136"/>
        <v>615</v>
      </c>
      <c r="E763" s="23"/>
      <c r="F763" s="23"/>
      <c r="G763" s="23"/>
      <c r="H763" s="23"/>
      <c r="I763" s="23"/>
      <c r="J763" s="23"/>
      <c r="K763" s="23"/>
      <c r="L763" s="2">
        <v>58</v>
      </c>
      <c r="M763" s="23">
        <v>91</v>
      </c>
      <c r="N763" s="23">
        <v>57</v>
      </c>
      <c r="O763" s="23">
        <v>66</v>
      </c>
      <c r="P763" s="23">
        <v>80</v>
      </c>
      <c r="Q763" s="23">
        <v>91</v>
      </c>
      <c r="R763" s="23">
        <v>79</v>
      </c>
      <c r="S763" s="2">
        <v>93</v>
      </c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</row>
    <row r="764" spans="1:39" x14ac:dyDescent="0.2">
      <c r="A764" s="4" t="s">
        <v>193</v>
      </c>
      <c r="B764" s="8">
        <f t="shared" si="134"/>
        <v>76</v>
      </c>
      <c r="C764" s="8">
        <f t="shared" si="135"/>
        <v>156</v>
      </c>
      <c r="D764" s="8">
        <f t="shared" si="136"/>
        <v>232</v>
      </c>
      <c r="L764" s="2">
        <v>25</v>
      </c>
      <c r="M764" s="1">
        <v>25</v>
      </c>
      <c r="N764" s="1">
        <v>26</v>
      </c>
      <c r="O764" s="1">
        <v>18</v>
      </c>
      <c r="P764" s="1">
        <v>31</v>
      </c>
      <c r="Q764" s="1">
        <v>45</v>
      </c>
      <c r="R764" s="1">
        <v>34</v>
      </c>
      <c r="S764" s="2">
        <v>28</v>
      </c>
    </row>
    <row r="765" spans="1:39" x14ac:dyDescent="0.2">
      <c r="A765" s="29" t="s">
        <v>192</v>
      </c>
      <c r="B765" s="24">
        <f t="shared" si="134"/>
        <v>0</v>
      </c>
      <c r="C765" s="24">
        <f t="shared" si="135"/>
        <v>0</v>
      </c>
      <c r="D765" s="24">
        <f t="shared" si="136"/>
        <v>0</v>
      </c>
      <c r="E765" s="23"/>
      <c r="F765" s="23"/>
      <c r="G765" s="23"/>
      <c r="H765" s="23"/>
      <c r="I765" s="23"/>
      <c r="J765" s="23"/>
      <c r="K765" s="23"/>
      <c r="L765" s="2"/>
      <c r="M765" s="23"/>
      <c r="N765" s="23"/>
      <c r="O765" s="23"/>
      <c r="P765" s="23"/>
      <c r="Q765" s="23"/>
      <c r="R765" s="23"/>
      <c r="S765" s="2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</row>
    <row r="766" spans="1:39" x14ac:dyDescent="0.2">
      <c r="A766" s="4" t="s">
        <v>191</v>
      </c>
      <c r="B766" s="8">
        <f t="shared" si="134"/>
        <v>0</v>
      </c>
      <c r="C766" s="8">
        <f t="shared" si="135"/>
        <v>0</v>
      </c>
      <c r="D766" s="8">
        <f t="shared" si="136"/>
        <v>0</v>
      </c>
      <c r="L766" s="2"/>
      <c r="S766" s="2"/>
    </row>
    <row r="767" spans="1:39" x14ac:dyDescent="0.2">
      <c r="A767" s="29" t="s">
        <v>190</v>
      </c>
      <c r="B767" s="24">
        <f t="shared" si="134"/>
        <v>0</v>
      </c>
      <c r="C767" s="24">
        <f t="shared" si="135"/>
        <v>0</v>
      </c>
      <c r="D767" s="24">
        <f t="shared" si="136"/>
        <v>0</v>
      </c>
      <c r="E767" s="23"/>
      <c r="F767" s="23"/>
      <c r="G767" s="23"/>
      <c r="H767" s="23"/>
      <c r="I767" s="23"/>
      <c r="J767" s="23"/>
      <c r="K767" s="23"/>
      <c r="L767" s="2"/>
      <c r="M767" s="23"/>
      <c r="N767" s="23"/>
      <c r="O767" s="23"/>
      <c r="P767" s="23"/>
      <c r="Q767" s="23"/>
      <c r="R767" s="23"/>
      <c r="S767" s="2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</row>
    <row r="768" spans="1:39" x14ac:dyDescent="0.2">
      <c r="A768" s="4" t="s">
        <v>189</v>
      </c>
      <c r="B768" s="8">
        <f t="shared" si="134"/>
        <v>0</v>
      </c>
      <c r="C768" s="8">
        <f t="shared" si="135"/>
        <v>0</v>
      </c>
      <c r="D768" s="8">
        <f t="shared" si="136"/>
        <v>0</v>
      </c>
      <c r="L768" s="2"/>
      <c r="S768" s="2"/>
    </row>
    <row r="769" spans="1:39" x14ac:dyDescent="0.2">
      <c r="A769" s="29" t="s">
        <v>0</v>
      </c>
      <c r="B769" s="24">
        <f t="shared" si="134"/>
        <v>0</v>
      </c>
      <c r="C769" s="24">
        <f t="shared" si="135"/>
        <v>0</v>
      </c>
      <c r="D769" s="24">
        <f t="shared" si="136"/>
        <v>0</v>
      </c>
      <c r="E769" s="23"/>
      <c r="F769" s="23"/>
      <c r="G769" s="23"/>
      <c r="H769" s="23"/>
      <c r="I769" s="23"/>
      <c r="J769" s="23"/>
      <c r="K769" s="23"/>
      <c r="L769" s="2"/>
      <c r="M769" s="23"/>
      <c r="N769" s="23"/>
      <c r="O769" s="23"/>
      <c r="P769" s="23"/>
      <c r="Q769" s="23"/>
      <c r="R769" s="23"/>
      <c r="S769" s="2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</row>
    <row r="770" spans="1:39" x14ac:dyDescent="0.2">
      <c r="B770" s="8"/>
      <c r="C770" s="8"/>
      <c r="D770" s="8"/>
      <c r="L770" s="2"/>
      <c r="S770" s="2"/>
    </row>
    <row r="771" spans="1:39" x14ac:dyDescent="0.2">
      <c r="A771" s="26" t="s">
        <v>188</v>
      </c>
      <c r="B771" s="8"/>
      <c r="C771" s="8"/>
      <c r="D771" s="8"/>
      <c r="L771" s="2"/>
      <c r="S771" s="2"/>
    </row>
    <row r="772" spans="1:39" x14ac:dyDescent="0.2">
      <c r="A772" s="25" t="s">
        <v>186</v>
      </c>
      <c r="B772" s="24">
        <f>SUM($E772:$N772)</f>
        <v>1504</v>
      </c>
      <c r="C772" s="24">
        <f>SUM($O772:$Z772)</f>
        <v>2617</v>
      </c>
      <c r="D772" s="24">
        <f>SUM(B772,C772)</f>
        <v>4121</v>
      </c>
      <c r="E772" s="23"/>
      <c r="F772" s="23"/>
      <c r="G772" s="23"/>
      <c r="H772" s="23"/>
      <c r="I772" s="23"/>
      <c r="J772" s="23"/>
      <c r="K772" s="23"/>
      <c r="L772" s="2">
        <v>475</v>
      </c>
      <c r="M772" s="23">
        <v>578</v>
      </c>
      <c r="N772" s="23">
        <v>451</v>
      </c>
      <c r="O772" s="23">
        <v>410</v>
      </c>
      <c r="P772" s="23">
        <v>501</v>
      </c>
      <c r="Q772" s="23">
        <v>686</v>
      </c>
      <c r="R772" s="23">
        <v>472</v>
      </c>
      <c r="S772" s="2">
        <v>548</v>
      </c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</row>
    <row r="773" spans="1:39" x14ac:dyDescent="0.2">
      <c r="A773" s="22" t="s">
        <v>185</v>
      </c>
      <c r="B773" s="16">
        <f>SUM($E773:$N773)</f>
        <v>1</v>
      </c>
      <c r="C773" s="16">
        <f>SUM($O773:$Z773)</f>
        <v>0</v>
      </c>
      <c r="D773" s="16">
        <f>SUM(B773,C773)</f>
        <v>1</v>
      </c>
      <c r="E773" s="15"/>
      <c r="F773" s="15"/>
      <c r="G773" s="15"/>
      <c r="H773" s="15"/>
      <c r="I773" s="15"/>
      <c r="J773" s="15"/>
      <c r="K773" s="15"/>
      <c r="L773" s="2">
        <v>1</v>
      </c>
      <c r="M773" s="15"/>
      <c r="N773" s="15"/>
      <c r="O773" s="15"/>
      <c r="P773" s="15"/>
      <c r="Q773" s="15"/>
      <c r="R773" s="15"/>
      <c r="S773" s="2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</row>
    <row r="774" spans="1:39" x14ac:dyDescent="0.2">
      <c r="B774" s="8"/>
      <c r="C774" s="8"/>
      <c r="D774" s="8"/>
      <c r="L774" s="2"/>
      <c r="S774" s="2"/>
    </row>
    <row r="775" spans="1:39" x14ac:dyDescent="0.2">
      <c r="A775" s="26" t="s">
        <v>187</v>
      </c>
      <c r="B775" s="8"/>
      <c r="C775" s="8"/>
      <c r="D775" s="8"/>
      <c r="L775" s="2"/>
      <c r="S775" s="2"/>
    </row>
    <row r="776" spans="1:39" x14ac:dyDescent="0.2">
      <c r="A776" s="25" t="s">
        <v>186</v>
      </c>
      <c r="B776" s="24">
        <f>SUM($E776:$N776)</f>
        <v>358</v>
      </c>
      <c r="C776" s="24">
        <f>SUM($O776:$Z776)</f>
        <v>523</v>
      </c>
      <c r="D776" s="24">
        <f>SUM(B776,C776)</f>
        <v>881</v>
      </c>
      <c r="E776" s="23"/>
      <c r="F776" s="23"/>
      <c r="G776" s="23"/>
      <c r="H776" s="23"/>
      <c r="I776" s="23"/>
      <c r="J776" s="23"/>
      <c r="K776" s="23"/>
      <c r="L776" s="2">
        <v>145</v>
      </c>
      <c r="M776" s="23">
        <v>123</v>
      </c>
      <c r="N776" s="23">
        <v>90</v>
      </c>
      <c r="O776" s="23">
        <v>87</v>
      </c>
      <c r="P776" s="23">
        <v>89</v>
      </c>
      <c r="Q776" s="23">
        <v>146</v>
      </c>
      <c r="R776" s="23">
        <v>96</v>
      </c>
      <c r="S776" s="2">
        <v>105</v>
      </c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</row>
    <row r="777" spans="1:39" x14ac:dyDescent="0.2">
      <c r="A777" s="22" t="s">
        <v>185</v>
      </c>
      <c r="B777" s="16">
        <f>SUM($E777:$N777)</f>
        <v>1147</v>
      </c>
      <c r="C777" s="16">
        <f>SUM($O777:$Z777)</f>
        <v>2094</v>
      </c>
      <c r="D777" s="16">
        <f>SUM(B777,C777)</f>
        <v>3241</v>
      </c>
      <c r="E777" s="15"/>
      <c r="F777" s="15"/>
      <c r="G777" s="15"/>
      <c r="H777" s="15"/>
      <c r="I777" s="15"/>
      <c r="J777" s="15"/>
      <c r="K777" s="15"/>
      <c r="L777" s="2">
        <v>331</v>
      </c>
      <c r="M777" s="15">
        <v>455</v>
      </c>
      <c r="N777" s="15">
        <v>361</v>
      </c>
      <c r="O777" s="15">
        <v>323</v>
      </c>
      <c r="P777" s="15">
        <v>412</v>
      </c>
      <c r="Q777" s="15">
        <v>540</v>
      </c>
      <c r="R777" s="15">
        <v>376</v>
      </c>
      <c r="S777" s="2">
        <v>443</v>
      </c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</row>
    <row r="778" spans="1:39" x14ac:dyDescent="0.2">
      <c r="B778" s="8"/>
      <c r="C778" s="8"/>
      <c r="D778" s="8"/>
      <c r="L778" s="2"/>
      <c r="S778" s="2"/>
    </row>
    <row r="779" spans="1:39" x14ac:dyDescent="0.2">
      <c r="A779" s="26" t="s">
        <v>184</v>
      </c>
      <c r="B779" s="8"/>
      <c r="C779" s="8"/>
      <c r="D779" s="8"/>
      <c r="L779" s="2"/>
      <c r="S779" s="2"/>
    </row>
    <row r="780" spans="1:39" x14ac:dyDescent="0.2">
      <c r="A780" s="25" t="s">
        <v>183</v>
      </c>
      <c r="B780" s="24">
        <f>SUM($E780:$N780)</f>
        <v>1505</v>
      </c>
      <c r="C780" s="24">
        <f>SUM($O780:$Z780)</f>
        <v>2617</v>
      </c>
      <c r="D780" s="24">
        <f>SUM(B780,C780)</f>
        <v>4122</v>
      </c>
      <c r="E780" s="23"/>
      <c r="F780" s="23"/>
      <c r="G780" s="23"/>
      <c r="H780" s="23"/>
      <c r="I780" s="23"/>
      <c r="J780" s="23"/>
      <c r="K780" s="23"/>
      <c r="L780" s="2">
        <v>476</v>
      </c>
      <c r="M780" s="23">
        <v>578</v>
      </c>
      <c r="N780" s="23">
        <v>451</v>
      </c>
      <c r="O780" s="23">
        <v>410</v>
      </c>
      <c r="P780" s="23">
        <v>501</v>
      </c>
      <c r="Q780" s="23">
        <v>686</v>
      </c>
      <c r="R780" s="23">
        <v>472</v>
      </c>
      <c r="S780" s="2">
        <v>548</v>
      </c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</row>
    <row r="781" spans="1:39" x14ac:dyDescent="0.2">
      <c r="A781" s="22" t="s">
        <v>182</v>
      </c>
      <c r="B781" s="16">
        <f>SUM($E781:$N781)</f>
        <v>0</v>
      </c>
      <c r="C781" s="16">
        <f>SUM($O781:$Z781)</f>
        <v>0</v>
      </c>
      <c r="D781" s="16">
        <f>SUM(B781,C781)</f>
        <v>0</v>
      </c>
      <c r="E781" s="15"/>
      <c r="F781" s="15"/>
      <c r="G781" s="15"/>
      <c r="H781" s="15"/>
      <c r="I781" s="15"/>
      <c r="J781" s="15"/>
      <c r="K781" s="15"/>
      <c r="L781" s="2"/>
      <c r="M781" s="15"/>
      <c r="N781" s="15"/>
      <c r="O781" s="15"/>
      <c r="P781" s="15"/>
      <c r="Q781" s="15"/>
      <c r="R781" s="15"/>
      <c r="S781" s="2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</row>
    <row r="782" spans="1:39" x14ac:dyDescent="0.2">
      <c r="B782" s="8"/>
      <c r="C782" s="8"/>
      <c r="D782" s="8"/>
      <c r="L782" s="2"/>
      <c r="S782" s="2"/>
    </row>
    <row r="783" spans="1:39" x14ac:dyDescent="0.2">
      <c r="A783" s="13" t="s">
        <v>181</v>
      </c>
      <c r="B783" s="8"/>
      <c r="C783" s="8"/>
      <c r="D783" s="8"/>
      <c r="E783" s="1" t="s">
        <v>180</v>
      </c>
      <c r="L783" s="2"/>
      <c r="S783" s="2"/>
    </row>
    <row r="784" spans="1:39" x14ac:dyDescent="0.2">
      <c r="A784" s="25" t="s">
        <v>179</v>
      </c>
      <c r="B784" s="24">
        <f t="shared" ref="B784:B792" si="137">SUM($E784:$N784)</f>
        <v>71</v>
      </c>
      <c r="C784" s="24">
        <f t="shared" ref="C784:C792" si="138">SUM($O784:$Z784)</f>
        <v>53</v>
      </c>
      <c r="D784" s="24">
        <f t="shared" ref="D784:D792" si="139">SUM(B784,C784)</f>
        <v>124</v>
      </c>
      <c r="E784" s="23"/>
      <c r="F784" s="23"/>
      <c r="G784" s="23"/>
      <c r="H784" s="23"/>
      <c r="I784" s="23"/>
      <c r="J784" s="23"/>
      <c r="K784" s="23"/>
      <c r="L784" s="2">
        <v>23</v>
      </c>
      <c r="M784" s="23">
        <v>24</v>
      </c>
      <c r="N784" s="23">
        <v>24</v>
      </c>
      <c r="O784" s="23">
        <v>7</v>
      </c>
      <c r="P784" s="23">
        <v>9</v>
      </c>
      <c r="Q784" s="23">
        <v>13</v>
      </c>
      <c r="R784" s="23">
        <v>7</v>
      </c>
      <c r="S784" s="2">
        <v>17</v>
      </c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</row>
    <row r="785" spans="1:39" x14ac:dyDescent="0.2">
      <c r="A785" s="22" t="s">
        <v>178</v>
      </c>
      <c r="B785" s="16">
        <f t="shared" si="137"/>
        <v>297</v>
      </c>
      <c r="C785" s="16">
        <f t="shared" si="138"/>
        <v>358</v>
      </c>
      <c r="D785" s="16">
        <f t="shared" si="139"/>
        <v>655</v>
      </c>
      <c r="E785" s="15"/>
      <c r="F785" s="15"/>
      <c r="G785" s="15"/>
      <c r="H785" s="15"/>
      <c r="I785" s="15"/>
      <c r="J785" s="15"/>
      <c r="K785" s="15"/>
      <c r="L785" s="2">
        <v>112</v>
      </c>
      <c r="M785" s="15">
        <v>100</v>
      </c>
      <c r="N785" s="15">
        <v>85</v>
      </c>
      <c r="O785" s="15">
        <v>61</v>
      </c>
      <c r="P785" s="15">
        <v>63</v>
      </c>
      <c r="Q785" s="15">
        <v>99</v>
      </c>
      <c r="R785" s="15">
        <v>52</v>
      </c>
      <c r="S785" s="2">
        <v>83</v>
      </c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</row>
    <row r="786" spans="1:39" x14ac:dyDescent="0.2">
      <c r="A786" s="25" t="s">
        <v>177</v>
      </c>
      <c r="B786" s="24">
        <f t="shared" si="137"/>
        <v>625</v>
      </c>
      <c r="C786" s="24">
        <f t="shared" si="138"/>
        <v>1075</v>
      </c>
      <c r="D786" s="24">
        <f t="shared" si="139"/>
        <v>1700</v>
      </c>
      <c r="E786" s="23"/>
      <c r="F786" s="23"/>
      <c r="G786" s="23"/>
      <c r="H786" s="23"/>
      <c r="I786" s="23"/>
      <c r="J786" s="23"/>
      <c r="K786" s="23"/>
      <c r="L786" s="2">
        <v>201</v>
      </c>
      <c r="M786" s="23">
        <v>254</v>
      </c>
      <c r="N786" s="23">
        <v>170</v>
      </c>
      <c r="O786" s="23">
        <v>175</v>
      </c>
      <c r="P786" s="23">
        <v>193</v>
      </c>
      <c r="Q786" s="23">
        <v>269</v>
      </c>
      <c r="R786" s="23">
        <v>198</v>
      </c>
      <c r="S786" s="2">
        <v>240</v>
      </c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</row>
    <row r="787" spans="1:39" x14ac:dyDescent="0.2">
      <c r="A787" s="22" t="s">
        <v>176</v>
      </c>
      <c r="B787" s="16">
        <f t="shared" si="137"/>
        <v>408</v>
      </c>
      <c r="C787" s="16">
        <f t="shared" si="138"/>
        <v>870</v>
      </c>
      <c r="D787" s="16">
        <f t="shared" si="139"/>
        <v>1278</v>
      </c>
      <c r="E787" s="15"/>
      <c r="F787" s="15"/>
      <c r="G787" s="15"/>
      <c r="H787" s="15"/>
      <c r="I787" s="15"/>
      <c r="J787" s="15"/>
      <c r="K787" s="15"/>
      <c r="L787" s="2">
        <v>114</v>
      </c>
      <c r="M787" s="15">
        <v>159</v>
      </c>
      <c r="N787" s="15">
        <v>135</v>
      </c>
      <c r="O787" s="15">
        <v>127</v>
      </c>
      <c r="P787" s="15">
        <v>185</v>
      </c>
      <c r="Q787" s="15">
        <v>234</v>
      </c>
      <c r="R787" s="15">
        <v>164</v>
      </c>
      <c r="S787" s="2">
        <v>160</v>
      </c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</row>
    <row r="788" spans="1:39" x14ac:dyDescent="0.2">
      <c r="A788" s="25" t="s">
        <v>175</v>
      </c>
      <c r="B788" s="24">
        <f t="shared" si="137"/>
        <v>101</v>
      </c>
      <c r="C788" s="24">
        <f t="shared" si="138"/>
        <v>257</v>
      </c>
      <c r="D788" s="24">
        <f t="shared" si="139"/>
        <v>358</v>
      </c>
      <c r="E788" s="23"/>
      <c r="F788" s="23"/>
      <c r="G788" s="23"/>
      <c r="H788" s="23"/>
      <c r="I788" s="23"/>
      <c r="J788" s="23"/>
      <c r="K788" s="23"/>
      <c r="L788" s="2">
        <v>26</v>
      </c>
      <c r="M788" s="23">
        <v>38</v>
      </c>
      <c r="N788" s="23">
        <v>37</v>
      </c>
      <c r="O788" s="23">
        <v>40</v>
      </c>
      <c r="P788" s="23">
        <v>50</v>
      </c>
      <c r="Q788" s="23">
        <v>70</v>
      </c>
      <c r="R788" s="23">
        <v>50</v>
      </c>
      <c r="S788" s="2">
        <v>47</v>
      </c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</row>
    <row r="789" spans="1:39" x14ac:dyDescent="0.2">
      <c r="A789" s="22" t="s">
        <v>174</v>
      </c>
      <c r="B789" s="16">
        <f t="shared" si="137"/>
        <v>0</v>
      </c>
      <c r="C789" s="16">
        <f t="shared" si="138"/>
        <v>0</v>
      </c>
      <c r="D789" s="16">
        <f t="shared" si="139"/>
        <v>0</v>
      </c>
      <c r="E789" s="15"/>
      <c r="F789" s="15"/>
      <c r="G789" s="15"/>
      <c r="H789" s="15"/>
      <c r="I789" s="15"/>
      <c r="J789" s="15"/>
      <c r="K789" s="15"/>
      <c r="L789" s="2"/>
      <c r="M789" s="15"/>
      <c r="N789" s="15"/>
      <c r="O789" s="15"/>
      <c r="P789" s="15"/>
      <c r="Q789" s="15"/>
      <c r="R789" s="15"/>
      <c r="S789" s="2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</row>
    <row r="790" spans="1:39" x14ac:dyDescent="0.2">
      <c r="A790" s="25" t="s">
        <v>173</v>
      </c>
      <c r="B790" s="24">
        <f t="shared" si="137"/>
        <v>0</v>
      </c>
      <c r="C790" s="24">
        <f t="shared" si="138"/>
        <v>0</v>
      </c>
      <c r="D790" s="24">
        <f t="shared" si="139"/>
        <v>0</v>
      </c>
      <c r="E790" s="23"/>
      <c r="F790" s="23"/>
      <c r="G790" s="23"/>
      <c r="H790" s="23"/>
      <c r="I790" s="23"/>
      <c r="J790" s="23"/>
      <c r="K790" s="23"/>
      <c r="L790" s="2"/>
      <c r="M790" s="23"/>
      <c r="N790" s="23"/>
      <c r="O790" s="23"/>
      <c r="P790" s="23"/>
      <c r="Q790" s="23"/>
      <c r="R790" s="23"/>
      <c r="S790" s="2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</row>
    <row r="791" spans="1:39" x14ac:dyDescent="0.2">
      <c r="A791" s="22" t="s">
        <v>172</v>
      </c>
      <c r="B791" s="16">
        <f t="shared" si="137"/>
        <v>0</v>
      </c>
      <c r="C791" s="16">
        <f t="shared" si="138"/>
        <v>0</v>
      </c>
      <c r="D791" s="16">
        <f t="shared" si="139"/>
        <v>0</v>
      </c>
      <c r="E791" s="15"/>
      <c r="F791" s="15"/>
      <c r="G791" s="15"/>
      <c r="H791" s="15"/>
      <c r="I791" s="15"/>
      <c r="J791" s="15"/>
      <c r="K791" s="15"/>
      <c r="L791" s="2"/>
      <c r="M791" s="15"/>
      <c r="N791" s="15"/>
      <c r="O791" s="15"/>
      <c r="P791" s="15"/>
      <c r="Q791" s="15"/>
      <c r="R791" s="15"/>
      <c r="S791" s="2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</row>
    <row r="792" spans="1:39" x14ac:dyDescent="0.2">
      <c r="A792" s="25" t="s">
        <v>0</v>
      </c>
      <c r="B792" s="24">
        <f t="shared" si="137"/>
        <v>3</v>
      </c>
      <c r="C792" s="24">
        <f t="shared" si="138"/>
        <v>4</v>
      </c>
      <c r="D792" s="24">
        <f t="shared" si="139"/>
        <v>7</v>
      </c>
      <c r="E792" s="23"/>
      <c r="F792" s="23"/>
      <c r="G792" s="23"/>
      <c r="H792" s="23"/>
      <c r="I792" s="23"/>
      <c r="J792" s="23"/>
      <c r="K792" s="23"/>
      <c r="L792" s="2"/>
      <c r="M792" s="23">
        <v>3</v>
      </c>
      <c r="N792" s="23"/>
      <c r="O792" s="23"/>
      <c r="P792" s="23">
        <v>1</v>
      </c>
      <c r="Q792" s="23">
        <v>1</v>
      </c>
      <c r="R792" s="23">
        <v>1</v>
      </c>
      <c r="S792" s="2">
        <v>1</v>
      </c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</row>
    <row r="793" spans="1:39" x14ac:dyDescent="0.2">
      <c r="B793" s="8"/>
      <c r="C793" s="8"/>
      <c r="D793" s="8"/>
      <c r="L793" s="2"/>
      <c r="S793" s="2"/>
    </row>
    <row r="794" spans="1:39" x14ac:dyDescent="0.2">
      <c r="A794" s="13" t="s">
        <v>171</v>
      </c>
      <c r="B794" s="8"/>
      <c r="C794" s="8"/>
      <c r="D794" s="8"/>
      <c r="L794" s="2"/>
      <c r="S794" s="2"/>
    </row>
    <row r="795" spans="1:39" x14ac:dyDescent="0.2">
      <c r="A795" s="25" t="s">
        <v>170</v>
      </c>
      <c r="B795" s="24">
        <f>SUM($E795:$N795)</f>
        <v>599</v>
      </c>
      <c r="C795" s="24">
        <f>SUM($O795:$Z795)</f>
        <v>1160</v>
      </c>
      <c r="D795" s="24">
        <f>SUM(B795,C795)</f>
        <v>1759</v>
      </c>
      <c r="E795" s="23"/>
      <c r="F795" s="23"/>
      <c r="G795" s="23"/>
      <c r="H795" s="23"/>
      <c r="I795" s="23"/>
      <c r="J795" s="23"/>
      <c r="K795" s="23"/>
      <c r="L795" s="2">
        <v>192</v>
      </c>
      <c r="M795" s="23">
        <v>228</v>
      </c>
      <c r="N795" s="23">
        <v>179</v>
      </c>
      <c r="O795" s="23">
        <v>172</v>
      </c>
      <c r="P795" s="23">
        <v>227</v>
      </c>
      <c r="Q795" s="23">
        <v>317</v>
      </c>
      <c r="R795" s="23">
        <v>208</v>
      </c>
      <c r="S795" s="2">
        <v>236</v>
      </c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</row>
    <row r="796" spans="1:39" x14ac:dyDescent="0.2">
      <c r="A796" s="22" t="s">
        <v>169</v>
      </c>
      <c r="B796" s="16">
        <f>SUM($E796:$N796)</f>
        <v>901</v>
      </c>
      <c r="C796" s="16">
        <f>SUM($O796:$Z796)</f>
        <v>1455</v>
      </c>
      <c r="D796" s="16">
        <f>SUM(B796,C796)</f>
        <v>2356</v>
      </c>
      <c r="E796" s="15"/>
      <c r="F796" s="15"/>
      <c r="G796" s="15"/>
      <c r="H796" s="15"/>
      <c r="I796" s="15"/>
      <c r="J796" s="15"/>
      <c r="K796" s="15"/>
      <c r="L796" s="2">
        <v>284</v>
      </c>
      <c r="M796" s="15">
        <v>349</v>
      </c>
      <c r="N796" s="15">
        <v>268</v>
      </c>
      <c r="O796" s="15">
        <v>238</v>
      </c>
      <c r="P796" s="15">
        <v>272</v>
      </c>
      <c r="Q796" s="15">
        <v>369</v>
      </c>
      <c r="R796" s="15">
        <v>264</v>
      </c>
      <c r="S796" s="2">
        <v>312</v>
      </c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</row>
    <row r="797" spans="1:39" x14ac:dyDescent="0.2">
      <c r="A797" s="25" t="s">
        <v>0</v>
      </c>
      <c r="B797" s="24">
        <f>SUM($E797:$N797)</f>
        <v>5</v>
      </c>
      <c r="C797" s="24">
        <f>SUM($O797:$Z797)</f>
        <v>2</v>
      </c>
      <c r="D797" s="24">
        <f>SUM(B797,C797)</f>
        <v>7</v>
      </c>
      <c r="E797" s="23"/>
      <c r="F797" s="23"/>
      <c r="G797" s="23"/>
      <c r="H797" s="23"/>
      <c r="I797" s="23"/>
      <c r="J797" s="23"/>
      <c r="K797" s="23"/>
      <c r="L797" s="2"/>
      <c r="M797" s="23">
        <v>1</v>
      </c>
      <c r="N797" s="23">
        <v>4</v>
      </c>
      <c r="O797" s="23"/>
      <c r="P797" s="23">
        <v>2</v>
      </c>
      <c r="Q797" s="23"/>
      <c r="R797" s="23"/>
      <c r="S797" s="2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</row>
    <row r="798" spans="1:39" x14ac:dyDescent="0.2">
      <c r="B798" s="8"/>
      <c r="C798" s="8"/>
      <c r="D798" s="8"/>
      <c r="L798" s="2"/>
      <c r="S798" s="2"/>
    </row>
    <row r="799" spans="1:39" x14ac:dyDescent="0.2">
      <c r="A799" s="13" t="s">
        <v>168</v>
      </c>
      <c r="B799" s="8"/>
      <c r="C799" s="8"/>
      <c r="D799" s="8"/>
      <c r="E799" s="1" t="s">
        <v>167</v>
      </c>
      <c r="L799" s="2"/>
      <c r="S799" s="2"/>
    </row>
    <row r="800" spans="1:39" x14ac:dyDescent="0.2">
      <c r="A800" s="25" t="s">
        <v>166</v>
      </c>
      <c r="B800" s="24">
        <f>SUM($E800:$N800)</f>
        <v>233</v>
      </c>
      <c r="C800" s="24">
        <f>SUM($O800:$Z800)</f>
        <v>446</v>
      </c>
      <c r="D800" s="24">
        <f>SUM(B800,C800)</f>
        <v>679</v>
      </c>
      <c r="E800" s="23"/>
      <c r="F800" s="23"/>
      <c r="G800" s="23"/>
      <c r="H800" s="23"/>
      <c r="I800" s="23"/>
      <c r="J800" s="23"/>
      <c r="K800" s="23"/>
      <c r="L800" s="2">
        <v>63</v>
      </c>
      <c r="M800" s="23">
        <v>89</v>
      </c>
      <c r="N800" s="23">
        <v>81</v>
      </c>
      <c r="O800" s="23">
        <v>87</v>
      </c>
      <c r="P800" s="23">
        <v>88</v>
      </c>
      <c r="Q800" s="23">
        <v>97</v>
      </c>
      <c r="R800" s="23">
        <v>71</v>
      </c>
      <c r="S800" s="2">
        <v>103</v>
      </c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</row>
    <row r="801" spans="1:39" x14ac:dyDescent="0.2">
      <c r="A801" s="22" t="s">
        <v>165</v>
      </c>
      <c r="B801" s="16">
        <f>SUM($E801:$N801)</f>
        <v>1262</v>
      </c>
      <c r="C801" s="16">
        <f>SUM($O801:$Z801)</f>
        <v>2149</v>
      </c>
      <c r="D801" s="16">
        <f>SUM(B801,C801)</f>
        <v>3411</v>
      </c>
      <c r="E801" s="15"/>
      <c r="F801" s="15"/>
      <c r="G801" s="15"/>
      <c r="H801" s="15"/>
      <c r="I801" s="15"/>
      <c r="J801" s="15"/>
      <c r="K801" s="15"/>
      <c r="L801" s="2">
        <v>409</v>
      </c>
      <c r="M801" s="15">
        <v>483</v>
      </c>
      <c r="N801" s="15">
        <v>370</v>
      </c>
      <c r="O801" s="15">
        <v>321</v>
      </c>
      <c r="P801" s="15">
        <v>409</v>
      </c>
      <c r="Q801" s="15">
        <v>585</v>
      </c>
      <c r="R801" s="15">
        <v>394</v>
      </c>
      <c r="S801" s="2">
        <v>440</v>
      </c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</row>
    <row r="802" spans="1:39" x14ac:dyDescent="0.2">
      <c r="A802" s="25" t="s">
        <v>164</v>
      </c>
      <c r="B802" s="24">
        <f>SUM($E802:$N802)</f>
        <v>7</v>
      </c>
      <c r="C802" s="24">
        <f>SUM($O802:$Z802)</f>
        <v>19</v>
      </c>
      <c r="D802" s="24">
        <f>SUM(B802,C802)</f>
        <v>26</v>
      </c>
      <c r="E802" s="23"/>
      <c r="F802" s="23"/>
      <c r="G802" s="23"/>
      <c r="H802" s="23"/>
      <c r="I802" s="23"/>
      <c r="J802" s="23"/>
      <c r="K802" s="23"/>
      <c r="L802" s="2">
        <v>4</v>
      </c>
      <c r="M802" s="23">
        <v>3</v>
      </c>
      <c r="N802" s="23"/>
      <c r="O802" s="23">
        <v>2</v>
      </c>
      <c r="P802" s="23">
        <v>4</v>
      </c>
      <c r="Q802" s="23">
        <v>3</v>
      </c>
      <c r="R802" s="23">
        <v>6</v>
      </c>
      <c r="S802" s="2">
        <v>4</v>
      </c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</row>
    <row r="803" spans="1:39" x14ac:dyDescent="0.2">
      <c r="A803" s="22" t="s">
        <v>50</v>
      </c>
      <c r="B803" s="16"/>
      <c r="C803" s="16"/>
      <c r="D803" s="16"/>
      <c r="E803" s="15"/>
      <c r="F803" s="15"/>
      <c r="G803" s="15"/>
      <c r="H803" s="15"/>
      <c r="I803" s="15"/>
      <c r="J803" s="15"/>
      <c r="K803" s="15"/>
      <c r="L803" s="2"/>
      <c r="M803" s="15">
        <v>3</v>
      </c>
      <c r="N803" s="15"/>
      <c r="O803" s="15"/>
      <c r="P803" s="15"/>
      <c r="Q803" s="15">
        <v>1</v>
      </c>
      <c r="R803" s="15">
        <v>1</v>
      </c>
      <c r="S803" s="2">
        <v>1</v>
      </c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</row>
    <row r="804" spans="1:39" x14ac:dyDescent="0.2">
      <c r="B804" s="8"/>
      <c r="C804" s="8"/>
      <c r="D804" s="8"/>
      <c r="L804" s="2"/>
      <c r="S804" s="2"/>
    </row>
    <row r="805" spans="1:39" x14ac:dyDescent="0.2">
      <c r="A805" s="13" t="s">
        <v>163</v>
      </c>
      <c r="B805" s="8"/>
      <c r="C805" s="8"/>
      <c r="D805" s="8"/>
      <c r="E805" s="1" t="s">
        <v>162</v>
      </c>
      <c r="L805" s="2"/>
      <c r="S805" s="2"/>
    </row>
    <row r="806" spans="1:39" x14ac:dyDescent="0.2">
      <c r="A806" s="25" t="s">
        <v>161</v>
      </c>
      <c r="B806" s="24">
        <f t="shared" ref="B806:B812" si="140">SUM($E806:$N806)</f>
        <v>928</v>
      </c>
      <c r="C806" s="24">
        <f t="shared" ref="C806:C812" si="141">SUM($O806:$Z806)</f>
        <v>1526</v>
      </c>
      <c r="D806" s="24">
        <f t="shared" ref="D806:D812" si="142">SUM(B806,C806)</f>
        <v>2454</v>
      </c>
      <c r="E806" s="23"/>
      <c r="F806" s="23"/>
      <c r="G806" s="23"/>
      <c r="H806" s="23"/>
      <c r="I806" s="23"/>
      <c r="J806" s="23"/>
      <c r="K806" s="23"/>
      <c r="L806" s="2">
        <v>313</v>
      </c>
      <c r="M806" s="23">
        <v>341</v>
      </c>
      <c r="N806" s="23">
        <v>274</v>
      </c>
      <c r="O806" s="23">
        <v>225</v>
      </c>
      <c r="P806" s="23">
        <v>263</v>
      </c>
      <c r="Q806" s="23">
        <v>412</v>
      </c>
      <c r="R806" s="23">
        <v>286</v>
      </c>
      <c r="S806" s="2">
        <v>340</v>
      </c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</row>
    <row r="807" spans="1:39" x14ac:dyDescent="0.2">
      <c r="A807" s="22" t="s">
        <v>160</v>
      </c>
      <c r="B807" s="16">
        <f t="shared" si="140"/>
        <v>429</v>
      </c>
      <c r="C807" s="16">
        <f t="shared" si="141"/>
        <v>811</v>
      </c>
      <c r="D807" s="16">
        <f t="shared" si="142"/>
        <v>1240</v>
      </c>
      <c r="E807" s="15"/>
      <c r="F807" s="15"/>
      <c r="G807" s="15"/>
      <c r="H807" s="15"/>
      <c r="I807" s="15"/>
      <c r="J807" s="15"/>
      <c r="K807" s="15"/>
      <c r="L807" s="2">
        <v>116</v>
      </c>
      <c r="M807" s="15">
        <v>174</v>
      </c>
      <c r="N807" s="15">
        <v>139</v>
      </c>
      <c r="O807" s="15">
        <v>131</v>
      </c>
      <c r="P807" s="15">
        <v>176</v>
      </c>
      <c r="Q807" s="15">
        <v>215</v>
      </c>
      <c r="R807" s="15">
        <v>139</v>
      </c>
      <c r="S807" s="2">
        <v>150</v>
      </c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</row>
    <row r="808" spans="1:39" x14ac:dyDescent="0.2">
      <c r="A808" s="25" t="s">
        <v>159</v>
      </c>
      <c r="B808" s="24">
        <f t="shared" si="140"/>
        <v>76</v>
      </c>
      <c r="C808" s="24">
        <f t="shared" si="141"/>
        <v>133</v>
      </c>
      <c r="D808" s="24">
        <f t="shared" si="142"/>
        <v>209</v>
      </c>
      <c r="E808" s="23"/>
      <c r="F808" s="23"/>
      <c r="G808" s="23"/>
      <c r="H808" s="23"/>
      <c r="I808" s="23"/>
      <c r="J808" s="23"/>
      <c r="K808" s="23"/>
      <c r="L808" s="2">
        <v>27</v>
      </c>
      <c r="M808" s="23">
        <v>32</v>
      </c>
      <c r="N808" s="23">
        <v>17</v>
      </c>
      <c r="O808" s="23">
        <v>36</v>
      </c>
      <c r="P808" s="23">
        <v>30</v>
      </c>
      <c r="Q808" s="23">
        <v>24</v>
      </c>
      <c r="R808" s="23">
        <v>21</v>
      </c>
      <c r="S808" s="2">
        <v>22</v>
      </c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</row>
    <row r="809" spans="1:39" x14ac:dyDescent="0.2">
      <c r="A809" s="22" t="s">
        <v>158</v>
      </c>
      <c r="B809" s="16">
        <f t="shared" si="140"/>
        <v>12</v>
      </c>
      <c r="C809" s="16">
        <f t="shared" si="141"/>
        <v>21</v>
      </c>
      <c r="D809" s="16">
        <f t="shared" si="142"/>
        <v>33</v>
      </c>
      <c r="E809" s="15"/>
      <c r="F809" s="15"/>
      <c r="G809" s="15"/>
      <c r="H809" s="15"/>
      <c r="I809" s="15"/>
      <c r="J809" s="15"/>
      <c r="K809" s="15"/>
      <c r="L809" s="2">
        <v>4</v>
      </c>
      <c r="M809" s="15">
        <v>6</v>
      </c>
      <c r="N809" s="15">
        <v>2</v>
      </c>
      <c r="O809" s="15">
        <v>2</v>
      </c>
      <c r="P809" s="15">
        <v>7</v>
      </c>
      <c r="Q809" s="15">
        <v>3</v>
      </c>
      <c r="R809" s="15">
        <v>3</v>
      </c>
      <c r="S809" s="2">
        <v>6</v>
      </c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</row>
    <row r="810" spans="1:39" x14ac:dyDescent="0.2">
      <c r="A810" s="25" t="s">
        <v>157</v>
      </c>
      <c r="B810" s="24">
        <f t="shared" si="140"/>
        <v>0</v>
      </c>
      <c r="C810" s="24">
        <f t="shared" si="141"/>
        <v>0</v>
      </c>
      <c r="D810" s="24">
        <f t="shared" si="142"/>
        <v>0</v>
      </c>
      <c r="E810" s="23"/>
      <c r="F810" s="23"/>
      <c r="G810" s="23"/>
      <c r="H810" s="23"/>
      <c r="I810" s="23"/>
      <c r="J810" s="23"/>
      <c r="K810" s="23"/>
      <c r="L810" s="2"/>
      <c r="M810" s="23"/>
      <c r="N810" s="23"/>
      <c r="O810" s="23"/>
      <c r="P810" s="23"/>
      <c r="Q810" s="23"/>
      <c r="R810" s="23"/>
      <c r="S810" s="2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</row>
    <row r="811" spans="1:39" x14ac:dyDescent="0.2">
      <c r="A811" s="22" t="s">
        <v>156</v>
      </c>
      <c r="B811" s="16">
        <f t="shared" si="140"/>
        <v>57</v>
      </c>
      <c r="C811" s="16">
        <f t="shared" si="141"/>
        <v>123</v>
      </c>
      <c r="D811" s="16">
        <f t="shared" si="142"/>
        <v>180</v>
      </c>
      <c r="E811" s="15"/>
      <c r="F811" s="15"/>
      <c r="G811" s="15"/>
      <c r="H811" s="15"/>
      <c r="I811" s="15"/>
      <c r="J811" s="15"/>
      <c r="K811" s="15"/>
      <c r="L811" s="2">
        <v>16</v>
      </c>
      <c r="M811" s="15">
        <v>22</v>
      </c>
      <c r="N811" s="15">
        <v>19</v>
      </c>
      <c r="O811" s="15">
        <v>16</v>
      </c>
      <c r="P811" s="15">
        <v>25</v>
      </c>
      <c r="Q811" s="15">
        <v>31</v>
      </c>
      <c r="R811" s="15">
        <v>22</v>
      </c>
      <c r="S811" s="2">
        <v>29</v>
      </c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</row>
    <row r="812" spans="1:39" x14ac:dyDescent="0.2">
      <c r="A812" s="25" t="s">
        <v>0</v>
      </c>
      <c r="B812" s="24">
        <f t="shared" si="140"/>
        <v>3</v>
      </c>
      <c r="C812" s="24">
        <f t="shared" si="141"/>
        <v>3</v>
      </c>
      <c r="D812" s="24">
        <f t="shared" si="142"/>
        <v>6</v>
      </c>
      <c r="E812" s="23"/>
      <c r="F812" s="23"/>
      <c r="G812" s="23"/>
      <c r="H812" s="23"/>
      <c r="I812" s="23"/>
      <c r="J812" s="23"/>
      <c r="K812" s="23"/>
      <c r="L812" s="2"/>
      <c r="M812" s="23">
        <v>3</v>
      </c>
      <c r="N812" s="23"/>
      <c r="O812" s="23"/>
      <c r="P812" s="23"/>
      <c r="Q812" s="23">
        <v>1</v>
      </c>
      <c r="R812" s="23">
        <v>1</v>
      </c>
      <c r="S812" s="2">
        <v>1</v>
      </c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</row>
    <row r="813" spans="1:39" x14ac:dyDescent="0.2">
      <c r="B813" s="8"/>
      <c r="C813" s="8"/>
      <c r="D813" s="8"/>
      <c r="L813" s="2"/>
      <c r="S813" s="2"/>
    </row>
    <row r="814" spans="1:39" x14ac:dyDescent="0.2">
      <c r="A814" s="13" t="s">
        <v>155</v>
      </c>
      <c r="B814" s="8"/>
      <c r="C814" s="8"/>
      <c r="D814" s="8"/>
      <c r="E814" s="1" t="s">
        <v>154</v>
      </c>
      <c r="L814" s="2"/>
      <c r="S814" s="2"/>
    </row>
    <row r="815" spans="1:39" x14ac:dyDescent="0.2">
      <c r="A815" s="25" t="s">
        <v>80</v>
      </c>
      <c r="B815" s="24">
        <f>SUM($E815:$N815)</f>
        <v>1081</v>
      </c>
      <c r="C815" s="24">
        <f>SUM($O815:$Z815)</f>
        <v>1807</v>
      </c>
      <c r="D815" s="24">
        <f>SUM(B815,C815)</f>
        <v>2888</v>
      </c>
      <c r="E815" s="23"/>
      <c r="F815" s="23"/>
      <c r="G815" s="23"/>
      <c r="H815" s="23"/>
      <c r="I815" s="23"/>
      <c r="J815" s="23"/>
      <c r="K815" s="23"/>
      <c r="L815" s="2">
        <v>363</v>
      </c>
      <c r="M815" s="23">
        <v>396</v>
      </c>
      <c r="N815" s="23">
        <v>322</v>
      </c>
      <c r="O815" s="23">
        <v>267</v>
      </c>
      <c r="P815" s="23">
        <v>320</v>
      </c>
      <c r="Q815" s="23">
        <v>484</v>
      </c>
      <c r="R815" s="23">
        <v>344</v>
      </c>
      <c r="S815" s="2">
        <v>392</v>
      </c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</row>
    <row r="816" spans="1:39" x14ac:dyDescent="0.2">
      <c r="A816" s="22" t="s">
        <v>153</v>
      </c>
      <c r="B816" s="16">
        <f>SUM($E816:$N816)</f>
        <v>167</v>
      </c>
      <c r="C816" s="16">
        <f>SUM($O816:$Z816)</f>
        <v>326</v>
      </c>
      <c r="D816" s="16">
        <f>SUM(B816,C816)</f>
        <v>493</v>
      </c>
      <c r="E816" s="15"/>
      <c r="F816" s="15"/>
      <c r="G816" s="15"/>
      <c r="H816" s="15"/>
      <c r="I816" s="15"/>
      <c r="J816" s="15"/>
      <c r="K816" s="15"/>
      <c r="L816" s="2">
        <v>46</v>
      </c>
      <c r="M816" s="15">
        <v>78</v>
      </c>
      <c r="N816" s="15">
        <v>43</v>
      </c>
      <c r="O816" s="15">
        <v>59</v>
      </c>
      <c r="P816" s="15">
        <v>64</v>
      </c>
      <c r="Q816" s="15">
        <v>82</v>
      </c>
      <c r="R816" s="15">
        <v>57</v>
      </c>
      <c r="S816" s="2">
        <v>64</v>
      </c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</row>
    <row r="817" spans="1:39" x14ac:dyDescent="0.2">
      <c r="A817" s="25" t="s">
        <v>152</v>
      </c>
      <c r="B817" s="24">
        <f>SUM($E817:$N817)</f>
        <v>186</v>
      </c>
      <c r="C817" s="24">
        <f>SUM($O817:$Z817)</f>
        <v>332</v>
      </c>
      <c r="D817" s="24">
        <f>SUM(B817,C817)</f>
        <v>518</v>
      </c>
      <c r="E817" s="23"/>
      <c r="F817" s="23"/>
      <c r="G817" s="23"/>
      <c r="H817" s="23"/>
      <c r="I817" s="23"/>
      <c r="J817" s="23"/>
      <c r="K817" s="23"/>
      <c r="L817" s="2">
        <v>48</v>
      </c>
      <c r="M817" s="23">
        <v>77</v>
      </c>
      <c r="N817" s="23">
        <v>61</v>
      </c>
      <c r="O817" s="23">
        <v>55</v>
      </c>
      <c r="P817" s="23">
        <v>83</v>
      </c>
      <c r="Q817" s="23">
        <v>89</v>
      </c>
      <c r="R817" s="23">
        <v>44</v>
      </c>
      <c r="S817" s="2">
        <v>61</v>
      </c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</row>
    <row r="818" spans="1:39" x14ac:dyDescent="0.2">
      <c r="A818" s="22" t="s">
        <v>151</v>
      </c>
      <c r="B818" s="16">
        <f>SUM($E818:$N818)</f>
        <v>51</v>
      </c>
      <c r="C818" s="16">
        <f>SUM($O818:$Z818)</f>
        <v>108</v>
      </c>
      <c r="D818" s="16">
        <f>SUM(B818,C818)</f>
        <v>159</v>
      </c>
      <c r="E818" s="15"/>
      <c r="F818" s="15"/>
      <c r="G818" s="15"/>
      <c r="H818" s="15"/>
      <c r="I818" s="15"/>
      <c r="J818" s="15"/>
      <c r="K818" s="15"/>
      <c r="L818" s="2">
        <v>15</v>
      </c>
      <c r="M818" s="15">
        <v>19</v>
      </c>
      <c r="N818" s="15">
        <v>17</v>
      </c>
      <c r="O818" s="15">
        <v>16</v>
      </c>
      <c r="P818" s="15">
        <v>27</v>
      </c>
      <c r="Q818" s="15">
        <v>20</v>
      </c>
      <c r="R818" s="15">
        <v>19</v>
      </c>
      <c r="S818" s="2">
        <v>26</v>
      </c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</row>
    <row r="819" spans="1:39" x14ac:dyDescent="0.2">
      <c r="A819" s="25" t="s">
        <v>150</v>
      </c>
      <c r="B819" s="24">
        <f>SUM($E819:$N819)</f>
        <v>20</v>
      </c>
      <c r="C819" s="24">
        <f>SUM($O819:$Z819)</f>
        <v>44</v>
      </c>
      <c r="D819" s="24">
        <f>SUM(B819,C819)</f>
        <v>64</v>
      </c>
      <c r="E819" s="23"/>
      <c r="F819" s="23"/>
      <c r="G819" s="23"/>
      <c r="H819" s="23"/>
      <c r="I819" s="23"/>
      <c r="J819" s="23"/>
      <c r="K819" s="23"/>
      <c r="L819" s="2">
        <v>4</v>
      </c>
      <c r="M819" s="23">
        <v>8</v>
      </c>
      <c r="N819" s="23">
        <v>8</v>
      </c>
      <c r="O819" s="23">
        <v>13</v>
      </c>
      <c r="P819" s="23">
        <v>7</v>
      </c>
      <c r="Q819" s="23">
        <v>11</v>
      </c>
      <c r="R819" s="23">
        <v>8</v>
      </c>
      <c r="S819" s="2">
        <v>5</v>
      </c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</row>
    <row r="820" spans="1:39" x14ac:dyDescent="0.2">
      <c r="A820" s="28"/>
      <c r="B820" s="8"/>
      <c r="C820" s="8"/>
      <c r="D820" s="8"/>
      <c r="L820" s="2"/>
      <c r="S820" s="2"/>
    </row>
    <row r="821" spans="1:39" x14ac:dyDescent="0.2">
      <c r="A821" s="27" t="s">
        <v>149</v>
      </c>
      <c r="B821" s="8"/>
      <c r="C821" s="8"/>
      <c r="D821" s="8"/>
      <c r="E821" s="1" t="s">
        <v>148</v>
      </c>
      <c r="L821" s="2"/>
      <c r="S821" s="2"/>
    </row>
    <row r="822" spans="1:39" x14ac:dyDescent="0.2">
      <c r="A822" s="25" t="s">
        <v>147</v>
      </c>
      <c r="B822" s="24">
        <f>SUM($E822:$N822)</f>
        <v>319</v>
      </c>
      <c r="C822" s="24">
        <f>SUM($O822:$Z822)</f>
        <v>596</v>
      </c>
      <c r="D822" s="24">
        <f>SUM(B822,C822)</f>
        <v>915</v>
      </c>
      <c r="E822" s="23"/>
      <c r="F822" s="23"/>
      <c r="G822" s="23"/>
      <c r="H822" s="23"/>
      <c r="I822" s="23"/>
      <c r="J822" s="23"/>
      <c r="K822" s="23"/>
      <c r="L822" s="2">
        <v>80</v>
      </c>
      <c r="M822" s="23">
        <v>137</v>
      </c>
      <c r="N822" s="23">
        <v>102</v>
      </c>
      <c r="O822" s="23">
        <v>101</v>
      </c>
      <c r="P822" s="23">
        <v>136</v>
      </c>
      <c r="Q822" s="23">
        <v>154</v>
      </c>
      <c r="R822" s="23">
        <v>96</v>
      </c>
      <c r="S822" s="2">
        <v>109</v>
      </c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</row>
    <row r="823" spans="1:39" x14ac:dyDescent="0.2">
      <c r="A823" s="22" t="s">
        <v>146</v>
      </c>
      <c r="B823" s="16">
        <f>SUM($E823:$N823)</f>
        <v>3</v>
      </c>
      <c r="C823" s="16">
        <f>SUM($O823:$Z823)</f>
        <v>9</v>
      </c>
      <c r="D823" s="16">
        <f>SUM(B823,C823)</f>
        <v>12</v>
      </c>
      <c r="E823" s="15"/>
      <c r="F823" s="15"/>
      <c r="G823" s="15"/>
      <c r="H823" s="15"/>
      <c r="I823" s="15"/>
      <c r="J823" s="15"/>
      <c r="K823" s="15"/>
      <c r="L823" s="2">
        <v>1</v>
      </c>
      <c r="M823" s="15">
        <v>2</v>
      </c>
      <c r="N823" s="15"/>
      <c r="O823" s="15">
        <v>3</v>
      </c>
      <c r="P823" s="15">
        <v>1</v>
      </c>
      <c r="Q823" s="15">
        <v>2</v>
      </c>
      <c r="R823" s="15">
        <v>2</v>
      </c>
      <c r="S823" s="2">
        <v>1</v>
      </c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</row>
    <row r="824" spans="1:39" x14ac:dyDescent="0.2">
      <c r="A824" s="25" t="s">
        <v>145</v>
      </c>
      <c r="B824" s="24">
        <f>SUM($E824:$N824)</f>
        <v>94</v>
      </c>
      <c r="C824" s="24">
        <f>SUM($O824:$Z824)</f>
        <v>191</v>
      </c>
      <c r="D824" s="24">
        <f>SUM(B824,C824)</f>
        <v>285</v>
      </c>
      <c r="E824" s="23"/>
      <c r="F824" s="23"/>
      <c r="G824" s="23"/>
      <c r="H824" s="23"/>
      <c r="I824" s="23"/>
      <c r="J824" s="23"/>
      <c r="K824" s="23"/>
      <c r="L824" s="2">
        <v>29</v>
      </c>
      <c r="M824" s="23">
        <v>40</v>
      </c>
      <c r="N824" s="23">
        <v>25</v>
      </c>
      <c r="O824" s="23">
        <v>35</v>
      </c>
      <c r="P824" s="23">
        <v>43</v>
      </c>
      <c r="Q824" s="23">
        <v>42</v>
      </c>
      <c r="R824" s="23">
        <v>30</v>
      </c>
      <c r="S824" s="2">
        <v>41</v>
      </c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</row>
    <row r="825" spans="1:39" x14ac:dyDescent="0.2">
      <c r="A825" s="22" t="s">
        <v>144</v>
      </c>
      <c r="B825" s="16">
        <f>SUM($E825:$N825)</f>
        <v>8</v>
      </c>
      <c r="C825" s="16">
        <f>SUM($O825:$Z825)</f>
        <v>14</v>
      </c>
      <c r="D825" s="16">
        <f>SUM(B825,C825)</f>
        <v>22</v>
      </c>
      <c r="E825" s="15"/>
      <c r="F825" s="15"/>
      <c r="G825" s="15"/>
      <c r="H825" s="15"/>
      <c r="I825" s="15"/>
      <c r="J825" s="15"/>
      <c r="K825" s="15"/>
      <c r="L825" s="2">
        <v>3</v>
      </c>
      <c r="M825" s="15">
        <v>3</v>
      </c>
      <c r="N825" s="15">
        <v>2</v>
      </c>
      <c r="O825" s="15">
        <v>4</v>
      </c>
      <c r="P825" s="15">
        <v>1</v>
      </c>
      <c r="Q825" s="15">
        <v>4</v>
      </c>
      <c r="R825" s="15"/>
      <c r="S825" s="2">
        <v>5</v>
      </c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</row>
    <row r="826" spans="1:39" x14ac:dyDescent="0.2">
      <c r="A826" s="25" t="s">
        <v>143</v>
      </c>
      <c r="B826" s="24">
        <f>SUM($E826:$N826)</f>
        <v>1081</v>
      </c>
      <c r="C826" s="24">
        <f>SUM($O826:$Z826)</f>
        <v>1807</v>
      </c>
      <c r="D826" s="24">
        <f>SUM(B826,C826)</f>
        <v>2888</v>
      </c>
      <c r="E826" s="23"/>
      <c r="F826" s="23"/>
      <c r="G826" s="23"/>
      <c r="H826" s="23"/>
      <c r="I826" s="23"/>
      <c r="J826" s="23"/>
      <c r="K826" s="23"/>
      <c r="L826" s="2">
        <v>363</v>
      </c>
      <c r="M826" s="23">
        <v>396</v>
      </c>
      <c r="N826" s="23">
        <v>322</v>
      </c>
      <c r="O826" s="23">
        <v>267</v>
      </c>
      <c r="P826" s="23">
        <v>320</v>
      </c>
      <c r="Q826" s="23">
        <v>484</v>
      </c>
      <c r="R826" s="23">
        <v>344</v>
      </c>
      <c r="S826" s="2">
        <v>392</v>
      </c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</row>
    <row r="827" spans="1:39" x14ac:dyDescent="0.2">
      <c r="B827" s="8"/>
      <c r="C827" s="8"/>
      <c r="D827" s="8"/>
      <c r="L827" s="2"/>
      <c r="S827" s="2"/>
    </row>
    <row r="828" spans="1:39" x14ac:dyDescent="0.2">
      <c r="A828" s="13" t="s">
        <v>142</v>
      </c>
      <c r="B828" s="8"/>
      <c r="C828" s="8"/>
      <c r="D828" s="8"/>
      <c r="E828" s="1" t="s">
        <v>141</v>
      </c>
      <c r="L828" s="2"/>
      <c r="S828" s="2"/>
    </row>
    <row r="829" spans="1:39" x14ac:dyDescent="0.2">
      <c r="A829" s="25" t="s">
        <v>140</v>
      </c>
      <c r="B829" s="24">
        <f t="shared" ref="B829:B835" si="143">SUM($E829:$N829)</f>
        <v>33</v>
      </c>
      <c r="C829" s="24">
        <f t="shared" ref="C829:C835" si="144">SUM($O829:$Z829)</f>
        <v>81</v>
      </c>
      <c r="D829" s="24">
        <f t="shared" ref="D829:D835" si="145">SUM(B829,C829)</f>
        <v>114</v>
      </c>
      <c r="E829" s="23"/>
      <c r="F829" s="23"/>
      <c r="G829" s="23"/>
      <c r="H829" s="23"/>
      <c r="I829" s="23"/>
      <c r="J829" s="23"/>
      <c r="K829" s="23"/>
      <c r="L829" s="2">
        <v>12</v>
      </c>
      <c r="M829" s="23">
        <v>15</v>
      </c>
      <c r="N829" s="23">
        <v>6</v>
      </c>
      <c r="O829" s="23">
        <v>15</v>
      </c>
      <c r="P829" s="23">
        <v>16</v>
      </c>
      <c r="Q829" s="23">
        <v>20</v>
      </c>
      <c r="R829" s="23">
        <v>17</v>
      </c>
      <c r="S829" s="2">
        <v>13</v>
      </c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</row>
    <row r="830" spans="1:39" x14ac:dyDescent="0.2">
      <c r="A830" s="22" t="s">
        <v>139</v>
      </c>
      <c r="B830" s="16">
        <f t="shared" si="143"/>
        <v>714</v>
      </c>
      <c r="C830" s="16">
        <f t="shared" si="144"/>
        <v>1033</v>
      </c>
      <c r="D830" s="16">
        <f t="shared" si="145"/>
        <v>1747</v>
      </c>
      <c r="E830" s="15"/>
      <c r="F830" s="15"/>
      <c r="G830" s="15"/>
      <c r="H830" s="15"/>
      <c r="I830" s="15"/>
      <c r="J830" s="15"/>
      <c r="K830" s="15"/>
      <c r="L830" s="2">
        <v>260</v>
      </c>
      <c r="M830" s="15">
        <v>269</v>
      </c>
      <c r="N830" s="15">
        <v>185</v>
      </c>
      <c r="O830" s="15">
        <v>151</v>
      </c>
      <c r="P830" s="15">
        <v>181</v>
      </c>
      <c r="Q830" s="15">
        <v>282</v>
      </c>
      <c r="R830" s="15">
        <v>187</v>
      </c>
      <c r="S830" s="2">
        <v>232</v>
      </c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</row>
    <row r="831" spans="1:39" x14ac:dyDescent="0.2">
      <c r="A831" s="25" t="s">
        <v>138</v>
      </c>
      <c r="B831" s="24">
        <f t="shared" si="143"/>
        <v>2</v>
      </c>
      <c r="C831" s="24">
        <f t="shared" si="144"/>
        <v>8</v>
      </c>
      <c r="D831" s="24">
        <f t="shared" si="145"/>
        <v>10</v>
      </c>
      <c r="E831" s="23"/>
      <c r="F831" s="23"/>
      <c r="G831" s="23"/>
      <c r="H831" s="23"/>
      <c r="I831" s="23"/>
      <c r="J831" s="23"/>
      <c r="K831" s="23"/>
      <c r="L831" s="2">
        <v>1</v>
      </c>
      <c r="M831" s="23"/>
      <c r="N831" s="23">
        <v>1</v>
      </c>
      <c r="O831" s="23"/>
      <c r="P831" s="23">
        <v>1</v>
      </c>
      <c r="Q831" s="23">
        <v>2</v>
      </c>
      <c r="R831" s="23">
        <v>1</v>
      </c>
      <c r="S831" s="2">
        <v>4</v>
      </c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</row>
    <row r="832" spans="1:39" x14ac:dyDescent="0.2">
      <c r="A832" s="22" t="s">
        <v>137</v>
      </c>
      <c r="B832" s="16">
        <f t="shared" si="143"/>
        <v>0</v>
      </c>
      <c r="C832" s="16">
        <f t="shared" si="144"/>
        <v>0</v>
      </c>
      <c r="D832" s="16">
        <f t="shared" si="145"/>
        <v>0</v>
      </c>
      <c r="E832" s="15"/>
      <c r="F832" s="15"/>
      <c r="G832" s="15"/>
      <c r="H832" s="15"/>
      <c r="I832" s="15"/>
      <c r="J832" s="15"/>
      <c r="K832" s="15"/>
      <c r="L832" s="2"/>
      <c r="M832" s="15"/>
      <c r="N832" s="15"/>
      <c r="O832" s="15"/>
      <c r="P832" s="15"/>
      <c r="Q832" s="15"/>
      <c r="R832" s="15"/>
      <c r="S832" s="2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</row>
    <row r="833" spans="1:39" x14ac:dyDescent="0.2">
      <c r="A833" s="25" t="s">
        <v>136</v>
      </c>
      <c r="B833" s="24">
        <f t="shared" si="143"/>
        <v>1</v>
      </c>
      <c r="C833" s="24">
        <f t="shared" si="144"/>
        <v>0</v>
      </c>
      <c r="D833" s="24">
        <f t="shared" si="145"/>
        <v>1</v>
      </c>
      <c r="E833" s="23"/>
      <c r="F833" s="23"/>
      <c r="G833" s="23"/>
      <c r="H833" s="23"/>
      <c r="I833" s="23"/>
      <c r="J833" s="23"/>
      <c r="K833" s="23"/>
      <c r="L833" s="2"/>
      <c r="M833" s="23">
        <v>1</v>
      </c>
      <c r="N833" s="23"/>
      <c r="O833" s="23"/>
      <c r="P833" s="23"/>
      <c r="Q833" s="23"/>
      <c r="R833" s="23"/>
      <c r="S833" s="2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</row>
    <row r="834" spans="1:39" x14ac:dyDescent="0.2">
      <c r="A834" s="22" t="s">
        <v>135</v>
      </c>
      <c r="B834" s="16">
        <f t="shared" si="143"/>
        <v>17</v>
      </c>
      <c r="C834" s="16">
        <f t="shared" si="144"/>
        <v>29</v>
      </c>
      <c r="D834" s="16">
        <f t="shared" si="145"/>
        <v>46</v>
      </c>
      <c r="E834" s="15"/>
      <c r="F834" s="15"/>
      <c r="G834" s="15"/>
      <c r="H834" s="15"/>
      <c r="I834" s="15"/>
      <c r="J834" s="15"/>
      <c r="K834" s="15"/>
      <c r="L834" s="2">
        <v>3</v>
      </c>
      <c r="M834" s="15">
        <v>10</v>
      </c>
      <c r="N834" s="15">
        <v>4</v>
      </c>
      <c r="O834" s="15">
        <v>2</v>
      </c>
      <c r="P834" s="15">
        <v>4</v>
      </c>
      <c r="Q834" s="15">
        <v>6</v>
      </c>
      <c r="R834" s="15">
        <v>10</v>
      </c>
      <c r="S834" s="2">
        <v>7</v>
      </c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</row>
    <row r="835" spans="1:39" x14ac:dyDescent="0.2">
      <c r="A835" s="25" t="s">
        <v>134</v>
      </c>
      <c r="B835" s="24">
        <f t="shared" si="143"/>
        <v>725</v>
      </c>
      <c r="C835" s="24">
        <f t="shared" si="144"/>
        <v>1431</v>
      </c>
      <c r="D835" s="24">
        <f t="shared" si="145"/>
        <v>2156</v>
      </c>
      <c r="E835" s="23"/>
      <c r="F835" s="23"/>
      <c r="G835" s="23"/>
      <c r="H835" s="23"/>
      <c r="I835" s="23"/>
      <c r="J835" s="23"/>
      <c r="K835" s="23"/>
      <c r="L835" s="2">
        <v>199</v>
      </c>
      <c r="M835" s="23">
        <v>276</v>
      </c>
      <c r="N835" s="23">
        <v>250</v>
      </c>
      <c r="O835" s="23">
        <v>236</v>
      </c>
      <c r="P835" s="23">
        <v>293</v>
      </c>
      <c r="Q835" s="23">
        <v>367</v>
      </c>
      <c r="R835" s="23">
        <v>253</v>
      </c>
      <c r="S835" s="2">
        <v>282</v>
      </c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</row>
    <row r="836" spans="1:39" x14ac:dyDescent="0.2">
      <c r="A836" s="22" t="s">
        <v>0</v>
      </c>
      <c r="B836" s="16"/>
      <c r="C836" s="16"/>
      <c r="D836" s="16"/>
      <c r="E836" s="15"/>
      <c r="F836" s="15"/>
      <c r="G836" s="15"/>
      <c r="H836" s="15"/>
      <c r="I836" s="15"/>
      <c r="J836" s="15"/>
      <c r="K836" s="15"/>
      <c r="L836" s="2">
        <v>1</v>
      </c>
      <c r="M836" s="15">
        <v>7</v>
      </c>
      <c r="N836" s="15">
        <v>5</v>
      </c>
      <c r="O836" s="15">
        <v>6</v>
      </c>
      <c r="P836" s="15">
        <v>6</v>
      </c>
      <c r="Q836" s="15">
        <v>9</v>
      </c>
      <c r="R836" s="15">
        <v>4</v>
      </c>
      <c r="S836" s="2">
        <v>10</v>
      </c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</row>
    <row r="837" spans="1:39" x14ac:dyDescent="0.2">
      <c r="B837" s="8"/>
      <c r="C837" s="8"/>
      <c r="D837" s="8"/>
      <c r="L837" s="2"/>
      <c r="S837" s="2"/>
    </row>
    <row r="838" spans="1:39" x14ac:dyDescent="0.2">
      <c r="A838" s="26" t="s">
        <v>133</v>
      </c>
      <c r="B838" s="8"/>
      <c r="C838" s="8"/>
      <c r="D838" s="8"/>
      <c r="L838" s="2"/>
      <c r="S838" s="2"/>
    </row>
    <row r="839" spans="1:39" x14ac:dyDescent="0.2">
      <c r="A839" s="25" t="s">
        <v>132</v>
      </c>
      <c r="B839" s="24">
        <f t="shared" ref="B839:B866" si="146">SUM($E839:$N839)</f>
        <v>0</v>
      </c>
      <c r="C839" s="24">
        <f t="shared" ref="C839:C866" si="147">SUM($O839:$Z839)</f>
        <v>0</v>
      </c>
      <c r="D839" s="24">
        <f t="shared" ref="D839:D866" si="148">SUM(B839,C839)</f>
        <v>0</v>
      </c>
      <c r="E839" s="23"/>
      <c r="F839" s="23"/>
      <c r="G839" s="23"/>
      <c r="H839" s="23"/>
      <c r="I839" s="23"/>
      <c r="J839" s="23"/>
      <c r="K839" s="23"/>
      <c r="L839" s="2"/>
      <c r="M839" s="23"/>
      <c r="N839" s="23"/>
      <c r="O839" s="23"/>
      <c r="P839" s="23"/>
      <c r="Q839" s="23"/>
      <c r="R839" s="23"/>
      <c r="S839" s="2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</row>
    <row r="840" spans="1:39" x14ac:dyDescent="0.2">
      <c r="A840" s="22" t="s">
        <v>131</v>
      </c>
      <c r="B840" s="16">
        <f t="shared" si="146"/>
        <v>0</v>
      </c>
      <c r="C840" s="16">
        <f t="shared" si="147"/>
        <v>0</v>
      </c>
      <c r="D840" s="16">
        <f t="shared" si="148"/>
        <v>0</v>
      </c>
      <c r="E840" s="15"/>
      <c r="F840" s="15"/>
      <c r="G840" s="15"/>
      <c r="H840" s="15"/>
      <c r="I840" s="15"/>
      <c r="J840" s="15"/>
      <c r="K840" s="15"/>
      <c r="L840" s="2"/>
      <c r="M840" s="15"/>
      <c r="N840" s="15"/>
      <c r="O840" s="15"/>
      <c r="P840" s="15"/>
      <c r="Q840" s="15"/>
      <c r="R840" s="15"/>
      <c r="S840" s="2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</row>
    <row r="841" spans="1:39" x14ac:dyDescent="0.2">
      <c r="A841" s="25" t="s">
        <v>130</v>
      </c>
      <c r="B841" s="24">
        <f t="shared" si="146"/>
        <v>0</v>
      </c>
      <c r="C841" s="24">
        <f t="shared" si="147"/>
        <v>0</v>
      </c>
      <c r="D841" s="24">
        <f t="shared" si="148"/>
        <v>0</v>
      </c>
      <c r="E841" s="23"/>
      <c r="F841" s="23"/>
      <c r="G841" s="23"/>
      <c r="H841" s="23"/>
      <c r="I841" s="23"/>
      <c r="J841" s="23"/>
      <c r="K841" s="23"/>
      <c r="L841" s="2"/>
      <c r="M841" s="23"/>
      <c r="N841" s="23"/>
      <c r="O841" s="23"/>
      <c r="P841" s="23"/>
      <c r="Q841" s="23"/>
      <c r="R841" s="23"/>
      <c r="S841" s="2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</row>
    <row r="842" spans="1:39" x14ac:dyDescent="0.2">
      <c r="A842" s="22" t="s">
        <v>129</v>
      </c>
      <c r="B842" s="16">
        <f t="shared" si="146"/>
        <v>0</v>
      </c>
      <c r="C842" s="16">
        <f t="shared" si="147"/>
        <v>0</v>
      </c>
      <c r="D842" s="16">
        <f t="shared" si="148"/>
        <v>0</v>
      </c>
      <c r="E842" s="15"/>
      <c r="F842" s="15"/>
      <c r="G842" s="15"/>
      <c r="H842" s="15"/>
      <c r="I842" s="15"/>
      <c r="J842" s="15"/>
      <c r="K842" s="15"/>
      <c r="L842" s="2"/>
      <c r="M842" s="15"/>
      <c r="N842" s="15"/>
      <c r="O842" s="15"/>
      <c r="P842" s="15"/>
      <c r="Q842" s="15"/>
      <c r="R842" s="15"/>
      <c r="S842" s="2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</row>
    <row r="843" spans="1:39" x14ac:dyDescent="0.2">
      <c r="A843" s="25" t="s">
        <v>128</v>
      </c>
      <c r="B843" s="24">
        <f t="shared" si="146"/>
        <v>0</v>
      </c>
      <c r="C843" s="24">
        <f t="shared" si="147"/>
        <v>0</v>
      </c>
      <c r="D843" s="24">
        <f t="shared" si="148"/>
        <v>0</v>
      </c>
      <c r="E843" s="23"/>
      <c r="F843" s="23"/>
      <c r="G843" s="23"/>
      <c r="H843" s="23"/>
      <c r="I843" s="23"/>
      <c r="J843" s="23"/>
      <c r="K843" s="23"/>
      <c r="L843" s="2"/>
      <c r="M843" s="23"/>
      <c r="N843" s="23"/>
      <c r="O843" s="23"/>
      <c r="P843" s="23"/>
      <c r="Q843" s="23"/>
      <c r="R843" s="23"/>
      <c r="S843" s="2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</row>
    <row r="844" spans="1:39" x14ac:dyDescent="0.2">
      <c r="A844" s="22" t="s">
        <v>127</v>
      </c>
      <c r="B844" s="16">
        <f t="shared" si="146"/>
        <v>0</v>
      </c>
      <c r="C844" s="16">
        <f t="shared" si="147"/>
        <v>0</v>
      </c>
      <c r="D844" s="16">
        <f t="shared" si="148"/>
        <v>0</v>
      </c>
      <c r="E844" s="15"/>
      <c r="F844" s="15"/>
      <c r="G844" s="15"/>
      <c r="H844" s="15"/>
      <c r="I844" s="15"/>
      <c r="J844" s="15"/>
      <c r="K844" s="15"/>
      <c r="L844" s="2"/>
      <c r="M844" s="15"/>
      <c r="N844" s="15"/>
      <c r="O844" s="15"/>
      <c r="P844" s="15"/>
      <c r="Q844" s="15"/>
      <c r="R844" s="15"/>
      <c r="S844" s="2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</row>
    <row r="845" spans="1:39" x14ac:dyDescent="0.2">
      <c r="A845" s="25" t="s">
        <v>126</v>
      </c>
      <c r="B845" s="24">
        <f t="shared" si="146"/>
        <v>0</v>
      </c>
      <c r="C845" s="24">
        <f t="shared" si="147"/>
        <v>0</v>
      </c>
      <c r="D845" s="24">
        <f t="shared" si="148"/>
        <v>0</v>
      </c>
      <c r="E845" s="23"/>
      <c r="F845" s="23"/>
      <c r="G845" s="23"/>
      <c r="H845" s="23"/>
      <c r="I845" s="23"/>
      <c r="J845" s="23"/>
      <c r="K845" s="23"/>
      <c r="L845" s="2"/>
      <c r="M845" s="23"/>
      <c r="N845" s="23"/>
      <c r="O845" s="23"/>
      <c r="P845" s="23"/>
      <c r="Q845" s="23"/>
      <c r="R845" s="23"/>
      <c r="S845" s="2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</row>
    <row r="846" spans="1:39" x14ac:dyDescent="0.2">
      <c r="A846" s="22" t="s">
        <v>125</v>
      </c>
      <c r="B846" s="16">
        <f t="shared" si="146"/>
        <v>0</v>
      </c>
      <c r="C846" s="16">
        <f t="shared" si="147"/>
        <v>0</v>
      </c>
      <c r="D846" s="16">
        <f t="shared" si="148"/>
        <v>0</v>
      </c>
      <c r="E846" s="15"/>
      <c r="F846" s="15"/>
      <c r="G846" s="15"/>
      <c r="H846" s="15"/>
      <c r="I846" s="15"/>
      <c r="J846" s="15"/>
      <c r="K846" s="15"/>
      <c r="L846" s="2"/>
      <c r="M846" s="15"/>
      <c r="N846" s="15"/>
      <c r="O846" s="15"/>
      <c r="P846" s="15"/>
      <c r="Q846" s="15"/>
      <c r="R846" s="15"/>
      <c r="S846" s="2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</row>
    <row r="847" spans="1:39" x14ac:dyDescent="0.2">
      <c r="A847" s="25" t="s">
        <v>124</v>
      </c>
      <c r="B847" s="24">
        <f t="shared" si="146"/>
        <v>0</v>
      </c>
      <c r="C847" s="24">
        <f t="shared" si="147"/>
        <v>0</v>
      </c>
      <c r="D847" s="24">
        <f t="shared" si="148"/>
        <v>0</v>
      </c>
      <c r="E847" s="23"/>
      <c r="F847" s="23"/>
      <c r="G847" s="23"/>
      <c r="H847" s="23"/>
      <c r="I847" s="23"/>
      <c r="J847" s="23"/>
      <c r="K847" s="23"/>
      <c r="L847" s="2"/>
      <c r="M847" s="23"/>
      <c r="N847" s="23"/>
      <c r="O847" s="23"/>
      <c r="P847" s="23"/>
      <c r="Q847" s="23"/>
      <c r="R847" s="23"/>
      <c r="S847" s="2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</row>
    <row r="848" spans="1:39" x14ac:dyDescent="0.2">
      <c r="A848" s="22" t="s">
        <v>123</v>
      </c>
      <c r="B848" s="16">
        <f t="shared" si="146"/>
        <v>0</v>
      </c>
      <c r="C848" s="16">
        <f t="shared" si="147"/>
        <v>0</v>
      </c>
      <c r="D848" s="16">
        <f t="shared" si="148"/>
        <v>0</v>
      </c>
      <c r="E848" s="15"/>
      <c r="F848" s="15"/>
      <c r="G848" s="15"/>
      <c r="H848" s="15"/>
      <c r="I848" s="15"/>
      <c r="J848" s="15"/>
      <c r="K848" s="15"/>
      <c r="L848" s="2"/>
      <c r="M848" s="15"/>
      <c r="N848" s="15"/>
      <c r="O848" s="15"/>
      <c r="P848" s="15"/>
      <c r="Q848" s="15"/>
      <c r="R848" s="15"/>
      <c r="S848" s="2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</row>
    <row r="849" spans="1:39" x14ac:dyDescent="0.2">
      <c r="A849" s="25" t="s">
        <v>122</v>
      </c>
      <c r="B849" s="24">
        <f t="shared" si="146"/>
        <v>0</v>
      </c>
      <c r="C849" s="24">
        <f t="shared" si="147"/>
        <v>0</v>
      </c>
      <c r="D849" s="24">
        <f t="shared" si="148"/>
        <v>0</v>
      </c>
      <c r="E849" s="23"/>
      <c r="F849" s="23"/>
      <c r="G849" s="23"/>
      <c r="H849" s="23"/>
      <c r="I849" s="23"/>
      <c r="J849" s="23"/>
      <c r="K849" s="23"/>
      <c r="L849" s="2"/>
      <c r="M849" s="23"/>
      <c r="N849" s="23"/>
      <c r="O849" s="23"/>
      <c r="P849" s="23"/>
      <c r="Q849" s="23"/>
      <c r="R849" s="23"/>
      <c r="S849" s="2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</row>
    <row r="850" spans="1:39" x14ac:dyDescent="0.2">
      <c r="A850" s="22" t="s">
        <v>121</v>
      </c>
      <c r="B850" s="16">
        <f t="shared" si="146"/>
        <v>0</v>
      </c>
      <c r="C850" s="16">
        <f t="shared" si="147"/>
        <v>0</v>
      </c>
      <c r="D850" s="16">
        <f t="shared" si="148"/>
        <v>0</v>
      </c>
      <c r="E850" s="15"/>
      <c r="F850" s="15"/>
      <c r="G850" s="15"/>
      <c r="H850" s="15"/>
      <c r="I850" s="15"/>
      <c r="J850" s="15"/>
      <c r="K850" s="15"/>
      <c r="L850" s="2"/>
      <c r="M850" s="15"/>
      <c r="N850" s="15"/>
      <c r="O850" s="15"/>
      <c r="P850" s="15"/>
      <c r="Q850" s="15"/>
      <c r="R850" s="15"/>
      <c r="S850" s="2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</row>
    <row r="851" spans="1:39" x14ac:dyDescent="0.2">
      <c r="A851" s="25" t="s">
        <v>120</v>
      </c>
      <c r="B851" s="24">
        <f t="shared" si="146"/>
        <v>0</v>
      </c>
      <c r="C851" s="24">
        <f t="shared" si="147"/>
        <v>0</v>
      </c>
      <c r="D851" s="24">
        <f t="shared" si="148"/>
        <v>0</v>
      </c>
      <c r="E851" s="23"/>
      <c r="F851" s="23"/>
      <c r="G851" s="23"/>
      <c r="H851" s="23"/>
      <c r="I851" s="23"/>
      <c r="J851" s="23"/>
      <c r="K851" s="23"/>
      <c r="L851" s="2"/>
      <c r="M851" s="23"/>
      <c r="N851" s="23"/>
      <c r="O851" s="23"/>
      <c r="P851" s="23"/>
      <c r="Q851" s="23"/>
      <c r="R851" s="23"/>
      <c r="S851" s="2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</row>
    <row r="852" spans="1:39" x14ac:dyDescent="0.2">
      <c r="A852" s="22" t="s">
        <v>119</v>
      </c>
      <c r="B852" s="16">
        <f t="shared" si="146"/>
        <v>0</v>
      </c>
      <c r="C852" s="16">
        <f t="shared" si="147"/>
        <v>0</v>
      </c>
      <c r="D852" s="16">
        <f t="shared" si="148"/>
        <v>0</v>
      </c>
      <c r="E852" s="15"/>
      <c r="F852" s="15"/>
      <c r="G852" s="15"/>
      <c r="H852" s="15"/>
      <c r="I852" s="15"/>
      <c r="J852" s="15"/>
      <c r="K852" s="15"/>
      <c r="L852" s="2"/>
      <c r="M852" s="15"/>
      <c r="N852" s="15"/>
      <c r="O852" s="15"/>
      <c r="P852" s="15"/>
      <c r="Q852" s="15"/>
      <c r="R852" s="15"/>
      <c r="S852" s="2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</row>
    <row r="853" spans="1:39" x14ac:dyDescent="0.2">
      <c r="A853" s="25" t="s">
        <v>118</v>
      </c>
      <c r="B853" s="24">
        <f t="shared" si="146"/>
        <v>0</v>
      </c>
      <c r="C853" s="24">
        <f t="shared" si="147"/>
        <v>0</v>
      </c>
      <c r="D853" s="24">
        <f t="shared" si="148"/>
        <v>0</v>
      </c>
      <c r="E853" s="23"/>
      <c r="F853" s="23"/>
      <c r="G853" s="23"/>
      <c r="H853" s="23"/>
      <c r="I853" s="23"/>
      <c r="J853" s="23"/>
      <c r="K853" s="23"/>
      <c r="L853" s="2"/>
      <c r="M853" s="23"/>
      <c r="N853" s="23"/>
      <c r="O853" s="23"/>
      <c r="P853" s="23"/>
      <c r="Q853" s="23"/>
      <c r="R853" s="23"/>
      <c r="S853" s="2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</row>
    <row r="854" spans="1:39" x14ac:dyDescent="0.2">
      <c r="A854" s="22" t="s">
        <v>117</v>
      </c>
      <c r="B854" s="16">
        <f t="shared" si="146"/>
        <v>0</v>
      </c>
      <c r="C854" s="16">
        <f t="shared" si="147"/>
        <v>0</v>
      </c>
      <c r="D854" s="16">
        <f t="shared" si="148"/>
        <v>0</v>
      </c>
      <c r="E854" s="15"/>
      <c r="F854" s="15"/>
      <c r="G854" s="15"/>
      <c r="H854" s="15"/>
      <c r="I854" s="15"/>
      <c r="J854" s="15"/>
      <c r="K854" s="15"/>
      <c r="L854" s="2"/>
      <c r="M854" s="15"/>
      <c r="N854" s="15"/>
      <c r="O854" s="15"/>
      <c r="P854" s="15"/>
      <c r="Q854" s="15"/>
      <c r="R854" s="15"/>
      <c r="S854" s="2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</row>
    <row r="855" spans="1:39" x14ac:dyDescent="0.2">
      <c r="A855" s="25" t="s">
        <v>116</v>
      </c>
      <c r="B855" s="24">
        <f t="shared" si="146"/>
        <v>0</v>
      </c>
      <c r="C855" s="24">
        <f t="shared" si="147"/>
        <v>0</v>
      </c>
      <c r="D855" s="24">
        <f t="shared" si="148"/>
        <v>0</v>
      </c>
      <c r="E855" s="23"/>
      <c r="F855" s="23"/>
      <c r="G855" s="23"/>
      <c r="H855" s="23"/>
      <c r="I855" s="23"/>
      <c r="J855" s="23"/>
      <c r="K855" s="23"/>
      <c r="L855" s="2"/>
      <c r="M855" s="23"/>
      <c r="N855" s="23"/>
      <c r="O855" s="23"/>
      <c r="P855" s="23"/>
      <c r="Q855" s="23"/>
      <c r="R855" s="23"/>
      <c r="S855" s="2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</row>
    <row r="856" spans="1:39" x14ac:dyDescent="0.2">
      <c r="A856" s="22" t="s">
        <v>115</v>
      </c>
      <c r="B856" s="16">
        <f t="shared" si="146"/>
        <v>0</v>
      </c>
      <c r="C856" s="16">
        <f t="shared" si="147"/>
        <v>0</v>
      </c>
      <c r="D856" s="16">
        <f t="shared" si="148"/>
        <v>0</v>
      </c>
      <c r="E856" s="15"/>
      <c r="F856" s="15"/>
      <c r="G856" s="15"/>
      <c r="H856" s="15"/>
      <c r="I856" s="15"/>
      <c r="J856" s="15"/>
      <c r="K856" s="15"/>
      <c r="L856" s="2"/>
      <c r="M856" s="15"/>
      <c r="N856" s="15"/>
      <c r="O856" s="15"/>
      <c r="P856" s="15"/>
      <c r="Q856" s="15"/>
      <c r="R856" s="15"/>
      <c r="S856" s="2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</row>
    <row r="857" spans="1:39" x14ac:dyDescent="0.2">
      <c r="A857" s="25" t="s">
        <v>114</v>
      </c>
      <c r="B857" s="24">
        <f t="shared" si="146"/>
        <v>0</v>
      </c>
      <c r="C857" s="24">
        <f t="shared" si="147"/>
        <v>0</v>
      </c>
      <c r="D857" s="24">
        <f t="shared" si="148"/>
        <v>0</v>
      </c>
      <c r="E857" s="23"/>
      <c r="F857" s="23"/>
      <c r="G857" s="23"/>
      <c r="H857" s="23"/>
      <c r="I857" s="23"/>
      <c r="J857" s="23"/>
      <c r="K857" s="23"/>
      <c r="L857" s="2"/>
      <c r="M857" s="23"/>
      <c r="N857" s="23"/>
      <c r="O857" s="23"/>
      <c r="P857" s="23"/>
      <c r="Q857" s="23"/>
      <c r="R857" s="23"/>
      <c r="S857" s="2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</row>
    <row r="858" spans="1:39" x14ac:dyDescent="0.2">
      <c r="A858" s="22" t="s">
        <v>113</v>
      </c>
      <c r="B858" s="16">
        <f t="shared" si="146"/>
        <v>0</v>
      </c>
      <c r="C858" s="16">
        <f t="shared" si="147"/>
        <v>0</v>
      </c>
      <c r="D858" s="16">
        <f t="shared" si="148"/>
        <v>0</v>
      </c>
      <c r="E858" s="15"/>
      <c r="F858" s="15"/>
      <c r="G858" s="15"/>
      <c r="H858" s="15"/>
      <c r="I858" s="15"/>
      <c r="J858" s="15"/>
      <c r="K858" s="15"/>
      <c r="L858" s="2"/>
      <c r="M858" s="15"/>
      <c r="N858" s="15"/>
      <c r="O858" s="15"/>
      <c r="P858" s="15"/>
      <c r="Q858" s="15"/>
      <c r="R858" s="15"/>
      <c r="S858" s="2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</row>
    <row r="859" spans="1:39" x14ac:dyDescent="0.2">
      <c r="A859" s="25" t="s">
        <v>112</v>
      </c>
      <c r="B859" s="24">
        <f t="shared" si="146"/>
        <v>0</v>
      </c>
      <c r="C859" s="24">
        <f t="shared" si="147"/>
        <v>0</v>
      </c>
      <c r="D859" s="24">
        <f t="shared" si="148"/>
        <v>0</v>
      </c>
      <c r="E859" s="23"/>
      <c r="F859" s="23"/>
      <c r="G859" s="23"/>
      <c r="H859" s="23"/>
      <c r="I859" s="23"/>
      <c r="J859" s="23"/>
      <c r="K859" s="23"/>
      <c r="L859" s="2"/>
      <c r="M859" s="23"/>
      <c r="N859" s="23"/>
      <c r="O859" s="23"/>
      <c r="P859" s="23"/>
      <c r="Q859" s="23"/>
      <c r="R859" s="23"/>
      <c r="S859" s="2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</row>
    <row r="860" spans="1:39" x14ac:dyDescent="0.2">
      <c r="A860" s="22" t="s">
        <v>111</v>
      </c>
      <c r="B860" s="16">
        <f t="shared" si="146"/>
        <v>0</v>
      </c>
      <c r="C860" s="16">
        <f t="shared" si="147"/>
        <v>0</v>
      </c>
      <c r="D860" s="16">
        <f t="shared" si="148"/>
        <v>0</v>
      </c>
      <c r="E860" s="15"/>
      <c r="F860" s="15"/>
      <c r="G860" s="15"/>
      <c r="H860" s="15"/>
      <c r="I860" s="15"/>
      <c r="J860" s="15"/>
      <c r="K860" s="15"/>
      <c r="L860" s="2"/>
      <c r="M860" s="15"/>
      <c r="N860" s="15"/>
      <c r="O860" s="15"/>
      <c r="P860" s="15"/>
      <c r="Q860" s="15"/>
      <c r="R860" s="15"/>
      <c r="S860" s="2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</row>
    <row r="861" spans="1:39" x14ac:dyDescent="0.2">
      <c r="A861" s="25" t="s">
        <v>110</v>
      </c>
      <c r="B861" s="24">
        <f t="shared" si="146"/>
        <v>0</v>
      </c>
      <c r="C861" s="24">
        <f t="shared" si="147"/>
        <v>0</v>
      </c>
      <c r="D861" s="24">
        <f t="shared" si="148"/>
        <v>0</v>
      </c>
      <c r="E861" s="23"/>
      <c r="F861" s="23"/>
      <c r="G861" s="23"/>
      <c r="H861" s="23"/>
      <c r="I861" s="23"/>
      <c r="J861" s="23"/>
      <c r="K861" s="23"/>
      <c r="L861" s="2"/>
      <c r="M861" s="23"/>
      <c r="N861" s="23"/>
      <c r="O861" s="23"/>
      <c r="P861" s="23"/>
      <c r="Q861" s="23"/>
      <c r="R861" s="23"/>
      <c r="S861" s="2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</row>
    <row r="862" spans="1:39" x14ac:dyDescent="0.2">
      <c r="A862" s="22" t="s">
        <v>109</v>
      </c>
      <c r="B862" s="16">
        <f t="shared" si="146"/>
        <v>0</v>
      </c>
      <c r="C862" s="16">
        <f t="shared" si="147"/>
        <v>0</v>
      </c>
      <c r="D862" s="16">
        <f t="shared" si="148"/>
        <v>0</v>
      </c>
      <c r="E862" s="15"/>
      <c r="F862" s="15"/>
      <c r="G862" s="15"/>
      <c r="H862" s="15"/>
      <c r="I862" s="15"/>
      <c r="J862" s="15"/>
      <c r="K862" s="15"/>
      <c r="L862" s="2"/>
      <c r="M862" s="15"/>
      <c r="N862" s="15"/>
      <c r="O862" s="15"/>
      <c r="P862" s="15"/>
      <c r="Q862" s="15"/>
      <c r="R862" s="15"/>
      <c r="S862" s="2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</row>
    <row r="863" spans="1:39" x14ac:dyDescent="0.2">
      <c r="A863" s="25" t="s">
        <v>108</v>
      </c>
      <c r="B863" s="24">
        <f t="shared" si="146"/>
        <v>0</v>
      </c>
      <c r="C863" s="24">
        <f t="shared" si="147"/>
        <v>0</v>
      </c>
      <c r="D863" s="24">
        <f t="shared" si="148"/>
        <v>0</v>
      </c>
      <c r="E863" s="23"/>
      <c r="F863" s="23"/>
      <c r="G863" s="23"/>
      <c r="H863" s="23"/>
      <c r="I863" s="23"/>
      <c r="J863" s="23"/>
      <c r="K863" s="23"/>
      <c r="L863" s="2"/>
      <c r="M863" s="23"/>
      <c r="N863" s="23"/>
      <c r="O863" s="23"/>
      <c r="P863" s="23"/>
      <c r="Q863" s="23"/>
      <c r="R863" s="23"/>
      <c r="S863" s="2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</row>
    <row r="864" spans="1:39" x14ac:dyDescent="0.2">
      <c r="A864" s="22" t="s">
        <v>107</v>
      </c>
      <c r="B864" s="16">
        <f t="shared" si="146"/>
        <v>0</v>
      </c>
      <c r="C864" s="16">
        <f t="shared" si="147"/>
        <v>0</v>
      </c>
      <c r="D864" s="16">
        <f t="shared" si="148"/>
        <v>0</v>
      </c>
      <c r="E864" s="15"/>
      <c r="F864" s="15"/>
      <c r="G864" s="15"/>
      <c r="H864" s="15"/>
      <c r="I864" s="15"/>
      <c r="J864" s="15"/>
      <c r="K864" s="15"/>
      <c r="L864" s="2"/>
      <c r="M864" s="15"/>
      <c r="N864" s="15"/>
      <c r="O864" s="15"/>
      <c r="P864" s="15"/>
      <c r="Q864" s="15"/>
      <c r="R864" s="15"/>
      <c r="S864" s="2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</row>
    <row r="865" spans="1:39" x14ac:dyDescent="0.2">
      <c r="A865" s="25" t="s">
        <v>50</v>
      </c>
      <c r="B865" s="24">
        <f t="shared" si="146"/>
        <v>0</v>
      </c>
      <c r="C865" s="24">
        <f t="shared" si="147"/>
        <v>0</v>
      </c>
      <c r="D865" s="24">
        <f t="shared" si="148"/>
        <v>0</v>
      </c>
      <c r="E865" s="23"/>
      <c r="F865" s="23"/>
      <c r="G865" s="23"/>
      <c r="H865" s="23"/>
      <c r="I865" s="23"/>
      <c r="J865" s="23"/>
      <c r="K865" s="23"/>
      <c r="L865" s="2"/>
      <c r="M865" s="23"/>
      <c r="N865" s="23"/>
      <c r="O865" s="23"/>
      <c r="P865" s="23"/>
      <c r="Q865" s="23"/>
      <c r="R865" s="23"/>
      <c r="S865" s="2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</row>
    <row r="866" spans="1:39" x14ac:dyDescent="0.2">
      <c r="A866" s="22" t="s">
        <v>0</v>
      </c>
      <c r="B866" s="16">
        <f t="shared" si="146"/>
        <v>0</v>
      </c>
      <c r="C866" s="16">
        <f t="shared" si="147"/>
        <v>0</v>
      </c>
      <c r="D866" s="16">
        <f t="shared" si="148"/>
        <v>0</v>
      </c>
      <c r="E866" s="15"/>
      <c r="F866" s="15"/>
      <c r="G866" s="15"/>
      <c r="H866" s="15"/>
      <c r="I866" s="15"/>
      <c r="J866" s="15"/>
      <c r="K866" s="15"/>
      <c r="L866" s="2"/>
      <c r="M866" s="15"/>
      <c r="N866" s="15"/>
      <c r="O866" s="15"/>
      <c r="P866" s="15"/>
      <c r="Q866" s="15"/>
      <c r="R866" s="15"/>
      <c r="S866" s="2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</row>
    <row r="867" spans="1:39" x14ac:dyDescent="0.2">
      <c r="B867" s="8"/>
      <c r="C867" s="8"/>
      <c r="D867" s="8"/>
      <c r="L867" s="2"/>
      <c r="S867" s="2"/>
    </row>
    <row r="868" spans="1:39" x14ac:dyDescent="0.2">
      <c r="A868" s="13" t="s">
        <v>106</v>
      </c>
      <c r="B868" s="8"/>
      <c r="C868" s="8"/>
      <c r="D868" s="8"/>
      <c r="E868" s="1" t="s">
        <v>105</v>
      </c>
      <c r="L868" s="2"/>
      <c r="S868" s="2"/>
    </row>
    <row r="869" spans="1:39" x14ac:dyDescent="0.2">
      <c r="A869" s="25" t="s">
        <v>104</v>
      </c>
      <c r="B869" s="24">
        <f t="shared" ref="B869:B874" si="149">SUM($E869:$N869)</f>
        <v>1188</v>
      </c>
      <c r="C869" s="24">
        <f t="shared" ref="C869:C874" si="150">SUM($O869:$Z869)</f>
        <v>2174</v>
      </c>
      <c r="D869" s="24">
        <f t="shared" ref="D869:D874" si="151">SUM(B869,C869)</f>
        <v>3362</v>
      </c>
      <c r="E869" s="23"/>
      <c r="F869" s="23"/>
      <c r="G869" s="23"/>
      <c r="H869" s="23"/>
      <c r="I869" s="23"/>
      <c r="J869" s="23"/>
      <c r="K869" s="23"/>
      <c r="L869" s="2">
        <v>364</v>
      </c>
      <c r="M869" s="23">
        <v>451</v>
      </c>
      <c r="N869" s="23">
        <v>373</v>
      </c>
      <c r="O869" s="23">
        <v>337</v>
      </c>
      <c r="P869" s="23">
        <v>415</v>
      </c>
      <c r="Q869" s="23">
        <v>569</v>
      </c>
      <c r="R869" s="23">
        <v>391</v>
      </c>
      <c r="S869" s="2">
        <v>462</v>
      </c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</row>
    <row r="870" spans="1:39" x14ac:dyDescent="0.2">
      <c r="A870" s="22" t="s">
        <v>103</v>
      </c>
      <c r="B870" s="16">
        <f t="shared" si="149"/>
        <v>270</v>
      </c>
      <c r="C870" s="16">
        <f t="shared" si="150"/>
        <v>338</v>
      </c>
      <c r="D870" s="16">
        <f t="shared" si="151"/>
        <v>608</v>
      </c>
      <c r="E870" s="15"/>
      <c r="F870" s="15"/>
      <c r="G870" s="15"/>
      <c r="H870" s="15"/>
      <c r="I870" s="15"/>
      <c r="J870" s="15"/>
      <c r="K870" s="15"/>
      <c r="L870" s="2">
        <v>97</v>
      </c>
      <c r="M870" s="15">
        <v>105</v>
      </c>
      <c r="N870" s="15">
        <v>68</v>
      </c>
      <c r="O870" s="15">
        <v>58</v>
      </c>
      <c r="P870" s="15">
        <v>68</v>
      </c>
      <c r="Q870" s="15">
        <v>91</v>
      </c>
      <c r="R870" s="15">
        <v>63</v>
      </c>
      <c r="S870" s="2">
        <v>58</v>
      </c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</row>
    <row r="871" spans="1:39" x14ac:dyDescent="0.2">
      <c r="A871" s="25" t="s">
        <v>102</v>
      </c>
      <c r="B871" s="24">
        <f t="shared" si="149"/>
        <v>21</v>
      </c>
      <c r="C871" s="24">
        <f t="shared" si="150"/>
        <v>68</v>
      </c>
      <c r="D871" s="24">
        <f t="shared" si="151"/>
        <v>89</v>
      </c>
      <c r="E871" s="23"/>
      <c r="F871" s="23"/>
      <c r="G871" s="23"/>
      <c r="H871" s="23"/>
      <c r="I871" s="23"/>
      <c r="J871" s="23"/>
      <c r="K871" s="23"/>
      <c r="L871" s="2">
        <v>7</v>
      </c>
      <c r="M871" s="23">
        <v>10</v>
      </c>
      <c r="N871" s="23">
        <v>4</v>
      </c>
      <c r="O871" s="23">
        <v>12</v>
      </c>
      <c r="P871" s="23">
        <v>11</v>
      </c>
      <c r="Q871" s="23">
        <v>16</v>
      </c>
      <c r="R871" s="23">
        <v>9</v>
      </c>
      <c r="S871" s="2">
        <v>20</v>
      </c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</row>
    <row r="872" spans="1:39" x14ac:dyDescent="0.2">
      <c r="A872" s="22" t="s">
        <v>101</v>
      </c>
      <c r="B872" s="16">
        <f t="shared" si="149"/>
        <v>10</v>
      </c>
      <c r="C872" s="16">
        <f t="shared" si="150"/>
        <v>16</v>
      </c>
      <c r="D872" s="16">
        <f t="shared" si="151"/>
        <v>26</v>
      </c>
      <c r="E872" s="15"/>
      <c r="F872" s="15"/>
      <c r="G872" s="15"/>
      <c r="H872" s="15"/>
      <c r="I872" s="15"/>
      <c r="J872" s="15"/>
      <c r="K872" s="15"/>
      <c r="L872" s="2">
        <v>2</v>
      </c>
      <c r="M872" s="15">
        <v>5</v>
      </c>
      <c r="N872" s="15">
        <v>3</v>
      </c>
      <c r="O872" s="15">
        <v>1</v>
      </c>
      <c r="P872" s="15">
        <v>4</v>
      </c>
      <c r="Q872" s="15">
        <v>3</v>
      </c>
      <c r="R872" s="15">
        <v>3</v>
      </c>
      <c r="S872" s="2">
        <v>5</v>
      </c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</row>
    <row r="873" spans="1:39" x14ac:dyDescent="0.2">
      <c r="A873" s="25" t="s">
        <v>50</v>
      </c>
      <c r="B873" s="24">
        <f t="shared" si="149"/>
        <v>12</v>
      </c>
      <c r="C873" s="24">
        <f t="shared" si="150"/>
        <v>16</v>
      </c>
      <c r="D873" s="24">
        <f t="shared" si="151"/>
        <v>28</v>
      </c>
      <c r="E873" s="23"/>
      <c r="F873" s="23"/>
      <c r="G873" s="23"/>
      <c r="H873" s="23"/>
      <c r="I873" s="23"/>
      <c r="J873" s="23"/>
      <c r="K873" s="23"/>
      <c r="L873" s="2">
        <v>6</v>
      </c>
      <c r="M873" s="23">
        <v>4</v>
      </c>
      <c r="N873" s="23">
        <v>2</v>
      </c>
      <c r="O873" s="23">
        <v>2</v>
      </c>
      <c r="P873" s="23">
        <v>3</v>
      </c>
      <c r="Q873" s="23">
        <v>5</v>
      </c>
      <c r="R873" s="23">
        <v>4</v>
      </c>
      <c r="S873" s="2">
        <v>2</v>
      </c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</row>
    <row r="874" spans="1:39" x14ac:dyDescent="0.2">
      <c r="A874" s="22" t="s">
        <v>0</v>
      </c>
      <c r="B874" s="16">
        <f t="shared" si="149"/>
        <v>4</v>
      </c>
      <c r="C874" s="16">
        <f t="shared" si="150"/>
        <v>5</v>
      </c>
      <c r="D874" s="16">
        <f t="shared" si="151"/>
        <v>9</v>
      </c>
      <c r="E874" s="15"/>
      <c r="F874" s="15"/>
      <c r="G874" s="15"/>
      <c r="H874" s="15"/>
      <c r="I874" s="15"/>
      <c r="J874" s="15"/>
      <c r="K874" s="15"/>
      <c r="L874" s="2"/>
      <c r="M874" s="15">
        <v>3</v>
      </c>
      <c r="N874" s="15">
        <v>1</v>
      </c>
      <c r="O874" s="15"/>
      <c r="P874" s="15"/>
      <c r="Q874" s="15">
        <v>2</v>
      </c>
      <c r="R874" s="15">
        <v>2</v>
      </c>
      <c r="S874" s="2">
        <v>1</v>
      </c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</row>
    <row r="875" spans="1:39" x14ac:dyDescent="0.2">
      <c r="B875" s="8"/>
      <c r="C875" s="8"/>
      <c r="D875" s="8"/>
      <c r="L875" s="2"/>
      <c r="S875" s="2"/>
    </row>
    <row r="876" spans="1:39" x14ac:dyDescent="0.2">
      <c r="A876" s="13" t="s">
        <v>100</v>
      </c>
      <c r="B876" s="8"/>
      <c r="C876" s="8"/>
      <c r="D876" s="8"/>
      <c r="E876" s="1" t="s">
        <v>99</v>
      </c>
      <c r="L876" s="2"/>
      <c r="S876" s="2"/>
    </row>
    <row r="877" spans="1:39" x14ac:dyDescent="0.2">
      <c r="A877" s="25" t="s">
        <v>98</v>
      </c>
      <c r="B877" s="24">
        <f t="shared" ref="B877:B887" si="152">SUM($E877:$N877)</f>
        <v>4</v>
      </c>
      <c r="C877" s="24">
        <f t="shared" ref="C877:C887" si="153">SUM($O877:$Z877)</f>
        <v>0</v>
      </c>
      <c r="D877" s="24">
        <f t="shared" ref="D877:D887" si="154">SUM(B877,C877)</f>
        <v>4</v>
      </c>
      <c r="E877" s="23"/>
      <c r="F877" s="23"/>
      <c r="G877" s="23"/>
      <c r="H877" s="23"/>
      <c r="I877" s="23"/>
      <c r="J877" s="23"/>
      <c r="K877" s="23"/>
      <c r="L877" s="2">
        <v>3</v>
      </c>
      <c r="M877" s="23">
        <v>1</v>
      </c>
      <c r="N877" s="23"/>
      <c r="O877" s="23"/>
      <c r="P877" s="23"/>
      <c r="Q877" s="23"/>
      <c r="R877" s="23"/>
      <c r="S877" s="2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</row>
    <row r="878" spans="1:39" x14ac:dyDescent="0.2">
      <c r="A878" s="22" t="s">
        <v>97</v>
      </c>
      <c r="B878" s="16">
        <f t="shared" si="152"/>
        <v>0</v>
      </c>
      <c r="C878" s="16">
        <f t="shared" si="153"/>
        <v>1</v>
      </c>
      <c r="D878" s="16">
        <f t="shared" si="154"/>
        <v>1</v>
      </c>
      <c r="E878" s="15"/>
      <c r="F878" s="15"/>
      <c r="G878" s="15"/>
      <c r="H878" s="15"/>
      <c r="I878" s="15"/>
      <c r="J878" s="15"/>
      <c r="K878" s="15"/>
      <c r="L878" s="2"/>
      <c r="M878" s="15"/>
      <c r="N878" s="15"/>
      <c r="O878" s="15"/>
      <c r="P878" s="15"/>
      <c r="Q878" s="15"/>
      <c r="R878" s="15"/>
      <c r="S878" s="2">
        <v>1</v>
      </c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</row>
    <row r="879" spans="1:39" x14ac:dyDescent="0.2">
      <c r="A879" s="25" t="s">
        <v>96</v>
      </c>
      <c r="B879" s="24">
        <f t="shared" si="152"/>
        <v>35</v>
      </c>
      <c r="C879" s="24">
        <f t="shared" si="153"/>
        <v>66</v>
      </c>
      <c r="D879" s="24">
        <f t="shared" si="154"/>
        <v>101</v>
      </c>
      <c r="E879" s="23"/>
      <c r="F879" s="23"/>
      <c r="G879" s="23"/>
      <c r="H879" s="23"/>
      <c r="I879" s="23"/>
      <c r="J879" s="23"/>
      <c r="K879" s="23"/>
      <c r="L879" s="2">
        <v>6</v>
      </c>
      <c r="M879" s="23">
        <v>13</v>
      </c>
      <c r="N879" s="23">
        <v>16</v>
      </c>
      <c r="O879" s="23">
        <v>16</v>
      </c>
      <c r="P879" s="23">
        <v>18</v>
      </c>
      <c r="Q879" s="23">
        <v>16</v>
      </c>
      <c r="R879" s="23">
        <v>8</v>
      </c>
      <c r="S879" s="2">
        <v>8</v>
      </c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</row>
    <row r="880" spans="1:39" x14ac:dyDescent="0.2">
      <c r="A880" s="22" t="s">
        <v>95</v>
      </c>
      <c r="B880" s="16">
        <f t="shared" si="152"/>
        <v>82</v>
      </c>
      <c r="C880" s="16">
        <f t="shared" si="153"/>
        <v>85</v>
      </c>
      <c r="D880" s="16">
        <f t="shared" si="154"/>
        <v>167</v>
      </c>
      <c r="E880" s="15"/>
      <c r="F880" s="15"/>
      <c r="G880" s="15"/>
      <c r="H880" s="15"/>
      <c r="I880" s="15"/>
      <c r="J880" s="15"/>
      <c r="K880" s="15"/>
      <c r="L880" s="2">
        <v>34</v>
      </c>
      <c r="M880" s="15">
        <v>24</v>
      </c>
      <c r="N880" s="15">
        <v>24</v>
      </c>
      <c r="O880" s="15">
        <v>19</v>
      </c>
      <c r="P880" s="15">
        <v>15</v>
      </c>
      <c r="Q880" s="15">
        <v>19</v>
      </c>
      <c r="R880" s="15">
        <v>14</v>
      </c>
      <c r="S880" s="2">
        <v>18</v>
      </c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</row>
    <row r="881" spans="1:39" x14ac:dyDescent="0.2">
      <c r="A881" s="25" t="s">
        <v>94</v>
      </c>
      <c r="B881" s="24">
        <f t="shared" si="152"/>
        <v>1</v>
      </c>
      <c r="C881" s="24">
        <f t="shared" si="153"/>
        <v>8</v>
      </c>
      <c r="D881" s="24">
        <f t="shared" si="154"/>
        <v>9</v>
      </c>
      <c r="E881" s="23"/>
      <c r="F881" s="23"/>
      <c r="G881" s="23"/>
      <c r="H881" s="23"/>
      <c r="I881" s="23"/>
      <c r="J881" s="23"/>
      <c r="K881" s="23"/>
      <c r="L881" s="2"/>
      <c r="M881" s="23"/>
      <c r="N881" s="23">
        <v>1</v>
      </c>
      <c r="O881" s="23">
        <v>3</v>
      </c>
      <c r="P881" s="23"/>
      <c r="Q881" s="23">
        <v>1</v>
      </c>
      <c r="R881" s="23">
        <v>3</v>
      </c>
      <c r="S881" s="2">
        <v>1</v>
      </c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</row>
    <row r="882" spans="1:39" x14ac:dyDescent="0.2">
      <c r="A882" s="22" t="s">
        <v>93</v>
      </c>
      <c r="B882" s="16">
        <f t="shared" si="152"/>
        <v>156</v>
      </c>
      <c r="C882" s="16">
        <f t="shared" si="153"/>
        <v>290</v>
      </c>
      <c r="D882" s="16">
        <f t="shared" si="154"/>
        <v>446</v>
      </c>
      <c r="E882" s="15"/>
      <c r="F882" s="15"/>
      <c r="G882" s="15"/>
      <c r="H882" s="15"/>
      <c r="I882" s="15"/>
      <c r="J882" s="15"/>
      <c r="K882" s="15"/>
      <c r="L882" s="2">
        <v>56</v>
      </c>
      <c r="M882" s="15">
        <v>60</v>
      </c>
      <c r="N882" s="15">
        <v>40</v>
      </c>
      <c r="O882" s="15">
        <v>31</v>
      </c>
      <c r="P882" s="15">
        <v>47</v>
      </c>
      <c r="Q882" s="15">
        <v>97</v>
      </c>
      <c r="R882" s="15">
        <v>53</v>
      </c>
      <c r="S882" s="2">
        <v>62</v>
      </c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</row>
    <row r="883" spans="1:39" x14ac:dyDescent="0.2">
      <c r="A883" s="25" t="s">
        <v>92</v>
      </c>
      <c r="B883" s="24">
        <f t="shared" si="152"/>
        <v>307</v>
      </c>
      <c r="C883" s="24">
        <f t="shared" si="153"/>
        <v>397</v>
      </c>
      <c r="D883" s="24">
        <f t="shared" si="154"/>
        <v>704</v>
      </c>
      <c r="E883" s="23"/>
      <c r="F883" s="23"/>
      <c r="G883" s="23"/>
      <c r="H883" s="23"/>
      <c r="I883" s="23"/>
      <c r="J883" s="23"/>
      <c r="K883" s="23"/>
      <c r="L883" s="2">
        <v>93</v>
      </c>
      <c r="M883" s="23">
        <v>123</v>
      </c>
      <c r="N883" s="23">
        <v>91</v>
      </c>
      <c r="O883" s="23">
        <v>72</v>
      </c>
      <c r="P883" s="23">
        <v>76</v>
      </c>
      <c r="Q883" s="23">
        <v>91</v>
      </c>
      <c r="R883" s="23">
        <v>78</v>
      </c>
      <c r="S883" s="2">
        <v>80</v>
      </c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</row>
    <row r="884" spans="1:39" x14ac:dyDescent="0.2">
      <c r="A884" s="22" t="s">
        <v>91</v>
      </c>
      <c r="B884" s="16">
        <f t="shared" si="152"/>
        <v>824</v>
      </c>
      <c r="C884" s="16">
        <f t="shared" si="153"/>
        <v>1581</v>
      </c>
      <c r="D884" s="16">
        <f t="shared" si="154"/>
        <v>2405</v>
      </c>
      <c r="E884" s="15"/>
      <c r="F884" s="15"/>
      <c r="G884" s="15"/>
      <c r="H884" s="15"/>
      <c r="I884" s="15"/>
      <c r="J884" s="15"/>
      <c r="K884" s="15"/>
      <c r="L884" s="2">
        <v>258</v>
      </c>
      <c r="M884" s="15">
        <v>311</v>
      </c>
      <c r="N884" s="15">
        <v>255</v>
      </c>
      <c r="O884" s="15">
        <v>240</v>
      </c>
      <c r="P884" s="15">
        <v>312</v>
      </c>
      <c r="Q884" s="15">
        <v>421</v>
      </c>
      <c r="R884" s="15">
        <v>271</v>
      </c>
      <c r="S884" s="2">
        <v>337</v>
      </c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</row>
    <row r="885" spans="1:39" x14ac:dyDescent="0.2">
      <c r="A885" s="25" t="s">
        <v>90</v>
      </c>
      <c r="B885" s="24">
        <f t="shared" si="152"/>
        <v>85</v>
      </c>
      <c r="C885" s="24">
        <f t="shared" si="153"/>
        <v>159</v>
      </c>
      <c r="D885" s="24">
        <f t="shared" si="154"/>
        <v>244</v>
      </c>
      <c r="E885" s="23"/>
      <c r="F885" s="23"/>
      <c r="G885" s="23"/>
      <c r="H885" s="23"/>
      <c r="I885" s="23"/>
      <c r="J885" s="23"/>
      <c r="K885" s="23"/>
      <c r="L885" s="2">
        <v>23</v>
      </c>
      <c r="M885" s="23">
        <v>38</v>
      </c>
      <c r="N885" s="23">
        <v>24</v>
      </c>
      <c r="O885" s="23">
        <v>25</v>
      </c>
      <c r="P885" s="23">
        <v>28</v>
      </c>
      <c r="Q885" s="23">
        <v>33</v>
      </c>
      <c r="R885" s="23">
        <v>38</v>
      </c>
      <c r="S885" s="2">
        <v>35</v>
      </c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</row>
    <row r="886" spans="1:39" x14ac:dyDescent="0.2">
      <c r="A886" s="22" t="s">
        <v>89</v>
      </c>
      <c r="B886" s="16">
        <f t="shared" si="152"/>
        <v>8</v>
      </c>
      <c r="C886" s="16">
        <f t="shared" si="153"/>
        <v>27</v>
      </c>
      <c r="D886" s="16">
        <f t="shared" si="154"/>
        <v>35</v>
      </c>
      <c r="E886" s="15"/>
      <c r="F886" s="15"/>
      <c r="G886" s="15"/>
      <c r="H886" s="15"/>
      <c r="I886" s="15"/>
      <c r="J886" s="15"/>
      <c r="K886" s="15"/>
      <c r="L886" s="2">
        <v>3</v>
      </c>
      <c r="M886" s="15">
        <v>5</v>
      </c>
      <c r="N886" s="15"/>
      <c r="O886" s="15">
        <v>4</v>
      </c>
      <c r="P886" s="15">
        <v>5</v>
      </c>
      <c r="Q886" s="15">
        <v>7</v>
      </c>
      <c r="R886" s="15">
        <v>6</v>
      </c>
      <c r="S886" s="2">
        <v>5</v>
      </c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</row>
    <row r="887" spans="1:39" x14ac:dyDescent="0.2">
      <c r="A887" s="25" t="s">
        <v>0</v>
      </c>
      <c r="B887" s="24">
        <f t="shared" si="152"/>
        <v>3</v>
      </c>
      <c r="C887" s="24">
        <f t="shared" si="153"/>
        <v>3</v>
      </c>
      <c r="D887" s="24">
        <f t="shared" si="154"/>
        <v>6</v>
      </c>
      <c r="E887" s="23"/>
      <c r="F887" s="23"/>
      <c r="G887" s="23"/>
      <c r="H887" s="23"/>
      <c r="I887" s="23"/>
      <c r="J887" s="23"/>
      <c r="K887" s="23"/>
      <c r="L887" s="2"/>
      <c r="M887" s="23">
        <v>3</v>
      </c>
      <c r="N887" s="23"/>
      <c r="O887" s="23"/>
      <c r="P887" s="23"/>
      <c r="Q887" s="23">
        <v>1</v>
      </c>
      <c r="R887" s="23">
        <v>1</v>
      </c>
      <c r="S887" s="2">
        <v>1</v>
      </c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</row>
    <row r="888" spans="1:39" x14ac:dyDescent="0.2">
      <c r="B888" s="8"/>
      <c r="C888" s="8"/>
      <c r="D888" s="8"/>
      <c r="L888" s="2"/>
      <c r="S888" s="2"/>
    </row>
    <row r="889" spans="1:39" x14ac:dyDescent="0.2">
      <c r="A889" s="13" t="s">
        <v>88</v>
      </c>
      <c r="B889" s="8"/>
      <c r="C889" s="8"/>
      <c r="D889" s="8"/>
      <c r="E889" s="1" t="s">
        <v>87</v>
      </c>
      <c r="L889" s="2"/>
      <c r="S889" s="2"/>
    </row>
    <row r="890" spans="1:39" x14ac:dyDescent="0.2">
      <c r="A890" s="25" t="s">
        <v>86</v>
      </c>
      <c r="B890" s="24">
        <f>SUM($E890:$N890)</f>
        <v>1492</v>
      </c>
      <c r="C890" s="24">
        <f>SUM($O890:$Z890)</f>
        <v>2593</v>
      </c>
      <c r="D890" s="24">
        <f>SUM(B890,C890)</f>
        <v>4085</v>
      </c>
      <c r="E890" s="23"/>
      <c r="F890" s="23"/>
      <c r="G890" s="23"/>
      <c r="H890" s="23"/>
      <c r="I890" s="23"/>
      <c r="J890" s="23"/>
      <c r="K890" s="23"/>
      <c r="L890" s="2">
        <v>472</v>
      </c>
      <c r="M890" s="23">
        <v>571</v>
      </c>
      <c r="N890" s="23">
        <v>449</v>
      </c>
      <c r="O890" s="23">
        <v>409</v>
      </c>
      <c r="P890" s="23">
        <v>495</v>
      </c>
      <c r="Q890" s="23">
        <v>681</v>
      </c>
      <c r="R890" s="23">
        <v>467</v>
      </c>
      <c r="S890" s="2">
        <v>541</v>
      </c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</row>
    <row r="891" spans="1:39" x14ac:dyDescent="0.2">
      <c r="A891" s="22" t="s">
        <v>85</v>
      </c>
      <c r="B891" s="16">
        <f>SUM($E891:$N891)</f>
        <v>1</v>
      </c>
      <c r="C891" s="16">
        <f>SUM($O891:$Z891)</f>
        <v>0</v>
      </c>
      <c r="D891" s="16">
        <f>SUM(B891,C891)</f>
        <v>1</v>
      </c>
      <c r="E891" s="15"/>
      <c r="F891" s="15"/>
      <c r="G891" s="15"/>
      <c r="H891" s="15"/>
      <c r="I891" s="15"/>
      <c r="J891" s="15"/>
      <c r="K891" s="15"/>
      <c r="L891" s="2"/>
      <c r="M891" s="15">
        <v>1</v>
      </c>
      <c r="N891" s="15"/>
      <c r="O891" s="15"/>
      <c r="P891" s="15"/>
      <c r="Q891" s="15"/>
      <c r="R891" s="15"/>
      <c r="S891" s="2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</row>
    <row r="892" spans="1:39" x14ac:dyDescent="0.2">
      <c r="A892" s="25" t="s">
        <v>84</v>
      </c>
      <c r="B892" s="24">
        <f>SUM($E892:$N892)</f>
        <v>6</v>
      </c>
      <c r="C892" s="24">
        <f>SUM($O892:$Z892)</f>
        <v>18</v>
      </c>
      <c r="D892" s="24">
        <f>SUM(B892,C892)</f>
        <v>24</v>
      </c>
      <c r="E892" s="23"/>
      <c r="F892" s="23"/>
      <c r="G892" s="23"/>
      <c r="H892" s="23"/>
      <c r="I892" s="23"/>
      <c r="J892" s="23"/>
      <c r="K892" s="23"/>
      <c r="L892" s="2">
        <v>3</v>
      </c>
      <c r="M892" s="23">
        <v>3</v>
      </c>
      <c r="N892" s="23"/>
      <c r="O892" s="23">
        <v>1</v>
      </c>
      <c r="P892" s="23">
        <v>6</v>
      </c>
      <c r="Q892" s="23">
        <v>3</v>
      </c>
      <c r="R892" s="23">
        <v>3</v>
      </c>
      <c r="S892" s="2">
        <v>5</v>
      </c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</row>
    <row r="893" spans="1:39" x14ac:dyDescent="0.2">
      <c r="A893" s="22" t="s">
        <v>83</v>
      </c>
      <c r="B893" s="16">
        <f>SUM($E893:$N893)</f>
        <v>2</v>
      </c>
      <c r="C893" s="16">
        <f>SUM($O893:$Z893)</f>
        <v>1</v>
      </c>
      <c r="D893" s="16">
        <f>SUM(B893,C893)</f>
        <v>3</v>
      </c>
      <c r="E893" s="15"/>
      <c r="F893" s="15"/>
      <c r="G893" s="15"/>
      <c r="H893" s="15"/>
      <c r="I893" s="15"/>
      <c r="J893" s="15"/>
      <c r="K893" s="15"/>
      <c r="L893" s="2">
        <v>1</v>
      </c>
      <c r="M893" s="15"/>
      <c r="N893" s="15">
        <v>1</v>
      </c>
      <c r="O893" s="15"/>
      <c r="P893" s="15"/>
      <c r="Q893" s="15"/>
      <c r="R893" s="15"/>
      <c r="S893" s="2">
        <v>1</v>
      </c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</row>
    <row r="894" spans="1:39" x14ac:dyDescent="0.2">
      <c r="A894" s="25" t="s">
        <v>0</v>
      </c>
      <c r="B894" s="24">
        <f>SUM($E894:$N894)</f>
        <v>4</v>
      </c>
      <c r="C894" s="24">
        <f>SUM($O894:$Z894)</f>
        <v>5</v>
      </c>
      <c r="D894" s="24">
        <f>SUM(B894,C894)</f>
        <v>9</v>
      </c>
      <c r="E894" s="23"/>
      <c r="F894" s="23"/>
      <c r="G894" s="23"/>
      <c r="H894" s="23"/>
      <c r="I894" s="23"/>
      <c r="J894" s="23"/>
      <c r="K894" s="23"/>
      <c r="L894" s="2"/>
      <c r="M894" s="23">
        <v>3</v>
      </c>
      <c r="N894" s="23">
        <v>1</v>
      </c>
      <c r="O894" s="23"/>
      <c r="P894" s="23"/>
      <c r="Q894" s="23">
        <v>2</v>
      </c>
      <c r="R894" s="23">
        <v>2</v>
      </c>
      <c r="S894" s="2">
        <v>1</v>
      </c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</row>
    <row r="895" spans="1:39" x14ac:dyDescent="0.2">
      <c r="B895" s="8"/>
      <c r="C895" s="8"/>
      <c r="D895" s="8"/>
      <c r="L895" s="2"/>
      <c r="S895" s="2"/>
    </row>
    <row r="896" spans="1:39" x14ac:dyDescent="0.2">
      <c r="A896" s="13" t="s">
        <v>82</v>
      </c>
      <c r="B896" s="8"/>
      <c r="C896" s="8"/>
      <c r="D896" s="8"/>
      <c r="E896" s="1" t="s">
        <v>81</v>
      </c>
      <c r="L896" s="2"/>
      <c r="S896" s="2"/>
    </row>
    <row r="897" spans="1:39" x14ac:dyDescent="0.2">
      <c r="A897" s="25" t="s">
        <v>80</v>
      </c>
      <c r="B897" s="24">
        <f t="shared" ref="B897:B904" si="155">SUM($E897:$N897)</f>
        <v>155</v>
      </c>
      <c r="C897" s="24">
        <f t="shared" ref="C897:C904" si="156">SUM($O897:$Z897)</f>
        <v>286</v>
      </c>
      <c r="D897" s="24">
        <f t="shared" ref="D897:D904" si="157">SUM(B897,C897)</f>
        <v>441</v>
      </c>
      <c r="E897" s="23"/>
      <c r="F897" s="23"/>
      <c r="G897" s="23"/>
      <c r="H897" s="23"/>
      <c r="I897" s="23"/>
      <c r="J897" s="23"/>
      <c r="K897" s="23"/>
      <c r="L897" s="2">
        <v>39</v>
      </c>
      <c r="M897" s="23">
        <v>57</v>
      </c>
      <c r="N897" s="23">
        <v>59</v>
      </c>
      <c r="O897" s="23">
        <v>34</v>
      </c>
      <c r="P897" s="23">
        <v>55</v>
      </c>
      <c r="Q897" s="23">
        <v>79</v>
      </c>
      <c r="R897" s="23">
        <v>54</v>
      </c>
      <c r="S897" s="2">
        <v>64</v>
      </c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</row>
    <row r="898" spans="1:39" x14ac:dyDescent="0.2">
      <c r="A898" s="22" t="s">
        <v>79</v>
      </c>
      <c r="B898" s="16">
        <f t="shared" si="155"/>
        <v>2</v>
      </c>
      <c r="C898" s="16">
        <f t="shared" si="156"/>
        <v>16</v>
      </c>
      <c r="D898" s="16">
        <f t="shared" si="157"/>
        <v>18</v>
      </c>
      <c r="E898" s="15"/>
      <c r="F898" s="15"/>
      <c r="G898" s="15"/>
      <c r="H898" s="15"/>
      <c r="I898" s="15"/>
      <c r="J898" s="15"/>
      <c r="K898" s="15"/>
      <c r="L898" s="2"/>
      <c r="M898" s="15">
        <v>2</v>
      </c>
      <c r="N898" s="15"/>
      <c r="O898" s="15"/>
      <c r="P898" s="15">
        <v>4</v>
      </c>
      <c r="Q898" s="15">
        <v>4</v>
      </c>
      <c r="R898" s="15">
        <v>2</v>
      </c>
      <c r="S898" s="2">
        <v>6</v>
      </c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</row>
    <row r="899" spans="1:39" x14ac:dyDescent="0.2">
      <c r="A899" s="25" t="s">
        <v>78</v>
      </c>
      <c r="B899" s="24">
        <f t="shared" si="155"/>
        <v>53</v>
      </c>
      <c r="C899" s="24">
        <f t="shared" si="156"/>
        <v>50</v>
      </c>
      <c r="D899" s="24">
        <f t="shared" si="157"/>
        <v>103</v>
      </c>
      <c r="E899" s="23"/>
      <c r="F899" s="23"/>
      <c r="G899" s="23"/>
      <c r="H899" s="23"/>
      <c r="I899" s="23"/>
      <c r="J899" s="23"/>
      <c r="K899" s="23"/>
      <c r="L899" s="2">
        <v>18</v>
      </c>
      <c r="M899" s="23">
        <v>20</v>
      </c>
      <c r="N899" s="23">
        <v>15</v>
      </c>
      <c r="O899" s="23">
        <v>11</v>
      </c>
      <c r="P899" s="23">
        <v>15</v>
      </c>
      <c r="Q899" s="23">
        <v>12</v>
      </c>
      <c r="R899" s="23">
        <v>5</v>
      </c>
      <c r="S899" s="2">
        <v>7</v>
      </c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</row>
    <row r="900" spans="1:39" x14ac:dyDescent="0.2">
      <c r="A900" s="22" t="s">
        <v>77</v>
      </c>
      <c r="B900" s="16">
        <f t="shared" si="155"/>
        <v>207</v>
      </c>
      <c r="C900" s="16">
        <f t="shared" si="156"/>
        <v>219</v>
      </c>
      <c r="D900" s="16">
        <f t="shared" si="157"/>
        <v>426</v>
      </c>
      <c r="E900" s="15"/>
      <c r="F900" s="15"/>
      <c r="G900" s="15"/>
      <c r="H900" s="15"/>
      <c r="I900" s="15"/>
      <c r="J900" s="15"/>
      <c r="K900" s="15"/>
      <c r="L900" s="2">
        <v>76</v>
      </c>
      <c r="M900" s="15">
        <v>81</v>
      </c>
      <c r="N900" s="15">
        <v>50</v>
      </c>
      <c r="O900" s="15">
        <v>39</v>
      </c>
      <c r="P900" s="15">
        <v>48</v>
      </c>
      <c r="Q900" s="15">
        <v>47</v>
      </c>
      <c r="R900" s="15">
        <v>46</v>
      </c>
      <c r="S900" s="2">
        <v>39</v>
      </c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</row>
    <row r="901" spans="1:39" x14ac:dyDescent="0.2">
      <c r="A901" s="25" t="s">
        <v>76</v>
      </c>
      <c r="B901" s="24">
        <f t="shared" si="155"/>
        <v>144</v>
      </c>
      <c r="C901" s="24">
        <f t="shared" si="156"/>
        <v>217</v>
      </c>
      <c r="D901" s="24">
        <f t="shared" si="157"/>
        <v>361</v>
      </c>
      <c r="E901" s="23"/>
      <c r="F901" s="23"/>
      <c r="G901" s="23"/>
      <c r="H901" s="23"/>
      <c r="I901" s="23"/>
      <c r="J901" s="23"/>
      <c r="K901" s="23"/>
      <c r="L901" s="2">
        <v>39</v>
      </c>
      <c r="M901" s="23">
        <v>53</v>
      </c>
      <c r="N901" s="23">
        <v>52</v>
      </c>
      <c r="O901" s="23">
        <v>33</v>
      </c>
      <c r="P901" s="23">
        <v>29</v>
      </c>
      <c r="Q901" s="23">
        <v>53</v>
      </c>
      <c r="R901" s="23">
        <v>38</v>
      </c>
      <c r="S901" s="2">
        <v>64</v>
      </c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</row>
    <row r="902" spans="1:39" x14ac:dyDescent="0.2">
      <c r="A902" s="22" t="s">
        <v>75</v>
      </c>
      <c r="B902" s="16">
        <f t="shared" si="155"/>
        <v>400</v>
      </c>
      <c r="C902" s="16">
        <f t="shared" si="156"/>
        <v>961</v>
      </c>
      <c r="D902" s="16">
        <f t="shared" si="157"/>
        <v>1361</v>
      </c>
      <c r="E902" s="15"/>
      <c r="F902" s="15"/>
      <c r="G902" s="15"/>
      <c r="H902" s="15"/>
      <c r="I902" s="15"/>
      <c r="J902" s="15"/>
      <c r="K902" s="15"/>
      <c r="L902" s="2">
        <v>111</v>
      </c>
      <c r="M902" s="15">
        <v>166</v>
      </c>
      <c r="N902" s="15">
        <v>123</v>
      </c>
      <c r="O902" s="15">
        <v>146</v>
      </c>
      <c r="P902" s="15">
        <v>186</v>
      </c>
      <c r="Q902" s="15">
        <v>260</v>
      </c>
      <c r="R902" s="15">
        <v>185</v>
      </c>
      <c r="S902" s="2">
        <v>184</v>
      </c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</row>
    <row r="903" spans="1:39" x14ac:dyDescent="0.2">
      <c r="A903" s="25" t="s">
        <v>74</v>
      </c>
      <c r="B903" s="24">
        <f t="shared" si="155"/>
        <v>193</v>
      </c>
      <c r="C903" s="24">
        <f t="shared" si="156"/>
        <v>379</v>
      </c>
      <c r="D903" s="24">
        <f t="shared" si="157"/>
        <v>572</v>
      </c>
      <c r="E903" s="23"/>
      <c r="F903" s="23"/>
      <c r="G903" s="23"/>
      <c r="H903" s="23"/>
      <c r="I903" s="23"/>
      <c r="J903" s="23"/>
      <c r="K903" s="23"/>
      <c r="L903" s="2">
        <v>66</v>
      </c>
      <c r="M903" s="23">
        <v>74</v>
      </c>
      <c r="N903" s="23">
        <v>53</v>
      </c>
      <c r="O903" s="23">
        <v>58</v>
      </c>
      <c r="P903" s="23">
        <v>77</v>
      </c>
      <c r="Q903" s="23">
        <v>87</v>
      </c>
      <c r="R903" s="23">
        <v>65</v>
      </c>
      <c r="S903" s="2">
        <v>92</v>
      </c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</row>
    <row r="904" spans="1:39" x14ac:dyDescent="0.2">
      <c r="A904" s="22" t="s">
        <v>73</v>
      </c>
      <c r="B904" s="16">
        <f t="shared" si="155"/>
        <v>351</v>
      </c>
      <c r="C904" s="16">
        <f t="shared" si="156"/>
        <v>489</v>
      </c>
      <c r="D904" s="16">
        <f t="shared" si="157"/>
        <v>840</v>
      </c>
      <c r="E904" s="15"/>
      <c r="F904" s="15"/>
      <c r="G904" s="15"/>
      <c r="H904" s="15"/>
      <c r="I904" s="15"/>
      <c r="J904" s="15"/>
      <c r="K904" s="15"/>
      <c r="L904" s="2">
        <v>127</v>
      </c>
      <c r="M904" s="15">
        <v>125</v>
      </c>
      <c r="N904" s="15">
        <v>99</v>
      </c>
      <c r="O904" s="15">
        <v>89</v>
      </c>
      <c r="P904" s="15">
        <v>87</v>
      </c>
      <c r="Q904" s="15">
        <v>144</v>
      </c>
      <c r="R904" s="15">
        <v>77</v>
      </c>
      <c r="S904" s="2">
        <v>92</v>
      </c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</row>
    <row r="905" spans="1:39" x14ac:dyDescent="0.2">
      <c r="B905" s="8"/>
      <c r="C905" s="8"/>
      <c r="D905" s="8"/>
      <c r="L905" s="2"/>
      <c r="S905" s="2"/>
    </row>
    <row r="906" spans="1:39" x14ac:dyDescent="0.2">
      <c r="A906" s="13" t="s">
        <v>72</v>
      </c>
      <c r="B906" s="8"/>
      <c r="C906" s="8"/>
      <c r="D906" s="8"/>
      <c r="E906" s="12" t="s">
        <v>71</v>
      </c>
      <c r="L906" s="2"/>
      <c r="S906" s="2"/>
    </row>
    <row r="907" spans="1:39" x14ac:dyDescent="0.2">
      <c r="A907" s="25" t="s">
        <v>70</v>
      </c>
      <c r="B907" s="24">
        <f t="shared" ref="B907:B928" si="158">SUM($E907:$N907)</f>
        <v>12</v>
      </c>
      <c r="C907" s="24">
        <f t="shared" ref="C907:C928" si="159">SUM($O907:$Z907)</f>
        <v>22</v>
      </c>
      <c r="D907" s="24">
        <f t="shared" ref="D907:D928" si="160">SUM(B907,C907)</f>
        <v>34</v>
      </c>
      <c r="E907" s="23"/>
      <c r="F907" s="23"/>
      <c r="G907" s="23"/>
      <c r="H907" s="23"/>
      <c r="I907" s="23"/>
      <c r="J907" s="23"/>
      <c r="K907" s="23"/>
      <c r="L907" s="2">
        <v>5</v>
      </c>
      <c r="M907" s="23">
        <v>5</v>
      </c>
      <c r="N907" s="23">
        <v>2</v>
      </c>
      <c r="O907" s="23">
        <v>1</v>
      </c>
      <c r="P907" s="23">
        <v>2</v>
      </c>
      <c r="Q907" s="23">
        <v>9</v>
      </c>
      <c r="R907" s="23">
        <v>7</v>
      </c>
      <c r="S907" s="2">
        <v>3</v>
      </c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</row>
    <row r="908" spans="1:39" x14ac:dyDescent="0.2">
      <c r="A908" s="22" t="s">
        <v>69</v>
      </c>
      <c r="B908" s="16">
        <f t="shared" si="158"/>
        <v>1</v>
      </c>
      <c r="C908" s="16">
        <f t="shared" si="159"/>
        <v>1</v>
      </c>
      <c r="D908" s="16">
        <f t="shared" si="160"/>
        <v>2</v>
      </c>
      <c r="E908" s="15"/>
      <c r="F908" s="15"/>
      <c r="G908" s="15"/>
      <c r="H908" s="15"/>
      <c r="I908" s="15"/>
      <c r="J908" s="15"/>
      <c r="K908" s="15"/>
      <c r="L908" s="2"/>
      <c r="M908" s="15">
        <v>1</v>
      </c>
      <c r="N908" s="15"/>
      <c r="O908" s="15">
        <v>1</v>
      </c>
      <c r="P908" s="15"/>
      <c r="Q908" s="15"/>
      <c r="R908" s="15"/>
      <c r="S908" s="2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</row>
    <row r="909" spans="1:39" x14ac:dyDescent="0.2">
      <c r="A909" s="25" t="s">
        <v>68</v>
      </c>
      <c r="B909" s="24">
        <f t="shared" si="158"/>
        <v>2</v>
      </c>
      <c r="C909" s="24">
        <f t="shared" si="159"/>
        <v>3</v>
      </c>
      <c r="D909" s="24">
        <f t="shared" si="160"/>
        <v>5</v>
      </c>
      <c r="E909" s="23"/>
      <c r="F909" s="23"/>
      <c r="G909" s="23"/>
      <c r="H909" s="23"/>
      <c r="I909" s="23"/>
      <c r="J909" s="23"/>
      <c r="K909" s="23"/>
      <c r="L909" s="2">
        <v>2</v>
      </c>
      <c r="M909" s="23"/>
      <c r="N909" s="23"/>
      <c r="O909" s="23"/>
      <c r="P909" s="23"/>
      <c r="Q909" s="23">
        <v>1</v>
      </c>
      <c r="R909" s="23"/>
      <c r="S909" s="2">
        <v>2</v>
      </c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</row>
    <row r="910" spans="1:39" x14ac:dyDescent="0.2">
      <c r="A910" s="22" t="s">
        <v>67</v>
      </c>
      <c r="B910" s="16">
        <f t="shared" si="158"/>
        <v>146</v>
      </c>
      <c r="C910" s="16">
        <f t="shared" si="159"/>
        <v>217</v>
      </c>
      <c r="D910" s="16">
        <f t="shared" si="160"/>
        <v>363</v>
      </c>
      <c r="E910" s="15"/>
      <c r="F910" s="15"/>
      <c r="G910" s="15"/>
      <c r="H910" s="15"/>
      <c r="I910" s="15"/>
      <c r="J910" s="15"/>
      <c r="K910" s="15"/>
      <c r="L910" s="2">
        <v>51</v>
      </c>
      <c r="M910" s="15">
        <v>57</v>
      </c>
      <c r="N910" s="15">
        <v>38</v>
      </c>
      <c r="O910" s="15">
        <v>33</v>
      </c>
      <c r="P910" s="15">
        <v>30</v>
      </c>
      <c r="Q910" s="15">
        <v>63</v>
      </c>
      <c r="R910" s="15">
        <v>43</v>
      </c>
      <c r="S910" s="2">
        <v>48</v>
      </c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</row>
    <row r="911" spans="1:39" x14ac:dyDescent="0.2">
      <c r="A911" s="25" t="s">
        <v>66</v>
      </c>
      <c r="B911" s="24">
        <f t="shared" si="158"/>
        <v>4</v>
      </c>
      <c r="C911" s="24">
        <f t="shared" si="159"/>
        <v>29</v>
      </c>
      <c r="D911" s="24">
        <f t="shared" si="160"/>
        <v>33</v>
      </c>
      <c r="E911" s="23"/>
      <c r="F911" s="23"/>
      <c r="G911" s="23"/>
      <c r="H911" s="23"/>
      <c r="I911" s="23"/>
      <c r="J911" s="23"/>
      <c r="K911" s="23"/>
      <c r="L911" s="2">
        <v>2</v>
      </c>
      <c r="M911" s="23"/>
      <c r="N911" s="23">
        <v>2</v>
      </c>
      <c r="O911" s="23">
        <v>1</v>
      </c>
      <c r="P911" s="23">
        <v>6</v>
      </c>
      <c r="Q911" s="23">
        <v>12</v>
      </c>
      <c r="R911" s="23">
        <v>5</v>
      </c>
      <c r="S911" s="2">
        <v>5</v>
      </c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</row>
    <row r="912" spans="1:39" x14ac:dyDescent="0.2">
      <c r="A912" s="22" t="s">
        <v>65</v>
      </c>
      <c r="B912" s="16">
        <f t="shared" si="158"/>
        <v>4</v>
      </c>
      <c r="C912" s="16">
        <f t="shared" si="159"/>
        <v>5</v>
      </c>
      <c r="D912" s="16">
        <f t="shared" si="160"/>
        <v>9</v>
      </c>
      <c r="E912" s="15"/>
      <c r="F912" s="15"/>
      <c r="G912" s="15"/>
      <c r="H912" s="15"/>
      <c r="I912" s="15"/>
      <c r="J912" s="15"/>
      <c r="K912" s="15"/>
      <c r="L912" s="2">
        <v>2</v>
      </c>
      <c r="M912" s="15">
        <v>1</v>
      </c>
      <c r="N912" s="15">
        <v>1</v>
      </c>
      <c r="O912" s="15">
        <v>5</v>
      </c>
      <c r="P912" s="15"/>
      <c r="Q912" s="15"/>
      <c r="R912" s="15"/>
      <c r="S912" s="2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</row>
    <row r="913" spans="1:39" x14ac:dyDescent="0.2">
      <c r="A913" s="25" t="s">
        <v>64</v>
      </c>
      <c r="B913" s="24">
        <f t="shared" si="158"/>
        <v>1212</v>
      </c>
      <c r="C913" s="24">
        <f t="shared" si="159"/>
        <v>2149</v>
      </c>
      <c r="D913" s="24">
        <f t="shared" si="160"/>
        <v>3361</v>
      </c>
      <c r="E913" s="23"/>
      <c r="F913" s="23"/>
      <c r="G913" s="23"/>
      <c r="H913" s="23"/>
      <c r="I913" s="23"/>
      <c r="J913" s="23"/>
      <c r="K913" s="23"/>
      <c r="L913" s="2">
        <v>375</v>
      </c>
      <c r="M913" s="23">
        <v>462</v>
      </c>
      <c r="N913" s="23">
        <v>375</v>
      </c>
      <c r="O913" s="23">
        <v>342</v>
      </c>
      <c r="P913" s="23">
        <v>434</v>
      </c>
      <c r="Q913" s="23">
        <v>555</v>
      </c>
      <c r="R913" s="23">
        <v>380</v>
      </c>
      <c r="S913" s="2">
        <v>438</v>
      </c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</row>
    <row r="914" spans="1:39" x14ac:dyDescent="0.2">
      <c r="A914" s="22" t="s">
        <v>63</v>
      </c>
      <c r="B914" s="16">
        <f t="shared" si="158"/>
        <v>0</v>
      </c>
      <c r="C914" s="16">
        <f t="shared" si="159"/>
        <v>3</v>
      </c>
      <c r="D914" s="16">
        <f t="shared" si="160"/>
        <v>3</v>
      </c>
      <c r="E914" s="15"/>
      <c r="F914" s="15"/>
      <c r="G914" s="15"/>
      <c r="H914" s="15"/>
      <c r="I914" s="15"/>
      <c r="J914" s="15"/>
      <c r="K914" s="15"/>
      <c r="L914" s="2"/>
      <c r="M914" s="15"/>
      <c r="N914" s="15"/>
      <c r="O914" s="15">
        <v>1</v>
      </c>
      <c r="P914" s="15">
        <v>1</v>
      </c>
      <c r="Q914" s="15"/>
      <c r="R914" s="15"/>
      <c r="S914" s="2">
        <v>1</v>
      </c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</row>
    <row r="915" spans="1:39" x14ac:dyDescent="0.2">
      <c r="A915" s="25" t="s">
        <v>62</v>
      </c>
      <c r="B915" s="24">
        <f t="shared" si="158"/>
        <v>5</v>
      </c>
      <c r="C915" s="24">
        <f t="shared" si="159"/>
        <v>2</v>
      </c>
      <c r="D915" s="24">
        <f t="shared" si="160"/>
        <v>7</v>
      </c>
      <c r="E915" s="23"/>
      <c r="F915" s="23"/>
      <c r="G915" s="23"/>
      <c r="H915" s="23"/>
      <c r="I915" s="23"/>
      <c r="J915" s="23"/>
      <c r="K915" s="23"/>
      <c r="L915" s="2">
        <v>2</v>
      </c>
      <c r="M915" s="23">
        <v>3</v>
      </c>
      <c r="N915" s="23"/>
      <c r="O915" s="23"/>
      <c r="P915" s="23"/>
      <c r="Q915" s="23">
        <v>1</v>
      </c>
      <c r="R915" s="23">
        <v>1</v>
      </c>
      <c r="S915" s="2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</row>
    <row r="916" spans="1:39" x14ac:dyDescent="0.2">
      <c r="A916" s="22" t="s">
        <v>61</v>
      </c>
      <c r="B916" s="16">
        <f t="shared" si="158"/>
        <v>1</v>
      </c>
      <c r="C916" s="16">
        <f t="shared" si="159"/>
        <v>10</v>
      </c>
      <c r="D916" s="16">
        <f t="shared" si="160"/>
        <v>11</v>
      </c>
      <c r="E916" s="15"/>
      <c r="F916" s="15"/>
      <c r="G916" s="15"/>
      <c r="H916" s="15"/>
      <c r="I916" s="15"/>
      <c r="J916" s="15"/>
      <c r="K916" s="15"/>
      <c r="L916" s="2"/>
      <c r="M916" s="15">
        <v>1</v>
      </c>
      <c r="N916" s="15"/>
      <c r="O916" s="15">
        <v>1</v>
      </c>
      <c r="P916" s="15"/>
      <c r="Q916" s="15">
        <v>4</v>
      </c>
      <c r="R916" s="15">
        <v>2</v>
      </c>
      <c r="S916" s="2">
        <v>3</v>
      </c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</row>
    <row r="917" spans="1:39" x14ac:dyDescent="0.2">
      <c r="A917" s="25" t="s">
        <v>60</v>
      </c>
      <c r="B917" s="24">
        <f t="shared" si="158"/>
        <v>0</v>
      </c>
      <c r="C917" s="24">
        <f t="shared" si="159"/>
        <v>2</v>
      </c>
      <c r="D917" s="24">
        <f t="shared" si="160"/>
        <v>2</v>
      </c>
      <c r="E917" s="23"/>
      <c r="F917" s="23"/>
      <c r="G917" s="23"/>
      <c r="H917" s="23"/>
      <c r="I917" s="23"/>
      <c r="J917" s="23"/>
      <c r="K917" s="23"/>
      <c r="L917" s="2"/>
      <c r="M917" s="23"/>
      <c r="N917" s="23"/>
      <c r="O917" s="23"/>
      <c r="P917" s="23"/>
      <c r="Q917" s="23">
        <v>1</v>
      </c>
      <c r="R917" s="23"/>
      <c r="S917" s="2">
        <v>1</v>
      </c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</row>
    <row r="918" spans="1:39" x14ac:dyDescent="0.2">
      <c r="A918" s="22" t="s">
        <v>59</v>
      </c>
      <c r="B918" s="16">
        <f t="shared" si="158"/>
        <v>1</v>
      </c>
      <c r="C918" s="16">
        <f t="shared" si="159"/>
        <v>0</v>
      </c>
      <c r="D918" s="16">
        <f t="shared" si="160"/>
        <v>1</v>
      </c>
      <c r="E918" s="15"/>
      <c r="F918" s="15"/>
      <c r="G918" s="15"/>
      <c r="H918" s="15"/>
      <c r="I918" s="15"/>
      <c r="J918" s="15"/>
      <c r="K918" s="15"/>
      <c r="L918" s="2"/>
      <c r="M918" s="15">
        <v>1</v>
      </c>
      <c r="N918" s="15"/>
      <c r="O918" s="15"/>
      <c r="P918" s="15"/>
      <c r="Q918" s="15"/>
      <c r="R918" s="15"/>
      <c r="S918" s="2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</row>
    <row r="919" spans="1:39" x14ac:dyDescent="0.2">
      <c r="A919" s="25" t="s">
        <v>58</v>
      </c>
      <c r="B919" s="24">
        <f t="shared" si="158"/>
        <v>0</v>
      </c>
      <c r="C919" s="24">
        <f t="shared" si="159"/>
        <v>0</v>
      </c>
      <c r="D919" s="24">
        <f t="shared" si="160"/>
        <v>0</v>
      </c>
      <c r="E919" s="23"/>
      <c r="F919" s="23"/>
      <c r="G919" s="23"/>
      <c r="H919" s="23"/>
      <c r="I919" s="23"/>
      <c r="J919" s="23"/>
      <c r="K919" s="23"/>
      <c r="L919" s="2"/>
      <c r="M919" s="23"/>
      <c r="N919" s="23"/>
      <c r="O919" s="23"/>
      <c r="P919" s="23"/>
      <c r="Q919" s="23"/>
      <c r="R919" s="23"/>
      <c r="S919" s="2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</row>
    <row r="920" spans="1:39" x14ac:dyDescent="0.2">
      <c r="A920" s="22" t="s">
        <v>57</v>
      </c>
      <c r="B920" s="16">
        <f t="shared" si="158"/>
        <v>31</v>
      </c>
      <c r="C920" s="16">
        <f t="shared" si="159"/>
        <v>39</v>
      </c>
      <c r="D920" s="16">
        <f t="shared" si="160"/>
        <v>70</v>
      </c>
      <c r="E920" s="15"/>
      <c r="F920" s="15"/>
      <c r="G920" s="15"/>
      <c r="H920" s="15"/>
      <c r="I920" s="15"/>
      <c r="J920" s="15"/>
      <c r="K920" s="15"/>
      <c r="L920" s="2">
        <v>8</v>
      </c>
      <c r="M920" s="15">
        <v>14</v>
      </c>
      <c r="N920" s="15">
        <v>9</v>
      </c>
      <c r="O920" s="15">
        <v>3</v>
      </c>
      <c r="P920" s="15">
        <v>6</v>
      </c>
      <c r="Q920" s="15">
        <v>8</v>
      </c>
      <c r="R920" s="15">
        <v>9</v>
      </c>
      <c r="S920" s="2">
        <v>13</v>
      </c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</row>
    <row r="921" spans="1:39" x14ac:dyDescent="0.2">
      <c r="A921" s="25" t="s">
        <v>56</v>
      </c>
      <c r="B921" s="24">
        <f t="shared" si="158"/>
        <v>3</v>
      </c>
      <c r="C921" s="24">
        <f t="shared" si="159"/>
        <v>13</v>
      </c>
      <c r="D921" s="24">
        <f t="shared" si="160"/>
        <v>16</v>
      </c>
      <c r="E921" s="23"/>
      <c r="F921" s="23"/>
      <c r="G921" s="23"/>
      <c r="H921" s="23"/>
      <c r="I921" s="23"/>
      <c r="J921" s="23"/>
      <c r="K921" s="23"/>
      <c r="L921" s="2"/>
      <c r="M921" s="23">
        <v>3</v>
      </c>
      <c r="N921" s="23"/>
      <c r="O921" s="23">
        <v>3</v>
      </c>
      <c r="P921" s="23">
        <v>2</v>
      </c>
      <c r="Q921" s="23">
        <v>3</v>
      </c>
      <c r="R921" s="23">
        <v>3</v>
      </c>
      <c r="S921" s="2">
        <v>2</v>
      </c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</row>
    <row r="922" spans="1:39" x14ac:dyDescent="0.2">
      <c r="A922" s="22" t="s">
        <v>55</v>
      </c>
      <c r="B922" s="16">
        <f t="shared" si="158"/>
        <v>12</v>
      </c>
      <c r="C922" s="16">
        <f t="shared" si="159"/>
        <v>18</v>
      </c>
      <c r="D922" s="16">
        <f t="shared" si="160"/>
        <v>30</v>
      </c>
      <c r="E922" s="15"/>
      <c r="F922" s="15"/>
      <c r="G922" s="15"/>
      <c r="H922" s="15"/>
      <c r="I922" s="15"/>
      <c r="J922" s="15"/>
      <c r="K922" s="15"/>
      <c r="L922" s="2">
        <v>5</v>
      </c>
      <c r="M922" s="15">
        <v>3</v>
      </c>
      <c r="N922" s="15">
        <v>4</v>
      </c>
      <c r="O922" s="15">
        <v>3</v>
      </c>
      <c r="P922" s="15">
        <v>1</v>
      </c>
      <c r="Q922" s="15">
        <v>6</v>
      </c>
      <c r="R922" s="15">
        <v>2</v>
      </c>
      <c r="S922" s="2">
        <v>6</v>
      </c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</row>
    <row r="923" spans="1:39" x14ac:dyDescent="0.2">
      <c r="A923" s="25" t="s">
        <v>54</v>
      </c>
      <c r="B923" s="24">
        <f t="shared" si="158"/>
        <v>0</v>
      </c>
      <c r="C923" s="24">
        <f t="shared" si="159"/>
        <v>0</v>
      </c>
      <c r="D923" s="24">
        <f t="shared" si="160"/>
        <v>0</v>
      </c>
      <c r="E923" s="23"/>
      <c r="F923" s="23"/>
      <c r="G923" s="23"/>
      <c r="H923" s="23"/>
      <c r="I923" s="23"/>
      <c r="J923" s="23"/>
      <c r="K923" s="23"/>
      <c r="L923" s="2"/>
      <c r="M923" s="23"/>
      <c r="N923" s="23"/>
      <c r="O923" s="23"/>
      <c r="P923" s="23"/>
      <c r="Q923" s="23"/>
      <c r="R923" s="23"/>
      <c r="S923" s="2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</row>
    <row r="924" spans="1:39" x14ac:dyDescent="0.2">
      <c r="A924" s="22" t="s">
        <v>53</v>
      </c>
      <c r="B924" s="16">
        <f t="shared" si="158"/>
        <v>0</v>
      </c>
      <c r="C924" s="16">
        <f t="shared" si="159"/>
        <v>1</v>
      </c>
      <c r="D924" s="16">
        <f t="shared" si="160"/>
        <v>1</v>
      </c>
      <c r="E924" s="15"/>
      <c r="F924" s="15"/>
      <c r="G924" s="15"/>
      <c r="H924" s="15"/>
      <c r="I924" s="15"/>
      <c r="J924" s="15"/>
      <c r="K924" s="15"/>
      <c r="L924" s="2"/>
      <c r="M924" s="15"/>
      <c r="N924" s="15"/>
      <c r="O924" s="15"/>
      <c r="P924" s="15">
        <v>1</v>
      </c>
      <c r="Q924" s="15"/>
      <c r="R924" s="15"/>
      <c r="S924" s="2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</row>
    <row r="925" spans="1:39" x14ac:dyDescent="0.2">
      <c r="A925" s="25" t="s">
        <v>52</v>
      </c>
      <c r="B925" s="24">
        <f t="shared" si="158"/>
        <v>18</v>
      </c>
      <c r="C925" s="24">
        <f t="shared" si="159"/>
        <v>16</v>
      </c>
      <c r="D925" s="24">
        <f t="shared" si="160"/>
        <v>34</v>
      </c>
      <c r="E925" s="23"/>
      <c r="F925" s="23"/>
      <c r="G925" s="23"/>
      <c r="H925" s="23"/>
      <c r="I925" s="23"/>
      <c r="J925" s="23"/>
      <c r="K925" s="23"/>
      <c r="L925" s="2">
        <v>6</v>
      </c>
      <c r="M925" s="23">
        <v>7</v>
      </c>
      <c r="N925" s="23">
        <v>5</v>
      </c>
      <c r="O925" s="23">
        <v>11</v>
      </c>
      <c r="P925" s="23">
        <v>1</v>
      </c>
      <c r="Q925" s="23">
        <v>2</v>
      </c>
      <c r="R925" s="23">
        <v>1</v>
      </c>
      <c r="S925" s="2">
        <v>1</v>
      </c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</row>
    <row r="926" spans="1:39" x14ac:dyDescent="0.2">
      <c r="A926" s="22" t="s">
        <v>51</v>
      </c>
      <c r="B926" s="16">
        <f t="shared" si="158"/>
        <v>3</v>
      </c>
      <c r="C926" s="16">
        <f t="shared" si="159"/>
        <v>4</v>
      </c>
      <c r="D926" s="16">
        <f t="shared" si="160"/>
        <v>7</v>
      </c>
      <c r="E926" s="15"/>
      <c r="F926" s="15"/>
      <c r="G926" s="15"/>
      <c r="H926" s="15"/>
      <c r="I926" s="15"/>
      <c r="J926" s="15"/>
      <c r="K926" s="15"/>
      <c r="L926" s="2">
        <v>1</v>
      </c>
      <c r="M926" s="15">
        <v>1</v>
      </c>
      <c r="N926" s="15">
        <v>1</v>
      </c>
      <c r="O926" s="15"/>
      <c r="P926" s="15">
        <v>2</v>
      </c>
      <c r="Q926" s="15"/>
      <c r="R926" s="15">
        <v>2</v>
      </c>
      <c r="S926" s="2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</row>
    <row r="927" spans="1:39" x14ac:dyDescent="0.2">
      <c r="A927" s="25" t="s">
        <v>50</v>
      </c>
      <c r="B927" s="24">
        <f t="shared" si="158"/>
        <v>0</v>
      </c>
      <c r="C927" s="24">
        <f t="shared" si="159"/>
        <v>2</v>
      </c>
      <c r="D927" s="24">
        <f t="shared" si="160"/>
        <v>2</v>
      </c>
      <c r="E927" s="23"/>
      <c r="F927" s="23"/>
      <c r="G927" s="23"/>
      <c r="H927" s="23"/>
      <c r="I927" s="23"/>
      <c r="J927" s="23"/>
      <c r="K927" s="23"/>
      <c r="L927" s="2"/>
      <c r="M927" s="23"/>
      <c r="N927" s="23"/>
      <c r="O927" s="23"/>
      <c r="P927" s="23">
        <v>1</v>
      </c>
      <c r="Q927" s="23">
        <v>1</v>
      </c>
      <c r="R927" s="23"/>
      <c r="S927" s="2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</row>
    <row r="928" spans="1:39" x14ac:dyDescent="0.2">
      <c r="A928" s="22" t="s">
        <v>0</v>
      </c>
      <c r="B928" s="16">
        <f t="shared" si="158"/>
        <v>50</v>
      </c>
      <c r="C928" s="16">
        <f t="shared" si="159"/>
        <v>81</v>
      </c>
      <c r="D928" s="16">
        <f t="shared" si="160"/>
        <v>131</v>
      </c>
      <c r="E928" s="15"/>
      <c r="F928" s="15"/>
      <c r="G928" s="15"/>
      <c r="H928" s="15"/>
      <c r="I928" s="15"/>
      <c r="J928" s="15"/>
      <c r="K928" s="15"/>
      <c r="L928" s="2">
        <v>17</v>
      </c>
      <c r="M928" s="15">
        <v>19</v>
      </c>
      <c r="N928" s="15">
        <v>14</v>
      </c>
      <c r="O928" s="15">
        <v>5</v>
      </c>
      <c r="P928" s="15">
        <v>14</v>
      </c>
      <c r="Q928" s="15">
        <v>20</v>
      </c>
      <c r="R928" s="15">
        <v>17</v>
      </c>
      <c r="S928" s="2">
        <v>25</v>
      </c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</row>
    <row r="929" spans="1:39" x14ac:dyDescent="0.2">
      <c r="B929" s="8"/>
      <c r="C929" s="8"/>
      <c r="D929" s="8"/>
      <c r="L929" s="2"/>
      <c r="S929" s="2"/>
    </row>
    <row r="930" spans="1:39" x14ac:dyDescent="0.2">
      <c r="A930" s="13" t="s">
        <v>49</v>
      </c>
      <c r="B930" s="8"/>
      <c r="C930" s="8"/>
      <c r="D930" s="8"/>
      <c r="E930" s="1" t="s">
        <v>48</v>
      </c>
      <c r="L930" s="2"/>
      <c r="S930" s="2"/>
    </row>
    <row r="931" spans="1:39" x14ac:dyDescent="0.2">
      <c r="A931" s="25" t="s">
        <v>47</v>
      </c>
      <c r="B931" s="24">
        <f t="shared" ref="B931:B936" si="161">SUM($E931:$N931)</f>
        <v>673</v>
      </c>
      <c r="C931" s="24">
        <f t="shared" ref="C931:C936" si="162">SUM($O931:$Z931)</f>
        <v>1091</v>
      </c>
      <c r="D931" s="24">
        <f t="shared" ref="D931:D936" si="163">SUM(B931,C931)</f>
        <v>1764</v>
      </c>
      <c r="E931" s="23"/>
      <c r="F931" s="23"/>
      <c r="G931" s="23"/>
      <c r="H931" s="23"/>
      <c r="I931" s="23"/>
      <c r="J931" s="23"/>
      <c r="K931" s="23"/>
      <c r="L931" s="2">
        <v>226</v>
      </c>
      <c r="M931" s="23">
        <v>245</v>
      </c>
      <c r="N931" s="23">
        <v>202</v>
      </c>
      <c r="O931" s="23">
        <v>173</v>
      </c>
      <c r="P931" s="23">
        <v>215</v>
      </c>
      <c r="Q931" s="23">
        <v>262</v>
      </c>
      <c r="R931" s="23">
        <v>193</v>
      </c>
      <c r="S931" s="2">
        <v>248</v>
      </c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</row>
    <row r="932" spans="1:39" x14ac:dyDescent="0.2">
      <c r="A932" s="22" t="s">
        <v>46</v>
      </c>
      <c r="B932" s="16">
        <f t="shared" si="161"/>
        <v>731</v>
      </c>
      <c r="C932" s="16">
        <f t="shared" si="162"/>
        <v>1392</v>
      </c>
      <c r="D932" s="16">
        <f t="shared" si="163"/>
        <v>2123</v>
      </c>
      <c r="E932" s="15"/>
      <c r="F932" s="15"/>
      <c r="G932" s="15"/>
      <c r="H932" s="15"/>
      <c r="I932" s="15"/>
      <c r="J932" s="15"/>
      <c r="K932" s="15"/>
      <c r="L932" s="2">
        <v>217</v>
      </c>
      <c r="M932" s="15">
        <v>290</v>
      </c>
      <c r="N932" s="15">
        <v>224</v>
      </c>
      <c r="O932" s="15">
        <v>212</v>
      </c>
      <c r="P932" s="15">
        <v>263</v>
      </c>
      <c r="Q932" s="15">
        <v>389</v>
      </c>
      <c r="R932" s="15">
        <v>257</v>
      </c>
      <c r="S932" s="2">
        <v>271</v>
      </c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</row>
    <row r="933" spans="1:39" x14ac:dyDescent="0.2">
      <c r="A933" s="25" t="s">
        <v>45</v>
      </c>
      <c r="B933" s="24">
        <f t="shared" si="161"/>
        <v>34</v>
      </c>
      <c r="C933" s="24">
        <f t="shared" si="162"/>
        <v>54</v>
      </c>
      <c r="D933" s="24">
        <f t="shared" si="163"/>
        <v>88</v>
      </c>
      <c r="E933" s="23"/>
      <c r="F933" s="23"/>
      <c r="G933" s="23"/>
      <c r="H933" s="23"/>
      <c r="I933" s="23"/>
      <c r="J933" s="23"/>
      <c r="K933" s="23"/>
      <c r="L933" s="2">
        <v>5</v>
      </c>
      <c r="M933" s="23">
        <v>21</v>
      </c>
      <c r="N933" s="23">
        <v>8</v>
      </c>
      <c r="O933" s="23">
        <v>9</v>
      </c>
      <c r="P933" s="23">
        <v>9</v>
      </c>
      <c r="Q933" s="23">
        <v>13</v>
      </c>
      <c r="R933" s="23">
        <v>7</v>
      </c>
      <c r="S933" s="2">
        <v>16</v>
      </c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</row>
    <row r="934" spans="1:39" x14ac:dyDescent="0.2">
      <c r="A934" s="22" t="s">
        <v>44</v>
      </c>
      <c r="B934" s="16">
        <f t="shared" si="161"/>
        <v>17</v>
      </c>
      <c r="C934" s="16">
        <f t="shared" si="162"/>
        <v>17</v>
      </c>
      <c r="D934" s="16">
        <f t="shared" si="163"/>
        <v>34</v>
      </c>
      <c r="E934" s="15"/>
      <c r="F934" s="15"/>
      <c r="G934" s="15"/>
      <c r="H934" s="15"/>
      <c r="I934" s="15"/>
      <c r="J934" s="15"/>
      <c r="K934" s="15"/>
      <c r="L934" s="2">
        <v>6</v>
      </c>
      <c r="M934" s="15">
        <v>6</v>
      </c>
      <c r="N934" s="15">
        <v>5</v>
      </c>
      <c r="O934" s="15">
        <v>1</v>
      </c>
      <c r="P934" s="15">
        <v>3</v>
      </c>
      <c r="Q934" s="15">
        <v>2</v>
      </c>
      <c r="R934" s="15">
        <v>5</v>
      </c>
      <c r="S934" s="2">
        <v>6</v>
      </c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</row>
    <row r="935" spans="1:39" x14ac:dyDescent="0.2">
      <c r="A935" s="25" t="s">
        <v>43</v>
      </c>
      <c r="B935" s="24">
        <f t="shared" si="161"/>
        <v>24</v>
      </c>
      <c r="C935" s="24">
        <f t="shared" si="162"/>
        <v>40</v>
      </c>
      <c r="D935" s="24">
        <f t="shared" si="163"/>
        <v>64</v>
      </c>
      <c r="E935" s="23"/>
      <c r="F935" s="23"/>
      <c r="G935" s="23"/>
      <c r="H935" s="23"/>
      <c r="I935" s="23"/>
      <c r="J935" s="23"/>
      <c r="K935" s="23"/>
      <c r="L935" s="2">
        <v>6</v>
      </c>
      <c r="M935" s="23">
        <v>9</v>
      </c>
      <c r="N935" s="23">
        <v>9</v>
      </c>
      <c r="O935" s="23">
        <v>13</v>
      </c>
      <c r="P935" s="23">
        <v>9</v>
      </c>
      <c r="Q935" s="23">
        <v>12</v>
      </c>
      <c r="R935" s="23">
        <v>4</v>
      </c>
      <c r="S935" s="2">
        <v>2</v>
      </c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</row>
    <row r="936" spans="1:39" x14ac:dyDescent="0.2">
      <c r="A936" s="22" t="s">
        <v>0</v>
      </c>
      <c r="B936" s="16">
        <f t="shared" si="161"/>
        <v>26</v>
      </c>
      <c r="C936" s="16">
        <f t="shared" si="162"/>
        <v>23</v>
      </c>
      <c r="D936" s="16">
        <f t="shared" si="163"/>
        <v>49</v>
      </c>
      <c r="E936" s="15"/>
      <c r="F936" s="15"/>
      <c r="G936" s="15"/>
      <c r="H936" s="15"/>
      <c r="I936" s="15"/>
      <c r="J936" s="15"/>
      <c r="K936" s="15"/>
      <c r="L936" s="2">
        <v>16</v>
      </c>
      <c r="M936" s="15">
        <v>7</v>
      </c>
      <c r="N936" s="15">
        <v>3</v>
      </c>
      <c r="O936" s="15">
        <v>2</v>
      </c>
      <c r="P936" s="15">
        <v>2</v>
      </c>
      <c r="Q936" s="15">
        <v>8</v>
      </c>
      <c r="R936" s="15">
        <v>6</v>
      </c>
      <c r="S936" s="2">
        <v>5</v>
      </c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</row>
    <row r="937" spans="1:39" x14ac:dyDescent="0.2">
      <c r="B937" s="8"/>
      <c r="C937" s="8"/>
      <c r="D937" s="8"/>
      <c r="L937" s="2"/>
      <c r="S937" s="2"/>
    </row>
    <row r="938" spans="1:39" x14ac:dyDescent="0.2">
      <c r="A938" s="26" t="s">
        <v>42</v>
      </c>
      <c r="B938" s="8"/>
      <c r="C938" s="8"/>
      <c r="D938" s="8"/>
      <c r="L938" s="2"/>
      <c r="S938" s="2"/>
    </row>
    <row r="939" spans="1:39" x14ac:dyDescent="0.2">
      <c r="A939" s="25" t="s">
        <v>41</v>
      </c>
      <c r="B939" s="24">
        <f t="shared" ref="B939:B946" si="164">SUM($E939:$N939)</f>
        <v>1505</v>
      </c>
      <c r="C939" s="24">
        <f t="shared" ref="C939:C946" si="165">SUM($O939:$Z939)</f>
        <v>2617</v>
      </c>
      <c r="D939" s="24">
        <f t="shared" ref="D939:D946" si="166">SUM(B939,C939)</f>
        <v>4122</v>
      </c>
      <c r="E939" s="23"/>
      <c r="F939" s="23"/>
      <c r="G939" s="23"/>
      <c r="H939" s="23"/>
      <c r="I939" s="23"/>
      <c r="J939" s="23"/>
      <c r="K939" s="23"/>
      <c r="L939" s="2">
        <v>476</v>
      </c>
      <c r="M939" s="23">
        <v>578</v>
      </c>
      <c r="N939" s="23">
        <v>451</v>
      </c>
      <c r="O939" s="23">
        <v>410</v>
      </c>
      <c r="P939" s="23">
        <v>501</v>
      </c>
      <c r="Q939" s="23">
        <v>686</v>
      </c>
      <c r="R939" s="23">
        <v>472</v>
      </c>
      <c r="S939" s="2">
        <v>548</v>
      </c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</row>
    <row r="940" spans="1:39" x14ac:dyDescent="0.2">
      <c r="A940" s="22" t="s">
        <v>40</v>
      </c>
      <c r="B940" s="16">
        <f t="shared" si="164"/>
        <v>0</v>
      </c>
      <c r="C940" s="16">
        <f t="shared" si="165"/>
        <v>0</v>
      </c>
      <c r="D940" s="16">
        <f t="shared" si="166"/>
        <v>0</v>
      </c>
      <c r="E940" s="15"/>
      <c r="F940" s="15"/>
      <c r="G940" s="15"/>
      <c r="H940" s="15"/>
      <c r="I940" s="15"/>
      <c r="J940" s="15"/>
      <c r="K940" s="15"/>
      <c r="L940" s="2"/>
      <c r="M940" s="15"/>
      <c r="N940" s="15"/>
      <c r="O940" s="15"/>
      <c r="P940" s="15"/>
      <c r="Q940" s="15"/>
      <c r="R940" s="15"/>
      <c r="S940" s="2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</row>
    <row r="941" spans="1:39" x14ac:dyDescent="0.2">
      <c r="A941" s="25" t="s">
        <v>39</v>
      </c>
      <c r="B941" s="24">
        <f t="shared" si="164"/>
        <v>0</v>
      </c>
      <c r="C941" s="24">
        <f t="shared" si="165"/>
        <v>0</v>
      </c>
      <c r="D941" s="24">
        <f t="shared" si="166"/>
        <v>0</v>
      </c>
      <c r="E941" s="23"/>
      <c r="F941" s="23"/>
      <c r="G941" s="23"/>
      <c r="H941" s="23"/>
      <c r="I941" s="23"/>
      <c r="J941" s="23"/>
      <c r="K941" s="23"/>
      <c r="L941" s="2"/>
      <c r="M941" s="23"/>
      <c r="N941" s="23"/>
      <c r="O941" s="23"/>
      <c r="P941" s="23"/>
      <c r="Q941" s="23"/>
      <c r="R941" s="23"/>
      <c r="S941" s="2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</row>
    <row r="942" spans="1:39" x14ac:dyDescent="0.2">
      <c r="A942" s="22" t="s">
        <v>38</v>
      </c>
      <c r="B942" s="16">
        <f t="shared" si="164"/>
        <v>0</v>
      </c>
      <c r="C942" s="16">
        <f t="shared" si="165"/>
        <v>0</v>
      </c>
      <c r="D942" s="16">
        <f t="shared" si="166"/>
        <v>0</v>
      </c>
      <c r="E942" s="15"/>
      <c r="F942" s="15"/>
      <c r="G942" s="15"/>
      <c r="H942" s="15"/>
      <c r="I942" s="15"/>
      <c r="J942" s="15"/>
      <c r="K942" s="15"/>
      <c r="L942" s="2"/>
      <c r="M942" s="15"/>
      <c r="N942" s="15"/>
      <c r="O942" s="15"/>
      <c r="P942" s="15"/>
      <c r="Q942" s="15"/>
      <c r="R942" s="15"/>
      <c r="S942" s="2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</row>
    <row r="943" spans="1:39" x14ac:dyDescent="0.2">
      <c r="A943" s="25" t="s">
        <v>37</v>
      </c>
      <c r="B943" s="24">
        <f t="shared" si="164"/>
        <v>0</v>
      </c>
      <c r="C943" s="24">
        <f t="shared" si="165"/>
        <v>0</v>
      </c>
      <c r="D943" s="24">
        <f t="shared" si="166"/>
        <v>0</v>
      </c>
      <c r="E943" s="23"/>
      <c r="F943" s="23"/>
      <c r="G943" s="23"/>
      <c r="H943" s="23"/>
      <c r="I943" s="23"/>
      <c r="J943" s="23"/>
      <c r="K943" s="23"/>
      <c r="L943" s="2"/>
      <c r="M943" s="23"/>
      <c r="N943" s="23"/>
      <c r="O943" s="23"/>
      <c r="P943" s="23"/>
      <c r="Q943" s="23"/>
      <c r="R943" s="23"/>
      <c r="S943" s="2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</row>
    <row r="944" spans="1:39" x14ac:dyDescent="0.2">
      <c r="A944" s="22" t="s">
        <v>36</v>
      </c>
      <c r="B944" s="16">
        <f t="shared" si="164"/>
        <v>0</v>
      </c>
      <c r="C944" s="16">
        <f t="shared" si="165"/>
        <v>0</v>
      </c>
      <c r="D944" s="16">
        <f t="shared" si="166"/>
        <v>0</v>
      </c>
      <c r="E944" s="15"/>
      <c r="F944" s="15"/>
      <c r="G944" s="15"/>
      <c r="H944" s="15"/>
      <c r="I944" s="15"/>
      <c r="J944" s="15"/>
      <c r="K944" s="15"/>
      <c r="L944" s="2"/>
      <c r="M944" s="15"/>
      <c r="N944" s="15"/>
      <c r="O944" s="15"/>
      <c r="P944" s="15"/>
      <c r="Q944" s="15"/>
      <c r="R944" s="15"/>
      <c r="S944" s="2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</row>
    <row r="945" spans="1:39" x14ac:dyDescent="0.2">
      <c r="A945" s="25" t="s">
        <v>35</v>
      </c>
      <c r="B945" s="24">
        <f t="shared" si="164"/>
        <v>0</v>
      </c>
      <c r="C945" s="24">
        <f t="shared" si="165"/>
        <v>0</v>
      </c>
      <c r="D945" s="24">
        <f t="shared" si="166"/>
        <v>0</v>
      </c>
      <c r="E945" s="23"/>
      <c r="F945" s="23"/>
      <c r="G945" s="23"/>
      <c r="H945" s="23"/>
      <c r="I945" s="23"/>
      <c r="J945" s="23"/>
      <c r="K945" s="23"/>
      <c r="L945" s="2"/>
      <c r="M945" s="23"/>
      <c r="N945" s="23"/>
      <c r="O945" s="23"/>
      <c r="P945" s="23"/>
      <c r="Q945" s="23"/>
      <c r="R945" s="23"/>
      <c r="S945" s="2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</row>
    <row r="946" spans="1:39" x14ac:dyDescent="0.2">
      <c r="A946" s="22" t="s">
        <v>0</v>
      </c>
      <c r="B946" s="16">
        <f t="shared" si="164"/>
        <v>0</v>
      </c>
      <c r="C946" s="16">
        <f t="shared" si="165"/>
        <v>0</v>
      </c>
      <c r="D946" s="16">
        <f t="shared" si="166"/>
        <v>0</v>
      </c>
      <c r="E946" s="15"/>
      <c r="F946" s="15"/>
      <c r="G946" s="15"/>
      <c r="H946" s="15"/>
      <c r="I946" s="15"/>
      <c r="J946" s="15"/>
      <c r="K946" s="15"/>
      <c r="L946" s="2"/>
      <c r="M946" s="15"/>
      <c r="N946" s="15"/>
      <c r="O946" s="15"/>
      <c r="P946" s="15"/>
      <c r="Q946" s="15"/>
      <c r="R946" s="15"/>
      <c r="S946" s="2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</row>
    <row r="947" spans="1:39" x14ac:dyDescent="0.2">
      <c r="B947" s="8"/>
      <c r="C947" s="8"/>
      <c r="D947" s="8"/>
      <c r="L947" s="2"/>
      <c r="S947" s="2"/>
    </row>
    <row r="948" spans="1:39" x14ac:dyDescent="0.2">
      <c r="A948" s="13" t="s">
        <v>34</v>
      </c>
      <c r="B948" s="8"/>
      <c r="C948" s="8"/>
      <c r="D948" s="8"/>
      <c r="L948" s="2"/>
      <c r="S948" s="2"/>
    </row>
    <row r="949" spans="1:39" x14ac:dyDescent="0.2">
      <c r="A949" s="11" t="s">
        <v>33</v>
      </c>
      <c r="B949" s="10">
        <f t="shared" ref="B949:B957" si="167">SUM($E949:$N949)</f>
        <v>0</v>
      </c>
      <c r="C949" s="10">
        <f t="shared" ref="C949:C957" si="168">SUM($O949:$Z949)</f>
        <v>0</v>
      </c>
      <c r="D949" s="10">
        <f t="shared" ref="D949:D957" si="169">SUM(B949,C949)</f>
        <v>0</v>
      </c>
      <c r="E949" s="9"/>
      <c r="F949" s="9"/>
      <c r="G949" s="9"/>
      <c r="H949" s="9"/>
      <c r="I949" s="9"/>
      <c r="J949" s="9"/>
      <c r="K949" s="9"/>
      <c r="L949" s="2"/>
      <c r="M949" s="9"/>
      <c r="N949" s="9"/>
      <c r="O949" s="9"/>
      <c r="P949" s="9"/>
      <c r="Q949" s="9"/>
      <c r="R949" s="9"/>
      <c r="S949" s="2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spans="1:39" x14ac:dyDescent="0.2">
      <c r="A950" s="4" t="s">
        <v>32</v>
      </c>
      <c r="B950" s="8">
        <f t="shared" si="167"/>
        <v>0</v>
      </c>
      <c r="C950" s="8">
        <f t="shared" si="168"/>
        <v>0</v>
      </c>
      <c r="D950" s="8">
        <f t="shared" si="169"/>
        <v>0</v>
      </c>
      <c r="L950" s="2"/>
      <c r="S950" s="2"/>
    </row>
    <row r="951" spans="1:39" x14ac:dyDescent="0.2">
      <c r="A951" s="11" t="s">
        <v>31</v>
      </c>
      <c r="B951" s="10">
        <f t="shared" si="167"/>
        <v>0</v>
      </c>
      <c r="C951" s="10">
        <f t="shared" si="168"/>
        <v>0</v>
      </c>
      <c r="D951" s="10">
        <f t="shared" si="169"/>
        <v>0</v>
      </c>
      <c r="E951" s="9"/>
      <c r="F951" s="9"/>
      <c r="G951" s="9"/>
      <c r="H951" s="9"/>
      <c r="I951" s="9"/>
      <c r="J951" s="9"/>
      <c r="K951" s="9"/>
      <c r="L951" s="2"/>
      <c r="M951" s="9"/>
      <c r="N951" s="9"/>
      <c r="O951" s="9"/>
      <c r="P951" s="9"/>
      <c r="Q951" s="9"/>
      <c r="R951" s="9"/>
      <c r="S951" s="2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spans="1:39" x14ac:dyDescent="0.2">
      <c r="A952" s="4" t="s">
        <v>30</v>
      </c>
      <c r="B952" s="8">
        <f t="shared" si="167"/>
        <v>0</v>
      </c>
      <c r="C952" s="8">
        <f t="shared" si="168"/>
        <v>0</v>
      </c>
      <c r="D952" s="8">
        <f t="shared" si="169"/>
        <v>0</v>
      </c>
      <c r="L952" s="2"/>
      <c r="S952" s="2"/>
    </row>
    <row r="953" spans="1:39" x14ac:dyDescent="0.2">
      <c r="A953" s="11" t="s">
        <v>29</v>
      </c>
      <c r="B953" s="10">
        <f t="shared" si="167"/>
        <v>1</v>
      </c>
      <c r="C953" s="10">
        <f t="shared" si="168"/>
        <v>1</v>
      </c>
      <c r="D953" s="10">
        <f t="shared" si="169"/>
        <v>2</v>
      </c>
      <c r="E953" s="9"/>
      <c r="F953" s="9"/>
      <c r="G953" s="9"/>
      <c r="H953" s="9"/>
      <c r="I953" s="9"/>
      <c r="J953" s="9"/>
      <c r="K953" s="9"/>
      <c r="L953" s="2"/>
      <c r="M953" s="9">
        <v>1</v>
      </c>
      <c r="N953" s="9"/>
      <c r="O953" s="9"/>
      <c r="P953" s="9"/>
      <c r="Q953" s="9"/>
      <c r="R953" s="9"/>
      <c r="S953" s="2">
        <v>1</v>
      </c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spans="1:39" x14ac:dyDescent="0.2">
      <c r="A954" s="4" t="s">
        <v>28</v>
      </c>
      <c r="B954" s="8">
        <f t="shared" si="167"/>
        <v>75</v>
      </c>
      <c r="C954" s="8">
        <f t="shared" si="168"/>
        <v>82</v>
      </c>
      <c r="D954" s="8">
        <f t="shared" si="169"/>
        <v>157</v>
      </c>
      <c r="L954" s="2">
        <v>26</v>
      </c>
      <c r="M954" s="1">
        <v>31</v>
      </c>
      <c r="N954" s="1">
        <v>18</v>
      </c>
      <c r="O954" s="1">
        <v>15</v>
      </c>
      <c r="P954" s="1">
        <v>16</v>
      </c>
      <c r="Q954" s="1">
        <v>23</v>
      </c>
      <c r="R954" s="1">
        <v>9</v>
      </c>
      <c r="S954" s="2">
        <v>19</v>
      </c>
    </row>
    <row r="955" spans="1:39" x14ac:dyDescent="0.2">
      <c r="A955" s="11" t="s">
        <v>27</v>
      </c>
      <c r="B955" s="10">
        <f t="shared" si="167"/>
        <v>564</v>
      </c>
      <c r="C955" s="10">
        <f t="shared" si="168"/>
        <v>806</v>
      </c>
      <c r="D955" s="10">
        <f t="shared" si="169"/>
        <v>1370</v>
      </c>
      <c r="E955" s="9"/>
      <c r="F955" s="9"/>
      <c r="G955" s="9"/>
      <c r="H955" s="9"/>
      <c r="I955" s="9"/>
      <c r="J955" s="9"/>
      <c r="K955" s="9"/>
      <c r="L955" s="2">
        <v>184</v>
      </c>
      <c r="M955" s="9">
        <v>238</v>
      </c>
      <c r="N955" s="9">
        <v>142</v>
      </c>
      <c r="O955" s="9">
        <v>114</v>
      </c>
      <c r="P955" s="9">
        <v>157</v>
      </c>
      <c r="Q955" s="9">
        <v>228</v>
      </c>
      <c r="R955" s="9">
        <v>150</v>
      </c>
      <c r="S955" s="2">
        <v>157</v>
      </c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spans="1:39" x14ac:dyDescent="0.2">
      <c r="A956" s="4" t="s">
        <v>26</v>
      </c>
      <c r="B956" s="8">
        <f t="shared" si="167"/>
        <v>276</v>
      </c>
      <c r="C956" s="8">
        <f t="shared" si="168"/>
        <v>479</v>
      </c>
      <c r="D956" s="8">
        <f t="shared" si="169"/>
        <v>755</v>
      </c>
      <c r="L956" s="2">
        <v>94</v>
      </c>
      <c r="M956" s="1">
        <v>108</v>
      </c>
      <c r="N956" s="1">
        <v>74</v>
      </c>
      <c r="O956" s="1">
        <v>75</v>
      </c>
      <c r="P956" s="1">
        <v>81</v>
      </c>
      <c r="Q956" s="1">
        <v>132</v>
      </c>
      <c r="R956" s="1">
        <v>75</v>
      </c>
      <c r="S956" s="2">
        <v>116</v>
      </c>
    </row>
    <row r="957" spans="1:39" x14ac:dyDescent="0.2">
      <c r="A957" s="11" t="s">
        <v>0</v>
      </c>
      <c r="B957" s="10">
        <f t="shared" si="167"/>
        <v>589</v>
      </c>
      <c r="C957" s="10">
        <f t="shared" si="168"/>
        <v>1249</v>
      </c>
      <c r="D957" s="10">
        <f t="shared" si="169"/>
        <v>1838</v>
      </c>
      <c r="E957" s="9"/>
      <c r="F957" s="9"/>
      <c r="G957" s="9"/>
      <c r="H957" s="9"/>
      <c r="I957" s="9"/>
      <c r="J957" s="9"/>
      <c r="K957" s="9"/>
      <c r="L957" s="2">
        <v>172</v>
      </c>
      <c r="M957" s="9">
        <v>200</v>
      </c>
      <c r="N957" s="9">
        <v>217</v>
      </c>
      <c r="O957" s="9">
        <v>206</v>
      </c>
      <c r="P957" s="9">
        <v>247</v>
      </c>
      <c r="Q957" s="9">
        <v>303</v>
      </c>
      <c r="R957" s="9">
        <v>238</v>
      </c>
      <c r="S957" s="2">
        <v>255</v>
      </c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spans="1:39" x14ac:dyDescent="0.2">
      <c r="B958" s="8"/>
      <c r="C958" s="8"/>
      <c r="D958" s="8"/>
      <c r="L958" s="2"/>
      <c r="S958" s="2"/>
    </row>
    <row r="959" spans="1:39" x14ac:dyDescent="0.2">
      <c r="A959" s="13" t="s">
        <v>25</v>
      </c>
      <c r="B959" s="8"/>
      <c r="C959" s="8"/>
      <c r="D959" s="8"/>
      <c r="L959" s="2"/>
      <c r="S959" s="2"/>
    </row>
    <row r="960" spans="1:39" x14ac:dyDescent="0.2">
      <c r="A960" s="11" t="s">
        <v>24</v>
      </c>
      <c r="B960" s="10">
        <f t="shared" ref="B960:B973" si="170">SUM($E960:$N960)</f>
        <v>24</v>
      </c>
      <c r="C960" s="10">
        <f t="shared" ref="C960:C973" si="171">SUM($O960:$Z960)</f>
        <v>68</v>
      </c>
      <c r="D960" s="10">
        <f t="shared" ref="D960:D973" si="172">SUM(B960,C960)</f>
        <v>92</v>
      </c>
      <c r="E960" s="9"/>
      <c r="F960" s="9"/>
      <c r="G960" s="9"/>
      <c r="H960" s="9"/>
      <c r="I960" s="9"/>
      <c r="J960" s="9"/>
      <c r="K960" s="9"/>
      <c r="L960" s="2">
        <v>7</v>
      </c>
      <c r="M960" s="9">
        <v>8</v>
      </c>
      <c r="N960" s="9">
        <v>9</v>
      </c>
      <c r="O960" s="9">
        <v>11</v>
      </c>
      <c r="P960" s="9">
        <v>13</v>
      </c>
      <c r="Q960" s="9">
        <v>12</v>
      </c>
      <c r="R960" s="9">
        <v>12</v>
      </c>
      <c r="S960" s="2">
        <v>20</v>
      </c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spans="1:39" x14ac:dyDescent="0.2">
      <c r="A961" s="4" t="s">
        <v>23</v>
      </c>
      <c r="B961" s="8">
        <f t="shared" si="170"/>
        <v>85</v>
      </c>
      <c r="C961" s="8">
        <f t="shared" si="171"/>
        <v>179</v>
      </c>
      <c r="D961" s="8">
        <f t="shared" si="172"/>
        <v>264</v>
      </c>
      <c r="L961" s="2">
        <v>22</v>
      </c>
      <c r="M961" s="1">
        <v>42</v>
      </c>
      <c r="N961" s="1">
        <v>21</v>
      </c>
      <c r="O961" s="1">
        <v>27</v>
      </c>
      <c r="P961" s="1">
        <v>33</v>
      </c>
      <c r="Q961" s="1">
        <v>41</v>
      </c>
      <c r="R961" s="1">
        <v>29</v>
      </c>
      <c r="S961" s="2">
        <v>49</v>
      </c>
    </row>
    <row r="962" spans="1:39" x14ac:dyDescent="0.2">
      <c r="A962" s="11" t="s">
        <v>22</v>
      </c>
      <c r="B962" s="10">
        <f t="shared" si="170"/>
        <v>206</v>
      </c>
      <c r="C962" s="10">
        <f t="shared" si="171"/>
        <v>380</v>
      </c>
      <c r="D962" s="10">
        <f t="shared" si="172"/>
        <v>586</v>
      </c>
      <c r="E962" s="9"/>
      <c r="F962" s="9"/>
      <c r="G962" s="9"/>
      <c r="H962" s="9"/>
      <c r="I962" s="9"/>
      <c r="J962" s="9"/>
      <c r="K962" s="9"/>
      <c r="L962" s="2">
        <v>54</v>
      </c>
      <c r="M962" s="9">
        <v>86</v>
      </c>
      <c r="N962" s="9">
        <v>66</v>
      </c>
      <c r="O962" s="9">
        <v>56</v>
      </c>
      <c r="P962" s="9">
        <v>71</v>
      </c>
      <c r="Q962" s="9">
        <v>115</v>
      </c>
      <c r="R962" s="9">
        <v>64</v>
      </c>
      <c r="S962" s="2">
        <v>74</v>
      </c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spans="1:39" x14ac:dyDescent="0.2">
      <c r="A963" s="4" t="s">
        <v>21</v>
      </c>
      <c r="B963" s="8">
        <f t="shared" si="170"/>
        <v>200</v>
      </c>
      <c r="C963" s="8">
        <f t="shared" si="171"/>
        <v>361</v>
      </c>
      <c r="D963" s="8">
        <f t="shared" si="172"/>
        <v>561</v>
      </c>
      <c r="L963" s="2">
        <v>62</v>
      </c>
      <c r="M963" s="1">
        <v>82</v>
      </c>
      <c r="N963" s="1">
        <v>56</v>
      </c>
      <c r="O963" s="1">
        <v>43</v>
      </c>
      <c r="P963" s="1">
        <v>73</v>
      </c>
      <c r="Q963" s="1">
        <v>99</v>
      </c>
      <c r="R963" s="1">
        <v>70</v>
      </c>
      <c r="S963" s="2">
        <v>76</v>
      </c>
    </row>
    <row r="964" spans="1:39" x14ac:dyDescent="0.2">
      <c r="A964" s="11" t="s">
        <v>20</v>
      </c>
      <c r="B964" s="10">
        <f t="shared" si="170"/>
        <v>244</v>
      </c>
      <c r="C964" s="10">
        <f t="shared" si="171"/>
        <v>305</v>
      </c>
      <c r="D964" s="10">
        <f t="shared" si="172"/>
        <v>549</v>
      </c>
      <c r="E964" s="9"/>
      <c r="F964" s="9"/>
      <c r="G964" s="9"/>
      <c r="H964" s="9"/>
      <c r="I964" s="9"/>
      <c r="J964" s="9"/>
      <c r="K964" s="9"/>
      <c r="L964" s="2">
        <v>87</v>
      </c>
      <c r="M964" s="9">
        <v>89</v>
      </c>
      <c r="N964" s="9">
        <v>68</v>
      </c>
      <c r="O964" s="9">
        <v>56</v>
      </c>
      <c r="P964" s="9">
        <v>44</v>
      </c>
      <c r="Q964" s="9">
        <v>98</v>
      </c>
      <c r="R964" s="9">
        <v>52</v>
      </c>
      <c r="S964" s="2">
        <v>55</v>
      </c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spans="1:39" x14ac:dyDescent="0.2">
      <c r="A965" s="4" t="s">
        <v>19</v>
      </c>
      <c r="B965" s="8">
        <f t="shared" si="170"/>
        <v>229</v>
      </c>
      <c r="C965" s="8">
        <f t="shared" si="171"/>
        <v>455</v>
      </c>
      <c r="D965" s="8">
        <f t="shared" si="172"/>
        <v>684</v>
      </c>
      <c r="L965" s="2">
        <v>71</v>
      </c>
      <c r="M965" s="1">
        <v>77</v>
      </c>
      <c r="N965" s="1">
        <v>81</v>
      </c>
      <c r="O965" s="1">
        <v>83</v>
      </c>
      <c r="P965" s="1">
        <v>92</v>
      </c>
      <c r="Q965" s="1">
        <v>109</v>
      </c>
      <c r="R965" s="1">
        <v>84</v>
      </c>
      <c r="S965" s="2">
        <v>87</v>
      </c>
    </row>
    <row r="966" spans="1:39" x14ac:dyDescent="0.2">
      <c r="A966" s="11" t="s">
        <v>18</v>
      </c>
      <c r="B966" s="10">
        <f t="shared" si="170"/>
        <v>201</v>
      </c>
      <c r="C966" s="10">
        <f t="shared" si="171"/>
        <v>304</v>
      </c>
      <c r="D966" s="10">
        <f t="shared" si="172"/>
        <v>505</v>
      </c>
      <c r="E966" s="9"/>
      <c r="F966" s="9"/>
      <c r="G966" s="9"/>
      <c r="H966" s="9"/>
      <c r="I966" s="9"/>
      <c r="J966" s="9"/>
      <c r="K966" s="9"/>
      <c r="L966" s="2">
        <v>67</v>
      </c>
      <c r="M966" s="9">
        <v>79</v>
      </c>
      <c r="N966" s="9">
        <v>55</v>
      </c>
      <c r="O966" s="9">
        <v>54</v>
      </c>
      <c r="P966" s="9">
        <v>63</v>
      </c>
      <c r="Q966" s="9">
        <v>69</v>
      </c>
      <c r="R966" s="9">
        <v>53</v>
      </c>
      <c r="S966" s="2">
        <v>65</v>
      </c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spans="1:39" x14ac:dyDescent="0.2">
      <c r="A967" s="4" t="s">
        <v>17</v>
      </c>
      <c r="B967" s="8">
        <f t="shared" si="170"/>
        <v>102</v>
      </c>
      <c r="C967" s="8">
        <f t="shared" si="171"/>
        <v>166</v>
      </c>
      <c r="D967" s="8">
        <f t="shared" si="172"/>
        <v>268</v>
      </c>
      <c r="L967" s="2">
        <v>40</v>
      </c>
      <c r="M967" s="1">
        <v>38</v>
      </c>
      <c r="N967" s="1">
        <v>24</v>
      </c>
      <c r="O967" s="1">
        <v>22</v>
      </c>
      <c r="P967" s="1">
        <v>30</v>
      </c>
      <c r="Q967" s="1">
        <v>40</v>
      </c>
      <c r="R967" s="1">
        <v>30</v>
      </c>
      <c r="S967" s="2">
        <v>44</v>
      </c>
    </row>
    <row r="968" spans="1:39" x14ac:dyDescent="0.2">
      <c r="A968" s="21" t="s">
        <v>16</v>
      </c>
      <c r="B968" s="19">
        <f t="shared" si="170"/>
        <v>101</v>
      </c>
      <c r="C968" s="19">
        <f t="shared" si="171"/>
        <v>223</v>
      </c>
      <c r="D968" s="19">
        <f t="shared" si="172"/>
        <v>324</v>
      </c>
      <c r="E968" s="18"/>
      <c r="F968" s="18"/>
      <c r="G968" s="18"/>
      <c r="H968" s="18"/>
      <c r="I968" s="18"/>
      <c r="J968" s="18"/>
      <c r="K968" s="18"/>
      <c r="L968" s="2">
        <v>37</v>
      </c>
      <c r="M968" s="18">
        <v>41</v>
      </c>
      <c r="N968" s="18">
        <v>23</v>
      </c>
      <c r="O968" s="18">
        <v>30</v>
      </c>
      <c r="P968" s="18">
        <v>42</v>
      </c>
      <c r="Q968" s="18">
        <v>62</v>
      </c>
      <c r="R968" s="18">
        <v>51</v>
      </c>
      <c r="S968" s="2">
        <v>38</v>
      </c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spans="1:39" x14ac:dyDescent="0.2">
      <c r="A969" s="20" t="s">
        <v>15</v>
      </c>
      <c r="B969" s="19">
        <f t="shared" si="170"/>
        <v>0</v>
      </c>
      <c r="C969" s="19">
        <f t="shared" si="171"/>
        <v>1</v>
      </c>
      <c r="D969" s="19">
        <f t="shared" si="172"/>
        <v>1</v>
      </c>
      <c r="E969" s="18"/>
      <c r="F969" s="18"/>
      <c r="G969" s="18"/>
      <c r="H969" s="18"/>
      <c r="I969" s="18"/>
      <c r="J969" s="18"/>
      <c r="K969" s="18"/>
      <c r="L969" s="2"/>
      <c r="M969" s="18"/>
      <c r="N969" s="18"/>
      <c r="O969" s="18"/>
      <c r="P969" s="18"/>
      <c r="Q969" s="18">
        <v>1</v>
      </c>
      <c r="R969" s="18"/>
      <c r="S969" s="2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spans="1:39" x14ac:dyDescent="0.2">
      <c r="A970" s="4" t="s">
        <v>14</v>
      </c>
      <c r="B970" s="8">
        <f t="shared" si="170"/>
        <v>3</v>
      </c>
      <c r="C970" s="8">
        <f t="shared" si="171"/>
        <v>5</v>
      </c>
      <c r="D970" s="8">
        <f t="shared" si="172"/>
        <v>8</v>
      </c>
      <c r="L970" s="2"/>
      <c r="M970" s="1">
        <v>2</v>
      </c>
      <c r="N970" s="1">
        <v>1</v>
      </c>
      <c r="P970" s="1">
        <v>1</v>
      </c>
      <c r="Q970" s="1">
        <v>1</v>
      </c>
      <c r="R970" s="1">
        <v>2</v>
      </c>
      <c r="S970" s="2">
        <v>1</v>
      </c>
    </row>
    <row r="971" spans="1:39" x14ac:dyDescent="0.2">
      <c r="A971" s="17" t="s">
        <v>13</v>
      </c>
      <c r="B971" s="16">
        <f t="shared" si="170"/>
        <v>15</v>
      </c>
      <c r="C971" s="16">
        <f t="shared" si="171"/>
        <v>31</v>
      </c>
      <c r="D971" s="16">
        <f t="shared" si="172"/>
        <v>46</v>
      </c>
      <c r="E971" s="15"/>
      <c r="F971" s="15"/>
      <c r="G971" s="15"/>
      <c r="H971" s="15"/>
      <c r="I971" s="15"/>
      <c r="J971" s="15"/>
      <c r="K971" s="15"/>
      <c r="L971" s="2">
        <v>4</v>
      </c>
      <c r="M971" s="15">
        <v>5</v>
      </c>
      <c r="N971" s="15">
        <v>6</v>
      </c>
      <c r="O971" s="15">
        <v>4</v>
      </c>
      <c r="P971" s="15">
        <v>6</v>
      </c>
      <c r="Q971" s="15">
        <v>8</v>
      </c>
      <c r="R971" s="15">
        <v>5</v>
      </c>
      <c r="S971" s="2">
        <v>8</v>
      </c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</row>
    <row r="972" spans="1:39" x14ac:dyDescent="0.2">
      <c r="A972" s="4" t="s">
        <v>12</v>
      </c>
      <c r="B972" s="8">
        <f t="shared" si="170"/>
        <v>10</v>
      </c>
      <c r="C972" s="8">
        <f t="shared" si="171"/>
        <v>17</v>
      </c>
      <c r="D972" s="8">
        <f t="shared" si="172"/>
        <v>27</v>
      </c>
      <c r="L972" s="2">
        <v>3</v>
      </c>
      <c r="M972" s="1">
        <v>3</v>
      </c>
      <c r="N972" s="1">
        <v>4</v>
      </c>
      <c r="O972" s="1">
        <v>4</v>
      </c>
      <c r="P972" s="1">
        <v>4</v>
      </c>
      <c r="Q972" s="1">
        <v>2</v>
      </c>
      <c r="R972" s="1">
        <v>2</v>
      </c>
      <c r="S972" s="2">
        <v>5</v>
      </c>
    </row>
    <row r="973" spans="1:39" x14ac:dyDescent="0.2">
      <c r="A973" s="14" t="s">
        <v>11</v>
      </c>
      <c r="B973" s="6">
        <f t="shared" si="170"/>
        <v>85</v>
      </c>
      <c r="C973" s="6">
        <f t="shared" si="171"/>
        <v>122</v>
      </c>
      <c r="D973" s="6">
        <f t="shared" si="172"/>
        <v>207</v>
      </c>
      <c r="E973" s="5"/>
      <c r="F973" s="5"/>
      <c r="G973" s="5"/>
      <c r="H973" s="5"/>
      <c r="I973" s="5"/>
      <c r="J973" s="5"/>
      <c r="K973" s="5"/>
      <c r="L973" s="2">
        <v>22</v>
      </c>
      <c r="M973" s="5">
        <v>26</v>
      </c>
      <c r="N973" s="5">
        <v>37</v>
      </c>
      <c r="O973" s="5">
        <v>20</v>
      </c>
      <c r="P973" s="5">
        <v>29</v>
      </c>
      <c r="Q973" s="5">
        <v>29</v>
      </c>
      <c r="R973" s="5">
        <v>18</v>
      </c>
      <c r="S973" s="2">
        <v>26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x14ac:dyDescent="0.2">
      <c r="B974" s="8"/>
      <c r="C974" s="8"/>
      <c r="D974" s="8"/>
      <c r="L974" s="2"/>
      <c r="S974" s="2"/>
    </row>
    <row r="975" spans="1:39" x14ac:dyDescent="0.2">
      <c r="A975" s="13" t="s">
        <v>10</v>
      </c>
      <c r="B975" s="8"/>
      <c r="C975" s="8"/>
      <c r="D975" s="8"/>
      <c r="E975" s="12" t="s">
        <v>9</v>
      </c>
      <c r="L975" s="2"/>
      <c r="S975" s="2"/>
    </row>
    <row r="976" spans="1:39" x14ac:dyDescent="0.2">
      <c r="A976" s="11" t="s">
        <v>8</v>
      </c>
      <c r="B976" s="10">
        <f t="shared" ref="B976:B984" si="173">SUM($E976:$N976)</f>
        <v>36</v>
      </c>
      <c r="C976" s="10">
        <f t="shared" ref="C976:C984" si="174">SUM($O976:$Z976)</f>
        <v>80</v>
      </c>
      <c r="D976" s="10">
        <f t="shared" ref="D976:D984" si="175">SUM(B976,C976)</f>
        <v>116</v>
      </c>
      <c r="E976" s="9"/>
      <c r="F976" s="9"/>
      <c r="G976" s="9"/>
      <c r="H976" s="9"/>
      <c r="I976" s="9"/>
      <c r="J976" s="9"/>
      <c r="K976" s="9"/>
      <c r="L976" s="2">
        <v>10</v>
      </c>
      <c r="M976" s="9">
        <v>12</v>
      </c>
      <c r="N976" s="9">
        <v>14</v>
      </c>
      <c r="O976" s="9">
        <v>11</v>
      </c>
      <c r="P976" s="9">
        <v>15</v>
      </c>
      <c r="Q976" s="9">
        <v>14</v>
      </c>
      <c r="R976" s="9">
        <v>17</v>
      </c>
      <c r="S976" s="2">
        <v>23</v>
      </c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spans="1:39" x14ac:dyDescent="0.2">
      <c r="A977" s="4" t="s">
        <v>7</v>
      </c>
      <c r="B977" s="8">
        <f t="shared" si="173"/>
        <v>279</v>
      </c>
      <c r="C977" s="8">
        <f t="shared" si="174"/>
        <v>547</v>
      </c>
      <c r="D977" s="8">
        <f t="shared" si="175"/>
        <v>826</v>
      </c>
      <c r="L977" s="2">
        <v>73</v>
      </c>
      <c r="M977" s="1">
        <v>124</v>
      </c>
      <c r="N977" s="1">
        <v>82</v>
      </c>
      <c r="O977" s="1">
        <v>83</v>
      </c>
      <c r="P977" s="1">
        <v>102</v>
      </c>
      <c r="Q977" s="1">
        <v>154</v>
      </c>
      <c r="R977" s="1">
        <v>88</v>
      </c>
      <c r="S977" s="2">
        <v>120</v>
      </c>
    </row>
    <row r="978" spans="1:39" x14ac:dyDescent="0.2">
      <c r="A978" s="11" t="s">
        <v>6</v>
      </c>
      <c r="B978" s="10">
        <f t="shared" si="173"/>
        <v>282</v>
      </c>
      <c r="C978" s="10">
        <f t="shared" si="174"/>
        <v>438</v>
      </c>
      <c r="D978" s="10">
        <f t="shared" si="175"/>
        <v>720</v>
      </c>
      <c r="E978" s="9"/>
      <c r="F978" s="9"/>
      <c r="G978" s="9"/>
      <c r="H978" s="9"/>
      <c r="I978" s="9"/>
      <c r="J978" s="9"/>
      <c r="K978" s="9"/>
      <c r="L978" s="2">
        <v>82</v>
      </c>
      <c r="M978" s="9">
        <v>113</v>
      </c>
      <c r="N978" s="9">
        <v>87</v>
      </c>
      <c r="O978" s="9">
        <v>52</v>
      </c>
      <c r="P978" s="9">
        <v>82</v>
      </c>
      <c r="Q978" s="9">
        <v>128</v>
      </c>
      <c r="R978" s="9">
        <v>84</v>
      </c>
      <c r="S978" s="2">
        <v>92</v>
      </c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spans="1:39" x14ac:dyDescent="0.2">
      <c r="A979" s="4" t="s">
        <v>5</v>
      </c>
      <c r="B979" s="8">
        <f t="shared" si="173"/>
        <v>199</v>
      </c>
      <c r="C979" s="8">
        <f t="shared" si="174"/>
        <v>288</v>
      </c>
      <c r="D979" s="8">
        <f t="shared" si="175"/>
        <v>487</v>
      </c>
      <c r="L979" s="2">
        <v>72</v>
      </c>
      <c r="M979" s="1">
        <v>75</v>
      </c>
      <c r="N979" s="1">
        <v>52</v>
      </c>
      <c r="O979" s="1">
        <v>59</v>
      </c>
      <c r="P979" s="1">
        <v>49</v>
      </c>
      <c r="Q979" s="1">
        <v>80</v>
      </c>
      <c r="R979" s="1">
        <v>50</v>
      </c>
      <c r="S979" s="2">
        <v>50</v>
      </c>
    </row>
    <row r="980" spans="1:39" x14ac:dyDescent="0.2">
      <c r="A980" s="11" t="s">
        <v>4</v>
      </c>
      <c r="B980" s="10">
        <f t="shared" si="173"/>
        <v>122</v>
      </c>
      <c r="C980" s="10">
        <f t="shared" si="174"/>
        <v>251</v>
      </c>
      <c r="D980" s="10">
        <f t="shared" si="175"/>
        <v>373</v>
      </c>
      <c r="E980" s="9"/>
      <c r="F980" s="9"/>
      <c r="G980" s="9"/>
      <c r="H980" s="9"/>
      <c r="I980" s="9"/>
      <c r="J980" s="9"/>
      <c r="K980" s="9"/>
      <c r="L980" s="2">
        <v>46</v>
      </c>
      <c r="M980" s="9">
        <v>37</v>
      </c>
      <c r="N980" s="9">
        <v>39</v>
      </c>
      <c r="O980" s="9">
        <v>44</v>
      </c>
      <c r="P980" s="9">
        <v>50</v>
      </c>
      <c r="Q980" s="9">
        <v>61</v>
      </c>
      <c r="R980" s="9">
        <v>46</v>
      </c>
      <c r="S980" s="2">
        <v>50</v>
      </c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spans="1:39" x14ac:dyDescent="0.2">
      <c r="A981" s="4" t="s">
        <v>3</v>
      </c>
      <c r="B981" s="8">
        <f t="shared" si="173"/>
        <v>137</v>
      </c>
      <c r="C981" s="8">
        <f t="shared" si="174"/>
        <v>234</v>
      </c>
      <c r="D981" s="8">
        <f t="shared" si="175"/>
        <v>371</v>
      </c>
      <c r="L981" s="2">
        <v>40</v>
      </c>
      <c r="M981" s="1">
        <v>55</v>
      </c>
      <c r="N981" s="1">
        <v>42</v>
      </c>
      <c r="O981" s="1">
        <v>47</v>
      </c>
      <c r="P981" s="1">
        <v>42</v>
      </c>
      <c r="Q981" s="1">
        <v>54</v>
      </c>
      <c r="R981" s="1">
        <v>40</v>
      </c>
      <c r="S981" s="2">
        <v>51</v>
      </c>
    </row>
    <row r="982" spans="1:39" x14ac:dyDescent="0.2">
      <c r="A982" s="11" t="s">
        <v>2</v>
      </c>
      <c r="B982" s="10">
        <f t="shared" si="173"/>
        <v>139</v>
      </c>
      <c r="C982" s="10">
        <f t="shared" si="174"/>
        <v>224</v>
      </c>
      <c r="D982" s="10">
        <f t="shared" si="175"/>
        <v>363</v>
      </c>
      <c r="E982" s="9"/>
      <c r="F982" s="9"/>
      <c r="G982" s="9"/>
      <c r="H982" s="9"/>
      <c r="I982" s="9"/>
      <c r="J982" s="9"/>
      <c r="K982" s="9"/>
      <c r="L982" s="2">
        <v>49</v>
      </c>
      <c r="M982" s="9">
        <v>48</v>
      </c>
      <c r="N982" s="9">
        <v>42</v>
      </c>
      <c r="O982" s="9">
        <v>35</v>
      </c>
      <c r="P982" s="9">
        <v>48</v>
      </c>
      <c r="Q982" s="9">
        <v>55</v>
      </c>
      <c r="R982" s="9">
        <v>43</v>
      </c>
      <c r="S982" s="2">
        <v>43</v>
      </c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spans="1:39" x14ac:dyDescent="0.2">
      <c r="A983" s="4" t="s">
        <v>1</v>
      </c>
      <c r="B983" s="8">
        <f t="shared" si="173"/>
        <v>97</v>
      </c>
      <c r="C983" s="8">
        <f t="shared" si="174"/>
        <v>156</v>
      </c>
      <c r="D983" s="8">
        <f t="shared" si="175"/>
        <v>253</v>
      </c>
      <c r="L983" s="2">
        <v>38</v>
      </c>
      <c r="M983" s="1">
        <v>37</v>
      </c>
      <c r="N983" s="1">
        <v>22</v>
      </c>
      <c r="O983" s="1">
        <v>21</v>
      </c>
      <c r="P983" s="1">
        <v>31</v>
      </c>
      <c r="Q983" s="1">
        <v>37</v>
      </c>
      <c r="R983" s="1">
        <v>26</v>
      </c>
      <c r="S983" s="2">
        <v>41</v>
      </c>
    </row>
    <row r="984" spans="1:39" x14ac:dyDescent="0.2">
      <c r="A984" s="7" t="s">
        <v>0</v>
      </c>
      <c r="B984" s="6">
        <f t="shared" si="173"/>
        <v>214</v>
      </c>
      <c r="C984" s="6">
        <f t="shared" si="174"/>
        <v>399</v>
      </c>
      <c r="D984" s="6">
        <f t="shared" si="175"/>
        <v>613</v>
      </c>
      <c r="E984" s="5"/>
      <c r="F984" s="5"/>
      <c r="G984" s="5"/>
      <c r="H984" s="5"/>
      <c r="I984" s="5"/>
      <c r="J984" s="5"/>
      <c r="K984" s="5"/>
      <c r="L984" s="2">
        <v>66</v>
      </c>
      <c r="M984" s="5">
        <v>77</v>
      </c>
      <c r="N984" s="5">
        <v>71</v>
      </c>
      <c r="O984" s="5">
        <v>58</v>
      </c>
      <c r="P984" s="5">
        <v>82</v>
      </c>
      <c r="Q984" s="5">
        <v>103</v>
      </c>
      <c r="R984" s="5">
        <v>78</v>
      </c>
      <c r="S984" s="2">
        <v>78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x14ac:dyDescent="0.2">
      <c r="L985" s="2"/>
      <c r="S985" s="2"/>
    </row>
    <row r="986" spans="1:39" s="49" customFormat="1" ht="13.5" thickBot="1" x14ac:dyDescent="0.25">
      <c r="A986" s="47"/>
      <c r="B986" s="48"/>
      <c r="C986" s="48"/>
      <c r="D986" s="48"/>
      <c r="L986" s="50"/>
      <c r="S986" s="50"/>
    </row>
    <row r="987" spans="1:39" x14ac:dyDescent="0.2">
      <c r="L987" s="2"/>
      <c r="S987" s="2"/>
    </row>
    <row r="988" spans="1:39" ht="26.25" x14ac:dyDescent="0.4">
      <c r="A988" s="45" t="s">
        <v>221</v>
      </c>
      <c r="L988" s="2"/>
      <c r="S988" s="2"/>
    </row>
    <row r="989" spans="1:39" x14ac:dyDescent="0.2">
      <c r="L989" s="2"/>
      <c r="S989" s="2"/>
    </row>
    <row r="990" spans="1:39" x14ac:dyDescent="0.2">
      <c r="A990" s="32" t="s">
        <v>205</v>
      </c>
      <c r="B990" s="8"/>
      <c r="C990" s="8"/>
      <c r="D990" s="8"/>
      <c r="L990" s="2"/>
      <c r="S990" s="2"/>
    </row>
    <row r="991" spans="1:39" x14ac:dyDescent="0.2">
      <c r="B991" s="8"/>
      <c r="C991" s="8"/>
      <c r="D991" s="8"/>
      <c r="L991" s="2"/>
      <c r="S991" s="2"/>
    </row>
    <row r="992" spans="1:39" x14ac:dyDescent="0.2">
      <c r="A992" s="26" t="s">
        <v>204</v>
      </c>
      <c r="B992" s="8"/>
      <c r="C992" s="8"/>
      <c r="D992" s="8"/>
      <c r="L992" s="2"/>
      <c r="S992" s="2"/>
    </row>
    <row r="993" spans="1:39" x14ac:dyDescent="0.2">
      <c r="A993" s="31">
        <v>0</v>
      </c>
      <c r="B993" s="24">
        <f>SUM($E993:$N993)</f>
        <v>0</v>
      </c>
      <c r="C993" s="24">
        <f>SUM($O993:$Z993)</f>
        <v>0</v>
      </c>
      <c r="D993" s="24">
        <f>SUM(B993,C993)</f>
        <v>0</v>
      </c>
      <c r="E993" s="23"/>
      <c r="F993" s="23"/>
      <c r="G993" s="23"/>
      <c r="H993" s="23"/>
      <c r="I993" s="23"/>
      <c r="J993" s="23"/>
      <c r="K993" s="23"/>
      <c r="L993" s="2"/>
      <c r="M993" s="23"/>
      <c r="N993" s="23"/>
      <c r="O993" s="23"/>
      <c r="P993" s="23"/>
      <c r="Q993" s="23"/>
      <c r="R993" s="23"/>
      <c r="S993" s="2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</row>
    <row r="994" spans="1:39" x14ac:dyDescent="0.2">
      <c r="A994" s="28">
        <v>1</v>
      </c>
      <c r="B994" s="8">
        <f>SUM($E994:$N994)</f>
        <v>20</v>
      </c>
      <c r="C994" s="8">
        <f>SUM($O994:$Z994)</f>
        <v>23</v>
      </c>
      <c r="D994" s="8">
        <f>SUM(B994,C994)</f>
        <v>43</v>
      </c>
      <c r="L994" s="2">
        <v>7</v>
      </c>
      <c r="M994" s="1">
        <v>11</v>
      </c>
      <c r="N994" s="1">
        <v>2</v>
      </c>
      <c r="O994" s="1">
        <v>7</v>
      </c>
      <c r="P994" s="1">
        <v>5</v>
      </c>
      <c r="Q994" s="1">
        <v>7</v>
      </c>
      <c r="R994" s="1">
        <v>4</v>
      </c>
      <c r="S994" s="2"/>
    </row>
    <row r="995" spans="1:39" x14ac:dyDescent="0.2">
      <c r="A995" s="31">
        <v>2</v>
      </c>
      <c r="B995" s="24">
        <f>SUM($E995:$N995)</f>
        <v>0</v>
      </c>
      <c r="C995" s="24">
        <f>SUM($O995:$Z995)</f>
        <v>0</v>
      </c>
      <c r="D995" s="24">
        <f>SUM(B995,C995)</f>
        <v>0</v>
      </c>
      <c r="E995" s="23"/>
      <c r="F995" s="23"/>
      <c r="G995" s="23"/>
      <c r="H995" s="23"/>
      <c r="I995" s="23"/>
      <c r="J995" s="23"/>
      <c r="K995" s="23"/>
      <c r="L995" s="2"/>
      <c r="M995" s="23"/>
      <c r="N995" s="23"/>
      <c r="O995" s="23"/>
      <c r="P995" s="23"/>
      <c r="Q995" s="23"/>
      <c r="R995" s="23"/>
      <c r="S995" s="2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</row>
    <row r="996" spans="1:39" x14ac:dyDescent="0.2">
      <c r="A996" s="28">
        <v>3</v>
      </c>
      <c r="B996" s="8">
        <f>SUM($E996:$N996)</f>
        <v>0</v>
      </c>
      <c r="C996" s="8">
        <f>SUM($O996:$Z996)</f>
        <v>0</v>
      </c>
      <c r="D996" s="8">
        <f>SUM(B996,C996)</f>
        <v>0</v>
      </c>
      <c r="L996" s="2"/>
      <c r="S996" s="2"/>
    </row>
    <row r="997" spans="1:39" x14ac:dyDescent="0.2">
      <c r="B997" s="8"/>
      <c r="C997" s="8"/>
      <c r="D997" s="8"/>
      <c r="L997" s="2"/>
      <c r="S997" s="2"/>
    </row>
    <row r="998" spans="1:39" x14ac:dyDescent="0.2">
      <c r="A998" s="13" t="s">
        <v>203</v>
      </c>
      <c r="B998" s="8"/>
      <c r="C998" s="8"/>
      <c r="D998" s="8"/>
      <c r="E998" s="12"/>
      <c r="L998" s="2"/>
      <c r="S998" s="2"/>
    </row>
    <row r="999" spans="1:39" x14ac:dyDescent="0.2">
      <c r="A999" s="25" t="s">
        <v>202</v>
      </c>
      <c r="B999" s="24">
        <f>SUM($E999:$N999)</f>
        <v>12</v>
      </c>
      <c r="C999" s="24">
        <f>SUM($O999:$Z999)</f>
        <v>19</v>
      </c>
      <c r="D999" s="24">
        <f>SUM(B999,C999)</f>
        <v>31</v>
      </c>
      <c r="E999" s="23"/>
      <c r="F999" s="23"/>
      <c r="G999" s="23"/>
      <c r="H999" s="23"/>
      <c r="I999" s="23"/>
      <c r="J999" s="23"/>
      <c r="K999" s="23"/>
      <c r="L999" s="2">
        <v>6</v>
      </c>
      <c r="M999" s="23">
        <v>6</v>
      </c>
      <c r="N999" s="23"/>
      <c r="O999" s="23">
        <v>5</v>
      </c>
      <c r="P999" s="23">
        <v>3</v>
      </c>
      <c r="Q999" s="23">
        <v>7</v>
      </c>
      <c r="R999" s="23">
        <v>4</v>
      </c>
      <c r="S999" s="2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</row>
    <row r="1000" spans="1:39" x14ac:dyDescent="0.2">
      <c r="A1000" s="4" t="s">
        <v>201</v>
      </c>
      <c r="B1000" s="8">
        <f>SUM($E1000:$N1000)</f>
        <v>8</v>
      </c>
      <c r="C1000" s="8">
        <f>SUM($O1000:$Z1000)</f>
        <v>4</v>
      </c>
      <c r="D1000" s="8">
        <f>SUM(B1000,C1000)</f>
        <v>12</v>
      </c>
      <c r="L1000" s="2">
        <v>1</v>
      </c>
      <c r="M1000" s="1">
        <v>5</v>
      </c>
      <c r="N1000" s="1">
        <v>2</v>
      </c>
      <c r="O1000" s="1">
        <v>2</v>
      </c>
      <c r="P1000" s="1">
        <v>2</v>
      </c>
      <c r="S1000" s="2"/>
    </row>
    <row r="1001" spans="1:39" x14ac:dyDescent="0.2">
      <c r="A1001" s="25" t="s">
        <v>200</v>
      </c>
      <c r="B1001" s="24">
        <f>SUM($E1001:$N1001)</f>
        <v>0</v>
      </c>
      <c r="C1001" s="24">
        <f>SUM($O1001:$Z1001)</f>
        <v>0</v>
      </c>
      <c r="D1001" s="24">
        <f>SUM(B1001,C1001)</f>
        <v>0</v>
      </c>
      <c r="E1001" s="23"/>
      <c r="F1001" s="23"/>
      <c r="G1001" s="23"/>
      <c r="H1001" s="23"/>
      <c r="I1001" s="23"/>
      <c r="J1001" s="23"/>
      <c r="K1001" s="23"/>
      <c r="L1001" s="2"/>
      <c r="M1001" s="23"/>
      <c r="N1001" s="23"/>
      <c r="O1001" s="23"/>
      <c r="P1001" s="23"/>
      <c r="Q1001" s="23"/>
      <c r="R1001" s="23"/>
      <c r="S1001" s="2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</row>
    <row r="1002" spans="1:39" x14ac:dyDescent="0.2">
      <c r="A1002" s="30" t="s">
        <v>199</v>
      </c>
      <c r="B1002" s="8">
        <f>SUM($E1002:$N1002)</f>
        <v>0</v>
      </c>
      <c r="C1002" s="8">
        <f>SUM($O1002:$Z1002)</f>
        <v>0</v>
      </c>
      <c r="D1002" s="8">
        <f>SUM(B1002,C1002)</f>
        <v>0</v>
      </c>
      <c r="L1002" s="2"/>
      <c r="S1002" s="2"/>
    </row>
    <row r="1003" spans="1:39" x14ac:dyDescent="0.2">
      <c r="B1003" s="8"/>
      <c r="C1003" s="8"/>
      <c r="D1003" s="8"/>
      <c r="L1003" s="2"/>
      <c r="S1003" s="2"/>
    </row>
    <row r="1004" spans="1:39" x14ac:dyDescent="0.2">
      <c r="A1004" s="13" t="s">
        <v>198</v>
      </c>
      <c r="B1004" s="8"/>
      <c r="C1004" s="8"/>
      <c r="D1004" s="8"/>
      <c r="E1004" s="1" t="s">
        <v>197</v>
      </c>
      <c r="L1004" s="2"/>
      <c r="S1004" s="2"/>
    </row>
    <row r="1005" spans="1:39" x14ac:dyDescent="0.2">
      <c r="A1005" s="29" t="s">
        <v>196</v>
      </c>
      <c r="B1005" s="24">
        <f t="shared" ref="B1005:B1013" si="176">SUM($E1005:$N1005)</f>
        <v>9</v>
      </c>
      <c r="C1005" s="24">
        <f t="shared" ref="C1005:C1013" si="177">SUM($O1005:$Z1005)</f>
        <v>12</v>
      </c>
      <c r="D1005" s="24">
        <f t="shared" ref="D1005:D1013" si="178">SUM(B1005,C1005)</f>
        <v>21</v>
      </c>
      <c r="E1005" s="23"/>
      <c r="F1005" s="23"/>
      <c r="G1005" s="23"/>
      <c r="H1005" s="23"/>
      <c r="I1005" s="23"/>
      <c r="J1005" s="23"/>
      <c r="K1005" s="23"/>
      <c r="L1005" s="2">
        <v>2</v>
      </c>
      <c r="M1005" s="23">
        <v>7</v>
      </c>
      <c r="N1005" s="23"/>
      <c r="O1005" s="23">
        <v>5</v>
      </c>
      <c r="P1005" s="23"/>
      <c r="Q1005" s="23">
        <v>4</v>
      </c>
      <c r="R1005" s="23">
        <v>3</v>
      </c>
      <c r="S1005" s="2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</row>
    <row r="1006" spans="1:39" x14ac:dyDescent="0.2">
      <c r="A1006" s="4" t="s">
        <v>195</v>
      </c>
      <c r="B1006" s="8">
        <f t="shared" si="176"/>
        <v>11</v>
      </c>
      <c r="C1006" s="8">
        <f t="shared" si="177"/>
        <v>11</v>
      </c>
      <c r="D1006" s="8">
        <f t="shared" si="178"/>
        <v>22</v>
      </c>
      <c r="L1006" s="2">
        <v>5</v>
      </c>
      <c r="M1006" s="1">
        <v>4</v>
      </c>
      <c r="N1006" s="1">
        <v>2</v>
      </c>
      <c r="O1006" s="1">
        <v>2</v>
      </c>
      <c r="P1006" s="1">
        <v>5</v>
      </c>
      <c r="Q1006" s="1">
        <v>3</v>
      </c>
      <c r="R1006" s="1">
        <v>1</v>
      </c>
      <c r="S1006" s="2"/>
    </row>
    <row r="1007" spans="1:39" x14ac:dyDescent="0.2">
      <c r="A1007" s="29" t="s">
        <v>194</v>
      </c>
      <c r="B1007" s="24">
        <f t="shared" si="176"/>
        <v>0</v>
      </c>
      <c r="C1007" s="24">
        <f t="shared" si="177"/>
        <v>0</v>
      </c>
      <c r="D1007" s="24">
        <f t="shared" si="178"/>
        <v>0</v>
      </c>
      <c r="E1007" s="23"/>
      <c r="F1007" s="23"/>
      <c r="G1007" s="23"/>
      <c r="H1007" s="23"/>
      <c r="I1007" s="23"/>
      <c r="J1007" s="23"/>
      <c r="K1007" s="23"/>
      <c r="L1007" s="2"/>
      <c r="M1007" s="23"/>
      <c r="N1007" s="23"/>
      <c r="O1007" s="23"/>
      <c r="P1007" s="23"/>
      <c r="Q1007" s="23"/>
      <c r="R1007" s="23"/>
      <c r="S1007" s="2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</row>
    <row r="1008" spans="1:39" x14ac:dyDescent="0.2">
      <c r="A1008" s="4" t="s">
        <v>193</v>
      </c>
      <c r="B1008" s="8">
        <f t="shared" si="176"/>
        <v>0</v>
      </c>
      <c r="C1008" s="8">
        <f t="shared" si="177"/>
        <v>0</v>
      </c>
      <c r="D1008" s="8">
        <f t="shared" si="178"/>
        <v>0</v>
      </c>
      <c r="L1008" s="2"/>
      <c r="S1008" s="2"/>
    </row>
    <row r="1009" spans="1:39" x14ac:dyDescent="0.2">
      <c r="A1009" s="29" t="s">
        <v>192</v>
      </c>
      <c r="B1009" s="24">
        <f t="shared" si="176"/>
        <v>0</v>
      </c>
      <c r="C1009" s="24">
        <f t="shared" si="177"/>
        <v>0</v>
      </c>
      <c r="D1009" s="24">
        <f t="shared" si="178"/>
        <v>0</v>
      </c>
      <c r="E1009" s="23"/>
      <c r="F1009" s="23"/>
      <c r="G1009" s="23"/>
      <c r="H1009" s="23"/>
      <c r="I1009" s="23"/>
      <c r="J1009" s="23"/>
      <c r="K1009" s="23"/>
      <c r="L1009" s="2"/>
      <c r="M1009" s="23"/>
      <c r="N1009" s="23"/>
      <c r="O1009" s="23"/>
      <c r="P1009" s="23"/>
      <c r="Q1009" s="23"/>
      <c r="R1009" s="23"/>
      <c r="S1009" s="2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</row>
    <row r="1010" spans="1:39" x14ac:dyDescent="0.2">
      <c r="A1010" s="4" t="s">
        <v>191</v>
      </c>
      <c r="B1010" s="8">
        <f t="shared" si="176"/>
        <v>0</v>
      </c>
      <c r="C1010" s="8">
        <f t="shared" si="177"/>
        <v>0</v>
      </c>
      <c r="D1010" s="8">
        <f t="shared" si="178"/>
        <v>0</v>
      </c>
      <c r="L1010" s="2"/>
      <c r="S1010" s="2"/>
    </row>
    <row r="1011" spans="1:39" x14ac:dyDescent="0.2">
      <c r="A1011" s="29" t="s">
        <v>190</v>
      </c>
      <c r="B1011" s="24">
        <f t="shared" si="176"/>
        <v>0</v>
      </c>
      <c r="C1011" s="24">
        <f t="shared" si="177"/>
        <v>0</v>
      </c>
      <c r="D1011" s="24">
        <f t="shared" si="178"/>
        <v>0</v>
      </c>
      <c r="E1011" s="23"/>
      <c r="F1011" s="23"/>
      <c r="G1011" s="23"/>
      <c r="H1011" s="23"/>
      <c r="I1011" s="23"/>
      <c r="J1011" s="23"/>
      <c r="K1011" s="23"/>
      <c r="L1011" s="2"/>
      <c r="M1011" s="23"/>
      <c r="N1011" s="23"/>
      <c r="O1011" s="23"/>
      <c r="P1011" s="23"/>
      <c r="Q1011" s="23"/>
      <c r="R1011" s="23"/>
      <c r="S1011" s="2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</row>
    <row r="1012" spans="1:39" x14ac:dyDescent="0.2">
      <c r="A1012" s="4" t="s">
        <v>189</v>
      </c>
      <c r="B1012" s="8">
        <f t="shared" si="176"/>
        <v>0</v>
      </c>
      <c r="C1012" s="8">
        <f t="shared" si="177"/>
        <v>0</v>
      </c>
      <c r="D1012" s="8">
        <f t="shared" si="178"/>
        <v>0</v>
      </c>
      <c r="L1012" s="2"/>
      <c r="S1012" s="2"/>
    </row>
    <row r="1013" spans="1:39" x14ac:dyDescent="0.2">
      <c r="A1013" s="29" t="s">
        <v>0</v>
      </c>
      <c r="B1013" s="24">
        <f t="shared" si="176"/>
        <v>0</v>
      </c>
      <c r="C1013" s="24">
        <f t="shared" si="177"/>
        <v>0</v>
      </c>
      <c r="D1013" s="24">
        <f t="shared" si="178"/>
        <v>0</v>
      </c>
      <c r="E1013" s="23"/>
      <c r="F1013" s="23"/>
      <c r="G1013" s="23"/>
      <c r="H1013" s="23"/>
      <c r="I1013" s="23"/>
      <c r="J1013" s="23"/>
      <c r="K1013" s="23"/>
      <c r="L1013" s="2"/>
      <c r="M1013" s="23"/>
      <c r="N1013" s="23"/>
      <c r="O1013" s="23"/>
      <c r="P1013" s="23"/>
      <c r="Q1013" s="23"/>
      <c r="R1013" s="23"/>
      <c r="S1013" s="2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</row>
    <row r="1014" spans="1:39" x14ac:dyDescent="0.2">
      <c r="B1014" s="8"/>
      <c r="C1014" s="8"/>
      <c r="D1014" s="8"/>
      <c r="L1014" s="2"/>
      <c r="S1014" s="2"/>
    </row>
    <row r="1015" spans="1:39" x14ac:dyDescent="0.2">
      <c r="A1015" s="26" t="s">
        <v>188</v>
      </c>
      <c r="B1015" s="8"/>
      <c r="C1015" s="8"/>
      <c r="D1015" s="8"/>
      <c r="L1015" s="2"/>
      <c r="S1015" s="2"/>
    </row>
    <row r="1016" spans="1:39" x14ac:dyDescent="0.2">
      <c r="A1016" s="25" t="s">
        <v>186</v>
      </c>
      <c r="B1016" s="24">
        <f>SUM($E1016:$N1016)</f>
        <v>20</v>
      </c>
      <c r="C1016" s="24">
        <f>SUM($O1016:$Z1016)</f>
        <v>23</v>
      </c>
      <c r="D1016" s="24">
        <f>SUM(B1016,C1016)</f>
        <v>43</v>
      </c>
      <c r="E1016" s="23"/>
      <c r="F1016" s="23"/>
      <c r="G1016" s="23"/>
      <c r="H1016" s="23"/>
      <c r="I1016" s="23"/>
      <c r="J1016" s="23"/>
      <c r="K1016" s="23"/>
      <c r="L1016" s="2">
        <v>7</v>
      </c>
      <c r="M1016" s="23">
        <v>11</v>
      </c>
      <c r="N1016" s="23">
        <v>2</v>
      </c>
      <c r="O1016" s="23">
        <v>7</v>
      </c>
      <c r="P1016" s="23">
        <v>5</v>
      </c>
      <c r="Q1016" s="23">
        <v>7</v>
      </c>
      <c r="R1016" s="23">
        <v>4</v>
      </c>
      <c r="S1016" s="2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</row>
    <row r="1017" spans="1:39" x14ac:dyDescent="0.2">
      <c r="A1017" s="22" t="s">
        <v>185</v>
      </c>
      <c r="B1017" s="16">
        <f>SUM($E1017:$N1017)</f>
        <v>0</v>
      </c>
      <c r="C1017" s="16">
        <f>SUM($O1017:$Z1017)</f>
        <v>0</v>
      </c>
      <c r="D1017" s="16">
        <f>SUM(B1017,C1017)</f>
        <v>0</v>
      </c>
      <c r="E1017" s="15"/>
      <c r="F1017" s="15"/>
      <c r="G1017" s="15"/>
      <c r="H1017" s="15"/>
      <c r="I1017" s="15"/>
      <c r="J1017" s="15"/>
      <c r="K1017" s="15"/>
      <c r="L1017" s="2"/>
      <c r="M1017" s="15"/>
      <c r="N1017" s="15"/>
      <c r="O1017" s="15"/>
      <c r="P1017" s="15"/>
      <c r="Q1017" s="15"/>
      <c r="R1017" s="15"/>
      <c r="S1017" s="2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</row>
    <row r="1018" spans="1:39" x14ac:dyDescent="0.2">
      <c r="B1018" s="8"/>
      <c r="C1018" s="8"/>
      <c r="D1018" s="8"/>
      <c r="L1018" s="2"/>
      <c r="S1018" s="2"/>
    </row>
    <row r="1019" spans="1:39" x14ac:dyDescent="0.2">
      <c r="A1019" s="26" t="s">
        <v>187</v>
      </c>
      <c r="B1019" s="8"/>
      <c r="C1019" s="8"/>
      <c r="D1019" s="8"/>
      <c r="L1019" s="2"/>
      <c r="S1019" s="2"/>
    </row>
    <row r="1020" spans="1:39" x14ac:dyDescent="0.2">
      <c r="A1020" s="25" t="s">
        <v>186</v>
      </c>
      <c r="B1020" s="24">
        <f>SUM($E1020:$N1020)</f>
        <v>2</v>
      </c>
      <c r="C1020" s="24">
        <f>SUM($O1020:$Z1020)</f>
        <v>1</v>
      </c>
      <c r="D1020" s="24">
        <f>SUM(B1020,C1020)</f>
        <v>3</v>
      </c>
      <c r="E1020" s="23"/>
      <c r="F1020" s="23"/>
      <c r="G1020" s="23"/>
      <c r="H1020" s="23"/>
      <c r="I1020" s="23"/>
      <c r="J1020" s="23"/>
      <c r="K1020" s="23"/>
      <c r="L1020" s="2">
        <v>1</v>
      </c>
      <c r="M1020" s="23">
        <v>1</v>
      </c>
      <c r="N1020" s="23"/>
      <c r="O1020" s="23"/>
      <c r="P1020" s="23">
        <v>1</v>
      </c>
      <c r="Q1020" s="23"/>
      <c r="R1020" s="23"/>
      <c r="S1020" s="2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</row>
    <row r="1021" spans="1:39" x14ac:dyDescent="0.2">
      <c r="A1021" s="22" t="s">
        <v>185</v>
      </c>
      <c r="B1021" s="16">
        <f>SUM($E1021:$N1021)</f>
        <v>18</v>
      </c>
      <c r="C1021" s="16">
        <f>SUM($O1021:$Z1021)</f>
        <v>22</v>
      </c>
      <c r="D1021" s="16">
        <f>SUM(B1021,C1021)</f>
        <v>40</v>
      </c>
      <c r="E1021" s="15"/>
      <c r="F1021" s="15"/>
      <c r="G1021" s="15"/>
      <c r="H1021" s="15"/>
      <c r="I1021" s="15"/>
      <c r="J1021" s="15"/>
      <c r="K1021" s="15"/>
      <c r="L1021" s="2">
        <v>6</v>
      </c>
      <c r="M1021" s="15">
        <v>10</v>
      </c>
      <c r="N1021" s="15">
        <v>2</v>
      </c>
      <c r="O1021" s="15">
        <v>7</v>
      </c>
      <c r="P1021" s="15">
        <v>4</v>
      </c>
      <c r="Q1021" s="15">
        <v>7</v>
      </c>
      <c r="R1021" s="15">
        <v>4</v>
      </c>
      <c r="S1021" s="2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</row>
    <row r="1022" spans="1:39" x14ac:dyDescent="0.2">
      <c r="B1022" s="8"/>
      <c r="C1022" s="8"/>
      <c r="D1022" s="8"/>
      <c r="L1022" s="2"/>
      <c r="S1022" s="2"/>
    </row>
    <row r="1023" spans="1:39" x14ac:dyDescent="0.2">
      <c r="A1023" s="26" t="s">
        <v>184</v>
      </c>
      <c r="B1023" s="8"/>
      <c r="C1023" s="8"/>
      <c r="D1023" s="8"/>
      <c r="L1023" s="2"/>
      <c r="S1023" s="2"/>
    </row>
    <row r="1024" spans="1:39" x14ac:dyDescent="0.2">
      <c r="A1024" s="25" t="s">
        <v>183</v>
      </c>
      <c r="B1024" s="24">
        <f>SUM($E1024:$N1024)</f>
        <v>19</v>
      </c>
      <c r="C1024" s="24">
        <f>SUM($O1024:$Z1024)</f>
        <v>23</v>
      </c>
      <c r="D1024" s="24">
        <f>SUM(B1024,C1024)</f>
        <v>42</v>
      </c>
      <c r="E1024" s="23"/>
      <c r="F1024" s="23"/>
      <c r="G1024" s="23"/>
      <c r="H1024" s="23"/>
      <c r="I1024" s="23"/>
      <c r="J1024" s="23"/>
      <c r="K1024" s="23"/>
      <c r="L1024" s="2">
        <v>7</v>
      </c>
      <c r="M1024" s="23">
        <v>10</v>
      </c>
      <c r="N1024" s="23">
        <v>2</v>
      </c>
      <c r="O1024" s="23">
        <v>7</v>
      </c>
      <c r="P1024" s="23">
        <v>5</v>
      </c>
      <c r="Q1024" s="23">
        <v>7</v>
      </c>
      <c r="R1024" s="23">
        <v>4</v>
      </c>
      <c r="S1024" s="2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</row>
    <row r="1025" spans="1:39" x14ac:dyDescent="0.2">
      <c r="A1025" s="22" t="s">
        <v>182</v>
      </c>
      <c r="B1025" s="16">
        <f>SUM($E1025:$N1025)</f>
        <v>1</v>
      </c>
      <c r="C1025" s="16">
        <f>SUM($O1025:$Z1025)</f>
        <v>0</v>
      </c>
      <c r="D1025" s="16">
        <f>SUM(B1025,C1025)</f>
        <v>1</v>
      </c>
      <c r="E1025" s="15"/>
      <c r="F1025" s="15"/>
      <c r="G1025" s="15"/>
      <c r="H1025" s="15"/>
      <c r="I1025" s="15"/>
      <c r="J1025" s="15"/>
      <c r="K1025" s="15"/>
      <c r="L1025" s="2"/>
      <c r="M1025" s="15">
        <v>1</v>
      </c>
      <c r="N1025" s="15"/>
      <c r="O1025" s="15"/>
      <c r="P1025" s="15"/>
      <c r="Q1025" s="15"/>
      <c r="R1025" s="15"/>
      <c r="S1025" s="2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</row>
    <row r="1026" spans="1:39" x14ac:dyDescent="0.2">
      <c r="B1026" s="8"/>
      <c r="C1026" s="8"/>
      <c r="D1026" s="8"/>
      <c r="L1026" s="2"/>
      <c r="S1026" s="2"/>
    </row>
    <row r="1027" spans="1:39" x14ac:dyDescent="0.2">
      <c r="A1027" s="13" t="s">
        <v>181</v>
      </c>
      <c r="B1027" s="8"/>
      <c r="C1027" s="8"/>
      <c r="D1027" s="8"/>
      <c r="E1027" s="1" t="s">
        <v>180</v>
      </c>
      <c r="L1027" s="2"/>
      <c r="S1027" s="2"/>
    </row>
    <row r="1028" spans="1:39" x14ac:dyDescent="0.2">
      <c r="A1028" s="25" t="s">
        <v>179</v>
      </c>
      <c r="B1028" s="24">
        <f t="shared" ref="B1028:B1036" si="179">SUM($E1028:$N1028)</f>
        <v>1</v>
      </c>
      <c r="C1028" s="24">
        <f t="shared" ref="C1028:C1036" si="180">SUM($O1028:$Z1028)</f>
        <v>0</v>
      </c>
      <c r="D1028" s="24">
        <f t="shared" ref="D1028:D1036" si="181">SUM(B1028,C1028)</f>
        <v>1</v>
      </c>
      <c r="E1028" s="23"/>
      <c r="F1028" s="23"/>
      <c r="G1028" s="23"/>
      <c r="H1028" s="23"/>
      <c r="I1028" s="23"/>
      <c r="J1028" s="23"/>
      <c r="K1028" s="23"/>
      <c r="L1028" s="2">
        <v>1</v>
      </c>
      <c r="M1028" s="23"/>
      <c r="N1028" s="23"/>
      <c r="O1028" s="23"/>
      <c r="P1028" s="23"/>
      <c r="Q1028" s="23"/>
      <c r="R1028" s="23"/>
      <c r="S1028" s="2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</row>
    <row r="1029" spans="1:39" x14ac:dyDescent="0.2">
      <c r="A1029" s="22" t="s">
        <v>178</v>
      </c>
      <c r="B1029" s="16">
        <f t="shared" si="179"/>
        <v>8</v>
      </c>
      <c r="C1029" s="16">
        <f t="shared" si="180"/>
        <v>8</v>
      </c>
      <c r="D1029" s="16">
        <f t="shared" si="181"/>
        <v>16</v>
      </c>
      <c r="E1029" s="15"/>
      <c r="F1029" s="15"/>
      <c r="G1029" s="15"/>
      <c r="H1029" s="15"/>
      <c r="I1029" s="15"/>
      <c r="J1029" s="15"/>
      <c r="K1029" s="15"/>
      <c r="L1029" s="2"/>
      <c r="M1029" s="15">
        <v>6</v>
      </c>
      <c r="N1029" s="15">
        <v>2</v>
      </c>
      <c r="O1029" s="15">
        <v>3</v>
      </c>
      <c r="P1029" s="15">
        <v>1</v>
      </c>
      <c r="Q1029" s="15">
        <v>2</v>
      </c>
      <c r="R1029" s="15">
        <v>2</v>
      </c>
      <c r="S1029" s="2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</row>
    <row r="1030" spans="1:39" x14ac:dyDescent="0.2">
      <c r="A1030" s="25" t="s">
        <v>177</v>
      </c>
      <c r="B1030" s="24">
        <f t="shared" si="179"/>
        <v>10</v>
      </c>
      <c r="C1030" s="24">
        <f t="shared" si="180"/>
        <v>11</v>
      </c>
      <c r="D1030" s="24">
        <f t="shared" si="181"/>
        <v>21</v>
      </c>
      <c r="E1030" s="23"/>
      <c r="F1030" s="23"/>
      <c r="G1030" s="23"/>
      <c r="H1030" s="23"/>
      <c r="I1030" s="23"/>
      <c r="J1030" s="23"/>
      <c r="K1030" s="23"/>
      <c r="L1030" s="2">
        <v>6</v>
      </c>
      <c r="M1030" s="23">
        <v>4</v>
      </c>
      <c r="N1030" s="23"/>
      <c r="O1030" s="23">
        <v>3</v>
      </c>
      <c r="P1030" s="23">
        <v>4</v>
      </c>
      <c r="Q1030" s="23">
        <v>2</v>
      </c>
      <c r="R1030" s="23">
        <v>2</v>
      </c>
      <c r="S1030" s="2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</row>
    <row r="1031" spans="1:39" x14ac:dyDescent="0.2">
      <c r="A1031" s="22" t="s">
        <v>176</v>
      </c>
      <c r="B1031" s="16">
        <f t="shared" si="179"/>
        <v>1</v>
      </c>
      <c r="C1031" s="16">
        <f t="shared" si="180"/>
        <v>4</v>
      </c>
      <c r="D1031" s="16">
        <f t="shared" si="181"/>
        <v>5</v>
      </c>
      <c r="E1031" s="15"/>
      <c r="F1031" s="15"/>
      <c r="G1031" s="15"/>
      <c r="H1031" s="15"/>
      <c r="I1031" s="15"/>
      <c r="J1031" s="15"/>
      <c r="K1031" s="15"/>
      <c r="L1031" s="2"/>
      <c r="M1031" s="15">
        <v>1</v>
      </c>
      <c r="N1031" s="15"/>
      <c r="O1031" s="15">
        <v>1</v>
      </c>
      <c r="P1031" s="15"/>
      <c r="Q1031" s="15">
        <v>3</v>
      </c>
      <c r="R1031" s="15"/>
      <c r="S1031" s="2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</row>
    <row r="1032" spans="1:39" x14ac:dyDescent="0.2">
      <c r="A1032" s="25" t="s">
        <v>175</v>
      </c>
      <c r="B1032" s="24">
        <f t="shared" si="179"/>
        <v>0</v>
      </c>
      <c r="C1032" s="24">
        <f t="shared" si="180"/>
        <v>0</v>
      </c>
      <c r="D1032" s="24">
        <f t="shared" si="181"/>
        <v>0</v>
      </c>
      <c r="E1032" s="23"/>
      <c r="F1032" s="23"/>
      <c r="G1032" s="23"/>
      <c r="H1032" s="23"/>
      <c r="I1032" s="23"/>
      <c r="J1032" s="23"/>
      <c r="K1032" s="23"/>
      <c r="L1032" s="2"/>
      <c r="M1032" s="23"/>
      <c r="N1032" s="23"/>
      <c r="O1032" s="23"/>
      <c r="P1032" s="23"/>
      <c r="Q1032" s="23"/>
      <c r="R1032" s="23"/>
      <c r="S1032" s="2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</row>
    <row r="1033" spans="1:39" x14ac:dyDescent="0.2">
      <c r="A1033" s="22" t="s">
        <v>174</v>
      </c>
      <c r="B1033" s="16">
        <f t="shared" si="179"/>
        <v>0</v>
      </c>
      <c r="C1033" s="16">
        <f t="shared" si="180"/>
        <v>0</v>
      </c>
      <c r="D1033" s="16">
        <f t="shared" si="181"/>
        <v>0</v>
      </c>
      <c r="E1033" s="15"/>
      <c r="F1033" s="15"/>
      <c r="G1033" s="15"/>
      <c r="H1033" s="15"/>
      <c r="I1033" s="15"/>
      <c r="J1033" s="15"/>
      <c r="K1033" s="15"/>
      <c r="L1033" s="2"/>
      <c r="M1033" s="15"/>
      <c r="N1033" s="15"/>
      <c r="O1033" s="15"/>
      <c r="P1033" s="15"/>
      <c r="Q1033" s="15"/>
      <c r="R1033" s="15"/>
      <c r="S1033" s="2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</row>
    <row r="1034" spans="1:39" x14ac:dyDescent="0.2">
      <c r="A1034" s="25" t="s">
        <v>173</v>
      </c>
      <c r="B1034" s="24">
        <f t="shared" si="179"/>
        <v>0</v>
      </c>
      <c r="C1034" s="24">
        <f t="shared" si="180"/>
        <v>0</v>
      </c>
      <c r="D1034" s="24">
        <f t="shared" si="181"/>
        <v>0</v>
      </c>
      <c r="E1034" s="23"/>
      <c r="F1034" s="23"/>
      <c r="G1034" s="23"/>
      <c r="H1034" s="23"/>
      <c r="I1034" s="23"/>
      <c r="J1034" s="23"/>
      <c r="K1034" s="23"/>
      <c r="L1034" s="2"/>
      <c r="M1034" s="23"/>
      <c r="N1034" s="23"/>
      <c r="O1034" s="23"/>
      <c r="P1034" s="23"/>
      <c r="Q1034" s="23"/>
      <c r="R1034" s="23"/>
      <c r="S1034" s="2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</row>
    <row r="1035" spans="1:39" x14ac:dyDescent="0.2">
      <c r="A1035" s="22" t="s">
        <v>172</v>
      </c>
      <c r="B1035" s="16">
        <f t="shared" si="179"/>
        <v>0</v>
      </c>
      <c r="C1035" s="16">
        <f t="shared" si="180"/>
        <v>0</v>
      </c>
      <c r="D1035" s="16">
        <f t="shared" si="181"/>
        <v>0</v>
      </c>
      <c r="E1035" s="15"/>
      <c r="F1035" s="15"/>
      <c r="G1035" s="15"/>
      <c r="H1035" s="15"/>
      <c r="I1035" s="15"/>
      <c r="J1035" s="15"/>
      <c r="K1035" s="15"/>
      <c r="L1035" s="2"/>
      <c r="M1035" s="15"/>
      <c r="N1035" s="15"/>
      <c r="O1035" s="15"/>
      <c r="P1035" s="15"/>
      <c r="Q1035" s="15"/>
      <c r="R1035" s="15"/>
      <c r="S1035" s="2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</row>
    <row r="1036" spans="1:39" x14ac:dyDescent="0.2">
      <c r="A1036" s="25" t="s">
        <v>0</v>
      </c>
      <c r="B1036" s="24">
        <f t="shared" si="179"/>
        <v>0</v>
      </c>
      <c r="C1036" s="24">
        <f t="shared" si="180"/>
        <v>0</v>
      </c>
      <c r="D1036" s="24">
        <f t="shared" si="181"/>
        <v>0</v>
      </c>
      <c r="E1036" s="23"/>
      <c r="F1036" s="23"/>
      <c r="G1036" s="23"/>
      <c r="H1036" s="23"/>
      <c r="I1036" s="23"/>
      <c r="J1036" s="23"/>
      <c r="K1036" s="23"/>
      <c r="L1036" s="2"/>
      <c r="M1036" s="23"/>
      <c r="N1036" s="23"/>
      <c r="O1036" s="23"/>
      <c r="P1036" s="23"/>
      <c r="Q1036" s="23"/>
      <c r="R1036" s="23"/>
      <c r="S1036" s="2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</row>
    <row r="1037" spans="1:39" x14ac:dyDescent="0.2">
      <c r="B1037" s="8"/>
      <c r="C1037" s="8"/>
      <c r="D1037" s="8"/>
      <c r="L1037" s="2"/>
      <c r="S1037" s="2"/>
    </row>
    <row r="1038" spans="1:39" x14ac:dyDescent="0.2">
      <c r="A1038" s="13" t="s">
        <v>171</v>
      </c>
      <c r="B1038" s="8"/>
      <c r="C1038" s="8"/>
      <c r="D1038" s="8"/>
      <c r="L1038" s="2"/>
      <c r="S1038" s="2"/>
    </row>
    <row r="1039" spans="1:39" x14ac:dyDescent="0.2">
      <c r="A1039" s="25" t="s">
        <v>170</v>
      </c>
      <c r="B1039" s="24">
        <f>SUM($E1039:$N1039)</f>
        <v>9</v>
      </c>
      <c r="C1039" s="24">
        <f>SUM($O1039:$Z1039)</f>
        <v>12</v>
      </c>
      <c r="D1039" s="24">
        <f>SUM(B1039,C1039)</f>
        <v>21</v>
      </c>
      <c r="E1039" s="23"/>
      <c r="F1039" s="23"/>
      <c r="G1039" s="23"/>
      <c r="H1039" s="23"/>
      <c r="I1039" s="23"/>
      <c r="J1039" s="23"/>
      <c r="K1039" s="23"/>
      <c r="L1039" s="2">
        <v>5</v>
      </c>
      <c r="M1039" s="23">
        <v>4</v>
      </c>
      <c r="N1039" s="23"/>
      <c r="O1039" s="23">
        <v>4</v>
      </c>
      <c r="P1039" s="23">
        <v>2</v>
      </c>
      <c r="Q1039" s="23">
        <v>2</v>
      </c>
      <c r="R1039" s="23">
        <v>4</v>
      </c>
      <c r="S1039" s="2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</row>
    <row r="1040" spans="1:39" x14ac:dyDescent="0.2">
      <c r="A1040" s="22" t="s">
        <v>169</v>
      </c>
      <c r="B1040" s="16">
        <f>SUM($E1040:$N1040)</f>
        <v>11</v>
      </c>
      <c r="C1040" s="16">
        <f>SUM($O1040:$Z1040)</f>
        <v>11</v>
      </c>
      <c r="D1040" s="16">
        <f>SUM(B1040,C1040)</f>
        <v>22</v>
      </c>
      <c r="E1040" s="15"/>
      <c r="F1040" s="15"/>
      <c r="G1040" s="15"/>
      <c r="H1040" s="15"/>
      <c r="I1040" s="15"/>
      <c r="J1040" s="15"/>
      <c r="K1040" s="15"/>
      <c r="L1040" s="2">
        <v>2</v>
      </c>
      <c r="M1040" s="15">
        <v>7</v>
      </c>
      <c r="N1040" s="15">
        <v>2</v>
      </c>
      <c r="O1040" s="15">
        <v>3</v>
      </c>
      <c r="P1040" s="15">
        <v>3</v>
      </c>
      <c r="Q1040" s="15">
        <v>5</v>
      </c>
      <c r="R1040" s="15"/>
      <c r="S1040" s="2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</row>
    <row r="1041" spans="1:39" x14ac:dyDescent="0.2">
      <c r="A1041" s="25" t="s">
        <v>0</v>
      </c>
      <c r="B1041" s="24">
        <f>SUM($E1041:$N1041)</f>
        <v>0</v>
      </c>
      <c r="C1041" s="24">
        <f>SUM($O1041:$Z1041)</f>
        <v>0</v>
      </c>
      <c r="D1041" s="24">
        <f>SUM(B1041,C1041)</f>
        <v>0</v>
      </c>
      <c r="E1041" s="23"/>
      <c r="F1041" s="23"/>
      <c r="G1041" s="23"/>
      <c r="H1041" s="23"/>
      <c r="I1041" s="23"/>
      <c r="J1041" s="23"/>
      <c r="K1041" s="23"/>
      <c r="L1041" s="2"/>
      <c r="M1041" s="23"/>
      <c r="N1041" s="23"/>
      <c r="O1041" s="23"/>
      <c r="P1041" s="23"/>
      <c r="Q1041" s="23"/>
      <c r="R1041" s="23"/>
      <c r="S1041" s="2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</row>
    <row r="1042" spans="1:39" x14ac:dyDescent="0.2">
      <c r="B1042" s="8"/>
      <c r="C1042" s="8"/>
      <c r="D1042" s="8"/>
      <c r="L1042" s="2"/>
      <c r="S1042" s="2"/>
    </row>
    <row r="1043" spans="1:39" x14ac:dyDescent="0.2">
      <c r="A1043" s="13" t="s">
        <v>168</v>
      </c>
      <c r="B1043" s="8"/>
      <c r="C1043" s="8"/>
      <c r="D1043" s="8"/>
      <c r="E1043" s="1" t="s">
        <v>167</v>
      </c>
      <c r="L1043" s="2"/>
      <c r="S1043" s="2"/>
    </row>
    <row r="1044" spans="1:39" x14ac:dyDescent="0.2">
      <c r="A1044" s="25" t="s">
        <v>166</v>
      </c>
      <c r="B1044" s="24">
        <f>SUM($E1044:$N1044)</f>
        <v>0</v>
      </c>
      <c r="C1044" s="24">
        <f>SUM($O1044:$Z1044)</f>
        <v>0</v>
      </c>
      <c r="D1044" s="24">
        <f>SUM(B1044,C1044)</f>
        <v>0</v>
      </c>
      <c r="E1044" s="23"/>
      <c r="F1044" s="23"/>
      <c r="G1044" s="23"/>
      <c r="H1044" s="23"/>
      <c r="I1044" s="23"/>
      <c r="J1044" s="23"/>
      <c r="K1044" s="23"/>
      <c r="L1044" s="2"/>
      <c r="M1044" s="23"/>
      <c r="N1044" s="23"/>
      <c r="O1044" s="23"/>
      <c r="P1044" s="23"/>
      <c r="Q1044" s="23"/>
      <c r="R1044" s="23"/>
      <c r="S1044" s="2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</row>
    <row r="1045" spans="1:39" x14ac:dyDescent="0.2">
      <c r="A1045" s="22" t="s">
        <v>165</v>
      </c>
      <c r="B1045" s="16">
        <f>SUM($E1045:$N1045)</f>
        <v>20</v>
      </c>
      <c r="C1045" s="16">
        <f>SUM($O1045:$Z1045)</f>
        <v>22</v>
      </c>
      <c r="D1045" s="16">
        <f>SUM(B1045,C1045)</f>
        <v>42</v>
      </c>
      <c r="E1045" s="15"/>
      <c r="F1045" s="15"/>
      <c r="G1045" s="15"/>
      <c r="H1045" s="15"/>
      <c r="I1045" s="15"/>
      <c r="J1045" s="15"/>
      <c r="K1045" s="15"/>
      <c r="L1045" s="2">
        <v>7</v>
      </c>
      <c r="M1045" s="15">
        <v>11</v>
      </c>
      <c r="N1045" s="15">
        <v>2</v>
      </c>
      <c r="O1045" s="15">
        <v>7</v>
      </c>
      <c r="P1045" s="15">
        <v>4</v>
      </c>
      <c r="Q1045" s="15">
        <v>7</v>
      </c>
      <c r="R1045" s="15">
        <v>4</v>
      </c>
      <c r="S1045" s="2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</row>
    <row r="1046" spans="1:39" x14ac:dyDescent="0.2">
      <c r="A1046" s="25" t="s">
        <v>164</v>
      </c>
      <c r="B1046" s="24">
        <f>SUM($E1046:$N1046)</f>
        <v>0</v>
      </c>
      <c r="C1046" s="24">
        <f>SUM($O1046:$Z1046)</f>
        <v>1</v>
      </c>
      <c r="D1046" s="24">
        <f>SUM(B1046,C1046)</f>
        <v>1</v>
      </c>
      <c r="E1046" s="23"/>
      <c r="F1046" s="23"/>
      <c r="G1046" s="23"/>
      <c r="H1046" s="23"/>
      <c r="I1046" s="23"/>
      <c r="J1046" s="23"/>
      <c r="K1046" s="23"/>
      <c r="L1046" s="2"/>
      <c r="M1046" s="23"/>
      <c r="N1046" s="23"/>
      <c r="O1046" s="23"/>
      <c r="P1046" s="23">
        <v>1</v>
      </c>
      <c r="Q1046" s="23"/>
      <c r="R1046" s="23"/>
      <c r="S1046" s="2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</row>
    <row r="1047" spans="1:39" x14ac:dyDescent="0.2">
      <c r="A1047" s="22" t="s">
        <v>50</v>
      </c>
      <c r="B1047" s="16"/>
      <c r="C1047" s="16"/>
      <c r="D1047" s="16"/>
      <c r="E1047" s="15"/>
      <c r="F1047" s="15"/>
      <c r="G1047" s="15"/>
      <c r="H1047" s="15"/>
      <c r="I1047" s="15"/>
      <c r="J1047" s="15"/>
      <c r="K1047" s="15"/>
      <c r="L1047" s="2"/>
      <c r="M1047" s="15"/>
      <c r="N1047" s="15"/>
      <c r="O1047" s="15"/>
      <c r="P1047" s="15"/>
      <c r="Q1047" s="15"/>
      <c r="R1047" s="15"/>
      <c r="S1047" s="2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</row>
    <row r="1048" spans="1:39" x14ac:dyDescent="0.2">
      <c r="B1048" s="8"/>
      <c r="C1048" s="8"/>
      <c r="D1048" s="8"/>
      <c r="L1048" s="2"/>
      <c r="S1048" s="2"/>
    </row>
    <row r="1049" spans="1:39" x14ac:dyDescent="0.2">
      <c r="A1049" s="13" t="s">
        <v>163</v>
      </c>
      <c r="B1049" s="8"/>
      <c r="C1049" s="8"/>
      <c r="D1049" s="8"/>
      <c r="E1049" s="1" t="s">
        <v>162</v>
      </c>
      <c r="L1049" s="2"/>
      <c r="S1049" s="2"/>
    </row>
    <row r="1050" spans="1:39" x14ac:dyDescent="0.2">
      <c r="A1050" s="25" t="s">
        <v>161</v>
      </c>
      <c r="B1050" s="24">
        <f t="shared" ref="B1050:B1056" si="182">SUM($E1050:$N1050)</f>
        <v>11</v>
      </c>
      <c r="C1050" s="24">
        <f t="shared" ref="C1050:C1056" si="183">SUM($O1050:$Z1050)</f>
        <v>18</v>
      </c>
      <c r="D1050" s="24">
        <f t="shared" ref="D1050:D1056" si="184">SUM(B1050,C1050)</f>
        <v>29</v>
      </c>
      <c r="E1050" s="23"/>
      <c r="F1050" s="23"/>
      <c r="G1050" s="23"/>
      <c r="H1050" s="23"/>
      <c r="I1050" s="23"/>
      <c r="J1050" s="23"/>
      <c r="K1050" s="23"/>
      <c r="L1050" s="2">
        <v>6</v>
      </c>
      <c r="M1050" s="23">
        <v>5</v>
      </c>
      <c r="N1050" s="23"/>
      <c r="O1050" s="23">
        <v>5</v>
      </c>
      <c r="P1050" s="23">
        <v>5</v>
      </c>
      <c r="Q1050" s="23">
        <v>6</v>
      </c>
      <c r="R1050" s="23">
        <v>2</v>
      </c>
      <c r="S1050" s="2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</row>
    <row r="1051" spans="1:39" x14ac:dyDescent="0.2">
      <c r="A1051" s="22" t="s">
        <v>160</v>
      </c>
      <c r="B1051" s="16">
        <f t="shared" si="182"/>
        <v>4</v>
      </c>
      <c r="C1051" s="16">
        <f t="shared" si="183"/>
        <v>2</v>
      </c>
      <c r="D1051" s="16">
        <f t="shared" si="184"/>
        <v>6</v>
      </c>
      <c r="E1051" s="15"/>
      <c r="F1051" s="15"/>
      <c r="G1051" s="15"/>
      <c r="H1051" s="15"/>
      <c r="I1051" s="15"/>
      <c r="J1051" s="15"/>
      <c r="K1051" s="15"/>
      <c r="L1051" s="2"/>
      <c r="M1051" s="15">
        <v>4</v>
      </c>
      <c r="N1051" s="15"/>
      <c r="O1051" s="15">
        <v>1</v>
      </c>
      <c r="P1051" s="15"/>
      <c r="Q1051" s="15"/>
      <c r="R1051" s="15">
        <v>1</v>
      </c>
      <c r="S1051" s="2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</row>
    <row r="1052" spans="1:39" x14ac:dyDescent="0.2">
      <c r="A1052" s="25" t="s">
        <v>159</v>
      </c>
      <c r="B1052" s="24">
        <f t="shared" si="182"/>
        <v>4</v>
      </c>
      <c r="C1052" s="24">
        <f t="shared" si="183"/>
        <v>3</v>
      </c>
      <c r="D1052" s="24">
        <f t="shared" si="184"/>
        <v>7</v>
      </c>
      <c r="E1052" s="23"/>
      <c r="F1052" s="23"/>
      <c r="G1052" s="23"/>
      <c r="H1052" s="23"/>
      <c r="I1052" s="23"/>
      <c r="J1052" s="23"/>
      <c r="K1052" s="23"/>
      <c r="L1052" s="2"/>
      <c r="M1052" s="23">
        <v>2</v>
      </c>
      <c r="N1052" s="23">
        <v>2</v>
      </c>
      <c r="O1052" s="23">
        <v>1</v>
      </c>
      <c r="P1052" s="23"/>
      <c r="Q1052" s="23">
        <v>1</v>
      </c>
      <c r="R1052" s="23">
        <v>1</v>
      </c>
      <c r="S1052" s="2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</row>
    <row r="1053" spans="1:39" x14ac:dyDescent="0.2">
      <c r="A1053" s="22" t="s">
        <v>158</v>
      </c>
      <c r="B1053" s="16">
        <f t="shared" si="182"/>
        <v>0</v>
      </c>
      <c r="C1053" s="16">
        <f t="shared" si="183"/>
        <v>0</v>
      </c>
      <c r="D1053" s="16">
        <f t="shared" si="184"/>
        <v>0</v>
      </c>
      <c r="E1053" s="15"/>
      <c r="F1053" s="15"/>
      <c r="G1053" s="15"/>
      <c r="H1053" s="15"/>
      <c r="I1053" s="15"/>
      <c r="J1053" s="15"/>
      <c r="K1053" s="15"/>
      <c r="L1053" s="2"/>
      <c r="M1053" s="15"/>
      <c r="N1053" s="15"/>
      <c r="O1053" s="15"/>
      <c r="P1053" s="15"/>
      <c r="Q1053" s="15"/>
      <c r="R1053" s="15"/>
      <c r="S1053" s="2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</row>
    <row r="1054" spans="1:39" x14ac:dyDescent="0.2">
      <c r="A1054" s="25" t="s">
        <v>157</v>
      </c>
      <c r="B1054" s="24">
        <f t="shared" si="182"/>
        <v>0</v>
      </c>
      <c r="C1054" s="24">
        <f t="shared" si="183"/>
        <v>0</v>
      </c>
      <c r="D1054" s="24">
        <f t="shared" si="184"/>
        <v>0</v>
      </c>
      <c r="E1054" s="23"/>
      <c r="F1054" s="23"/>
      <c r="G1054" s="23"/>
      <c r="H1054" s="23"/>
      <c r="I1054" s="23"/>
      <c r="J1054" s="23"/>
      <c r="K1054" s="23"/>
      <c r="L1054" s="2"/>
      <c r="M1054" s="23"/>
      <c r="N1054" s="23"/>
      <c r="O1054" s="23"/>
      <c r="P1054" s="23"/>
      <c r="Q1054" s="23"/>
      <c r="R1054" s="23"/>
      <c r="S1054" s="2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</row>
    <row r="1055" spans="1:39" x14ac:dyDescent="0.2">
      <c r="A1055" s="22" t="s">
        <v>156</v>
      </c>
      <c r="B1055" s="16">
        <f t="shared" si="182"/>
        <v>1</v>
      </c>
      <c r="C1055" s="16">
        <f t="shared" si="183"/>
        <v>0</v>
      </c>
      <c r="D1055" s="16">
        <f t="shared" si="184"/>
        <v>1</v>
      </c>
      <c r="E1055" s="15"/>
      <c r="F1055" s="15"/>
      <c r="G1055" s="15"/>
      <c r="H1055" s="15"/>
      <c r="I1055" s="15"/>
      <c r="J1055" s="15"/>
      <c r="K1055" s="15"/>
      <c r="L1055" s="2">
        <v>1</v>
      </c>
      <c r="M1055" s="15"/>
      <c r="N1055" s="15"/>
      <c r="O1055" s="15"/>
      <c r="P1055" s="15"/>
      <c r="Q1055" s="15"/>
      <c r="R1055" s="15"/>
      <c r="S1055" s="2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</row>
    <row r="1056" spans="1:39" x14ac:dyDescent="0.2">
      <c r="A1056" s="25" t="s">
        <v>0</v>
      </c>
      <c r="B1056" s="24">
        <f t="shared" si="182"/>
        <v>0</v>
      </c>
      <c r="C1056" s="24">
        <f t="shared" si="183"/>
        <v>0</v>
      </c>
      <c r="D1056" s="24">
        <f t="shared" si="184"/>
        <v>0</v>
      </c>
      <c r="E1056" s="23"/>
      <c r="F1056" s="23"/>
      <c r="G1056" s="23"/>
      <c r="H1056" s="23"/>
      <c r="I1056" s="23"/>
      <c r="J1056" s="23"/>
      <c r="K1056" s="23"/>
      <c r="L1056" s="2"/>
      <c r="M1056" s="23"/>
      <c r="N1056" s="23"/>
      <c r="O1056" s="23"/>
      <c r="P1056" s="23"/>
      <c r="Q1056" s="23"/>
      <c r="R1056" s="23"/>
      <c r="S1056" s="2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</row>
    <row r="1057" spans="1:39" x14ac:dyDescent="0.2">
      <c r="B1057" s="8"/>
      <c r="C1057" s="8"/>
      <c r="D1057" s="8"/>
      <c r="L1057" s="2"/>
      <c r="S1057" s="2"/>
    </row>
    <row r="1058" spans="1:39" x14ac:dyDescent="0.2">
      <c r="A1058" s="13" t="s">
        <v>155</v>
      </c>
      <c r="B1058" s="8"/>
      <c r="C1058" s="8"/>
      <c r="D1058" s="8"/>
      <c r="E1058" s="1" t="s">
        <v>154</v>
      </c>
      <c r="L1058" s="2"/>
      <c r="S1058" s="2"/>
    </row>
    <row r="1059" spans="1:39" x14ac:dyDescent="0.2">
      <c r="A1059" s="25" t="s">
        <v>80</v>
      </c>
      <c r="B1059" s="24">
        <f>SUM($E1059:$N1059)</f>
        <v>19</v>
      </c>
      <c r="C1059" s="24">
        <f>SUM($O1059:$Z1059)</f>
        <v>22</v>
      </c>
      <c r="D1059" s="24">
        <f>SUM(B1059,C1059)</f>
        <v>41</v>
      </c>
      <c r="E1059" s="23"/>
      <c r="F1059" s="23"/>
      <c r="G1059" s="23"/>
      <c r="H1059" s="23"/>
      <c r="I1059" s="23"/>
      <c r="J1059" s="23"/>
      <c r="K1059" s="23"/>
      <c r="L1059" s="2">
        <v>7</v>
      </c>
      <c r="M1059" s="23">
        <v>10</v>
      </c>
      <c r="N1059" s="23">
        <v>2</v>
      </c>
      <c r="O1059" s="23">
        <v>6</v>
      </c>
      <c r="P1059" s="23">
        <v>5</v>
      </c>
      <c r="Q1059" s="23">
        <v>7</v>
      </c>
      <c r="R1059" s="23">
        <v>4</v>
      </c>
      <c r="S1059" s="2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</row>
    <row r="1060" spans="1:39" x14ac:dyDescent="0.2">
      <c r="A1060" s="22" t="s">
        <v>153</v>
      </c>
      <c r="B1060" s="16">
        <f>SUM($E1060:$N1060)</f>
        <v>1</v>
      </c>
      <c r="C1060" s="16">
        <f>SUM($O1060:$Z1060)</f>
        <v>0</v>
      </c>
      <c r="D1060" s="16">
        <f>SUM(B1060,C1060)</f>
        <v>1</v>
      </c>
      <c r="E1060" s="15"/>
      <c r="F1060" s="15"/>
      <c r="G1060" s="15"/>
      <c r="H1060" s="15"/>
      <c r="I1060" s="15"/>
      <c r="J1060" s="15"/>
      <c r="K1060" s="15"/>
      <c r="L1060" s="2"/>
      <c r="M1060" s="15">
        <v>1</v>
      </c>
      <c r="N1060" s="15"/>
      <c r="O1060" s="15"/>
      <c r="P1060" s="15"/>
      <c r="Q1060" s="15"/>
      <c r="R1060" s="15"/>
      <c r="S1060" s="2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</row>
    <row r="1061" spans="1:39" x14ac:dyDescent="0.2">
      <c r="A1061" s="25" t="s">
        <v>152</v>
      </c>
      <c r="B1061" s="24">
        <f>SUM($E1061:$N1061)</f>
        <v>0</v>
      </c>
      <c r="C1061" s="24">
        <f>SUM($O1061:$Z1061)</f>
        <v>1</v>
      </c>
      <c r="D1061" s="24">
        <f>SUM(B1061,C1061)</f>
        <v>1</v>
      </c>
      <c r="E1061" s="23"/>
      <c r="F1061" s="23"/>
      <c r="G1061" s="23"/>
      <c r="H1061" s="23"/>
      <c r="I1061" s="23"/>
      <c r="J1061" s="23"/>
      <c r="K1061" s="23"/>
      <c r="L1061" s="2"/>
      <c r="M1061" s="23"/>
      <c r="N1061" s="23"/>
      <c r="O1061" s="23">
        <v>1</v>
      </c>
      <c r="P1061" s="23"/>
      <c r="Q1061" s="23"/>
      <c r="R1061" s="23"/>
      <c r="S1061" s="2"/>
      <c r="T1061" s="23"/>
      <c r="U1061" s="23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</row>
    <row r="1062" spans="1:39" x14ac:dyDescent="0.2">
      <c r="A1062" s="22" t="s">
        <v>151</v>
      </c>
      <c r="B1062" s="16">
        <f>SUM($E1062:$N1062)</f>
        <v>0</v>
      </c>
      <c r="C1062" s="16">
        <f>SUM($O1062:$Z1062)</f>
        <v>0</v>
      </c>
      <c r="D1062" s="16">
        <f>SUM(B1062,C1062)</f>
        <v>0</v>
      </c>
      <c r="E1062" s="15"/>
      <c r="F1062" s="15"/>
      <c r="G1062" s="15"/>
      <c r="H1062" s="15"/>
      <c r="I1062" s="15"/>
      <c r="J1062" s="15"/>
      <c r="K1062" s="15"/>
      <c r="L1062" s="2"/>
      <c r="M1062" s="15"/>
      <c r="N1062" s="15"/>
      <c r="O1062" s="15"/>
      <c r="P1062" s="15"/>
      <c r="Q1062" s="15"/>
      <c r="R1062" s="15"/>
      <c r="S1062" s="2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</row>
    <row r="1063" spans="1:39" x14ac:dyDescent="0.2">
      <c r="A1063" s="25" t="s">
        <v>150</v>
      </c>
      <c r="B1063" s="24">
        <f>SUM($E1063:$N1063)</f>
        <v>0</v>
      </c>
      <c r="C1063" s="24">
        <f>SUM($O1063:$Z1063)</f>
        <v>0</v>
      </c>
      <c r="D1063" s="24">
        <f>SUM(B1063,C1063)</f>
        <v>0</v>
      </c>
      <c r="E1063" s="23"/>
      <c r="F1063" s="23"/>
      <c r="G1063" s="23"/>
      <c r="H1063" s="23"/>
      <c r="I1063" s="23"/>
      <c r="J1063" s="23"/>
      <c r="K1063" s="23"/>
      <c r="L1063" s="2"/>
      <c r="M1063" s="23"/>
      <c r="N1063" s="23"/>
      <c r="O1063" s="23"/>
      <c r="P1063" s="23"/>
      <c r="Q1063" s="23"/>
      <c r="R1063" s="23"/>
      <c r="S1063" s="2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</row>
    <row r="1064" spans="1:39" x14ac:dyDescent="0.2">
      <c r="A1064" s="28"/>
      <c r="B1064" s="8"/>
      <c r="C1064" s="8"/>
      <c r="D1064" s="8"/>
      <c r="L1064" s="2"/>
      <c r="S1064" s="2"/>
    </row>
    <row r="1065" spans="1:39" x14ac:dyDescent="0.2">
      <c r="A1065" s="27" t="s">
        <v>149</v>
      </c>
      <c r="B1065" s="8"/>
      <c r="C1065" s="8"/>
      <c r="D1065" s="8"/>
      <c r="E1065" s="1" t="s">
        <v>148</v>
      </c>
      <c r="L1065" s="2"/>
      <c r="S1065" s="2"/>
    </row>
    <row r="1066" spans="1:39" x14ac:dyDescent="0.2">
      <c r="A1066" s="25" t="s">
        <v>147</v>
      </c>
      <c r="B1066" s="24">
        <f>SUM($E1066:$N1066)</f>
        <v>1</v>
      </c>
      <c r="C1066" s="24">
        <f>SUM($O1066:$Z1066)</f>
        <v>1</v>
      </c>
      <c r="D1066" s="24">
        <f>SUM(B1066,C1066)</f>
        <v>2</v>
      </c>
      <c r="E1066" s="23"/>
      <c r="F1066" s="23"/>
      <c r="G1066" s="23"/>
      <c r="H1066" s="23"/>
      <c r="I1066" s="23"/>
      <c r="J1066" s="23"/>
      <c r="K1066" s="23"/>
      <c r="L1066" s="2"/>
      <c r="M1066" s="23">
        <v>1</v>
      </c>
      <c r="N1066" s="23"/>
      <c r="O1066" s="23">
        <v>1</v>
      </c>
      <c r="P1066" s="23"/>
      <c r="Q1066" s="23"/>
      <c r="R1066" s="23"/>
      <c r="S1066" s="2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</row>
    <row r="1067" spans="1:39" x14ac:dyDescent="0.2">
      <c r="A1067" s="22" t="s">
        <v>146</v>
      </c>
      <c r="B1067" s="16">
        <f>SUM($E1067:$N1067)</f>
        <v>0</v>
      </c>
      <c r="C1067" s="16">
        <f>SUM($O1067:$Z1067)</f>
        <v>0</v>
      </c>
      <c r="D1067" s="16">
        <f>SUM(B1067,C1067)</f>
        <v>0</v>
      </c>
      <c r="E1067" s="15"/>
      <c r="F1067" s="15"/>
      <c r="G1067" s="15"/>
      <c r="H1067" s="15"/>
      <c r="I1067" s="15"/>
      <c r="J1067" s="15"/>
      <c r="K1067" s="15"/>
      <c r="L1067" s="2"/>
      <c r="M1067" s="15"/>
      <c r="N1067" s="15"/>
      <c r="O1067" s="15"/>
      <c r="P1067" s="15"/>
      <c r="Q1067" s="15"/>
      <c r="R1067" s="15"/>
      <c r="S1067" s="2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</row>
    <row r="1068" spans="1:39" x14ac:dyDescent="0.2">
      <c r="A1068" s="25" t="s">
        <v>145</v>
      </c>
      <c r="B1068" s="24">
        <f>SUM($E1068:$N1068)</f>
        <v>0</v>
      </c>
      <c r="C1068" s="24">
        <f>SUM($O1068:$Z1068)</f>
        <v>0</v>
      </c>
      <c r="D1068" s="24">
        <f>SUM(B1068,C1068)</f>
        <v>0</v>
      </c>
      <c r="E1068" s="23"/>
      <c r="F1068" s="23"/>
      <c r="G1068" s="23"/>
      <c r="H1068" s="23"/>
      <c r="I1068" s="23"/>
      <c r="J1068" s="23"/>
      <c r="K1068" s="23"/>
      <c r="L1068" s="2"/>
      <c r="M1068" s="23"/>
      <c r="N1068" s="23"/>
      <c r="O1068" s="23"/>
      <c r="P1068" s="23"/>
      <c r="Q1068" s="23"/>
      <c r="R1068" s="23"/>
      <c r="S1068" s="2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</row>
    <row r="1069" spans="1:39" x14ac:dyDescent="0.2">
      <c r="A1069" s="22" t="s">
        <v>144</v>
      </c>
      <c r="B1069" s="16">
        <f>SUM($E1069:$N1069)</f>
        <v>0</v>
      </c>
      <c r="C1069" s="16">
        <f>SUM($O1069:$Z1069)</f>
        <v>0</v>
      </c>
      <c r="D1069" s="16">
        <f>SUM(B1069,C1069)</f>
        <v>0</v>
      </c>
      <c r="E1069" s="15"/>
      <c r="F1069" s="15"/>
      <c r="G1069" s="15"/>
      <c r="H1069" s="15"/>
      <c r="I1069" s="15"/>
      <c r="J1069" s="15"/>
      <c r="K1069" s="15"/>
      <c r="L1069" s="2"/>
      <c r="M1069" s="15"/>
      <c r="N1069" s="15"/>
      <c r="O1069" s="15"/>
      <c r="P1069" s="15"/>
      <c r="Q1069" s="15"/>
      <c r="R1069" s="15"/>
      <c r="S1069" s="2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</row>
    <row r="1070" spans="1:39" x14ac:dyDescent="0.2">
      <c r="A1070" s="25" t="s">
        <v>143</v>
      </c>
      <c r="B1070" s="24">
        <f>SUM($E1070:$N1070)</f>
        <v>19</v>
      </c>
      <c r="C1070" s="24">
        <f>SUM($O1070:$Z1070)</f>
        <v>22</v>
      </c>
      <c r="D1070" s="24">
        <f>SUM(B1070,C1070)</f>
        <v>41</v>
      </c>
      <c r="E1070" s="23"/>
      <c r="F1070" s="23"/>
      <c r="G1070" s="23"/>
      <c r="H1070" s="23"/>
      <c r="I1070" s="23"/>
      <c r="J1070" s="23"/>
      <c r="K1070" s="23"/>
      <c r="L1070" s="2">
        <v>7</v>
      </c>
      <c r="M1070" s="23">
        <v>10</v>
      </c>
      <c r="N1070" s="23">
        <v>2</v>
      </c>
      <c r="O1070" s="23">
        <v>6</v>
      </c>
      <c r="P1070" s="23">
        <v>5</v>
      </c>
      <c r="Q1070" s="23">
        <v>7</v>
      </c>
      <c r="R1070" s="23">
        <v>4</v>
      </c>
      <c r="S1070" s="2"/>
      <c r="T1070" s="23"/>
      <c r="U1070" s="23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</row>
    <row r="1071" spans="1:39" x14ac:dyDescent="0.2">
      <c r="B1071" s="8"/>
      <c r="C1071" s="8"/>
      <c r="D1071" s="8"/>
      <c r="L1071" s="2"/>
      <c r="S1071" s="2"/>
    </row>
    <row r="1072" spans="1:39" x14ac:dyDescent="0.2">
      <c r="A1072" s="13" t="s">
        <v>142</v>
      </c>
      <c r="B1072" s="8"/>
      <c r="C1072" s="8"/>
      <c r="D1072" s="8"/>
      <c r="E1072" s="1" t="s">
        <v>141</v>
      </c>
      <c r="L1072" s="2"/>
      <c r="S1072" s="2"/>
    </row>
    <row r="1073" spans="1:39" x14ac:dyDescent="0.2">
      <c r="A1073" s="25" t="s">
        <v>140</v>
      </c>
      <c r="B1073" s="24">
        <f t="shared" ref="B1073:B1079" si="185">SUM($E1073:$N1073)</f>
        <v>18</v>
      </c>
      <c r="C1073" s="24">
        <f t="shared" ref="C1073:C1079" si="186">SUM($O1073:$Z1073)</f>
        <v>22</v>
      </c>
      <c r="D1073" s="24">
        <f t="shared" ref="D1073:D1079" si="187">SUM(B1073,C1073)</f>
        <v>40</v>
      </c>
      <c r="E1073" s="23"/>
      <c r="F1073" s="23"/>
      <c r="G1073" s="23"/>
      <c r="H1073" s="23"/>
      <c r="I1073" s="23"/>
      <c r="J1073" s="23"/>
      <c r="K1073" s="23"/>
      <c r="L1073" s="2">
        <v>7</v>
      </c>
      <c r="M1073" s="23">
        <v>9</v>
      </c>
      <c r="N1073" s="23">
        <v>2</v>
      </c>
      <c r="O1073" s="23">
        <v>6</v>
      </c>
      <c r="P1073" s="23">
        <v>5</v>
      </c>
      <c r="Q1073" s="23">
        <v>7</v>
      </c>
      <c r="R1073" s="23">
        <v>4</v>
      </c>
      <c r="S1073" s="2"/>
      <c r="T1073" s="23"/>
      <c r="U1073" s="23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</row>
    <row r="1074" spans="1:39" x14ac:dyDescent="0.2">
      <c r="A1074" s="22" t="s">
        <v>139</v>
      </c>
      <c r="B1074" s="16">
        <f t="shared" si="185"/>
        <v>0</v>
      </c>
      <c r="C1074" s="16">
        <f t="shared" si="186"/>
        <v>0</v>
      </c>
      <c r="D1074" s="16">
        <f t="shared" si="187"/>
        <v>0</v>
      </c>
      <c r="E1074" s="15"/>
      <c r="F1074" s="15"/>
      <c r="G1074" s="15"/>
      <c r="H1074" s="15"/>
      <c r="I1074" s="15"/>
      <c r="J1074" s="15"/>
      <c r="K1074" s="15"/>
      <c r="L1074" s="2"/>
      <c r="M1074" s="15"/>
      <c r="N1074" s="15"/>
      <c r="O1074" s="15"/>
      <c r="P1074" s="15"/>
      <c r="Q1074" s="15"/>
      <c r="R1074" s="15"/>
      <c r="S1074" s="2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</row>
    <row r="1075" spans="1:39" x14ac:dyDescent="0.2">
      <c r="A1075" s="25" t="s">
        <v>138</v>
      </c>
      <c r="B1075" s="24">
        <f t="shared" si="185"/>
        <v>1</v>
      </c>
      <c r="C1075" s="24">
        <f t="shared" si="186"/>
        <v>0</v>
      </c>
      <c r="D1075" s="24">
        <f t="shared" si="187"/>
        <v>1</v>
      </c>
      <c r="E1075" s="23"/>
      <c r="F1075" s="23"/>
      <c r="G1075" s="23"/>
      <c r="H1075" s="23"/>
      <c r="I1075" s="23"/>
      <c r="J1075" s="23"/>
      <c r="K1075" s="23"/>
      <c r="L1075" s="2"/>
      <c r="M1075" s="23">
        <v>1</v>
      </c>
      <c r="N1075" s="23"/>
      <c r="O1075" s="23"/>
      <c r="P1075" s="23"/>
      <c r="Q1075" s="23"/>
      <c r="R1075" s="23"/>
      <c r="S1075" s="2"/>
      <c r="T1075" s="23"/>
      <c r="U1075" s="23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</row>
    <row r="1076" spans="1:39" x14ac:dyDescent="0.2">
      <c r="A1076" s="22" t="s">
        <v>137</v>
      </c>
      <c r="B1076" s="16">
        <f t="shared" si="185"/>
        <v>0</v>
      </c>
      <c r="C1076" s="16">
        <f t="shared" si="186"/>
        <v>0</v>
      </c>
      <c r="D1076" s="16">
        <f t="shared" si="187"/>
        <v>0</v>
      </c>
      <c r="E1076" s="15"/>
      <c r="F1076" s="15"/>
      <c r="G1076" s="15"/>
      <c r="H1076" s="15"/>
      <c r="I1076" s="15"/>
      <c r="J1076" s="15"/>
      <c r="K1076" s="15"/>
      <c r="L1076" s="2"/>
      <c r="M1076" s="15"/>
      <c r="N1076" s="15"/>
      <c r="O1076" s="15"/>
      <c r="P1076" s="15"/>
      <c r="Q1076" s="15"/>
      <c r="R1076" s="15"/>
      <c r="S1076" s="2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</row>
    <row r="1077" spans="1:39" x14ac:dyDescent="0.2">
      <c r="A1077" s="25" t="s">
        <v>136</v>
      </c>
      <c r="B1077" s="24">
        <f t="shared" si="185"/>
        <v>0</v>
      </c>
      <c r="C1077" s="24">
        <f t="shared" si="186"/>
        <v>0</v>
      </c>
      <c r="D1077" s="24">
        <f t="shared" si="187"/>
        <v>0</v>
      </c>
      <c r="E1077" s="23"/>
      <c r="F1077" s="23"/>
      <c r="G1077" s="23"/>
      <c r="H1077" s="23"/>
      <c r="I1077" s="23"/>
      <c r="J1077" s="23"/>
      <c r="K1077" s="23"/>
      <c r="L1077" s="2"/>
      <c r="M1077" s="23"/>
      <c r="N1077" s="23"/>
      <c r="O1077" s="23"/>
      <c r="P1077" s="23"/>
      <c r="Q1077" s="23"/>
      <c r="R1077" s="23"/>
      <c r="S1077" s="2"/>
      <c r="T1077" s="23"/>
      <c r="U1077" s="23"/>
      <c r="V1077" s="23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</row>
    <row r="1078" spans="1:39" x14ac:dyDescent="0.2">
      <c r="A1078" s="22" t="s">
        <v>135</v>
      </c>
      <c r="B1078" s="16">
        <f t="shared" si="185"/>
        <v>0</v>
      </c>
      <c r="C1078" s="16">
        <f t="shared" si="186"/>
        <v>0</v>
      </c>
      <c r="D1078" s="16">
        <f t="shared" si="187"/>
        <v>0</v>
      </c>
      <c r="E1078" s="15"/>
      <c r="F1078" s="15"/>
      <c r="G1078" s="15"/>
      <c r="H1078" s="15"/>
      <c r="I1078" s="15"/>
      <c r="J1078" s="15"/>
      <c r="K1078" s="15"/>
      <c r="L1078" s="2"/>
      <c r="M1078" s="15"/>
      <c r="N1078" s="15"/>
      <c r="O1078" s="15"/>
      <c r="P1078" s="15"/>
      <c r="Q1078" s="15"/>
      <c r="R1078" s="15"/>
      <c r="S1078" s="2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</row>
    <row r="1079" spans="1:39" x14ac:dyDescent="0.2">
      <c r="A1079" s="25" t="s">
        <v>134</v>
      </c>
      <c r="B1079" s="24">
        <f t="shared" si="185"/>
        <v>1</v>
      </c>
      <c r="C1079" s="24">
        <f t="shared" si="186"/>
        <v>1</v>
      </c>
      <c r="D1079" s="24">
        <f t="shared" si="187"/>
        <v>2</v>
      </c>
      <c r="E1079" s="23"/>
      <c r="F1079" s="23"/>
      <c r="G1079" s="23"/>
      <c r="H1079" s="23"/>
      <c r="I1079" s="23"/>
      <c r="J1079" s="23"/>
      <c r="K1079" s="23"/>
      <c r="L1079" s="2"/>
      <c r="M1079" s="23">
        <v>1</v>
      </c>
      <c r="N1079" s="23"/>
      <c r="O1079" s="23">
        <v>1</v>
      </c>
      <c r="P1079" s="23"/>
      <c r="Q1079" s="23"/>
      <c r="R1079" s="23"/>
      <c r="S1079" s="2"/>
      <c r="T1079" s="23"/>
      <c r="U1079" s="23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</row>
    <row r="1080" spans="1:39" x14ac:dyDescent="0.2">
      <c r="A1080" s="22" t="s">
        <v>0</v>
      </c>
      <c r="B1080" s="16"/>
      <c r="C1080" s="16"/>
      <c r="D1080" s="16"/>
      <c r="E1080" s="15"/>
      <c r="F1080" s="15"/>
      <c r="G1080" s="15"/>
      <c r="H1080" s="15"/>
      <c r="I1080" s="15"/>
      <c r="J1080" s="15"/>
      <c r="K1080" s="15"/>
      <c r="L1080" s="2"/>
      <c r="M1080" s="15"/>
      <c r="N1080" s="15"/>
      <c r="O1080" s="15"/>
      <c r="P1080" s="15"/>
      <c r="Q1080" s="15"/>
      <c r="R1080" s="15"/>
      <c r="S1080" s="2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</row>
    <row r="1081" spans="1:39" x14ac:dyDescent="0.2">
      <c r="B1081" s="8"/>
      <c r="C1081" s="8"/>
      <c r="D1081" s="8"/>
      <c r="L1081" s="2"/>
      <c r="S1081" s="2"/>
    </row>
    <row r="1082" spans="1:39" x14ac:dyDescent="0.2">
      <c r="A1082" s="26" t="s">
        <v>133</v>
      </c>
      <c r="B1082" s="8"/>
      <c r="C1082" s="8"/>
      <c r="D1082" s="8"/>
      <c r="L1082" s="2"/>
      <c r="S1082" s="2"/>
    </row>
    <row r="1083" spans="1:39" x14ac:dyDescent="0.2">
      <c r="A1083" s="25" t="s">
        <v>132</v>
      </c>
      <c r="B1083" s="24">
        <f t="shared" ref="B1083:B1110" si="188">SUM($E1083:$N1083)</f>
        <v>0</v>
      </c>
      <c r="C1083" s="24">
        <f t="shared" ref="C1083:C1110" si="189">SUM($O1083:$Z1083)</f>
        <v>0</v>
      </c>
      <c r="D1083" s="24">
        <f t="shared" ref="D1083:D1110" si="190">SUM(B1083,C1083)</f>
        <v>0</v>
      </c>
      <c r="E1083" s="23"/>
      <c r="F1083" s="23"/>
      <c r="G1083" s="23"/>
      <c r="H1083" s="23"/>
      <c r="I1083" s="23"/>
      <c r="J1083" s="23"/>
      <c r="K1083" s="23"/>
      <c r="L1083" s="2"/>
      <c r="M1083" s="23"/>
      <c r="N1083" s="23"/>
      <c r="O1083" s="23"/>
      <c r="P1083" s="23"/>
      <c r="Q1083" s="23"/>
      <c r="R1083" s="23"/>
      <c r="S1083" s="2"/>
      <c r="T1083" s="23"/>
      <c r="U1083" s="23"/>
      <c r="V1083" s="23"/>
      <c r="W1083" s="23"/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</row>
    <row r="1084" spans="1:39" x14ac:dyDescent="0.2">
      <c r="A1084" s="22" t="s">
        <v>131</v>
      </c>
      <c r="B1084" s="16">
        <f t="shared" si="188"/>
        <v>0</v>
      </c>
      <c r="C1084" s="16">
        <f t="shared" si="189"/>
        <v>0</v>
      </c>
      <c r="D1084" s="16">
        <f t="shared" si="190"/>
        <v>0</v>
      </c>
      <c r="E1084" s="15"/>
      <c r="F1084" s="15"/>
      <c r="G1084" s="15"/>
      <c r="H1084" s="15"/>
      <c r="I1084" s="15"/>
      <c r="J1084" s="15"/>
      <c r="K1084" s="15"/>
      <c r="L1084" s="2"/>
      <c r="M1084" s="15"/>
      <c r="N1084" s="15"/>
      <c r="O1084" s="15"/>
      <c r="P1084" s="15"/>
      <c r="Q1084" s="15"/>
      <c r="R1084" s="15"/>
      <c r="S1084" s="2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</row>
    <row r="1085" spans="1:39" x14ac:dyDescent="0.2">
      <c r="A1085" s="25" t="s">
        <v>130</v>
      </c>
      <c r="B1085" s="24">
        <f t="shared" si="188"/>
        <v>0</v>
      </c>
      <c r="C1085" s="24">
        <f t="shared" si="189"/>
        <v>0</v>
      </c>
      <c r="D1085" s="24">
        <f t="shared" si="190"/>
        <v>0</v>
      </c>
      <c r="E1085" s="23"/>
      <c r="F1085" s="23"/>
      <c r="G1085" s="23"/>
      <c r="H1085" s="23"/>
      <c r="I1085" s="23"/>
      <c r="J1085" s="23"/>
      <c r="K1085" s="23"/>
      <c r="L1085" s="2"/>
      <c r="M1085" s="23"/>
      <c r="N1085" s="23"/>
      <c r="O1085" s="23"/>
      <c r="P1085" s="23"/>
      <c r="Q1085" s="23"/>
      <c r="R1085" s="23"/>
      <c r="S1085" s="2"/>
      <c r="T1085" s="23"/>
      <c r="U1085" s="23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</row>
    <row r="1086" spans="1:39" x14ac:dyDescent="0.2">
      <c r="A1086" s="22" t="s">
        <v>129</v>
      </c>
      <c r="B1086" s="16">
        <f t="shared" si="188"/>
        <v>0</v>
      </c>
      <c r="C1086" s="16">
        <f t="shared" si="189"/>
        <v>0</v>
      </c>
      <c r="D1086" s="16">
        <f t="shared" si="190"/>
        <v>0</v>
      </c>
      <c r="E1086" s="15"/>
      <c r="F1086" s="15"/>
      <c r="G1086" s="15"/>
      <c r="H1086" s="15"/>
      <c r="I1086" s="15"/>
      <c r="J1086" s="15"/>
      <c r="K1086" s="15"/>
      <c r="L1086" s="2"/>
      <c r="M1086" s="15"/>
      <c r="N1086" s="15"/>
      <c r="O1086" s="15"/>
      <c r="P1086" s="15"/>
      <c r="Q1086" s="15"/>
      <c r="R1086" s="15"/>
      <c r="S1086" s="2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</row>
    <row r="1087" spans="1:39" x14ac:dyDescent="0.2">
      <c r="A1087" s="25" t="s">
        <v>128</v>
      </c>
      <c r="B1087" s="24">
        <f t="shared" si="188"/>
        <v>0</v>
      </c>
      <c r="C1087" s="24">
        <f t="shared" si="189"/>
        <v>0</v>
      </c>
      <c r="D1087" s="24">
        <f t="shared" si="190"/>
        <v>0</v>
      </c>
      <c r="E1087" s="23"/>
      <c r="F1087" s="23"/>
      <c r="G1087" s="23"/>
      <c r="H1087" s="23"/>
      <c r="I1087" s="23"/>
      <c r="J1087" s="23"/>
      <c r="K1087" s="23"/>
      <c r="L1087" s="2"/>
      <c r="M1087" s="23"/>
      <c r="N1087" s="23"/>
      <c r="O1087" s="23"/>
      <c r="P1087" s="23"/>
      <c r="Q1087" s="23"/>
      <c r="R1087" s="23"/>
      <c r="S1087" s="2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</row>
    <row r="1088" spans="1:39" x14ac:dyDescent="0.2">
      <c r="A1088" s="22" t="s">
        <v>127</v>
      </c>
      <c r="B1088" s="16">
        <f t="shared" si="188"/>
        <v>0</v>
      </c>
      <c r="C1088" s="16">
        <f t="shared" si="189"/>
        <v>0</v>
      </c>
      <c r="D1088" s="16">
        <f t="shared" si="190"/>
        <v>0</v>
      </c>
      <c r="E1088" s="15"/>
      <c r="F1088" s="15"/>
      <c r="G1088" s="15"/>
      <c r="H1088" s="15"/>
      <c r="I1088" s="15"/>
      <c r="J1088" s="15"/>
      <c r="K1088" s="15"/>
      <c r="L1088" s="2"/>
      <c r="M1088" s="15"/>
      <c r="N1088" s="15"/>
      <c r="O1088" s="15"/>
      <c r="P1088" s="15"/>
      <c r="Q1088" s="15"/>
      <c r="R1088" s="15"/>
      <c r="S1088" s="2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</row>
    <row r="1089" spans="1:39" x14ac:dyDescent="0.2">
      <c r="A1089" s="25" t="s">
        <v>126</v>
      </c>
      <c r="B1089" s="24">
        <f t="shared" si="188"/>
        <v>0</v>
      </c>
      <c r="C1089" s="24">
        <f t="shared" si="189"/>
        <v>0</v>
      </c>
      <c r="D1089" s="24">
        <f t="shared" si="190"/>
        <v>0</v>
      </c>
      <c r="E1089" s="23"/>
      <c r="F1089" s="23"/>
      <c r="G1089" s="23"/>
      <c r="H1089" s="23"/>
      <c r="I1089" s="23"/>
      <c r="J1089" s="23"/>
      <c r="K1089" s="23"/>
      <c r="L1089" s="2"/>
      <c r="M1089" s="23"/>
      <c r="N1089" s="23"/>
      <c r="O1089" s="23"/>
      <c r="P1089" s="23"/>
      <c r="Q1089" s="23"/>
      <c r="R1089" s="23"/>
      <c r="S1089" s="2"/>
      <c r="T1089" s="23"/>
      <c r="U1089" s="23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</row>
    <row r="1090" spans="1:39" x14ac:dyDescent="0.2">
      <c r="A1090" s="22" t="s">
        <v>125</v>
      </c>
      <c r="B1090" s="16">
        <f t="shared" si="188"/>
        <v>0</v>
      </c>
      <c r="C1090" s="16">
        <f t="shared" si="189"/>
        <v>0</v>
      </c>
      <c r="D1090" s="16">
        <f t="shared" si="190"/>
        <v>0</v>
      </c>
      <c r="E1090" s="15"/>
      <c r="F1090" s="15"/>
      <c r="G1090" s="15"/>
      <c r="H1090" s="15"/>
      <c r="I1090" s="15"/>
      <c r="J1090" s="15"/>
      <c r="K1090" s="15"/>
      <c r="L1090" s="2"/>
      <c r="M1090" s="15"/>
      <c r="N1090" s="15"/>
      <c r="O1090" s="15"/>
      <c r="P1090" s="15"/>
      <c r="Q1090" s="15"/>
      <c r="R1090" s="15"/>
      <c r="S1090" s="2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</row>
    <row r="1091" spans="1:39" x14ac:dyDescent="0.2">
      <c r="A1091" s="25" t="s">
        <v>124</v>
      </c>
      <c r="B1091" s="24">
        <f t="shared" si="188"/>
        <v>0</v>
      </c>
      <c r="C1091" s="24">
        <f t="shared" si="189"/>
        <v>0</v>
      </c>
      <c r="D1091" s="24">
        <f t="shared" si="190"/>
        <v>0</v>
      </c>
      <c r="E1091" s="23"/>
      <c r="F1091" s="23"/>
      <c r="G1091" s="23"/>
      <c r="H1091" s="23"/>
      <c r="I1091" s="23"/>
      <c r="J1091" s="23"/>
      <c r="K1091" s="23"/>
      <c r="L1091" s="2"/>
      <c r="M1091" s="23"/>
      <c r="N1091" s="23"/>
      <c r="O1091" s="23"/>
      <c r="P1091" s="23"/>
      <c r="Q1091" s="23"/>
      <c r="R1091" s="23"/>
      <c r="S1091" s="2"/>
      <c r="T1091" s="23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</row>
    <row r="1092" spans="1:39" x14ac:dyDescent="0.2">
      <c r="A1092" s="22" t="s">
        <v>123</v>
      </c>
      <c r="B1092" s="16">
        <f t="shared" si="188"/>
        <v>0</v>
      </c>
      <c r="C1092" s="16">
        <f t="shared" si="189"/>
        <v>0</v>
      </c>
      <c r="D1092" s="16">
        <f t="shared" si="190"/>
        <v>0</v>
      </c>
      <c r="E1092" s="15"/>
      <c r="F1092" s="15"/>
      <c r="G1092" s="15"/>
      <c r="H1092" s="15"/>
      <c r="I1092" s="15"/>
      <c r="J1092" s="15"/>
      <c r="K1092" s="15"/>
      <c r="L1092" s="2"/>
      <c r="M1092" s="15"/>
      <c r="N1092" s="15"/>
      <c r="O1092" s="15"/>
      <c r="P1092" s="15"/>
      <c r="Q1092" s="15"/>
      <c r="R1092" s="15"/>
      <c r="S1092" s="2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</row>
    <row r="1093" spans="1:39" x14ac:dyDescent="0.2">
      <c r="A1093" s="25" t="s">
        <v>122</v>
      </c>
      <c r="B1093" s="24">
        <f t="shared" si="188"/>
        <v>0</v>
      </c>
      <c r="C1093" s="24">
        <f t="shared" si="189"/>
        <v>0</v>
      </c>
      <c r="D1093" s="24">
        <f t="shared" si="190"/>
        <v>0</v>
      </c>
      <c r="E1093" s="23"/>
      <c r="F1093" s="23"/>
      <c r="G1093" s="23"/>
      <c r="H1093" s="23"/>
      <c r="I1093" s="23"/>
      <c r="J1093" s="23"/>
      <c r="K1093" s="23"/>
      <c r="L1093" s="2"/>
      <c r="M1093" s="23"/>
      <c r="N1093" s="23"/>
      <c r="O1093" s="23"/>
      <c r="P1093" s="23"/>
      <c r="Q1093" s="23"/>
      <c r="R1093" s="23"/>
      <c r="S1093" s="2"/>
      <c r="T1093" s="23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</row>
    <row r="1094" spans="1:39" x14ac:dyDescent="0.2">
      <c r="A1094" s="22" t="s">
        <v>121</v>
      </c>
      <c r="B1094" s="16">
        <f t="shared" si="188"/>
        <v>0</v>
      </c>
      <c r="C1094" s="16">
        <f t="shared" si="189"/>
        <v>0</v>
      </c>
      <c r="D1094" s="16">
        <f t="shared" si="190"/>
        <v>0</v>
      </c>
      <c r="E1094" s="15"/>
      <c r="F1094" s="15"/>
      <c r="G1094" s="15"/>
      <c r="H1094" s="15"/>
      <c r="I1094" s="15"/>
      <c r="J1094" s="15"/>
      <c r="K1094" s="15"/>
      <c r="L1094" s="2"/>
      <c r="M1094" s="15"/>
      <c r="N1094" s="15"/>
      <c r="O1094" s="15"/>
      <c r="P1094" s="15"/>
      <c r="Q1094" s="15"/>
      <c r="R1094" s="15"/>
      <c r="S1094" s="2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</row>
    <row r="1095" spans="1:39" x14ac:dyDescent="0.2">
      <c r="A1095" s="25" t="s">
        <v>120</v>
      </c>
      <c r="B1095" s="24">
        <f t="shared" si="188"/>
        <v>0</v>
      </c>
      <c r="C1095" s="24">
        <f t="shared" si="189"/>
        <v>0</v>
      </c>
      <c r="D1095" s="24">
        <f t="shared" si="190"/>
        <v>0</v>
      </c>
      <c r="E1095" s="23"/>
      <c r="F1095" s="23"/>
      <c r="G1095" s="23"/>
      <c r="H1095" s="23"/>
      <c r="I1095" s="23"/>
      <c r="J1095" s="23"/>
      <c r="K1095" s="23"/>
      <c r="L1095" s="2"/>
      <c r="M1095" s="23"/>
      <c r="N1095" s="23"/>
      <c r="O1095" s="23"/>
      <c r="P1095" s="23"/>
      <c r="Q1095" s="23"/>
      <c r="R1095" s="23"/>
      <c r="S1095" s="2"/>
      <c r="T1095" s="23"/>
      <c r="U1095" s="23"/>
      <c r="V1095" s="23"/>
      <c r="W1095" s="23"/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</row>
    <row r="1096" spans="1:39" x14ac:dyDescent="0.2">
      <c r="A1096" s="22" t="s">
        <v>119</v>
      </c>
      <c r="B1096" s="16">
        <f t="shared" si="188"/>
        <v>0</v>
      </c>
      <c r="C1096" s="16">
        <f t="shared" si="189"/>
        <v>0</v>
      </c>
      <c r="D1096" s="16">
        <f t="shared" si="190"/>
        <v>0</v>
      </c>
      <c r="E1096" s="15"/>
      <c r="F1096" s="15"/>
      <c r="G1096" s="15"/>
      <c r="H1096" s="15"/>
      <c r="I1096" s="15"/>
      <c r="J1096" s="15"/>
      <c r="K1096" s="15"/>
      <c r="L1096" s="2"/>
      <c r="M1096" s="15"/>
      <c r="N1096" s="15"/>
      <c r="O1096" s="15"/>
      <c r="P1096" s="15"/>
      <c r="Q1096" s="15"/>
      <c r="R1096" s="15"/>
      <c r="S1096" s="2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</row>
    <row r="1097" spans="1:39" x14ac:dyDescent="0.2">
      <c r="A1097" s="25" t="s">
        <v>118</v>
      </c>
      <c r="B1097" s="24">
        <f t="shared" si="188"/>
        <v>0</v>
      </c>
      <c r="C1097" s="24">
        <f t="shared" si="189"/>
        <v>0</v>
      </c>
      <c r="D1097" s="24">
        <f t="shared" si="190"/>
        <v>0</v>
      </c>
      <c r="E1097" s="23"/>
      <c r="F1097" s="23"/>
      <c r="G1097" s="23"/>
      <c r="H1097" s="23"/>
      <c r="I1097" s="23"/>
      <c r="J1097" s="23"/>
      <c r="K1097" s="23"/>
      <c r="L1097" s="2"/>
      <c r="M1097" s="23"/>
      <c r="N1097" s="23"/>
      <c r="O1097" s="23"/>
      <c r="P1097" s="23"/>
      <c r="Q1097" s="23"/>
      <c r="R1097" s="23"/>
      <c r="S1097" s="2"/>
      <c r="T1097" s="23"/>
      <c r="U1097" s="23"/>
      <c r="V1097" s="23"/>
      <c r="W1097" s="23"/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</row>
    <row r="1098" spans="1:39" x14ac:dyDescent="0.2">
      <c r="A1098" s="22" t="s">
        <v>117</v>
      </c>
      <c r="B1098" s="16">
        <f t="shared" si="188"/>
        <v>0</v>
      </c>
      <c r="C1098" s="16">
        <f t="shared" si="189"/>
        <v>0</v>
      </c>
      <c r="D1098" s="16">
        <f t="shared" si="190"/>
        <v>0</v>
      </c>
      <c r="E1098" s="15"/>
      <c r="F1098" s="15"/>
      <c r="G1098" s="15"/>
      <c r="H1098" s="15"/>
      <c r="I1098" s="15"/>
      <c r="J1098" s="15"/>
      <c r="K1098" s="15"/>
      <c r="L1098" s="2"/>
      <c r="M1098" s="15"/>
      <c r="N1098" s="15"/>
      <c r="O1098" s="15"/>
      <c r="P1098" s="15"/>
      <c r="Q1098" s="15"/>
      <c r="R1098" s="15"/>
      <c r="S1098" s="2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</row>
    <row r="1099" spans="1:39" x14ac:dyDescent="0.2">
      <c r="A1099" s="25" t="s">
        <v>116</v>
      </c>
      <c r="B1099" s="24">
        <f t="shared" si="188"/>
        <v>0</v>
      </c>
      <c r="C1099" s="24">
        <f t="shared" si="189"/>
        <v>0</v>
      </c>
      <c r="D1099" s="24">
        <f t="shared" si="190"/>
        <v>0</v>
      </c>
      <c r="E1099" s="23"/>
      <c r="F1099" s="23"/>
      <c r="G1099" s="23"/>
      <c r="H1099" s="23"/>
      <c r="I1099" s="23"/>
      <c r="J1099" s="23"/>
      <c r="K1099" s="23"/>
      <c r="L1099" s="2"/>
      <c r="M1099" s="23"/>
      <c r="N1099" s="23"/>
      <c r="O1099" s="23"/>
      <c r="P1099" s="23"/>
      <c r="Q1099" s="23"/>
      <c r="R1099" s="23"/>
      <c r="S1099" s="2"/>
      <c r="T1099" s="23"/>
      <c r="U1099" s="23"/>
      <c r="V1099" s="23"/>
      <c r="W1099" s="23"/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</row>
    <row r="1100" spans="1:39" x14ac:dyDescent="0.2">
      <c r="A1100" s="22" t="s">
        <v>115</v>
      </c>
      <c r="B1100" s="16">
        <f t="shared" si="188"/>
        <v>0</v>
      </c>
      <c r="C1100" s="16">
        <f t="shared" si="189"/>
        <v>0</v>
      </c>
      <c r="D1100" s="16">
        <f t="shared" si="190"/>
        <v>0</v>
      </c>
      <c r="E1100" s="15"/>
      <c r="F1100" s="15"/>
      <c r="G1100" s="15"/>
      <c r="H1100" s="15"/>
      <c r="I1100" s="15"/>
      <c r="J1100" s="15"/>
      <c r="K1100" s="15"/>
      <c r="L1100" s="2"/>
      <c r="M1100" s="15"/>
      <c r="N1100" s="15"/>
      <c r="O1100" s="15"/>
      <c r="P1100" s="15"/>
      <c r="Q1100" s="15"/>
      <c r="R1100" s="15"/>
      <c r="S1100" s="2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</row>
    <row r="1101" spans="1:39" x14ac:dyDescent="0.2">
      <c r="A1101" s="25" t="s">
        <v>114</v>
      </c>
      <c r="B1101" s="24">
        <f t="shared" si="188"/>
        <v>0</v>
      </c>
      <c r="C1101" s="24">
        <f t="shared" si="189"/>
        <v>0</v>
      </c>
      <c r="D1101" s="24">
        <f t="shared" si="190"/>
        <v>0</v>
      </c>
      <c r="E1101" s="23"/>
      <c r="F1101" s="23"/>
      <c r="G1101" s="23"/>
      <c r="H1101" s="23"/>
      <c r="I1101" s="23"/>
      <c r="J1101" s="23"/>
      <c r="K1101" s="23"/>
      <c r="L1101" s="2"/>
      <c r="M1101" s="23"/>
      <c r="N1101" s="23"/>
      <c r="O1101" s="23"/>
      <c r="P1101" s="23"/>
      <c r="Q1101" s="23"/>
      <c r="R1101" s="23"/>
      <c r="S1101" s="2"/>
      <c r="T1101" s="23"/>
      <c r="U1101" s="23"/>
      <c r="V1101" s="23"/>
      <c r="W1101" s="23"/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</row>
    <row r="1102" spans="1:39" x14ac:dyDescent="0.2">
      <c r="A1102" s="22" t="s">
        <v>113</v>
      </c>
      <c r="B1102" s="16">
        <f t="shared" si="188"/>
        <v>0</v>
      </c>
      <c r="C1102" s="16">
        <f t="shared" si="189"/>
        <v>0</v>
      </c>
      <c r="D1102" s="16">
        <f t="shared" si="190"/>
        <v>0</v>
      </c>
      <c r="E1102" s="15"/>
      <c r="F1102" s="15"/>
      <c r="G1102" s="15"/>
      <c r="H1102" s="15"/>
      <c r="I1102" s="15"/>
      <c r="J1102" s="15"/>
      <c r="K1102" s="15"/>
      <c r="L1102" s="2"/>
      <c r="M1102" s="15"/>
      <c r="N1102" s="15"/>
      <c r="O1102" s="15"/>
      <c r="P1102" s="15"/>
      <c r="Q1102" s="15"/>
      <c r="R1102" s="15"/>
      <c r="S1102" s="2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</row>
    <row r="1103" spans="1:39" x14ac:dyDescent="0.2">
      <c r="A1103" s="25" t="s">
        <v>112</v>
      </c>
      <c r="B1103" s="24">
        <f t="shared" si="188"/>
        <v>0</v>
      </c>
      <c r="C1103" s="24">
        <f t="shared" si="189"/>
        <v>0</v>
      </c>
      <c r="D1103" s="24">
        <f t="shared" si="190"/>
        <v>0</v>
      </c>
      <c r="E1103" s="23"/>
      <c r="F1103" s="23"/>
      <c r="G1103" s="23"/>
      <c r="H1103" s="23"/>
      <c r="I1103" s="23"/>
      <c r="J1103" s="23"/>
      <c r="K1103" s="23"/>
      <c r="L1103" s="2"/>
      <c r="M1103" s="23"/>
      <c r="N1103" s="23"/>
      <c r="O1103" s="23"/>
      <c r="P1103" s="23"/>
      <c r="Q1103" s="23"/>
      <c r="R1103" s="23"/>
      <c r="S1103" s="2"/>
      <c r="T1103" s="23"/>
      <c r="U1103" s="23"/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</row>
    <row r="1104" spans="1:39" x14ac:dyDescent="0.2">
      <c r="A1104" s="22" t="s">
        <v>111</v>
      </c>
      <c r="B1104" s="16">
        <f t="shared" si="188"/>
        <v>0</v>
      </c>
      <c r="C1104" s="16">
        <f t="shared" si="189"/>
        <v>0</v>
      </c>
      <c r="D1104" s="16">
        <f t="shared" si="190"/>
        <v>0</v>
      </c>
      <c r="E1104" s="15"/>
      <c r="F1104" s="15"/>
      <c r="G1104" s="15"/>
      <c r="H1104" s="15"/>
      <c r="I1104" s="15"/>
      <c r="J1104" s="15"/>
      <c r="K1104" s="15"/>
      <c r="L1104" s="2"/>
      <c r="M1104" s="15"/>
      <c r="N1104" s="15"/>
      <c r="O1104" s="15"/>
      <c r="P1104" s="15"/>
      <c r="Q1104" s="15"/>
      <c r="R1104" s="15"/>
      <c r="S1104" s="2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</row>
    <row r="1105" spans="1:39" x14ac:dyDescent="0.2">
      <c r="A1105" s="25" t="s">
        <v>110</v>
      </c>
      <c r="B1105" s="24">
        <f t="shared" si="188"/>
        <v>0</v>
      </c>
      <c r="C1105" s="24">
        <f t="shared" si="189"/>
        <v>0</v>
      </c>
      <c r="D1105" s="24">
        <f t="shared" si="190"/>
        <v>0</v>
      </c>
      <c r="E1105" s="23"/>
      <c r="F1105" s="23"/>
      <c r="G1105" s="23"/>
      <c r="H1105" s="23"/>
      <c r="I1105" s="23"/>
      <c r="J1105" s="23"/>
      <c r="K1105" s="23"/>
      <c r="L1105" s="2"/>
      <c r="M1105" s="23"/>
      <c r="N1105" s="23"/>
      <c r="O1105" s="23"/>
      <c r="P1105" s="23"/>
      <c r="Q1105" s="23"/>
      <c r="R1105" s="23"/>
      <c r="S1105" s="2"/>
      <c r="T1105" s="23"/>
      <c r="U1105" s="23"/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</row>
    <row r="1106" spans="1:39" x14ac:dyDescent="0.2">
      <c r="A1106" s="22" t="s">
        <v>109</v>
      </c>
      <c r="B1106" s="16">
        <f t="shared" si="188"/>
        <v>0</v>
      </c>
      <c r="C1106" s="16">
        <f t="shared" si="189"/>
        <v>0</v>
      </c>
      <c r="D1106" s="16">
        <f t="shared" si="190"/>
        <v>0</v>
      </c>
      <c r="E1106" s="15"/>
      <c r="F1106" s="15"/>
      <c r="G1106" s="15"/>
      <c r="H1106" s="15"/>
      <c r="I1106" s="15"/>
      <c r="J1106" s="15"/>
      <c r="K1106" s="15"/>
      <c r="L1106" s="2"/>
      <c r="M1106" s="15"/>
      <c r="N1106" s="15"/>
      <c r="O1106" s="15"/>
      <c r="P1106" s="15"/>
      <c r="Q1106" s="15"/>
      <c r="R1106" s="15"/>
      <c r="S1106" s="2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</row>
    <row r="1107" spans="1:39" x14ac:dyDescent="0.2">
      <c r="A1107" s="25" t="s">
        <v>108</v>
      </c>
      <c r="B1107" s="24">
        <f t="shared" si="188"/>
        <v>0</v>
      </c>
      <c r="C1107" s="24">
        <f t="shared" si="189"/>
        <v>0</v>
      </c>
      <c r="D1107" s="24">
        <f t="shared" si="190"/>
        <v>0</v>
      </c>
      <c r="E1107" s="23"/>
      <c r="F1107" s="23"/>
      <c r="G1107" s="23"/>
      <c r="H1107" s="23"/>
      <c r="I1107" s="23"/>
      <c r="J1107" s="23"/>
      <c r="K1107" s="23"/>
      <c r="L1107" s="2"/>
      <c r="M1107" s="23"/>
      <c r="N1107" s="23"/>
      <c r="O1107" s="23"/>
      <c r="P1107" s="23"/>
      <c r="Q1107" s="23"/>
      <c r="R1107" s="23"/>
      <c r="S1107" s="2"/>
      <c r="T1107" s="23"/>
      <c r="U1107" s="23"/>
      <c r="V1107" s="23"/>
      <c r="W1107" s="23"/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3"/>
    </row>
    <row r="1108" spans="1:39" x14ac:dyDescent="0.2">
      <c r="A1108" s="22" t="s">
        <v>107</v>
      </c>
      <c r="B1108" s="16">
        <f t="shared" si="188"/>
        <v>0</v>
      </c>
      <c r="C1108" s="16">
        <f t="shared" si="189"/>
        <v>0</v>
      </c>
      <c r="D1108" s="16">
        <f t="shared" si="190"/>
        <v>0</v>
      </c>
      <c r="E1108" s="15"/>
      <c r="F1108" s="15"/>
      <c r="G1108" s="15"/>
      <c r="H1108" s="15"/>
      <c r="I1108" s="15"/>
      <c r="J1108" s="15"/>
      <c r="K1108" s="15"/>
      <c r="L1108" s="2"/>
      <c r="M1108" s="15"/>
      <c r="N1108" s="15"/>
      <c r="O1108" s="15"/>
      <c r="P1108" s="15"/>
      <c r="Q1108" s="15"/>
      <c r="R1108" s="15"/>
      <c r="S1108" s="2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</row>
    <row r="1109" spans="1:39" x14ac:dyDescent="0.2">
      <c r="A1109" s="25" t="s">
        <v>50</v>
      </c>
      <c r="B1109" s="24">
        <f t="shared" si="188"/>
        <v>0</v>
      </c>
      <c r="C1109" s="24">
        <f t="shared" si="189"/>
        <v>0</v>
      </c>
      <c r="D1109" s="24">
        <f t="shared" si="190"/>
        <v>0</v>
      </c>
      <c r="E1109" s="23"/>
      <c r="F1109" s="23"/>
      <c r="G1109" s="23"/>
      <c r="H1109" s="23"/>
      <c r="I1109" s="23"/>
      <c r="J1109" s="23"/>
      <c r="K1109" s="23"/>
      <c r="L1109" s="2"/>
      <c r="M1109" s="23"/>
      <c r="N1109" s="23"/>
      <c r="O1109" s="23"/>
      <c r="P1109" s="23"/>
      <c r="Q1109" s="23"/>
      <c r="R1109" s="23"/>
      <c r="S1109" s="2"/>
      <c r="T1109" s="23"/>
      <c r="U1109" s="23"/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3"/>
    </row>
    <row r="1110" spans="1:39" x14ac:dyDescent="0.2">
      <c r="A1110" s="22" t="s">
        <v>0</v>
      </c>
      <c r="B1110" s="16">
        <f t="shared" si="188"/>
        <v>0</v>
      </c>
      <c r="C1110" s="16">
        <f t="shared" si="189"/>
        <v>0</v>
      </c>
      <c r="D1110" s="16">
        <f t="shared" si="190"/>
        <v>0</v>
      </c>
      <c r="E1110" s="15"/>
      <c r="F1110" s="15"/>
      <c r="G1110" s="15"/>
      <c r="H1110" s="15"/>
      <c r="I1110" s="15"/>
      <c r="J1110" s="15"/>
      <c r="K1110" s="15"/>
      <c r="L1110" s="2"/>
      <c r="M1110" s="15"/>
      <c r="N1110" s="15"/>
      <c r="O1110" s="15"/>
      <c r="P1110" s="15"/>
      <c r="Q1110" s="15"/>
      <c r="R1110" s="15"/>
      <c r="S1110" s="2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</row>
    <row r="1111" spans="1:39" x14ac:dyDescent="0.2">
      <c r="B1111" s="8"/>
      <c r="C1111" s="8"/>
      <c r="D1111" s="8"/>
      <c r="L1111" s="2"/>
      <c r="S1111" s="2"/>
    </row>
    <row r="1112" spans="1:39" x14ac:dyDescent="0.2">
      <c r="A1112" s="13" t="s">
        <v>106</v>
      </c>
      <c r="B1112" s="8"/>
      <c r="C1112" s="8"/>
      <c r="D1112" s="8"/>
      <c r="E1112" s="1" t="s">
        <v>105</v>
      </c>
      <c r="L1112" s="2"/>
      <c r="S1112" s="2"/>
    </row>
    <row r="1113" spans="1:39" x14ac:dyDescent="0.2">
      <c r="A1113" s="25" t="s">
        <v>104</v>
      </c>
      <c r="B1113" s="24">
        <f t="shared" ref="B1113:B1118" si="191">SUM($E1113:$N1113)</f>
        <v>10</v>
      </c>
      <c r="C1113" s="24">
        <f t="shared" ref="C1113:C1118" si="192">SUM($O1113:$Z1113)</f>
        <v>15</v>
      </c>
      <c r="D1113" s="24">
        <f t="shared" ref="D1113:D1118" si="193">SUM(B1113,C1113)</f>
        <v>25</v>
      </c>
      <c r="E1113" s="23"/>
      <c r="F1113" s="23"/>
      <c r="G1113" s="23"/>
      <c r="H1113" s="23"/>
      <c r="I1113" s="23"/>
      <c r="J1113" s="23"/>
      <c r="K1113" s="23"/>
      <c r="L1113" s="2">
        <v>1</v>
      </c>
      <c r="M1113" s="23">
        <v>7</v>
      </c>
      <c r="N1113" s="23">
        <v>2</v>
      </c>
      <c r="O1113" s="23">
        <v>5</v>
      </c>
      <c r="P1113" s="23">
        <v>3</v>
      </c>
      <c r="Q1113" s="23">
        <v>4</v>
      </c>
      <c r="R1113" s="23">
        <v>3</v>
      </c>
      <c r="S1113" s="2"/>
      <c r="T1113" s="23"/>
      <c r="U1113" s="23"/>
      <c r="V1113" s="23"/>
      <c r="W1113" s="23"/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3"/>
    </row>
    <row r="1114" spans="1:39" x14ac:dyDescent="0.2">
      <c r="A1114" s="22" t="s">
        <v>103</v>
      </c>
      <c r="B1114" s="16">
        <f t="shared" si="191"/>
        <v>9</v>
      </c>
      <c r="C1114" s="16">
        <f t="shared" si="192"/>
        <v>8</v>
      </c>
      <c r="D1114" s="16">
        <f t="shared" si="193"/>
        <v>17</v>
      </c>
      <c r="E1114" s="15"/>
      <c r="F1114" s="15"/>
      <c r="G1114" s="15"/>
      <c r="H1114" s="15"/>
      <c r="I1114" s="15"/>
      <c r="J1114" s="15"/>
      <c r="K1114" s="15"/>
      <c r="L1114" s="2">
        <v>5</v>
      </c>
      <c r="M1114" s="15">
        <v>4</v>
      </c>
      <c r="N1114" s="15"/>
      <c r="O1114" s="15">
        <v>2</v>
      </c>
      <c r="P1114" s="15">
        <v>2</v>
      </c>
      <c r="Q1114" s="15">
        <v>3</v>
      </c>
      <c r="R1114" s="15">
        <v>1</v>
      </c>
      <c r="S1114" s="2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</row>
    <row r="1115" spans="1:39" x14ac:dyDescent="0.2">
      <c r="A1115" s="25" t="s">
        <v>102</v>
      </c>
      <c r="B1115" s="24">
        <f t="shared" si="191"/>
        <v>1</v>
      </c>
      <c r="C1115" s="24">
        <f t="shared" si="192"/>
        <v>0</v>
      </c>
      <c r="D1115" s="24">
        <f t="shared" si="193"/>
        <v>1</v>
      </c>
      <c r="E1115" s="23"/>
      <c r="F1115" s="23"/>
      <c r="G1115" s="23"/>
      <c r="H1115" s="23"/>
      <c r="I1115" s="23"/>
      <c r="J1115" s="23"/>
      <c r="K1115" s="23"/>
      <c r="L1115" s="2">
        <v>1</v>
      </c>
      <c r="M1115" s="23"/>
      <c r="N1115" s="23"/>
      <c r="O1115" s="23"/>
      <c r="P1115" s="23"/>
      <c r="Q1115" s="23"/>
      <c r="R1115" s="23"/>
      <c r="S1115" s="2"/>
      <c r="T1115" s="23"/>
      <c r="U1115" s="23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3"/>
    </row>
    <row r="1116" spans="1:39" x14ac:dyDescent="0.2">
      <c r="A1116" s="22" t="s">
        <v>101</v>
      </c>
      <c r="B1116" s="16">
        <f t="shared" si="191"/>
        <v>0</v>
      </c>
      <c r="C1116" s="16">
        <f t="shared" si="192"/>
        <v>0</v>
      </c>
      <c r="D1116" s="16">
        <f t="shared" si="193"/>
        <v>0</v>
      </c>
      <c r="E1116" s="15"/>
      <c r="F1116" s="15"/>
      <c r="G1116" s="15"/>
      <c r="H1116" s="15"/>
      <c r="I1116" s="15"/>
      <c r="J1116" s="15"/>
      <c r="K1116" s="15"/>
      <c r="L1116" s="2"/>
      <c r="M1116" s="15"/>
      <c r="N1116" s="15"/>
      <c r="O1116" s="15"/>
      <c r="P1116" s="15"/>
      <c r="Q1116" s="15"/>
      <c r="R1116" s="15"/>
      <c r="S1116" s="2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</row>
    <row r="1117" spans="1:39" x14ac:dyDescent="0.2">
      <c r="A1117" s="25" t="s">
        <v>50</v>
      </c>
      <c r="B1117" s="24">
        <f t="shared" si="191"/>
        <v>0</v>
      </c>
      <c r="C1117" s="24">
        <f t="shared" si="192"/>
        <v>0</v>
      </c>
      <c r="D1117" s="24">
        <f t="shared" si="193"/>
        <v>0</v>
      </c>
      <c r="E1117" s="23"/>
      <c r="F1117" s="23"/>
      <c r="G1117" s="23"/>
      <c r="H1117" s="23"/>
      <c r="I1117" s="23"/>
      <c r="J1117" s="23"/>
      <c r="K1117" s="23"/>
      <c r="L1117" s="2"/>
      <c r="M1117" s="23"/>
      <c r="N1117" s="23"/>
      <c r="O1117" s="23"/>
      <c r="P1117" s="23"/>
      <c r="Q1117" s="23"/>
      <c r="R1117" s="23"/>
      <c r="S1117" s="2"/>
      <c r="T1117" s="23"/>
      <c r="U1117" s="23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</row>
    <row r="1118" spans="1:39" x14ac:dyDescent="0.2">
      <c r="A1118" s="22" t="s">
        <v>0</v>
      </c>
      <c r="B1118" s="16">
        <f t="shared" si="191"/>
        <v>0</v>
      </c>
      <c r="C1118" s="16">
        <f t="shared" si="192"/>
        <v>0</v>
      </c>
      <c r="D1118" s="16">
        <f t="shared" si="193"/>
        <v>0</v>
      </c>
      <c r="E1118" s="15"/>
      <c r="F1118" s="15"/>
      <c r="G1118" s="15"/>
      <c r="H1118" s="15"/>
      <c r="I1118" s="15"/>
      <c r="J1118" s="15"/>
      <c r="K1118" s="15"/>
      <c r="L1118" s="2"/>
      <c r="M1118" s="15"/>
      <c r="N1118" s="15"/>
      <c r="O1118" s="15"/>
      <c r="P1118" s="15"/>
      <c r="Q1118" s="15"/>
      <c r="R1118" s="15"/>
      <c r="S1118" s="2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</row>
    <row r="1119" spans="1:39" x14ac:dyDescent="0.2">
      <c r="B1119" s="8"/>
      <c r="C1119" s="8"/>
      <c r="D1119" s="8"/>
      <c r="L1119" s="2"/>
      <c r="S1119" s="2"/>
    </row>
    <row r="1120" spans="1:39" x14ac:dyDescent="0.2">
      <c r="A1120" s="13" t="s">
        <v>100</v>
      </c>
      <c r="B1120" s="8"/>
      <c r="C1120" s="8"/>
      <c r="D1120" s="8"/>
      <c r="E1120" s="1" t="s">
        <v>99</v>
      </c>
      <c r="L1120" s="2"/>
      <c r="S1120" s="2"/>
    </row>
    <row r="1121" spans="1:39" x14ac:dyDescent="0.2">
      <c r="A1121" s="25" t="s">
        <v>98</v>
      </c>
      <c r="B1121" s="24">
        <f t="shared" ref="B1121:B1131" si="194">SUM($E1121:$N1121)</f>
        <v>0</v>
      </c>
      <c r="C1121" s="24">
        <f t="shared" ref="C1121:C1131" si="195">SUM($O1121:$Z1121)</f>
        <v>0</v>
      </c>
      <c r="D1121" s="24">
        <f t="shared" ref="D1121:D1131" si="196">SUM(B1121,C1121)</f>
        <v>0</v>
      </c>
      <c r="E1121" s="23"/>
      <c r="F1121" s="23"/>
      <c r="G1121" s="23"/>
      <c r="H1121" s="23"/>
      <c r="I1121" s="23"/>
      <c r="J1121" s="23"/>
      <c r="K1121" s="23"/>
      <c r="L1121" s="2"/>
      <c r="M1121" s="23"/>
      <c r="N1121" s="23"/>
      <c r="O1121" s="23"/>
      <c r="P1121" s="23"/>
      <c r="Q1121" s="23"/>
      <c r="R1121" s="23"/>
      <c r="S1121" s="2"/>
      <c r="T1121" s="23"/>
      <c r="U1121" s="23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3"/>
    </row>
    <row r="1122" spans="1:39" x14ac:dyDescent="0.2">
      <c r="A1122" s="22" t="s">
        <v>97</v>
      </c>
      <c r="B1122" s="16">
        <f t="shared" si="194"/>
        <v>0</v>
      </c>
      <c r="C1122" s="16">
        <f t="shared" si="195"/>
        <v>0</v>
      </c>
      <c r="D1122" s="16">
        <f t="shared" si="196"/>
        <v>0</v>
      </c>
      <c r="E1122" s="15"/>
      <c r="F1122" s="15"/>
      <c r="G1122" s="15"/>
      <c r="H1122" s="15"/>
      <c r="I1122" s="15"/>
      <c r="J1122" s="15"/>
      <c r="K1122" s="15"/>
      <c r="L1122" s="2"/>
      <c r="M1122" s="15"/>
      <c r="N1122" s="15"/>
      <c r="O1122" s="15"/>
      <c r="P1122" s="15"/>
      <c r="Q1122" s="15"/>
      <c r="R1122" s="15"/>
      <c r="S1122" s="2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</row>
    <row r="1123" spans="1:39" x14ac:dyDescent="0.2">
      <c r="A1123" s="25" t="s">
        <v>96</v>
      </c>
      <c r="B1123" s="24">
        <f t="shared" si="194"/>
        <v>0</v>
      </c>
      <c r="C1123" s="24">
        <f t="shared" si="195"/>
        <v>0</v>
      </c>
      <c r="D1123" s="24">
        <f t="shared" si="196"/>
        <v>0</v>
      </c>
      <c r="E1123" s="23"/>
      <c r="F1123" s="23"/>
      <c r="G1123" s="23"/>
      <c r="H1123" s="23"/>
      <c r="I1123" s="23"/>
      <c r="J1123" s="23"/>
      <c r="K1123" s="23"/>
      <c r="L1123" s="2"/>
      <c r="M1123" s="23"/>
      <c r="N1123" s="23"/>
      <c r="O1123" s="23"/>
      <c r="P1123" s="23"/>
      <c r="Q1123" s="23"/>
      <c r="R1123" s="23"/>
      <c r="S1123" s="2"/>
      <c r="T1123" s="23"/>
      <c r="U1123" s="23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3"/>
    </row>
    <row r="1124" spans="1:39" x14ac:dyDescent="0.2">
      <c r="A1124" s="22" t="s">
        <v>95</v>
      </c>
      <c r="B1124" s="16">
        <f t="shared" si="194"/>
        <v>0</v>
      </c>
      <c r="C1124" s="16">
        <f t="shared" si="195"/>
        <v>0</v>
      </c>
      <c r="D1124" s="16">
        <f t="shared" si="196"/>
        <v>0</v>
      </c>
      <c r="E1124" s="15"/>
      <c r="F1124" s="15"/>
      <c r="G1124" s="15"/>
      <c r="H1124" s="15"/>
      <c r="I1124" s="15"/>
      <c r="J1124" s="15"/>
      <c r="K1124" s="15"/>
      <c r="L1124" s="2"/>
      <c r="M1124" s="15"/>
      <c r="N1124" s="15"/>
      <c r="O1124" s="15"/>
      <c r="P1124" s="15"/>
      <c r="Q1124" s="15"/>
      <c r="R1124" s="15"/>
      <c r="S1124" s="2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</row>
    <row r="1125" spans="1:39" x14ac:dyDescent="0.2">
      <c r="A1125" s="25" t="s">
        <v>94</v>
      </c>
      <c r="B1125" s="24">
        <f t="shared" si="194"/>
        <v>0</v>
      </c>
      <c r="C1125" s="24">
        <f t="shared" si="195"/>
        <v>0</v>
      </c>
      <c r="D1125" s="24">
        <f t="shared" si="196"/>
        <v>0</v>
      </c>
      <c r="E1125" s="23"/>
      <c r="F1125" s="23"/>
      <c r="G1125" s="23"/>
      <c r="H1125" s="23"/>
      <c r="I1125" s="23"/>
      <c r="J1125" s="23"/>
      <c r="K1125" s="23"/>
      <c r="L1125" s="2"/>
      <c r="M1125" s="23"/>
      <c r="N1125" s="23"/>
      <c r="O1125" s="23"/>
      <c r="P1125" s="23"/>
      <c r="Q1125" s="23"/>
      <c r="R1125" s="23"/>
      <c r="S1125" s="2"/>
      <c r="T1125" s="23"/>
      <c r="U1125" s="23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3"/>
    </row>
    <row r="1126" spans="1:39" x14ac:dyDescent="0.2">
      <c r="A1126" s="22" t="s">
        <v>93</v>
      </c>
      <c r="B1126" s="16">
        <f t="shared" si="194"/>
        <v>1</v>
      </c>
      <c r="C1126" s="16">
        <f t="shared" si="195"/>
        <v>3</v>
      </c>
      <c r="D1126" s="16">
        <f t="shared" si="196"/>
        <v>4</v>
      </c>
      <c r="E1126" s="15"/>
      <c r="F1126" s="15"/>
      <c r="G1126" s="15"/>
      <c r="H1126" s="15"/>
      <c r="I1126" s="15"/>
      <c r="J1126" s="15"/>
      <c r="K1126" s="15"/>
      <c r="L1126" s="2">
        <v>1</v>
      </c>
      <c r="M1126" s="15"/>
      <c r="N1126" s="15"/>
      <c r="O1126" s="15"/>
      <c r="P1126" s="15"/>
      <c r="Q1126" s="15">
        <v>2</v>
      </c>
      <c r="R1126" s="15">
        <v>1</v>
      </c>
      <c r="S1126" s="2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</row>
    <row r="1127" spans="1:39" x14ac:dyDescent="0.2">
      <c r="A1127" s="25" t="s">
        <v>92</v>
      </c>
      <c r="B1127" s="24">
        <f t="shared" si="194"/>
        <v>0</v>
      </c>
      <c r="C1127" s="24">
        <f t="shared" si="195"/>
        <v>0</v>
      </c>
      <c r="D1127" s="24">
        <f t="shared" si="196"/>
        <v>0</v>
      </c>
      <c r="E1127" s="23"/>
      <c r="F1127" s="23"/>
      <c r="G1127" s="23"/>
      <c r="H1127" s="23"/>
      <c r="I1127" s="23"/>
      <c r="J1127" s="23"/>
      <c r="K1127" s="23"/>
      <c r="L1127" s="2"/>
      <c r="M1127" s="23"/>
      <c r="N1127" s="23"/>
      <c r="O1127" s="23"/>
      <c r="P1127" s="23"/>
      <c r="Q1127" s="23"/>
      <c r="R1127" s="23"/>
      <c r="S1127" s="2"/>
      <c r="T1127" s="23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3"/>
    </row>
    <row r="1128" spans="1:39" x14ac:dyDescent="0.2">
      <c r="A1128" s="22" t="s">
        <v>91</v>
      </c>
      <c r="B1128" s="16">
        <f t="shared" si="194"/>
        <v>17</v>
      </c>
      <c r="C1128" s="16">
        <f t="shared" si="195"/>
        <v>18</v>
      </c>
      <c r="D1128" s="16">
        <f t="shared" si="196"/>
        <v>35</v>
      </c>
      <c r="E1128" s="15"/>
      <c r="F1128" s="15"/>
      <c r="G1128" s="15"/>
      <c r="H1128" s="15"/>
      <c r="I1128" s="15"/>
      <c r="J1128" s="15"/>
      <c r="K1128" s="15"/>
      <c r="L1128" s="2">
        <v>6</v>
      </c>
      <c r="M1128" s="15">
        <v>9</v>
      </c>
      <c r="N1128" s="15">
        <v>2</v>
      </c>
      <c r="O1128" s="15">
        <v>7</v>
      </c>
      <c r="P1128" s="15">
        <v>4</v>
      </c>
      <c r="Q1128" s="15">
        <v>4</v>
      </c>
      <c r="R1128" s="15">
        <v>3</v>
      </c>
      <c r="S1128" s="2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</row>
    <row r="1129" spans="1:39" x14ac:dyDescent="0.2">
      <c r="A1129" s="25" t="s">
        <v>90</v>
      </c>
      <c r="B1129" s="24">
        <f t="shared" si="194"/>
        <v>2</v>
      </c>
      <c r="C1129" s="24">
        <f t="shared" si="195"/>
        <v>2</v>
      </c>
      <c r="D1129" s="24">
        <f t="shared" si="196"/>
        <v>4</v>
      </c>
      <c r="E1129" s="23"/>
      <c r="F1129" s="23"/>
      <c r="G1129" s="23"/>
      <c r="H1129" s="23"/>
      <c r="I1129" s="23"/>
      <c r="J1129" s="23"/>
      <c r="K1129" s="23"/>
      <c r="L1129" s="2"/>
      <c r="M1129" s="23">
        <v>2</v>
      </c>
      <c r="N1129" s="23"/>
      <c r="O1129" s="23"/>
      <c r="P1129" s="23">
        <v>1</v>
      </c>
      <c r="Q1129" s="23">
        <v>1</v>
      </c>
      <c r="R1129" s="23"/>
      <c r="S1129" s="2"/>
      <c r="T1129" s="23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</row>
    <row r="1130" spans="1:39" x14ac:dyDescent="0.2">
      <c r="A1130" s="22" t="s">
        <v>89</v>
      </c>
      <c r="B1130" s="16">
        <f t="shared" si="194"/>
        <v>0</v>
      </c>
      <c r="C1130" s="16">
        <f t="shared" si="195"/>
        <v>0</v>
      </c>
      <c r="D1130" s="16">
        <f t="shared" si="196"/>
        <v>0</v>
      </c>
      <c r="E1130" s="15"/>
      <c r="F1130" s="15"/>
      <c r="G1130" s="15"/>
      <c r="H1130" s="15"/>
      <c r="I1130" s="15"/>
      <c r="J1130" s="15"/>
      <c r="K1130" s="15"/>
      <c r="L1130" s="2"/>
      <c r="M1130" s="15"/>
      <c r="N1130" s="15"/>
      <c r="O1130" s="15"/>
      <c r="P1130" s="15"/>
      <c r="Q1130" s="15"/>
      <c r="R1130" s="15"/>
      <c r="S1130" s="2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</row>
    <row r="1131" spans="1:39" x14ac:dyDescent="0.2">
      <c r="A1131" s="25" t="s">
        <v>0</v>
      </c>
      <c r="B1131" s="24">
        <f t="shared" si="194"/>
        <v>0</v>
      </c>
      <c r="C1131" s="24">
        <f t="shared" si="195"/>
        <v>0</v>
      </c>
      <c r="D1131" s="24">
        <f t="shared" si="196"/>
        <v>0</v>
      </c>
      <c r="E1131" s="23"/>
      <c r="F1131" s="23"/>
      <c r="G1131" s="23"/>
      <c r="H1131" s="23"/>
      <c r="I1131" s="23"/>
      <c r="J1131" s="23"/>
      <c r="K1131" s="23"/>
      <c r="L1131" s="2"/>
      <c r="M1131" s="23"/>
      <c r="N1131" s="23"/>
      <c r="O1131" s="23"/>
      <c r="P1131" s="23"/>
      <c r="Q1131" s="23"/>
      <c r="R1131" s="23"/>
      <c r="S1131" s="2"/>
      <c r="T1131" s="23"/>
      <c r="U1131" s="23"/>
      <c r="V1131" s="23"/>
      <c r="W1131" s="23"/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3"/>
    </row>
    <row r="1132" spans="1:39" x14ac:dyDescent="0.2">
      <c r="B1132" s="8"/>
      <c r="C1132" s="8"/>
      <c r="D1132" s="8"/>
      <c r="L1132" s="2"/>
      <c r="S1132" s="2"/>
    </row>
    <row r="1133" spans="1:39" x14ac:dyDescent="0.2">
      <c r="A1133" s="13" t="s">
        <v>88</v>
      </c>
      <c r="B1133" s="8"/>
      <c r="C1133" s="8"/>
      <c r="D1133" s="8"/>
      <c r="E1133" s="1" t="s">
        <v>87</v>
      </c>
      <c r="L1133" s="2"/>
      <c r="S1133" s="2"/>
    </row>
    <row r="1134" spans="1:39" x14ac:dyDescent="0.2">
      <c r="A1134" s="25" t="s">
        <v>86</v>
      </c>
      <c r="B1134" s="24">
        <f>SUM($E1134:$N1134)</f>
        <v>20</v>
      </c>
      <c r="C1134" s="24">
        <f>SUM($O1134:$Z1134)</f>
        <v>23</v>
      </c>
      <c r="D1134" s="24">
        <f>SUM(B1134,C1134)</f>
        <v>43</v>
      </c>
      <c r="E1134" s="23"/>
      <c r="F1134" s="23"/>
      <c r="G1134" s="23"/>
      <c r="H1134" s="23"/>
      <c r="I1134" s="23"/>
      <c r="J1134" s="23"/>
      <c r="K1134" s="23"/>
      <c r="L1134" s="2">
        <v>7</v>
      </c>
      <c r="M1134" s="23">
        <v>11</v>
      </c>
      <c r="N1134" s="23">
        <v>2</v>
      </c>
      <c r="O1134" s="23">
        <v>7</v>
      </c>
      <c r="P1134" s="23">
        <v>5</v>
      </c>
      <c r="Q1134" s="23">
        <v>7</v>
      </c>
      <c r="R1134" s="23">
        <v>4</v>
      </c>
      <c r="S1134" s="2"/>
      <c r="T1134" s="23"/>
      <c r="U1134" s="23"/>
      <c r="V1134" s="23"/>
      <c r="W1134" s="23"/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3"/>
    </row>
    <row r="1135" spans="1:39" x14ac:dyDescent="0.2">
      <c r="A1135" s="22" t="s">
        <v>85</v>
      </c>
      <c r="B1135" s="16">
        <f>SUM($E1135:$N1135)</f>
        <v>0</v>
      </c>
      <c r="C1135" s="16">
        <f>SUM($O1135:$Z1135)</f>
        <v>0</v>
      </c>
      <c r="D1135" s="16">
        <f>SUM(B1135,C1135)</f>
        <v>0</v>
      </c>
      <c r="E1135" s="15"/>
      <c r="F1135" s="15"/>
      <c r="G1135" s="15"/>
      <c r="H1135" s="15"/>
      <c r="I1135" s="15"/>
      <c r="J1135" s="15"/>
      <c r="K1135" s="15"/>
      <c r="L1135" s="2"/>
      <c r="M1135" s="15"/>
      <c r="N1135" s="15"/>
      <c r="O1135" s="15"/>
      <c r="P1135" s="15"/>
      <c r="Q1135" s="15"/>
      <c r="R1135" s="15"/>
      <c r="S1135" s="2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</row>
    <row r="1136" spans="1:39" x14ac:dyDescent="0.2">
      <c r="A1136" s="25" t="s">
        <v>84</v>
      </c>
      <c r="B1136" s="24">
        <f>SUM($E1136:$N1136)</f>
        <v>0</v>
      </c>
      <c r="C1136" s="24">
        <f>SUM($O1136:$Z1136)</f>
        <v>0</v>
      </c>
      <c r="D1136" s="24">
        <f>SUM(B1136,C1136)</f>
        <v>0</v>
      </c>
      <c r="E1136" s="23"/>
      <c r="F1136" s="23"/>
      <c r="G1136" s="23"/>
      <c r="H1136" s="23"/>
      <c r="I1136" s="23"/>
      <c r="J1136" s="23"/>
      <c r="K1136" s="23"/>
      <c r="L1136" s="2"/>
      <c r="M1136" s="23"/>
      <c r="N1136" s="23"/>
      <c r="O1136" s="23"/>
      <c r="P1136" s="23"/>
      <c r="Q1136" s="23"/>
      <c r="R1136" s="23"/>
      <c r="S1136" s="2"/>
      <c r="T1136" s="23"/>
      <c r="U1136" s="23"/>
      <c r="V1136" s="23"/>
      <c r="W1136" s="23"/>
      <c r="X1136" s="23"/>
      <c r="Y1136" s="23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3"/>
    </row>
    <row r="1137" spans="1:39" x14ac:dyDescent="0.2">
      <c r="A1137" s="22" t="s">
        <v>83</v>
      </c>
      <c r="B1137" s="16">
        <f>SUM($E1137:$N1137)</f>
        <v>0</v>
      </c>
      <c r="C1137" s="16">
        <f>SUM($O1137:$Z1137)</f>
        <v>0</v>
      </c>
      <c r="D1137" s="16">
        <f>SUM(B1137,C1137)</f>
        <v>0</v>
      </c>
      <c r="E1137" s="15"/>
      <c r="F1137" s="15"/>
      <c r="G1137" s="15"/>
      <c r="H1137" s="15"/>
      <c r="I1137" s="15"/>
      <c r="J1137" s="15"/>
      <c r="K1137" s="15"/>
      <c r="L1137" s="2"/>
      <c r="M1137" s="15"/>
      <c r="N1137" s="15"/>
      <c r="O1137" s="15"/>
      <c r="P1137" s="15"/>
      <c r="Q1137" s="15"/>
      <c r="R1137" s="15"/>
      <c r="S1137" s="2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</row>
    <row r="1138" spans="1:39" x14ac:dyDescent="0.2">
      <c r="A1138" s="25" t="s">
        <v>0</v>
      </c>
      <c r="B1138" s="24">
        <f>SUM($E1138:$N1138)</f>
        <v>0</v>
      </c>
      <c r="C1138" s="24">
        <f>SUM($O1138:$Z1138)</f>
        <v>0</v>
      </c>
      <c r="D1138" s="24">
        <f>SUM(B1138,C1138)</f>
        <v>0</v>
      </c>
      <c r="E1138" s="23"/>
      <c r="F1138" s="23"/>
      <c r="G1138" s="23"/>
      <c r="H1138" s="23"/>
      <c r="I1138" s="23"/>
      <c r="J1138" s="23"/>
      <c r="K1138" s="23"/>
      <c r="L1138" s="2"/>
      <c r="M1138" s="23"/>
      <c r="N1138" s="23"/>
      <c r="O1138" s="23"/>
      <c r="P1138" s="23"/>
      <c r="Q1138" s="23"/>
      <c r="R1138" s="23"/>
      <c r="S1138" s="2"/>
      <c r="T1138" s="23"/>
      <c r="U1138" s="23"/>
      <c r="V1138" s="23"/>
      <c r="W1138" s="23"/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3"/>
    </row>
    <row r="1139" spans="1:39" x14ac:dyDescent="0.2">
      <c r="B1139" s="8"/>
      <c r="C1139" s="8"/>
      <c r="D1139" s="8"/>
      <c r="L1139" s="2"/>
      <c r="S1139" s="2"/>
    </row>
    <row r="1140" spans="1:39" x14ac:dyDescent="0.2">
      <c r="A1140" s="13" t="s">
        <v>82</v>
      </c>
      <c r="B1140" s="8"/>
      <c r="C1140" s="8"/>
      <c r="D1140" s="8"/>
      <c r="E1140" s="1" t="s">
        <v>81</v>
      </c>
      <c r="L1140" s="2"/>
      <c r="S1140" s="2"/>
    </row>
    <row r="1141" spans="1:39" x14ac:dyDescent="0.2">
      <c r="A1141" s="25" t="s">
        <v>80</v>
      </c>
      <c r="B1141" s="24">
        <f t="shared" ref="B1141:B1148" si="197">SUM($E1141:$N1141)</f>
        <v>0</v>
      </c>
      <c r="C1141" s="24">
        <f t="shared" ref="C1141:C1148" si="198">SUM($O1141:$Z1141)</f>
        <v>1</v>
      </c>
      <c r="D1141" s="24">
        <f t="shared" ref="D1141:D1148" si="199">SUM(B1141,C1141)</f>
        <v>1</v>
      </c>
      <c r="E1141" s="23"/>
      <c r="F1141" s="23"/>
      <c r="G1141" s="23"/>
      <c r="H1141" s="23"/>
      <c r="I1141" s="23"/>
      <c r="J1141" s="23"/>
      <c r="K1141" s="23"/>
      <c r="L1141" s="2"/>
      <c r="M1141" s="23"/>
      <c r="N1141" s="23"/>
      <c r="O1141" s="23">
        <v>1</v>
      </c>
      <c r="P1141" s="23"/>
      <c r="Q1141" s="23"/>
      <c r="R1141" s="23"/>
      <c r="S1141" s="2"/>
      <c r="T1141" s="23"/>
      <c r="U1141" s="23"/>
      <c r="V1141" s="23"/>
      <c r="W1141" s="23"/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3"/>
    </row>
    <row r="1142" spans="1:39" x14ac:dyDescent="0.2">
      <c r="A1142" s="22" t="s">
        <v>79</v>
      </c>
      <c r="B1142" s="16">
        <f t="shared" si="197"/>
        <v>0</v>
      </c>
      <c r="C1142" s="16">
        <f t="shared" si="198"/>
        <v>0</v>
      </c>
      <c r="D1142" s="16">
        <f t="shared" si="199"/>
        <v>0</v>
      </c>
      <c r="E1142" s="15"/>
      <c r="F1142" s="15"/>
      <c r="G1142" s="15"/>
      <c r="H1142" s="15"/>
      <c r="I1142" s="15"/>
      <c r="J1142" s="15"/>
      <c r="K1142" s="15"/>
      <c r="L1142" s="2"/>
      <c r="M1142" s="15"/>
      <c r="N1142" s="15"/>
      <c r="O1142" s="15"/>
      <c r="P1142" s="15"/>
      <c r="Q1142" s="15"/>
      <c r="R1142" s="15"/>
      <c r="S1142" s="2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</row>
    <row r="1143" spans="1:39" x14ac:dyDescent="0.2">
      <c r="A1143" s="25" t="s">
        <v>78</v>
      </c>
      <c r="B1143" s="24">
        <f t="shared" si="197"/>
        <v>0</v>
      </c>
      <c r="C1143" s="24">
        <f t="shared" si="198"/>
        <v>0</v>
      </c>
      <c r="D1143" s="24">
        <f t="shared" si="199"/>
        <v>0</v>
      </c>
      <c r="E1143" s="23"/>
      <c r="F1143" s="23"/>
      <c r="G1143" s="23"/>
      <c r="H1143" s="23"/>
      <c r="I1143" s="23"/>
      <c r="J1143" s="23"/>
      <c r="K1143" s="23"/>
      <c r="L1143" s="2"/>
      <c r="M1143" s="23"/>
      <c r="N1143" s="23"/>
      <c r="O1143" s="23"/>
      <c r="P1143" s="23"/>
      <c r="Q1143" s="23"/>
      <c r="R1143" s="23"/>
      <c r="S1143" s="2"/>
      <c r="T1143" s="23"/>
      <c r="U1143" s="23"/>
      <c r="V1143" s="23"/>
      <c r="W1143" s="23"/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3"/>
    </row>
    <row r="1144" spans="1:39" x14ac:dyDescent="0.2">
      <c r="A1144" s="22" t="s">
        <v>77</v>
      </c>
      <c r="B1144" s="16">
        <f t="shared" si="197"/>
        <v>2</v>
      </c>
      <c r="C1144" s="16">
        <f t="shared" si="198"/>
        <v>4</v>
      </c>
      <c r="D1144" s="16">
        <f t="shared" si="199"/>
        <v>6</v>
      </c>
      <c r="E1144" s="15"/>
      <c r="F1144" s="15"/>
      <c r="G1144" s="15"/>
      <c r="H1144" s="15"/>
      <c r="I1144" s="15"/>
      <c r="J1144" s="15"/>
      <c r="K1144" s="15"/>
      <c r="L1144" s="2"/>
      <c r="M1144" s="15">
        <v>2</v>
      </c>
      <c r="N1144" s="15"/>
      <c r="O1144" s="15">
        <v>1</v>
      </c>
      <c r="P1144" s="15"/>
      <c r="Q1144" s="15">
        <v>1</v>
      </c>
      <c r="R1144" s="15">
        <v>2</v>
      </c>
      <c r="S1144" s="2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</row>
    <row r="1145" spans="1:39" x14ac:dyDescent="0.2">
      <c r="A1145" s="25" t="s">
        <v>76</v>
      </c>
      <c r="B1145" s="24">
        <f t="shared" si="197"/>
        <v>6</v>
      </c>
      <c r="C1145" s="24">
        <f t="shared" si="198"/>
        <v>6</v>
      </c>
      <c r="D1145" s="24">
        <f t="shared" si="199"/>
        <v>12</v>
      </c>
      <c r="E1145" s="23"/>
      <c r="F1145" s="23"/>
      <c r="G1145" s="23"/>
      <c r="H1145" s="23"/>
      <c r="I1145" s="23"/>
      <c r="J1145" s="23"/>
      <c r="K1145" s="23"/>
      <c r="L1145" s="2">
        <v>2</v>
      </c>
      <c r="M1145" s="23">
        <v>4</v>
      </c>
      <c r="N1145" s="23"/>
      <c r="O1145" s="23"/>
      <c r="P1145" s="23">
        <v>3</v>
      </c>
      <c r="Q1145" s="23">
        <v>2</v>
      </c>
      <c r="R1145" s="23">
        <v>1</v>
      </c>
      <c r="S1145" s="2"/>
      <c r="T1145" s="23"/>
      <c r="U1145" s="23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3"/>
    </row>
    <row r="1146" spans="1:39" x14ac:dyDescent="0.2">
      <c r="A1146" s="22" t="s">
        <v>75</v>
      </c>
      <c r="B1146" s="16">
        <f t="shared" si="197"/>
        <v>8</v>
      </c>
      <c r="C1146" s="16">
        <f t="shared" si="198"/>
        <v>7</v>
      </c>
      <c r="D1146" s="16">
        <f t="shared" si="199"/>
        <v>15</v>
      </c>
      <c r="E1146" s="15"/>
      <c r="F1146" s="15"/>
      <c r="G1146" s="15"/>
      <c r="H1146" s="15"/>
      <c r="I1146" s="15"/>
      <c r="J1146" s="15"/>
      <c r="K1146" s="15"/>
      <c r="L1146" s="2">
        <v>4</v>
      </c>
      <c r="M1146" s="15">
        <v>2</v>
      </c>
      <c r="N1146" s="15">
        <v>2</v>
      </c>
      <c r="O1146" s="15">
        <v>3</v>
      </c>
      <c r="P1146" s="15">
        <v>1</v>
      </c>
      <c r="Q1146" s="15">
        <v>2</v>
      </c>
      <c r="R1146" s="15">
        <v>1</v>
      </c>
      <c r="S1146" s="2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</row>
    <row r="1147" spans="1:39" x14ac:dyDescent="0.2">
      <c r="A1147" s="25" t="s">
        <v>74</v>
      </c>
      <c r="B1147" s="24">
        <f t="shared" si="197"/>
        <v>1</v>
      </c>
      <c r="C1147" s="24">
        <f t="shared" si="198"/>
        <v>3</v>
      </c>
      <c r="D1147" s="24">
        <f t="shared" si="199"/>
        <v>4</v>
      </c>
      <c r="E1147" s="23"/>
      <c r="F1147" s="23"/>
      <c r="G1147" s="23"/>
      <c r="H1147" s="23"/>
      <c r="I1147" s="23"/>
      <c r="J1147" s="23"/>
      <c r="K1147" s="23"/>
      <c r="L1147" s="2"/>
      <c r="M1147" s="23">
        <v>1</v>
      </c>
      <c r="N1147" s="23"/>
      <c r="O1147" s="23">
        <v>1</v>
      </c>
      <c r="P1147" s="23"/>
      <c r="Q1147" s="23">
        <v>2</v>
      </c>
      <c r="R1147" s="23"/>
      <c r="S1147" s="2"/>
      <c r="T1147" s="23"/>
      <c r="U1147" s="23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3"/>
    </row>
    <row r="1148" spans="1:39" x14ac:dyDescent="0.2">
      <c r="A1148" s="22" t="s">
        <v>73</v>
      </c>
      <c r="B1148" s="16">
        <f t="shared" si="197"/>
        <v>3</v>
      </c>
      <c r="C1148" s="16">
        <f t="shared" si="198"/>
        <v>2</v>
      </c>
      <c r="D1148" s="16">
        <f t="shared" si="199"/>
        <v>5</v>
      </c>
      <c r="E1148" s="15"/>
      <c r="F1148" s="15"/>
      <c r="G1148" s="15"/>
      <c r="H1148" s="15"/>
      <c r="I1148" s="15"/>
      <c r="J1148" s="15"/>
      <c r="K1148" s="15"/>
      <c r="L1148" s="2">
        <v>1</v>
      </c>
      <c r="M1148" s="15">
        <v>2</v>
      </c>
      <c r="N1148" s="15"/>
      <c r="O1148" s="15">
        <v>1</v>
      </c>
      <c r="P1148" s="15">
        <v>1</v>
      </c>
      <c r="Q1148" s="15"/>
      <c r="R1148" s="15"/>
      <c r="S1148" s="2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</row>
    <row r="1149" spans="1:39" x14ac:dyDescent="0.2">
      <c r="B1149" s="8"/>
      <c r="C1149" s="8"/>
      <c r="D1149" s="8"/>
      <c r="L1149" s="2"/>
      <c r="S1149" s="2"/>
    </row>
    <row r="1150" spans="1:39" x14ac:dyDescent="0.2">
      <c r="A1150" s="13" t="s">
        <v>72</v>
      </c>
      <c r="B1150" s="8"/>
      <c r="C1150" s="8"/>
      <c r="D1150" s="8"/>
      <c r="E1150" s="12" t="s">
        <v>71</v>
      </c>
      <c r="L1150" s="2"/>
      <c r="S1150" s="2"/>
    </row>
    <row r="1151" spans="1:39" x14ac:dyDescent="0.2">
      <c r="A1151" s="25" t="s">
        <v>70</v>
      </c>
      <c r="B1151" s="24">
        <f t="shared" ref="B1151:B1172" si="200">SUM($E1151:$N1151)</f>
        <v>2</v>
      </c>
      <c r="C1151" s="24">
        <f t="shared" ref="C1151:C1172" si="201">SUM($O1151:$Z1151)</f>
        <v>1</v>
      </c>
      <c r="D1151" s="24">
        <f t="shared" ref="D1151:D1172" si="202">SUM(B1151,C1151)</f>
        <v>3</v>
      </c>
      <c r="E1151" s="23"/>
      <c r="F1151" s="23"/>
      <c r="G1151" s="23"/>
      <c r="H1151" s="23"/>
      <c r="I1151" s="23"/>
      <c r="J1151" s="23"/>
      <c r="K1151" s="23"/>
      <c r="L1151" s="2"/>
      <c r="M1151" s="23">
        <v>2</v>
      </c>
      <c r="N1151" s="23"/>
      <c r="O1151" s="23"/>
      <c r="P1151" s="23"/>
      <c r="Q1151" s="23">
        <v>1</v>
      </c>
      <c r="R1151" s="23"/>
      <c r="S1151" s="2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</row>
    <row r="1152" spans="1:39" x14ac:dyDescent="0.2">
      <c r="A1152" s="22" t="s">
        <v>69</v>
      </c>
      <c r="B1152" s="16">
        <f t="shared" si="200"/>
        <v>0</v>
      </c>
      <c r="C1152" s="16">
        <f t="shared" si="201"/>
        <v>0</v>
      </c>
      <c r="D1152" s="16">
        <f t="shared" si="202"/>
        <v>0</v>
      </c>
      <c r="E1152" s="15"/>
      <c r="F1152" s="15"/>
      <c r="G1152" s="15"/>
      <c r="H1152" s="15"/>
      <c r="I1152" s="15"/>
      <c r="J1152" s="15"/>
      <c r="K1152" s="15"/>
      <c r="L1152" s="2"/>
      <c r="M1152" s="15"/>
      <c r="N1152" s="15"/>
      <c r="O1152" s="15"/>
      <c r="P1152" s="15"/>
      <c r="Q1152" s="15"/>
      <c r="R1152" s="15"/>
      <c r="S1152" s="2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</row>
    <row r="1153" spans="1:39" x14ac:dyDescent="0.2">
      <c r="A1153" s="25" t="s">
        <v>68</v>
      </c>
      <c r="B1153" s="24">
        <f t="shared" si="200"/>
        <v>0</v>
      </c>
      <c r="C1153" s="24">
        <f t="shared" si="201"/>
        <v>0</v>
      </c>
      <c r="D1153" s="24">
        <f t="shared" si="202"/>
        <v>0</v>
      </c>
      <c r="E1153" s="23"/>
      <c r="F1153" s="23"/>
      <c r="G1153" s="23"/>
      <c r="H1153" s="23"/>
      <c r="I1153" s="23"/>
      <c r="J1153" s="23"/>
      <c r="K1153" s="23"/>
      <c r="L1153" s="2"/>
      <c r="M1153" s="23"/>
      <c r="N1153" s="23"/>
      <c r="O1153" s="23"/>
      <c r="P1153" s="23"/>
      <c r="Q1153" s="23"/>
      <c r="R1153" s="23"/>
      <c r="S1153" s="2"/>
      <c r="T1153" s="23"/>
      <c r="U1153" s="23"/>
      <c r="V1153" s="23"/>
      <c r="W1153" s="23"/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3"/>
    </row>
    <row r="1154" spans="1:39" x14ac:dyDescent="0.2">
      <c r="A1154" s="22" t="s">
        <v>67</v>
      </c>
      <c r="B1154" s="16">
        <f t="shared" si="200"/>
        <v>5</v>
      </c>
      <c r="C1154" s="16">
        <f t="shared" si="201"/>
        <v>1</v>
      </c>
      <c r="D1154" s="16">
        <f t="shared" si="202"/>
        <v>6</v>
      </c>
      <c r="E1154" s="15"/>
      <c r="F1154" s="15"/>
      <c r="G1154" s="15"/>
      <c r="H1154" s="15"/>
      <c r="I1154" s="15"/>
      <c r="J1154" s="15"/>
      <c r="K1154" s="15"/>
      <c r="L1154" s="2"/>
      <c r="M1154" s="15">
        <v>5</v>
      </c>
      <c r="N1154" s="15"/>
      <c r="O1154" s="15">
        <v>1</v>
      </c>
      <c r="P1154" s="15"/>
      <c r="Q1154" s="15"/>
      <c r="R1154" s="15"/>
      <c r="S1154" s="2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</row>
    <row r="1155" spans="1:39" x14ac:dyDescent="0.2">
      <c r="A1155" s="25" t="s">
        <v>66</v>
      </c>
      <c r="B1155" s="24">
        <f t="shared" si="200"/>
        <v>1</v>
      </c>
      <c r="C1155" s="24">
        <f t="shared" si="201"/>
        <v>0</v>
      </c>
      <c r="D1155" s="24">
        <f t="shared" si="202"/>
        <v>1</v>
      </c>
      <c r="E1155" s="23"/>
      <c r="F1155" s="23"/>
      <c r="G1155" s="23"/>
      <c r="H1155" s="23"/>
      <c r="I1155" s="23"/>
      <c r="J1155" s="23"/>
      <c r="K1155" s="23"/>
      <c r="L1155" s="2"/>
      <c r="M1155" s="23">
        <v>1</v>
      </c>
      <c r="N1155" s="23"/>
      <c r="O1155" s="23"/>
      <c r="P1155" s="23"/>
      <c r="Q1155" s="23"/>
      <c r="R1155" s="23"/>
      <c r="S1155" s="2"/>
      <c r="T1155" s="23"/>
      <c r="U1155" s="23"/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3"/>
    </row>
    <row r="1156" spans="1:39" x14ac:dyDescent="0.2">
      <c r="A1156" s="22" t="s">
        <v>65</v>
      </c>
      <c r="B1156" s="16">
        <f t="shared" si="200"/>
        <v>1</v>
      </c>
      <c r="C1156" s="16">
        <f t="shared" si="201"/>
        <v>1</v>
      </c>
      <c r="D1156" s="16">
        <f t="shared" si="202"/>
        <v>2</v>
      </c>
      <c r="E1156" s="15"/>
      <c r="F1156" s="15"/>
      <c r="G1156" s="15"/>
      <c r="H1156" s="15"/>
      <c r="I1156" s="15"/>
      <c r="J1156" s="15"/>
      <c r="K1156" s="15"/>
      <c r="L1156" s="2">
        <v>1</v>
      </c>
      <c r="M1156" s="15"/>
      <c r="N1156" s="15"/>
      <c r="O1156" s="15">
        <v>1</v>
      </c>
      <c r="P1156" s="15"/>
      <c r="Q1156" s="15"/>
      <c r="R1156" s="15"/>
      <c r="S1156" s="2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</row>
    <row r="1157" spans="1:39" x14ac:dyDescent="0.2">
      <c r="A1157" s="25" t="s">
        <v>64</v>
      </c>
      <c r="B1157" s="24">
        <f t="shared" si="200"/>
        <v>10</v>
      </c>
      <c r="C1157" s="24">
        <f t="shared" si="201"/>
        <v>14</v>
      </c>
      <c r="D1157" s="24">
        <f t="shared" si="202"/>
        <v>24</v>
      </c>
      <c r="E1157" s="23"/>
      <c r="F1157" s="23"/>
      <c r="G1157" s="23"/>
      <c r="H1157" s="23"/>
      <c r="I1157" s="23"/>
      <c r="J1157" s="23"/>
      <c r="K1157" s="23"/>
      <c r="L1157" s="2">
        <v>5</v>
      </c>
      <c r="M1157" s="23">
        <v>3</v>
      </c>
      <c r="N1157" s="23">
        <v>2</v>
      </c>
      <c r="O1157" s="23">
        <v>4</v>
      </c>
      <c r="P1157" s="23">
        <v>4</v>
      </c>
      <c r="Q1157" s="23">
        <v>4</v>
      </c>
      <c r="R1157" s="23">
        <v>2</v>
      </c>
      <c r="S1157" s="2"/>
      <c r="T1157" s="23"/>
      <c r="U1157" s="23"/>
      <c r="V1157" s="23"/>
      <c r="W1157" s="23"/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3"/>
    </row>
    <row r="1158" spans="1:39" x14ac:dyDescent="0.2">
      <c r="A1158" s="22" t="s">
        <v>63</v>
      </c>
      <c r="B1158" s="16">
        <f t="shared" si="200"/>
        <v>0</v>
      </c>
      <c r="C1158" s="16">
        <f t="shared" si="201"/>
        <v>0</v>
      </c>
      <c r="D1158" s="16">
        <f t="shared" si="202"/>
        <v>0</v>
      </c>
      <c r="E1158" s="15"/>
      <c r="F1158" s="15"/>
      <c r="G1158" s="15"/>
      <c r="H1158" s="15"/>
      <c r="I1158" s="15"/>
      <c r="J1158" s="15"/>
      <c r="K1158" s="15"/>
      <c r="L1158" s="2"/>
      <c r="M1158" s="15"/>
      <c r="N1158" s="15"/>
      <c r="O1158" s="15"/>
      <c r="P1158" s="15"/>
      <c r="Q1158" s="15"/>
      <c r="R1158" s="15"/>
      <c r="S1158" s="2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</row>
    <row r="1159" spans="1:39" x14ac:dyDescent="0.2">
      <c r="A1159" s="25" t="s">
        <v>62</v>
      </c>
      <c r="B1159" s="24">
        <f t="shared" si="200"/>
        <v>0</v>
      </c>
      <c r="C1159" s="24">
        <f t="shared" si="201"/>
        <v>0</v>
      </c>
      <c r="D1159" s="24">
        <f t="shared" si="202"/>
        <v>0</v>
      </c>
      <c r="E1159" s="23"/>
      <c r="F1159" s="23"/>
      <c r="G1159" s="23"/>
      <c r="H1159" s="23"/>
      <c r="I1159" s="23"/>
      <c r="J1159" s="23"/>
      <c r="K1159" s="23"/>
      <c r="L1159" s="2"/>
      <c r="M1159" s="23"/>
      <c r="N1159" s="23"/>
      <c r="O1159" s="23"/>
      <c r="P1159" s="23"/>
      <c r="Q1159" s="23"/>
      <c r="R1159" s="23"/>
      <c r="S1159" s="2"/>
      <c r="T1159" s="23"/>
      <c r="U1159" s="23"/>
      <c r="V1159" s="23"/>
      <c r="W1159" s="23"/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3"/>
    </row>
    <row r="1160" spans="1:39" x14ac:dyDescent="0.2">
      <c r="A1160" s="22" t="s">
        <v>61</v>
      </c>
      <c r="B1160" s="16">
        <f t="shared" si="200"/>
        <v>0</v>
      </c>
      <c r="C1160" s="16">
        <f t="shared" si="201"/>
        <v>0</v>
      </c>
      <c r="D1160" s="16">
        <f t="shared" si="202"/>
        <v>0</v>
      </c>
      <c r="E1160" s="15"/>
      <c r="F1160" s="15"/>
      <c r="G1160" s="15"/>
      <c r="H1160" s="15"/>
      <c r="I1160" s="15"/>
      <c r="J1160" s="15"/>
      <c r="K1160" s="15"/>
      <c r="L1160" s="2"/>
      <c r="M1160" s="15"/>
      <c r="N1160" s="15"/>
      <c r="O1160" s="15"/>
      <c r="P1160" s="15"/>
      <c r="Q1160" s="15"/>
      <c r="R1160" s="15"/>
      <c r="S1160" s="2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</row>
    <row r="1161" spans="1:39" x14ac:dyDescent="0.2">
      <c r="A1161" s="25" t="s">
        <v>60</v>
      </c>
      <c r="B1161" s="24">
        <f t="shared" si="200"/>
        <v>0</v>
      </c>
      <c r="C1161" s="24">
        <f t="shared" si="201"/>
        <v>0</v>
      </c>
      <c r="D1161" s="24">
        <f t="shared" si="202"/>
        <v>0</v>
      </c>
      <c r="E1161" s="23"/>
      <c r="F1161" s="23"/>
      <c r="G1161" s="23"/>
      <c r="H1161" s="23"/>
      <c r="I1161" s="23"/>
      <c r="J1161" s="23"/>
      <c r="K1161" s="23"/>
      <c r="L1161" s="2"/>
      <c r="M1161" s="23"/>
      <c r="N1161" s="23"/>
      <c r="O1161" s="23"/>
      <c r="P1161" s="23"/>
      <c r="Q1161" s="23"/>
      <c r="R1161" s="23"/>
      <c r="S1161" s="2"/>
      <c r="T1161" s="23"/>
      <c r="U1161" s="23"/>
      <c r="V1161" s="23"/>
      <c r="W1161" s="23"/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3"/>
    </row>
    <row r="1162" spans="1:39" x14ac:dyDescent="0.2">
      <c r="A1162" s="22" t="s">
        <v>59</v>
      </c>
      <c r="B1162" s="16">
        <f t="shared" si="200"/>
        <v>0</v>
      </c>
      <c r="C1162" s="16">
        <f t="shared" si="201"/>
        <v>0</v>
      </c>
      <c r="D1162" s="16">
        <f t="shared" si="202"/>
        <v>0</v>
      </c>
      <c r="E1162" s="15"/>
      <c r="F1162" s="15"/>
      <c r="G1162" s="15"/>
      <c r="H1162" s="15"/>
      <c r="I1162" s="15"/>
      <c r="J1162" s="15"/>
      <c r="K1162" s="15"/>
      <c r="L1162" s="2"/>
      <c r="M1162" s="15"/>
      <c r="N1162" s="15"/>
      <c r="O1162" s="15"/>
      <c r="P1162" s="15"/>
      <c r="Q1162" s="15"/>
      <c r="R1162" s="15"/>
      <c r="S1162" s="2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</row>
    <row r="1163" spans="1:39" x14ac:dyDescent="0.2">
      <c r="A1163" s="25" t="s">
        <v>58</v>
      </c>
      <c r="B1163" s="24">
        <f t="shared" si="200"/>
        <v>0</v>
      </c>
      <c r="C1163" s="24">
        <f t="shared" si="201"/>
        <v>0</v>
      </c>
      <c r="D1163" s="24">
        <f t="shared" si="202"/>
        <v>0</v>
      </c>
      <c r="E1163" s="23"/>
      <c r="F1163" s="23"/>
      <c r="G1163" s="23"/>
      <c r="H1163" s="23"/>
      <c r="I1163" s="23"/>
      <c r="J1163" s="23"/>
      <c r="K1163" s="23"/>
      <c r="L1163" s="2"/>
      <c r="M1163" s="23"/>
      <c r="N1163" s="23"/>
      <c r="O1163" s="23"/>
      <c r="P1163" s="23"/>
      <c r="Q1163" s="23"/>
      <c r="R1163" s="23"/>
      <c r="S1163" s="2"/>
      <c r="T1163" s="23"/>
      <c r="U1163" s="23"/>
      <c r="V1163" s="23"/>
      <c r="W1163" s="23"/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3"/>
    </row>
    <row r="1164" spans="1:39" x14ac:dyDescent="0.2">
      <c r="A1164" s="22" t="s">
        <v>57</v>
      </c>
      <c r="B1164" s="16">
        <f t="shared" si="200"/>
        <v>0</v>
      </c>
      <c r="C1164" s="16">
        <f t="shared" si="201"/>
        <v>0</v>
      </c>
      <c r="D1164" s="16">
        <f t="shared" si="202"/>
        <v>0</v>
      </c>
      <c r="E1164" s="15"/>
      <c r="F1164" s="15"/>
      <c r="G1164" s="15"/>
      <c r="H1164" s="15"/>
      <c r="I1164" s="15"/>
      <c r="J1164" s="15"/>
      <c r="K1164" s="15"/>
      <c r="L1164" s="2"/>
      <c r="M1164" s="15"/>
      <c r="N1164" s="15"/>
      <c r="O1164" s="15"/>
      <c r="P1164" s="15"/>
      <c r="Q1164" s="15"/>
      <c r="R1164" s="15"/>
      <c r="S1164" s="2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</row>
    <row r="1165" spans="1:39" x14ac:dyDescent="0.2">
      <c r="A1165" s="25" t="s">
        <v>56</v>
      </c>
      <c r="B1165" s="24">
        <f t="shared" si="200"/>
        <v>0</v>
      </c>
      <c r="C1165" s="24">
        <f t="shared" si="201"/>
        <v>1</v>
      </c>
      <c r="D1165" s="24">
        <f t="shared" si="202"/>
        <v>1</v>
      </c>
      <c r="E1165" s="23"/>
      <c r="F1165" s="23"/>
      <c r="G1165" s="23"/>
      <c r="H1165" s="23"/>
      <c r="I1165" s="23"/>
      <c r="J1165" s="23"/>
      <c r="K1165" s="23"/>
      <c r="L1165" s="2"/>
      <c r="M1165" s="23"/>
      <c r="N1165" s="23"/>
      <c r="O1165" s="23"/>
      <c r="P1165" s="23"/>
      <c r="Q1165" s="23">
        <v>1</v>
      </c>
      <c r="R1165" s="23"/>
      <c r="S1165" s="2"/>
      <c r="T1165" s="23"/>
      <c r="U1165" s="23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3"/>
    </row>
    <row r="1166" spans="1:39" x14ac:dyDescent="0.2">
      <c r="A1166" s="22" t="s">
        <v>55</v>
      </c>
      <c r="B1166" s="16">
        <f t="shared" si="200"/>
        <v>0</v>
      </c>
      <c r="C1166" s="16">
        <f t="shared" si="201"/>
        <v>0</v>
      </c>
      <c r="D1166" s="16">
        <f t="shared" si="202"/>
        <v>0</v>
      </c>
      <c r="E1166" s="15"/>
      <c r="F1166" s="15"/>
      <c r="G1166" s="15"/>
      <c r="H1166" s="15"/>
      <c r="I1166" s="15"/>
      <c r="J1166" s="15"/>
      <c r="K1166" s="15"/>
      <c r="L1166" s="2"/>
      <c r="M1166" s="15"/>
      <c r="N1166" s="15"/>
      <c r="O1166" s="15"/>
      <c r="P1166" s="15"/>
      <c r="Q1166" s="15"/>
      <c r="R1166" s="15"/>
      <c r="S1166" s="2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</row>
    <row r="1167" spans="1:39" x14ac:dyDescent="0.2">
      <c r="A1167" s="25" t="s">
        <v>54</v>
      </c>
      <c r="B1167" s="24">
        <f t="shared" si="200"/>
        <v>0</v>
      </c>
      <c r="C1167" s="24">
        <f t="shared" si="201"/>
        <v>0</v>
      </c>
      <c r="D1167" s="24">
        <f t="shared" si="202"/>
        <v>0</v>
      </c>
      <c r="E1167" s="23"/>
      <c r="F1167" s="23"/>
      <c r="G1167" s="23"/>
      <c r="H1167" s="23"/>
      <c r="I1167" s="23"/>
      <c r="J1167" s="23"/>
      <c r="K1167" s="23"/>
      <c r="L1167" s="2"/>
      <c r="M1167" s="23"/>
      <c r="N1167" s="23"/>
      <c r="O1167" s="23"/>
      <c r="P1167" s="23"/>
      <c r="Q1167" s="23"/>
      <c r="R1167" s="23"/>
      <c r="S1167" s="2"/>
      <c r="T1167" s="23"/>
      <c r="U1167" s="23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3"/>
    </row>
    <row r="1168" spans="1:39" x14ac:dyDescent="0.2">
      <c r="A1168" s="22" t="s">
        <v>53</v>
      </c>
      <c r="B1168" s="16">
        <f t="shared" si="200"/>
        <v>0</v>
      </c>
      <c r="C1168" s="16">
        <f t="shared" si="201"/>
        <v>0</v>
      </c>
      <c r="D1168" s="16">
        <f t="shared" si="202"/>
        <v>0</v>
      </c>
      <c r="E1168" s="15"/>
      <c r="F1168" s="15"/>
      <c r="G1168" s="15"/>
      <c r="H1168" s="15"/>
      <c r="I1168" s="15"/>
      <c r="J1168" s="15"/>
      <c r="K1168" s="15"/>
      <c r="L1168" s="2"/>
      <c r="M1168" s="15"/>
      <c r="N1168" s="15"/>
      <c r="O1168" s="15"/>
      <c r="P1168" s="15"/>
      <c r="Q1168" s="15"/>
      <c r="R1168" s="15"/>
      <c r="S1168" s="2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</row>
    <row r="1169" spans="1:39" x14ac:dyDescent="0.2">
      <c r="A1169" s="25" t="s">
        <v>52</v>
      </c>
      <c r="B1169" s="24">
        <f t="shared" si="200"/>
        <v>0</v>
      </c>
      <c r="C1169" s="24">
        <f t="shared" si="201"/>
        <v>0</v>
      </c>
      <c r="D1169" s="24">
        <f t="shared" si="202"/>
        <v>0</v>
      </c>
      <c r="E1169" s="23"/>
      <c r="F1169" s="23"/>
      <c r="G1169" s="23"/>
      <c r="H1169" s="23"/>
      <c r="I1169" s="23"/>
      <c r="J1169" s="23"/>
      <c r="K1169" s="23"/>
      <c r="L1169" s="2"/>
      <c r="M1169" s="23"/>
      <c r="N1169" s="23"/>
      <c r="O1169" s="23"/>
      <c r="P1169" s="23"/>
      <c r="Q1169" s="23"/>
      <c r="R1169" s="23"/>
      <c r="S1169" s="2"/>
      <c r="T1169" s="23"/>
      <c r="U1169" s="23"/>
      <c r="V1169" s="23"/>
      <c r="W1169" s="23"/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3"/>
    </row>
    <row r="1170" spans="1:39" x14ac:dyDescent="0.2">
      <c r="A1170" s="22" t="s">
        <v>51</v>
      </c>
      <c r="B1170" s="16">
        <f t="shared" si="200"/>
        <v>0</v>
      </c>
      <c r="C1170" s="16">
        <f t="shared" si="201"/>
        <v>1</v>
      </c>
      <c r="D1170" s="16">
        <f t="shared" si="202"/>
        <v>1</v>
      </c>
      <c r="E1170" s="15"/>
      <c r="F1170" s="15"/>
      <c r="G1170" s="15"/>
      <c r="H1170" s="15"/>
      <c r="I1170" s="15"/>
      <c r="J1170" s="15"/>
      <c r="K1170" s="15"/>
      <c r="L1170" s="2"/>
      <c r="M1170" s="15"/>
      <c r="N1170" s="15"/>
      <c r="O1170" s="15">
        <v>1</v>
      </c>
      <c r="P1170" s="15"/>
      <c r="Q1170" s="15"/>
      <c r="R1170" s="15"/>
      <c r="S1170" s="2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</row>
    <row r="1171" spans="1:39" x14ac:dyDescent="0.2">
      <c r="A1171" s="25" t="s">
        <v>50</v>
      </c>
      <c r="B1171" s="24">
        <f t="shared" si="200"/>
        <v>0</v>
      </c>
      <c r="C1171" s="24">
        <f t="shared" si="201"/>
        <v>0</v>
      </c>
      <c r="D1171" s="24">
        <f t="shared" si="202"/>
        <v>0</v>
      </c>
      <c r="E1171" s="23"/>
      <c r="F1171" s="23"/>
      <c r="G1171" s="23"/>
      <c r="H1171" s="23"/>
      <c r="I1171" s="23"/>
      <c r="J1171" s="23"/>
      <c r="K1171" s="23"/>
      <c r="L1171" s="2"/>
      <c r="M1171" s="23"/>
      <c r="N1171" s="23"/>
      <c r="O1171" s="23"/>
      <c r="P1171" s="23"/>
      <c r="Q1171" s="23"/>
      <c r="R1171" s="23"/>
      <c r="S1171" s="2"/>
      <c r="T1171" s="23"/>
      <c r="U1171" s="23"/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3"/>
    </row>
    <row r="1172" spans="1:39" x14ac:dyDescent="0.2">
      <c r="A1172" s="22" t="s">
        <v>0</v>
      </c>
      <c r="B1172" s="16">
        <f t="shared" si="200"/>
        <v>1</v>
      </c>
      <c r="C1172" s="16">
        <f t="shared" si="201"/>
        <v>4</v>
      </c>
      <c r="D1172" s="16">
        <f t="shared" si="202"/>
        <v>5</v>
      </c>
      <c r="E1172" s="15"/>
      <c r="F1172" s="15"/>
      <c r="G1172" s="15"/>
      <c r="H1172" s="15"/>
      <c r="I1172" s="15"/>
      <c r="J1172" s="15"/>
      <c r="K1172" s="15"/>
      <c r="L1172" s="2">
        <v>1</v>
      </c>
      <c r="M1172" s="15"/>
      <c r="N1172" s="15"/>
      <c r="O1172" s="15"/>
      <c r="P1172" s="15">
        <v>1</v>
      </c>
      <c r="Q1172" s="15">
        <v>1</v>
      </c>
      <c r="R1172" s="15">
        <v>2</v>
      </c>
      <c r="S1172" s="2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</row>
    <row r="1173" spans="1:39" x14ac:dyDescent="0.2">
      <c r="B1173" s="8"/>
      <c r="C1173" s="8"/>
      <c r="D1173" s="8"/>
      <c r="L1173" s="2"/>
      <c r="S1173" s="2"/>
    </row>
    <row r="1174" spans="1:39" x14ac:dyDescent="0.2">
      <c r="A1174" s="13" t="s">
        <v>49</v>
      </c>
      <c r="B1174" s="8"/>
      <c r="C1174" s="8"/>
      <c r="D1174" s="8"/>
      <c r="E1174" s="12" t="s">
        <v>48</v>
      </c>
      <c r="L1174" s="2"/>
      <c r="S1174" s="2"/>
    </row>
    <row r="1175" spans="1:39" x14ac:dyDescent="0.2">
      <c r="A1175" s="25" t="s">
        <v>47</v>
      </c>
      <c r="B1175" s="24">
        <f t="shared" ref="B1175:B1180" si="203">SUM($E1175:$N1175)</f>
        <v>9</v>
      </c>
      <c r="C1175" s="24">
        <f t="shared" ref="C1175:C1180" si="204">SUM($O1175:$Z1175)</f>
        <v>18</v>
      </c>
      <c r="D1175" s="24">
        <f t="shared" ref="D1175:D1180" si="205">SUM(B1175,C1175)</f>
        <v>27</v>
      </c>
      <c r="E1175" s="23"/>
      <c r="F1175" s="23"/>
      <c r="G1175" s="23"/>
      <c r="H1175" s="23"/>
      <c r="I1175" s="23"/>
      <c r="J1175" s="23"/>
      <c r="K1175" s="23"/>
      <c r="L1175" s="2">
        <v>5</v>
      </c>
      <c r="M1175" s="23">
        <v>2</v>
      </c>
      <c r="N1175" s="23">
        <v>2</v>
      </c>
      <c r="O1175" s="23">
        <v>5</v>
      </c>
      <c r="P1175" s="23">
        <v>5</v>
      </c>
      <c r="Q1175" s="23">
        <v>6</v>
      </c>
      <c r="R1175" s="23">
        <v>2</v>
      </c>
      <c r="S1175" s="2"/>
      <c r="T1175" s="23"/>
      <c r="U1175" s="23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3"/>
    </row>
    <row r="1176" spans="1:39" x14ac:dyDescent="0.2">
      <c r="A1176" s="22" t="s">
        <v>46</v>
      </c>
      <c r="B1176" s="16">
        <f t="shared" si="203"/>
        <v>6</v>
      </c>
      <c r="C1176" s="16">
        <f t="shared" si="204"/>
        <v>4</v>
      </c>
      <c r="D1176" s="16">
        <f t="shared" si="205"/>
        <v>10</v>
      </c>
      <c r="E1176" s="15"/>
      <c r="F1176" s="15"/>
      <c r="G1176" s="15"/>
      <c r="H1176" s="15"/>
      <c r="I1176" s="15"/>
      <c r="J1176" s="15"/>
      <c r="K1176" s="15"/>
      <c r="L1176" s="2">
        <v>1</v>
      </c>
      <c r="M1176" s="15">
        <v>5</v>
      </c>
      <c r="N1176" s="15"/>
      <c r="O1176" s="15">
        <v>2</v>
      </c>
      <c r="P1176" s="15"/>
      <c r="Q1176" s="15">
        <v>1</v>
      </c>
      <c r="R1176" s="15">
        <v>1</v>
      </c>
      <c r="S1176" s="2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</row>
    <row r="1177" spans="1:39" x14ac:dyDescent="0.2">
      <c r="A1177" s="25" t="s">
        <v>45</v>
      </c>
      <c r="B1177" s="24">
        <f t="shared" si="203"/>
        <v>4</v>
      </c>
      <c r="C1177" s="24">
        <f t="shared" si="204"/>
        <v>0</v>
      </c>
      <c r="D1177" s="24">
        <f t="shared" si="205"/>
        <v>4</v>
      </c>
      <c r="E1177" s="23"/>
      <c r="F1177" s="23"/>
      <c r="G1177" s="23"/>
      <c r="H1177" s="23"/>
      <c r="I1177" s="23"/>
      <c r="J1177" s="23"/>
      <c r="K1177" s="23"/>
      <c r="L1177" s="2"/>
      <c r="M1177" s="23">
        <v>4</v>
      </c>
      <c r="N1177" s="23"/>
      <c r="O1177" s="23"/>
      <c r="P1177" s="23"/>
      <c r="Q1177" s="23"/>
      <c r="R1177" s="23"/>
      <c r="S1177" s="2"/>
      <c r="T1177" s="23"/>
      <c r="U1177" s="23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3"/>
    </row>
    <row r="1178" spans="1:39" x14ac:dyDescent="0.2">
      <c r="A1178" s="22" t="s">
        <v>44</v>
      </c>
      <c r="B1178" s="16">
        <f t="shared" si="203"/>
        <v>0</v>
      </c>
      <c r="C1178" s="16">
        <f t="shared" si="204"/>
        <v>0</v>
      </c>
      <c r="D1178" s="16">
        <f t="shared" si="205"/>
        <v>0</v>
      </c>
      <c r="E1178" s="15"/>
      <c r="F1178" s="15"/>
      <c r="G1178" s="15"/>
      <c r="H1178" s="15"/>
      <c r="I1178" s="15"/>
      <c r="J1178" s="15"/>
      <c r="K1178" s="15"/>
      <c r="L1178" s="2"/>
      <c r="M1178" s="15"/>
      <c r="N1178" s="15"/>
      <c r="O1178" s="15"/>
      <c r="P1178" s="15"/>
      <c r="Q1178" s="15"/>
      <c r="R1178" s="15"/>
      <c r="S1178" s="2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</row>
    <row r="1179" spans="1:39" x14ac:dyDescent="0.2">
      <c r="A1179" s="25" t="s">
        <v>43</v>
      </c>
      <c r="B1179" s="24">
        <f t="shared" si="203"/>
        <v>0</v>
      </c>
      <c r="C1179" s="24">
        <f t="shared" si="204"/>
        <v>0</v>
      </c>
      <c r="D1179" s="24">
        <f t="shared" si="205"/>
        <v>0</v>
      </c>
      <c r="E1179" s="23"/>
      <c r="F1179" s="23"/>
      <c r="G1179" s="23"/>
      <c r="H1179" s="23"/>
      <c r="I1179" s="23"/>
      <c r="J1179" s="23"/>
      <c r="K1179" s="23"/>
      <c r="L1179" s="2"/>
      <c r="M1179" s="23"/>
      <c r="N1179" s="23"/>
      <c r="O1179" s="23"/>
      <c r="P1179" s="23"/>
      <c r="Q1179" s="23"/>
      <c r="R1179" s="23"/>
      <c r="S1179" s="2"/>
      <c r="T1179" s="23"/>
      <c r="U1179" s="23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3"/>
    </row>
    <row r="1180" spans="1:39" x14ac:dyDescent="0.2">
      <c r="A1180" s="22" t="s">
        <v>0</v>
      </c>
      <c r="B1180" s="16">
        <f t="shared" si="203"/>
        <v>1</v>
      </c>
      <c r="C1180" s="16">
        <f t="shared" si="204"/>
        <v>1</v>
      </c>
      <c r="D1180" s="16">
        <f t="shared" si="205"/>
        <v>2</v>
      </c>
      <c r="E1180" s="15"/>
      <c r="F1180" s="15"/>
      <c r="G1180" s="15"/>
      <c r="H1180" s="15"/>
      <c r="I1180" s="15"/>
      <c r="J1180" s="15"/>
      <c r="K1180" s="15"/>
      <c r="L1180" s="2">
        <v>1</v>
      </c>
      <c r="M1180" s="15"/>
      <c r="N1180" s="15"/>
      <c r="O1180" s="15"/>
      <c r="P1180" s="15"/>
      <c r="Q1180" s="15"/>
      <c r="R1180" s="15">
        <v>1</v>
      </c>
      <c r="S1180" s="2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</row>
    <row r="1181" spans="1:39" x14ac:dyDescent="0.2">
      <c r="B1181" s="8"/>
      <c r="C1181" s="8"/>
      <c r="D1181" s="8"/>
      <c r="L1181" s="2"/>
      <c r="S1181" s="2"/>
    </row>
    <row r="1182" spans="1:39" x14ac:dyDescent="0.2">
      <c r="A1182" s="26" t="s">
        <v>42</v>
      </c>
      <c r="B1182" s="8"/>
      <c r="C1182" s="8"/>
      <c r="D1182" s="8"/>
      <c r="L1182" s="2"/>
      <c r="S1182" s="2"/>
    </row>
    <row r="1183" spans="1:39" x14ac:dyDescent="0.2">
      <c r="A1183" s="25" t="s">
        <v>41</v>
      </c>
      <c r="B1183" s="24">
        <f t="shared" ref="B1183:B1190" si="206">SUM($E1183:$N1183)</f>
        <v>0</v>
      </c>
      <c r="C1183" s="24">
        <f t="shared" ref="C1183:C1190" si="207">SUM($O1183:$Z1183)</f>
        <v>0</v>
      </c>
      <c r="D1183" s="24">
        <f t="shared" ref="D1183:D1190" si="208">SUM(B1183,C1183)</f>
        <v>0</v>
      </c>
      <c r="E1183" s="23"/>
      <c r="F1183" s="23"/>
      <c r="G1183" s="23"/>
      <c r="H1183" s="23"/>
      <c r="I1183" s="23"/>
      <c r="J1183" s="23"/>
      <c r="K1183" s="23"/>
      <c r="L1183" s="2"/>
      <c r="M1183" s="23"/>
      <c r="N1183" s="23"/>
      <c r="O1183" s="23"/>
      <c r="P1183" s="23"/>
      <c r="Q1183" s="23"/>
      <c r="R1183" s="23"/>
      <c r="S1183" s="2"/>
      <c r="T1183" s="23"/>
      <c r="U1183" s="23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3"/>
    </row>
    <row r="1184" spans="1:39" x14ac:dyDescent="0.2">
      <c r="A1184" s="22" t="s">
        <v>40</v>
      </c>
      <c r="B1184" s="16">
        <f t="shared" si="206"/>
        <v>0</v>
      </c>
      <c r="C1184" s="16">
        <f t="shared" si="207"/>
        <v>0</v>
      </c>
      <c r="D1184" s="16">
        <f t="shared" si="208"/>
        <v>0</v>
      </c>
      <c r="E1184" s="15"/>
      <c r="F1184" s="15"/>
      <c r="G1184" s="15"/>
      <c r="H1184" s="15"/>
      <c r="I1184" s="15"/>
      <c r="J1184" s="15"/>
      <c r="K1184" s="15"/>
      <c r="L1184" s="2"/>
      <c r="M1184" s="15"/>
      <c r="N1184" s="15"/>
      <c r="O1184" s="15"/>
      <c r="P1184" s="15"/>
      <c r="Q1184" s="15"/>
      <c r="R1184" s="15"/>
      <c r="S1184" s="2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</row>
    <row r="1185" spans="1:39" x14ac:dyDescent="0.2">
      <c r="A1185" s="25" t="s">
        <v>39</v>
      </c>
      <c r="B1185" s="24">
        <f t="shared" si="206"/>
        <v>0</v>
      </c>
      <c r="C1185" s="24">
        <f t="shared" si="207"/>
        <v>0</v>
      </c>
      <c r="D1185" s="24">
        <f t="shared" si="208"/>
        <v>0</v>
      </c>
      <c r="E1185" s="23"/>
      <c r="F1185" s="23"/>
      <c r="G1185" s="23"/>
      <c r="H1185" s="23"/>
      <c r="I1185" s="23"/>
      <c r="J1185" s="23"/>
      <c r="K1185" s="23"/>
      <c r="L1185" s="2"/>
      <c r="M1185" s="23"/>
      <c r="N1185" s="23"/>
      <c r="O1185" s="23"/>
      <c r="P1185" s="23"/>
      <c r="Q1185" s="23"/>
      <c r="R1185" s="23"/>
      <c r="S1185" s="2"/>
      <c r="T1185" s="23"/>
      <c r="U1185" s="23"/>
      <c r="V1185" s="23"/>
      <c r="W1185" s="23"/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3"/>
    </row>
    <row r="1186" spans="1:39" x14ac:dyDescent="0.2">
      <c r="A1186" s="22" t="s">
        <v>38</v>
      </c>
      <c r="B1186" s="16">
        <f t="shared" si="206"/>
        <v>0</v>
      </c>
      <c r="C1186" s="16">
        <f t="shared" si="207"/>
        <v>23</v>
      </c>
      <c r="D1186" s="16">
        <f t="shared" si="208"/>
        <v>23</v>
      </c>
      <c r="E1186" s="15"/>
      <c r="F1186" s="15"/>
      <c r="G1186" s="15"/>
      <c r="H1186" s="15"/>
      <c r="I1186" s="15"/>
      <c r="J1186" s="15"/>
      <c r="K1186" s="15"/>
      <c r="L1186" s="2"/>
      <c r="M1186" s="15"/>
      <c r="N1186" s="15"/>
      <c r="O1186" s="15">
        <v>7</v>
      </c>
      <c r="P1186" s="15">
        <v>5</v>
      </c>
      <c r="Q1186" s="15">
        <v>7</v>
      </c>
      <c r="R1186" s="15">
        <v>4</v>
      </c>
      <c r="S1186" s="2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</row>
    <row r="1187" spans="1:39" x14ac:dyDescent="0.2">
      <c r="A1187" s="25" t="s">
        <v>37</v>
      </c>
      <c r="B1187" s="24">
        <f t="shared" si="206"/>
        <v>20</v>
      </c>
      <c r="C1187" s="24">
        <f t="shared" si="207"/>
        <v>0</v>
      </c>
      <c r="D1187" s="24">
        <f t="shared" si="208"/>
        <v>20</v>
      </c>
      <c r="E1187" s="23"/>
      <c r="F1187" s="23"/>
      <c r="G1187" s="23"/>
      <c r="H1187" s="23"/>
      <c r="I1187" s="23"/>
      <c r="J1187" s="23"/>
      <c r="K1187" s="23"/>
      <c r="L1187" s="2">
        <v>7</v>
      </c>
      <c r="M1187" s="23">
        <v>11</v>
      </c>
      <c r="N1187" s="23">
        <v>2</v>
      </c>
      <c r="O1187" s="23"/>
      <c r="P1187" s="23"/>
      <c r="Q1187" s="23"/>
      <c r="R1187" s="23"/>
      <c r="S1187" s="2"/>
      <c r="T1187" s="23"/>
      <c r="U1187" s="23"/>
      <c r="V1187" s="23"/>
      <c r="W1187" s="23"/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3"/>
    </row>
    <row r="1188" spans="1:39" x14ac:dyDescent="0.2">
      <c r="A1188" s="22" t="s">
        <v>36</v>
      </c>
      <c r="B1188" s="16">
        <f t="shared" si="206"/>
        <v>0</v>
      </c>
      <c r="C1188" s="16">
        <f t="shared" si="207"/>
        <v>0</v>
      </c>
      <c r="D1188" s="16">
        <f t="shared" si="208"/>
        <v>0</v>
      </c>
      <c r="E1188" s="15"/>
      <c r="F1188" s="15"/>
      <c r="G1188" s="15"/>
      <c r="H1188" s="15"/>
      <c r="I1188" s="15"/>
      <c r="J1188" s="15"/>
      <c r="K1188" s="15"/>
      <c r="L1188" s="2"/>
      <c r="M1188" s="15"/>
      <c r="N1188" s="15"/>
      <c r="O1188" s="15"/>
      <c r="P1188" s="15"/>
      <c r="Q1188" s="15"/>
      <c r="R1188" s="15"/>
      <c r="S1188" s="2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</row>
    <row r="1189" spans="1:39" x14ac:dyDescent="0.2">
      <c r="A1189" s="25" t="s">
        <v>35</v>
      </c>
      <c r="B1189" s="24">
        <f t="shared" si="206"/>
        <v>0</v>
      </c>
      <c r="C1189" s="24">
        <f t="shared" si="207"/>
        <v>0</v>
      </c>
      <c r="D1189" s="24">
        <f t="shared" si="208"/>
        <v>0</v>
      </c>
      <c r="E1189" s="23"/>
      <c r="F1189" s="23"/>
      <c r="G1189" s="23"/>
      <c r="H1189" s="23"/>
      <c r="I1189" s="23"/>
      <c r="J1189" s="23"/>
      <c r="K1189" s="23"/>
      <c r="L1189" s="2"/>
      <c r="M1189" s="23"/>
      <c r="N1189" s="23"/>
      <c r="O1189" s="23"/>
      <c r="P1189" s="23"/>
      <c r="Q1189" s="23"/>
      <c r="R1189" s="23"/>
      <c r="S1189" s="2"/>
      <c r="T1189" s="23"/>
      <c r="U1189" s="23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3"/>
    </row>
    <row r="1190" spans="1:39" x14ac:dyDescent="0.2">
      <c r="A1190" s="22" t="s">
        <v>0</v>
      </c>
      <c r="B1190" s="16">
        <f t="shared" si="206"/>
        <v>0</v>
      </c>
      <c r="C1190" s="16">
        <f t="shared" si="207"/>
        <v>0</v>
      </c>
      <c r="D1190" s="16">
        <f t="shared" si="208"/>
        <v>0</v>
      </c>
      <c r="E1190" s="15"/>
      <c r="F1190" s="15"/>
      <c r="G1190" s="15"/>
      <c r="H1190" s="15"/>
      <c r="I1190" s="15"/>
      <c r="J1190" s="15"/>
      <c r="K1190" s="15"/>
      <c r="L1190" s="2"/>
      <c r="M1190" s="15"/>
      <c r="N1190" s="15"/>
      <c r="O1190" s="15"/>
      <c r="P1190" s="15"/>
      <c r="Q1190" s="15"/>
      <c r="R1190" s="15"/>
      <c r="S1190" s="2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</row>
    <row r="1191" spans="1:39" x14ac:dyDescent="0.2">
      <c r="B1191" s="8"/>
      <c r="C1191" s="8"/>
      <c r="D1191" s="8"/>
      <c r="L1191" s="2"/>
      <c r="S1191" s="2"/>
    </row>
    <row r="1192" spans="1:39" x14ac:dyDescent="0.2">
      <c r="A1192" s="13" t="s">
        <v>34</v>
      </c>
      <c r="B1192" s="8"/>
      <c r="C1192" s="8"/>
      <c r="D1192" s="8"/>
      <c r="L1192" s="2"/>
      <c r="S1192" s="2"/>
    </row>
    <row r="1193" spans="1:39" x14ac:dyDescent="0.2">
      <c r="A1193" s="11" t="s">
        <v>33</v>
      </c>
      <c r="B1193" s="10">
        <f t="shared" ref="B1193:B1201" si="209">SUM($E1193:$N1193)</f>
        <v>0</v>
      </c>
      <c r="C1193" s="10">
        <f t="shared" ref="C1193:C1201" si="210">SUM($O1193:$Z1193)</f>
        <v>0</v>
      </c>
      <c r="D1193" s="10">
        <f t="shared" ref="D1193:D1201" si="211">SUM(B1193,C1193)</f>
        <v>0</v>
      </c>
      <c r="E1193" s="9"/>
      <c r="F1193" s="9"/>
      <c r="G1193" s="9"/>
      <c r="H1193" s="9"/>
      <c r="I1193" s="9"/>
      <c r="J1193" s="9"/>
      <c r="K1193" s="9"/>
      <c r="L1193" s="2"/>
      <c r="M1193" s="9"/>
      <c r="N1193" s="9"/>
      <c r="O1193" s="9"/>
      <c r="P1193" s="9"/>
      <c r="Q1193" s="9"/>
      <c r="R1193" s="9"/>
      <c r="S1193" s="2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spans="1:39" x14ac:dyDescent="0.2">
      <c r="A1194" s="4" t="s">
        <v>32</v>
      </c>
      <c r="B1194" s="8">
        <f t="shared" si="209"/>
        <v>2</v>
      </c>
      <c r="C1194" s="8">
        <f t="shared" si="210"/>
        <v>0</v>
      </c>
      <c r="D1194" s="8">
        <f t="shared" si="211"/>
        <v>2</v>
      </c>
      <c r="L1194" s="2"/>
      <c r="M1194" s="1">
        <v>2</v>
      </c>
      <c r="S1194" s="2"/>
    </row>
    <row r="1195" spans="1:39" x14ac:dyDescent="0.2">
      <c r="A1195" s="11" t="s">
        <v>31</v>
      </c>
      <c r="B1195" s="10">
        <f t="shared" si="209"/>
        <v>0</v>
      </c>
      <c r="C1195" s="10">
        <f t="shared" si="210"/>
        <v>0</v>
      </c>
      <c r="D1195" s="10">
        <f t="shared" si="211"/>
        <v>0</v>
      </c>
      <c r="E1195" s="9"/>
      <c r="F1195" s="9"/>
      <c r="G1195" s="9"/>
      <c r="H1195" s="9"/>
      <c r="I1195" s="9"/>
      <c r="J1195" s="9"/>
      <c r="K1195" s="9"/>
      <c r="L1195" s="2"/>
      <c r="M1195" s="9"/>
      <c r="N1195" s="9"/>
      <c r="O1195" s="9"/>
      <c r="P1195" s="9"/>
      <c r="Q1195" s="9"/>
      <c r="R1195" s="9"/>
      <c r="S1195" s="2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spans="1:39" x14ac:dyDescent="0.2">
      <c r="A1196" s="4" t="s">
        <v>30</v>
      </c>
      <c r="B1196" s="8">
        <f t="shared" si="209"/>
        <v>1</v>
      </c>
      <c r="C1196" s="8">
        <f t="shared" si="210"/>
        <v>0</v>
      </c>
      <c r="D1196" s="8">
        <f t="shared" si="211"/>
        <v>1</v>
      </c>
      <c r="L1196" s="2"/>
      <c r="M1196" s="1">
        <v>1</v>
      </c>
      <c r="S1196" s="2"/>
    </row>
    <row r="1197" spans="1:39" x14ac:dyDescent="0.2">
      <c r="A1197" s="11" t="s">
        <v>29</v>
      </c>
      <c r="B1197" s="10">
        <f t="shared" si="209"/>
        <v>1</v>
      </c>
      <c r="C1197" s="10">
        <f t="shared" si="210"/>
        <v>3</v>
      </c>
      <c r="D1197" s="10">
        <f t="shared" si="211"/>
        <v>4</v>
      </c>
      <c r="E1197" s="9"/>
      <c r="F1197" s="9"/>
      <c r="G1197" s="9"/>
      <c r="H1197" s="9"/>
      <c r="I1197" s="9"/>
      <c r="J1197" s="9"/>
      <c r="K1197" s="9"/>
      <c r="L1197" s="2"/>
      <c r="M1197" s="9">
        <v>1</v>
      </c>
      <c r="N1197" s="9"/>
      <c r="O1197" s="9">
        <v>1</v>
      </c>
      <c r="P1197" s="9">
        <v>2</v>
      </c>
      <c r="Q1197" s="9"/>
      <c r="R1197" s="9"/>
      <c r="S1197" s="2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spans="1:39" x14ac:dyDescent="0.2">
      <c r="A1198" s="4" t="s">
        <v>28</v>
      </c>
      <c r="B1198" s="8">
        <f t="shared" si="209"/>
        <v>4</v>
      </c>
      <c r="C1198" s="8">
        <f t="shared" si="210"/>
        <v>1</v>
      </c>
      <c r="D1198" s="8">
        <f t="shared" si="211"/>
        <v>5</v>
      </c>
      <c r="L1198" s="2">
        <v>1</v>
      </c>
      <c r="M1198" s="1">
        <v>1</v>
      </c>
      <c r="N1198" s="1">
        <v>2</v>
      </c>
      <c r="O1198" s="1">
        <v>1</v>
      </c>
      <c r="S1198" s="2"/>
    </row>
    <row r="1199" spans="1:39" x14ac:dyDescent="0.2">
      <c r="A1199" s="11" t="s">
        <v>27</v>
      </c>
      <c r="B1199" s="10">
        <f t="shared" si="209"/>
        <v>0</v>
      </c>
      <c r="C1199" s="10">
        <f t="shared" si="210"/>
        <v>0</v>
      </c>
      <c r="D1199" s="10">
        <f t="shared" si="211"/>
        <v>0</v>
      </c>
      <c r="E1199" s="9"/>
      <c r="F1199" s="9"/>
      <c r="G1199" s="9"/>
      <c r="H1199" s="9"/>
      <c r="I1199" s="9"/>
      <c r="J1199" s="9"/>
      <c r="K1199" s="9"/>
      <c r="L1199" s="2"/>
      <c r="M1199" s="9"/>
      <c r="N1199" s="9"/>
      <c r="O1199" s="9"/>
      <c r="P1199" s="9"/>
      <c r="Q1199" s="9"/>
      <c r="R1199" s="9"/>
      <c r="S1199" s="2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spans="1:39" x14ac:dyDescent="0.2">
      <c r="A1200" s="4" t="s">
        <v>26</v>
      </c>
      <c r="B1200" s="8">
        <f t="shared" si="209"/>
        <v>0</v>
      </c>
      <c r="C1200" s="8">
        <f t="shared" si="210"/>
        <v>0</v>
      </c>
      <c r="D1200" s="8">
        <f t="shared" si="211"/>
        <v>0</v>
      </c>
      <c r="L1200" s="2"/>
      <c r="S1200" s="2"/>
    </row>
    <row r="1201" spans="1:39" x14ac:dyDescent="0.2">
      <c r="A1201" s="11" t="s">
        <v>0</v>
      </c>
      <c r="B1201" s="10">
        <f t="shared" si="209"/>
        <v>12</v>
      </c>
      <c r="C1201" s="10">
        <f t="shared" si="210"/>
        <v>19</v>
      </c>
      <c r="D1201" s="10">
        <f t="shared" si="211"/>
        <v>31</v>
      </c>
      <c r="E1201" s="9"/>
      <c r="F1201" s="9"/>
      <c r="G1201" s="9"/>
      <c r="H1201" s="9"/>
      <c r="I1201" s="9"/>
      <c r="J1201" s="9"/>
      <c r="K1201" s="9"/>
      <c r="L1201" s="2">
        <v>6</v>
      </c>
      <c r="M1201" s="9">
        <v>6</v>
      </c>
      <c r="N1201" s="9"/>
      <c r="O1201" s="9">
        <v>5</v>
      </c>
      <c r="P1201" s="9">
        <v>3</v>
      </c>
      <c r="Q1201" s="9">
        <v>7</v>
      </c>
      <c r="R1201" s="9">
        <v>4</v>
      </c>
      <c r="S1201" s="2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spans="1:39" x14ac:dyDescent="0.2">
      <c r="B1202" s="8"/>
      <c r="C1202" s="8"/>
      <c r="D1202" s="8"/>
      <c r="L1202" s="2"/>
      <c r="S1202" s="2"/>
    </row>
    <row r="1203" spans="1:39" x14ac:dyDescent="0.2">
      <c r="A1203" s="13" t="s">
        <v>25</v>
      </c>
      <c r="B1203" s="8"/>
      <c r="C1203" s="8"/>
      <c r="D1203" s="8"/>
      <c r="L1203" s="2"/>
      <c r="S1203" s="2"/>
    </row>
    <row r="1204" spans="1:39" x14ac:dyDescent="0.2">
      <c r="A1204" s="11" t="s">
        <v>24</v>
      </c>
      <c r="B1204" s="10">
        <f t="shared" ref="B1204:B1217" si="212">SUM($E1204:$N1204)</f>
        <v>0</v>
      </c>
      <c r="C1204" s="10">
        <f t="shared" ref="C1204:C1217" si="213">SUM($O1204:$Z1204)</f>
        <v>0</v>
      </c>
      <c r="D1204" s="10">
        <f t="shared" ref="D1204:D1217" si="214">SUM(B1204,C1204)</f>
        <v>0</v>
      </c>
      <c r="E1204" s="9"/>
      <c r="F1204" s="9"/>
      <c r="G1204" s="9"/>
      <c r="H1204" s="9"/>
      <c r="I1204" s="9"/>
      <c r="J1204" s="9"/>
      <c r="K1204" s="9"/>
      <c r="L1204" s="2"/>
      <c r="M1204" s="9"/>
      <c r="N1204" s="9"/>
      <c r="O1204" s="9"/>
      <c r="P1204" s="9"/>
      <c r="Q1204" s="9"/>
      <c r="R1204" s="9"/>
      <c r="S1204" s="2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spans="1:39" x14ac:dyDescent="0.2">
      <c r="A1205" s="4" t="s">
        <v>23</v>
      </c>
      <c r="B1205" s="8">
        <f t="shared" si="212"/>
        <v>2</v>
      </c>
      <c r="C1205" s="8">
        <f t="shared" si="213"/>
        <v>0</v>
      </c>
      <c r="D1205" s="8">
        <f t="shared" si="214"/>
        <v>2</v>
      </c>
      <c r="L1205" s="2">
        <v>1</v>
      </c>
      <c r="N1205" s="1">
        <v>1</v>
      </c>
      <c r="S1205" s="2"/>
    </row>
    <row r="1206" spans="1:39" x14ac:dyDescent="0.2">
      <c r="A1206" s="11" t="s">
        <v>22</v>
      </c>
      <c r="B1206" s="10">
        <f t="shared" si="212"/>
        <v>2</v>
      </c>
      <c r="C1206" s="10">
        <f t="shared" si="213"/>
        <v>4</v>
      </c>
      <c r="D1206" s="10">
        <f t="shared" si="214"/>
        <v>6</v>
      </c>
      <c r="E1206" s="9"/>
      <c r="F1206" s="9"/>
      <c r="G1206" s="9"/>
      <c r="H1206" s="9"/>
      <c r="I1206" s="9"/>
      <c r="J1206" s="9"/>
      <c r="K1206" s="9"/>
      <c r="L1206" s="2"/>
      <c r="M1206" s="9">
        <v>1</v>
      </c>
      <c r="N1206" s="9">
        <v>1</v>
      </c>
      <c r="O1206" s="9">
        <v>2</v>
      </c>
      <c r="P1206" s="9">
        <v>2</v>
      </c>
      <c r="Q1206" s="9"/>
      <c r="R1206" s="9"/>
      <c r="S1206" s="2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spans="1:39" x14ac:dyDescent="0.2">
      <c r="A1207" s="4" t="s">
        <v>21</v>
      </c>
      <c r="B1207" s="8">
        <f t="shared" si="212"/>
        <v>3</v>
      </c>
      <c r="C1207" s="8">
        <f t="shared" si="213"/>
        <v>2</v>
      </c>
      <c r="D1207" s="8">
        <f t="shared" si="214"/>
        <v>5</v>
      </c>
      <c r="L1207" s="2"/>
      <c r="M1207" s="1">
        <v>3</v>
      </c>
      <c r="O1207" s="1">
        <v>1</v>
      </c>
      <c r="Q1207" s="1">
        <v>1</v>
      </c>
      <c r="S1207" s="2"/>
    </row>
    <row r="1208" spans="1:39" x14ac:dyDescent="0.2">
      <c r="A1208" s="11" t="s">
        <v>20</v>
      </c>
      <c r="B1208" s="10">
        <f t="shared" si="212"/>
        <v>4</v>
      </c>
      <c r="C1208" s="10">
        <f t="shared" si="213"/>
        <v>8</v>
      </c>
      <c r="D1208" s="10">
        <f t="shared" si="214"/>
        <v>12</v>
      </c>
      <c r="E1208" s="9"/>
      <c r="F1208" s="9"/>
      <c r="G1208" s="9"/>
      <c r="H1208" s="9"/>
      <c r="I1208" s="9"/>
      <c r="J1208" s="9"/>
      <c r="K1208" s="9"/>
      <c r="L1208" s="2">
        <v>2</v>
      </c>
      <c r="M1208" s="9">
        <v>2</v>
      </c>
      <c r="N1208" s="9"/>
      <c r="O1208" s="9">
        <v>1</v>
      </c>
      <c r="P1208" s="9">
        <v>2</v>
      </c>
      <c r="Q1208" s="9">
        <v>3</v>
      </c>
      <c r="R1208" s="9">
        <v>2</v>
      </c>
      <c r="S1208" s="2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spans="1:39" x14ac:dyDescent="0.2">
      <c r="A1209" s="4" t="s">
        <v>19</v>
      </c>
      <c r="B1209" s="8">
        <f t="shared" si="212"/>
        <v>1</v>
      </c>
      <c r="C1209" s="8">
        <f t="shared" si="213"/>
        <v>4</v>
      </c>
      <c r="D1209" s="8">
        <f t="shared" si="214"/>
        <v>5</v>
      </c>
      <c r="L1209" s="2"/>
      <c r="M1209" s="1">
        <v>1</v>
      </c>
      <c r="O1209" s="1">
        <v>2</v>
      </c>
      <c r="Q1209" s="1">
        <v>1</v>
      </c>
      <c r="R1209" s="1">
        <v>1</v>
      </c>
      <c r="S1209" s="2"/>
    </row>
    <row r="1210" spans="1:39" x14ac:dyDescent="0.2">
      <c r="A1210" s="11" t="s">
        <v>18</v>
      </c>
      <c r="B1210" s="10">
        <f t="shared" si="212"/>
        <v>5</v>
      </c>
      <c r="C1210" s="10">
        <f t="shared" si="213"/>
        <v>2</v>
      </c>
      <c r="D1210" s="10">
        <f t="shared" si="214"/>
        <v>7</v>
      </c>
      <c r="E1210" s="9"/>
      <c r="F1210" s="9"/>
      <c r="G1210" s="9"/>
      <c r="H1210" s="9"/>
      <c r="I1210" s="9"/>
      <c r="J1210" s="9"/>
      <c r="K1210" s="9"/>
      <c r="L1210" s="2">
        <v>3</v>
      </c>
      <c r="M1210" s="9">
        <v>2</v>
      </c>
      <c r="N1210" s="9"/>
      <c r="O1210" s="9">
        <v>1</v>
      </c>
      <c r="P1210" s="9">
        <v>1</v>
      </c>
      <c r="Q1210" s="9"/>
      <c r="R1210" s="9"/>
      <c r="S1210" s="2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spans="1:39" x14ac:dyDescent="0.2">
      <c r="A1211" s="4" t="s">
        <v>17</v>
      </c>
      <c r="B1211" s="8">
        <f t="shared" si="212"/>
        <v>2</v>
      </c>
      <c r="C1211" s="8">
        <f t="shared" si="213"/>
        <v>1</v>
      </c>
      <c r="D1211" s="8">
        <f t="shared" si="214"/>
        <v>3</v>
      </c>
      <c r="L1211" s="2">
        <v>1</v>
      </c>
      <c r="M1211" s="1">
        <v>1</v>
      </c>
      <c r="Q1211" s="1">
        <v>1</v>
      </c>
      <c r="S1211" s="2"/>
    </row>
    <row r="1212" spans="1:39" x14ac:dyDescent="0.2">
      <c r="A1212" s="21" t="s">
        <v>16</v>
      </c>
      <c r="B1212" s="19">
        <f t="shared" si="212"/>
        <v>0</v>
      </c>
      <c r="C1212" s="19">
        <f t="shared" si="213"/>
        <v>1</v>
      </c>
      <c r="D1212" s="19">
        <f t="shared" si="214"/>
        <v>1</v>
      </c>
      <c r="E1212" s="18"/>
      <c r="F1212" s="18"/>
      <c r="G1212" s="18"/>
      <c r="H1212" s="18"/>
      <c r="I1212" s="18"/>
      <c r="J1212" s="18"/>
      <c r="K1212" s="18"/>
      <c r="L1212" s="2"/>
      <c r="M1212" s="18"/>
      <c r="N1212" s="18"/>
      <c r="O1212" s="18"/>
      <c r="P1212" s="18"/>
      <c r="Q1212" s="18"/>
      <c r="R1212" s="18">
        <v>1</v>
      </c>
      <c r="S1212" s="2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spans="1:39" x14ac:dyDescent="0.2">
      <c r="A1213" s="20" t="s">
        <v>15</v>
      </c>
      <c r="B1213" s="19">
        <f t="shared" si="212"/>
        <v>0</v>
      </c>
      <c r="C1213" s="19">
        <f t="shared" si="213"/>
        <v>0</v>
      </c>
      <c r="D1213" s="19">
        <f t="shared" si="214"/>
        <v>0</v>
      </c>
      <c r="E1213" s="18"/>
      <c r="F1213" s="18"/>
      <c r="G1213" s="18"/>
      <c r="H1213" s="18"/>
      <c r="I1213" s="18"/>
      <c r="J1213" s="18"/>
      <c r="K1213" s="18"/>
      <c r="L1213" s="2"/>
      <c r="M1213" s="18"/>
      <c r="N1213" s="18"/>
      <c r="O1213" s="18"/>
      <c r="P1213" s="18"/>
      <c r="Q1213" s="18"/>
      <c r="R1213" s="18"/>
      <c r="S1213" s="2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spans="1:39" x14ac:dyDescent="0.2">
      <c r="A1214" s="4" t="s">
        <v>14</v>
      </c>
      <c r="B1214" s="8">
        <f t="shared" si="212"/>
        <v>0</v>
      </c>
      <c r="C1214" s="8">
        <f t="shared" si="213"/>
        <v>0</v>
      </c>
      <c r="D1214" s="8">
        <f t="shared" si="214"/>
        <v>0</v>
      </c>
      <c r="L1214" s="2"/>
      <c r="S1214" s="2"/>
    </row>
    <row r="1215" spans="1:39" x14ac:dyDescent="0.2">
      <c r="A1215" s="17" t="s">
        <v>13</v>
      </c>
      <c r="B1215" s="16">
        <f t="shared" si="212"/>
        <v>0</v>
      </c>
      <c r="C1215" s="16">
        <f t="shared" si="213"/>
        <v>0</v>
      </c>
      <c r="D1215" s="16">
        <f t="shared" si="214"/>
        <v>0</v>
      </c>
      <c r="E1215" s="15"/>
      <c r="F1215" s="15"/>
      <c r="G1215" s="15"/>
      <c r="H1215" s="15"/>
      <c r="I1215" s="15"/>
      <c r="J1215" s="15"/>
      <c r="K1215" s="15"/>
      <c r="L1215" s="2"/>
      <c r="M1215" s="15"/>
      <c r="N1215" s="15"/>
      <c r="O1215" s="15"/>
      <c r="P1215" s="15"/>
      <c r="Q1215" s="15"/>
      <c r="R1215" s="15"/>
      <c r="S1215" s="2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</row>
    <row r="1216" spans="1:39" x14ac:dyDescent="0.2">
      <c r="A1216" s="4" t="s">
        <v>12</v>
      </c>
      <c r="B1216" s="8">
        <f t="shared" si="212"/>
        <v>0</v>
      </c>
      <c r="C1216" s="8">
        <f t="shared" si="213"/>
        <v>0</v>
      </c>
      <c r="D1216" s="8">
        <f t="shared" si="214"/>
        <v>0</v>
      </c>
      <c r="L1216" s="2"/>
      <c r="S1216" s="2"/>
    </row>
    <row r="1217" spans="1:39" x14ac:dyDescent="0.2">
      <c r="A1217" s="14" t="s">
        <v>11</v>
      </c>
      <c r="B1217" s="6">
        <f t="shared" si="212"/>
        <v>1</v>
      </c>
      <c r="C1217" s="6">
        <f t="shared" si="213"/>
        <v>1</v>
      </c>
      <c r="D1217" s="6">
        <f t="shared" si="214"/>
        <v>2</v>
      </c>
      <c r="E1217" s="5"/>
      <c r="F1217" s="5"/>
      <c r="G1217" s="5"/>
      <c r="H1217" s="5"/>
      <c r="I1217" s="5"/>
      <c r="J1217" s="5"/>
      <c r="K1217" s="5"/>
      <c r="L1217" s="2"/>
      <c r="M1217" s="5">
        <v>1</v>
      </c>
      <c r="N1217" s="5"/>
      <c r="O1217" s="5"/>
      <c r="P1217" s="5"/>
      <c r="Q1217" s="5">
        <v>1</v>
      </c>
      <c r="R1217" s="5"/>
      <c r="S1217" s="2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</row>
    <row r="1218" spans="1:39" x14ac:dyDescent="0.2">
      <c r="B1218" s="8"/>
      <c r="C1218" s="8"/>
      <c r="D1218" s="8"/>
      <c r="L1218" s="2"/>
      <c r="S1218" s="2"/>
    </row>
    <row r="1219" spans="1:39" x14ac:dyDescent="0.2">
      <c r="A1219" s="13" t="s">
        <v>10</v>
      </c>
      <c r="B1219" s="8"/>
      <c r="C1219" s="8"/>
      <c r="D1219" s="8"/>
      <c r="E1219" s="12" t="s">
        <v>9</v>
      </c>
      <c r="L1219" s="2"/>
      <c r="S1219" s="2"/>
    </row>
    <row r="1220" spans="1:39" x14ac:dyDescent="0.2">
      <c r="A1220" s="11" t="s">
        <v>8</v>
      </c>
      <c r="B1220" s="10">
        <f t="shared" ref="B1220:B1228" si="215">SUM($E1220:$N1220)</f>
        <v>0</v>
      </c>
      <c r="C1220" s="10">
        <f t="shared" ref="C1220:C1228" si="216">SUM($O1220:$Z1220)</f>
        <v>0</v>
      </c>
      <c r="D1220" s="10">
        <f t="shared" ref="D1220:D1228" si="217">SUM(B1220,C1220)</f>
        <v>0</v>
      </c>
      <c r="E1220" s="9"/>
      <c r="F1220" s="9"/>
      <c r="G1220" s="9"/>
      <c r="H1220" s="9"/>
      <c r="I1220" s="9"/>
      <c r="J1220" s="9"/>
      <c r="K1220" s="9"/>
      <c r="L1220" s="2"/>
      <c r="M1220" s="9"/>
      <c r="N1220" s="9"/>
      <c r="O1220" s="9"/>
      <c r="P1220" s="9"/>
      <c r="Q1220" s="9"/>
      <c r="R1220" s="9"/>
      <c r="S1220" s="2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spans="1:39" x14ac:dyDescent="0.2">
      <c r="A1221" s="4" t="s">
        <v>7</v>
      </c>
      <c r="B1221" s="8">
        <f t="shared" si="215"/>
        <v>4</v>
      </c>
      <c r="C1221" s="8">
        <f t="shared" si="216"/>
        <v>4</v>
      </c>
      <c r="D1221" s="8">
        <f t="shared" si="217"/>
        <v>8</v>
      </c>
      <c r="L1221" s="2">
        <v>1</v>
      </c>
      <c r="M1221" s="1">
        <v>1</v>
      </c>
      <c r="N1221" s="1">
        <v>2</v>
      </c>
      <c r="O1221" s="1">
        <v>2</v>
      </c>
      <c r="P1221" s="1">
        <v>2</v>
      </c>
      <c r="S1221" s="2"/>
    </row>
    <row r="1222" spans="1:39" x14ac:dyDescent="0.2">
      <c r="A1222" s="11" t="s">
        <v>6</v>
      </c>
      <c r="B1222" s="10">
        <f t="shared" si="215"/>
        <v>5</v>
      </c>
      <c r="C1222" s="10">
        <f t="shared" si="216"/>
        <v>6</v>
      </c>
      <c r="D1222" s="10">
        <f t="shared" si="217"/>
        <v>11</v>
      </c>
      <c r="E1222" s="9"/>
      <c r="F1222" s="9"/>
      <c r="G1222" s="9"/>
      <c r="H1222" s="9"/>
      <c r="I1222" s="9"/>
      <c r="J1222" s="9"/>
      <c r="K1222" s="9"/>
      <c r="L1222" s="2"/>
      <c r="M1222" s="9">
        <v>5</v>
      </c>
      <c r="N1222" s="9"/>
      <c r="O1222" s="9">
        <v>1</v>
      </c>
      <c r="P1222" s="9">
        <v>1</v>
      </c>
      <c r="Q1222" s="9">
        <v>4</v>
      </c>
      <c r="R1222" s="9"/>
      <c r="S1222" s="2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spans="1:39" x14ac:dyDescent="0.2">
      <c r="A1223" s="4" t="s">
        <v>5</v>
      </c>
      <c r="B1223" s="8">
        <f t="shared" si="215"/>
        <v>2</v>
      </c>
      <c r="C1223" s="8">
        <f t="shared" si="216"/>
        <v>4</v>
      </c>
      <c r="D1223" s="8">
        <f t="shared" si="217"/>
        <v>6</v>
      </c>
      <c r="L1223" s="2">
        <v>2</v>
      </c>
      <c r="O1223" s="1">
        <v>1</v>
      </c>
      <c r="P1223" s="1">
        <v>1</v>
      </c>
      <c r="R1223" s="1">
        <v>2</v>
      </c>
      <c r="S1223" s="2"/>
    </row>
    <row r="1224" spans="1:39" x14ac:dyDescent="0.2">
      <c r="A1224" s="11" t="s">
        <v>4</v>
      </c>
      <c r="B1224" s="10">
        <f t="shared" si="215"/>
        <v>1</v>
      </c>
      <c r="C1224" s="10">
        <f t="shared" si="216"/>
        <v>2</v>
      </c>
      <c r="D1224" s="10">
        <f t="shared" si="217"/>
        <v>3</v>
      </c>
      <c r="E1224" s="9"/>
      <c r="F1224" s="9"/>
      <c r="G1224" s="9"/>
      <c r="H1224" s="9"/>
      <c r="I1224" s="9"/>
      <c r="J1224" s="9"/>
      <c r="K1224" s="9"/>
      <c r="L1224" s="2"/>
      <c r="M1224" s="9">
        <v>1</v>
      </c>
      <c r="N1224" s="9"/>
      <c r="O1224" s="9">
        <v>1</v>
      </c>
      <c r="P1224" s="9"/>
      <c r="Q1224" s="9">
        <v>1</v>
      </c>
      <c r="R1224" s="9"/>
      <c r="S1224" s="2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spans="1:39" x14ac:dyDescent="0.2">
      <c r="A1225" s="4" t="s">
        <v>3</v>
      </c>
      <c r="B1225" s="8">
        <f t="shared" si="215"/>
        <v>1</v>
      </c>
      <c r="C1225" s="8">
        <f t="shared" si="216"/>
        <v>3</v>
      </c>
      <c r="D1225" s="8">
        <f t="shared" si="217"/>
        <v>4</v>
      </c>
      <c r="L1225" s="2">
        <v>1</v>
      </c>
      <c r="O1225" s="1">
        <v>1</v>
      </c>
      <c r="P1225" s="1">
        <v>1</v>
      </c>
      <c r="R1225" s="1">
        <v>1</v>
      </c>
      <c r="S1225" s="2"/>
    </row>
    <row r="1226" spans="1:39" x14ac:dyDescent="0.2">
      <c r="A1226" s="11" t="s">
        <v>2</v>
      </c>
      <c r="B1226" s="10">
        <f t="shared" si="215"/>
        <v>5</v>
      </c>
      <c r="C1226" s="10">
        <f t="shared" si="216"/>
        <v>1</v>
      </c>
      <c r="D1226" s="10">
        <f t="shared" si="217"/>
        <v>6</v>
      </c>
      <c r="E1226" s="9"/>
      <c r="F1226" s="9"/>
      <c r="G1226" s="9"/>
      <c r="H1226" s="9"/>
      <c r="I1226" s="9"/>
      <c r="J1226" s="9"/>
      <c r="K1226" s="9"/>
      <c r="L1226" s="2">
        <v>3</v>
      </c>
      <c r="M1226" s="9">
        <v>2</v>
      </c>
      <c r="N1226" s="9"/>
      <c r="O1226" s="9">
        <v>1</v>
      </c>
      <c r="P1226" s="9"/>
      <c r="Q1226" s="9"/>
      <c r="R1226" s="9"/>
      <c r="S1226" s="2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spans="1:39" x14ac:dyDescent="0.2">
      <c r="A1227" s="4" t="s">
        <v>1</v>
      </c>
      <c r="B1227" s="8">
        <f t="shared" si="215"/>
        <v>1</v>
      </c>
      <c r="C1227" s="8">
        <f t="shared" si="216"/>
        <v>1</v>
      </c>
      <c r="D1227" s="8">
        <f t="shared" si="217"/>
        <v>2</v>
      </c>
      <c r="L1227" s="2"/>
      <c r="M1227" s="1">
        <v>1</v>
      </c>
      <c r="Q1227" s="1">
        <v>1</v>
      </c>
      <c r="S1227" s="2"/>
    </row>
    <row r="1228" spans="1:39" x14ac:dyDescent="0.2">
      <c r="A1228" s="7" t="s">
        <v>0</v>
      </c>
      <c r="B1228" s="6">
        <f t="shared" si="215"/>
        <v>1</v>
      </c>
      <c r="C1228" s="6">
        <f t="shared" si="216"/>
        <v>2</v>
      </c>
      <c r="D1228" s="6">
        <f t="shared" si="217"/>
        <v>3</v>
      </c>
      <c r="E1228" s="5"/>
      <c r="F1228" s="5"/>
      <c r="G1228" s="5"/>
      <c r="H1228" s="5"/>
      <c r="I1228" s="5"/>
      <c r="J1228" s="5"/>
      <c r="K1228" s="5"/>
      <c r="L1228" s="2"/>
      <c r="M1228" s="5">
        <v>1</v>
      </c>
      <c r="N1228" s="5"/>
      <c r="O1228" s="5"/>
      <c r="P1228" s="5"/>
      <c r="Q1228" s="5">
        <v>1</v>
      </c>
      <c r="R1228" s="5">
        <v>1</v>
      </c>
      <c r="S1228" s="2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</row>
    <row r="1231" spans="1:39" s="70" customFormat="1" ht="13.5" thickBot="1" x14ac:dyDescent="0.25">
      <c r="A1231" s="68"/>
      <c r="B1231" s="69"/>
      <c r="C1231" s="69"/>
      <c r="D1231" s="69"/>
    </row>
    <row r="1239" spans="1:13" ht="27.75" x14ac:dyDescent="0.4">
      <c r="A1239" s="46" t="s">
        <v>218</v>
      </c>
    </row>
    <row r="1241" spans="1:13" x14ac:dyDescent="0.2">
      <c r="B1241" s="152" t="s">
        <v>237</v>
      </c>
      <c r="C1241" s="153"/>
      <c r="D1241" s="154"/>
      <c r="F1241" s="155" t="s">
        <v>239</v>
      </c>
      <c r="G1241" s="156"/>
    </row>
    <row r="1242" spans="1:13" ht="15.75" x14ac:dyDescent="0.2">
      <c r="B1242" s="77" t="s">
        <v>240</v>
      </c>
      <c r="C1242" s="78" t="s">
        <v>242</v>
      </c>
      <c r="D1242" s="79" t="s">
        <v>241</v>
      </c>
      <c r="E1242" s="78" t="s">
        <v>238</v>
      </c>
      <c r="F1242" s="77" t="s">
        <v>243</v>
      </c>
      <c r="G1242" s="79" t="s">
        <v>206</v>
      </c>
    </row>
    <row r="1243" spans="1:13" x14ac:dyDescent="0.2">
      <c r="A1243" s="13" t="s">
        <v>203</v>
      </c>
    </row>
    <row r="1244" spans="1:13" x14ac:dyDescent="0.2">
      <c r="A1244" s="56" t="s">
        <v>234</v>
      </c>
      <c r="B1244" s="74">
        <v>7</v>
      </c>
      <c r="C1244" s="74">
        <v>28</v>
      </c>
      <c r="D1244" s="74">
        <v>454</v>
      </c>
      <c r="E1244" s="110">
        <f>SUM(B1244:D1244)</f>
        <v>489</v>
      </c>
      <c r="F1244" s="74">
        <v>3</v>
      </c>
      <c r="G1244" s="74">
        <v>486</v>
      </c>
      <c r="H1244" s="110">
        <f>SUM(F1244:G1244)</f>
        <v>489</v>
      </c>
    </row>
    <row r="1245" spans="1:13" x14ac:dyDescent="0.2">
      <c r="A1245" s="4" t="s">
        <v>201</v>
      </c>
      <c r="B1245" s="75">
        <v>465</v>
      </c>
      <c r="C1245" s="75">
        <v>1</v>
      </c>
      <c r="D1245" s="75">
        <v>16</v>
      </c>
      <c r="E1245" s="110">
        <f t="shared" ref="E1245:E1247" si="218">SUM(B1245:D1245)</f>
        <v>482</v>
      </c>
      <c r="F1245" s="75">
        <v>465</v>
      </c>
      <c r="G1245" s="75">
        <v>17</v>
      </c>
      <c r="H1245" s="110">
        <f t="shared" ref="H1245:H1247" si="219">SUM(F1245:G1245)</f>
        <v>482</v>
      </c>
    </row>
    <row r="1246" spans="1:13" x14ac:dyDescent="0.2">
      <c r="A1246" s="25" t="s">
        <v>200</v>
      </c>
      <c r="B1246" s="74">
        <v>43</v>
      </c>
      <c r="C1246" s="74"/>
      <c r="D1246" s="74"/>
      <c r="E1246" s="110">
        <f t="shared" si="218"/>
        <v>43</v>
      </c>
      <c r="F1246" s="74">
        <v>43</v>
      </c>
      <c r="G1246" s="74"/>
      <c r="H1246" s="110">
        <f t="shared" si="219"/>
        <v>43</v>
      </c>
    </row>
    <row r="1247" spans="1:13" x14ac:dyDescent="0.2">
      <c r="A1247" s="30" t="s">
        <v>199</v>
      </c>
      <c r="B1247" s="76">
        <v>6</v>
      </c>
      <c r="C1247" s="76"/>
      <c r="D1247" s="76"/>
      <c r="E1247" s="110">
        <f t="shared" si="218"/>
        <v>6</v>
      </c>
      <c r="F1247" s="76">
        <v>6</v>
      </c>
      <c r="G1247" s="76"/>
      <c r="H1247" s="110">
        <f t="shared" si="219"/>
        <v>6</v>
      </c>
      <c r="J1247" s="1">
        <f>SUM(E1244:E1247)</f>
        <v>1020</v>
      </c>
      <c r="M1247" s="1">
        <f>SUM(H1244:H1247)</f>
        <v>1020</v>
      </c>
    </row>
    <row r="1248" spans="1:13" x14ac:dyDescent="0.2">
      <c r="B1248" s="1"/>
      <c r="C1248" s="1"/>
      <c r="D1248" s="1"/>
    </row>
    <row r="1249" spans="1:13" ht="15.75" x14ac:dyDescent="0.2">
      <c r="A1249" s="13" t="s">
        <v>198</v>
      </c>
      <c r="B1249" s="77" t="s">
        <v>240</v>
      </c>
      <c r="C1249" s="78" t="s">
        <v>242</v>
      </c>
      <c r="D1249" s="79" t="s">
        <v>241</v>
      </c>
      <c r="E1249" s="78" t="s">
        <v>238</v>
      </c>
      <c r="F1249" s="77" t="s">
        <v>243</v>
      </c>
      <c r="G1249" s="79" t="s">
        <v>206</v>
      </c>
    </row>
    <row r="1250" spans="1:13" x14ac:dyDescent="0.2">
      <c r="A1250" s="29" t="s">
        <v>196</v>
      </c>
      <c r="B1250" s="74">
        <v>118</v>
      </c>
      <c r="C1250" s="74">
        <v>9</v>
      </c>
      <c r="D1250" s="74">
        <v>111</v>
      </c>
      <c r="E1250" s="110">
        <f>SUM(B1250:D1250)</f>
        <v>238</v>
      </c>
      <c r="F1250" s="74">
        <v>117</v>
      </c>
      <c r="G1250" s="74">
        <v>121</v>
      </c>
      <c r="H1250" s="110">
        <f>SUM(F1250:G1250)</f>
        <v>238</v>
      </c>
    </row>
    <row r="1251" spans="1:13" x14ac:dyDescent="0.2">
      <c r="A1251" s="4" t="s">
        <v>195</v>
      </c>
      <c r="B1251" s="75">
        <v>97</v>
      </c>
      <c r="C1251" s="75">
        <v>8</v>
      </c>
      <c r="D1251" s="75">
        <v>78</v>
      </c>
      <c r="E1251" s="110">
        <f t="shared" ref="E1251:E1255" si="220">SUM(B1251:D1251)</f>
        <v>183</v>
      </c>
      <c r="F1251" s="75">
        <v>96</v>
      </c>
      <c r="G1251" s="75">
        <v>87</v>
      </c>
      <c r="H1251" s="110">
        <f t="shared" ref="H1251:H1255" si="221">SUM(F1251:G1251)</f>
        <v>183</v>
      </c>
    </row>
    <row r="1252" spans="1:13" x14ac:dyDescent="0.2">
      <c r="A1252" s="29" t="s">
        <v>194</v>
      </c>
      <c r="B1252" s="74">
        <v>46</v>
      </c>
      <c r="C1252" s="74">
        <v>5</v>
      </c>
      <c r="D1252" s="74">
        <v>52</v>
      </c>
      <c r="E1252" s="110">
        <f t="shared" si="220"/>
        <v>103</v>
      </c>
      <c r="F1252" s="74">
        <v>46</v>
      </c>
      <c r="G1252" s="74">
        <v>57</v>
      </c>
      <c r="H1252" s="110">
        <f t="shared" si="221"/>
        <v>103</v>
      </c>
    </row>
    <row r="1253" spans="1:13" x14ac:dyDescent="0.2">
      <c r="A1253" s="4" t="s">
        <v>193</v>
      </c>
      <c r="B1253" s="76">
        <v>189</v>
      </c>
      <c r="C1253" s="76">
        <v>7</v>
      </c>
      <c r="D1253" s="76">
        <v>173</v>
      </c>
      <c r="E1253" s="110">
        <f t="shared" si="220"/>
        <v>369</v>
      </c>
      <c r="F1253" s="76">
        <v>187</v>
      </c>
      <c r="G1253" s="76">
        <v>182</v>
      </c>
      <c r="H1253" s="110">
        <f t="shared" si="221"/>
        <v>369</v>
      </c>
    </row>
    <row r="1254" spans="1:13" x14ac:dyDescent="0.2">
      <c r="A1254" s="29" t="s">
        <v>192</v>
      </c>
      <c r="B1254" s="74">
        <v>65</v>
      </c>
      <c r="C1254" s="74"/>
      <c r="D1254" s="74">
        <v>56</v>
      </c>
      <c r="E1254" s="110">
        <f t="shared" si="220"/>
        <v>121</v>
      </c>
      <c r="F1254" s="74">
        <v>65</v>
      </c>
      <c r="G1254" s="74">
        <v>56</v>
      </c>
      <c r="H1254" s="110">
        <f t="shared" si="221"/>
        <v>121</v>
      </c>
    </row>
    <row r="1255" spans="1:13" x14ac:dyDescent="0.2">
      <c r="A1255" s="4" t="s">
        <v>191</v>
      </c>
      <c r="B1255" s="75">
        <v>6</v>
      </c>
      <c r="C1255" s="75"/>
      <c r="D1255" s="75"/>
      <c r="E1255" s="110">
        <f t="shared" si="220"/>
        <v>6</v>
      </c>
      <c r="F1255" s="75">
        <v>6</v>
      </c>
      <c r="G1255" s="75"/>
      <c r="H1255" s="110">
        <f t="shared" si="221"/>
        <v>6</v>
      </c>
    </row>
    <row r="1256" spans="1:13" x14ac:dyDescent="0.2">
      <c r="A1256" s="29" t="s">
        <v>190</v>
      </c>
      <c r="B1256" s="74"/>
      <c r="C1256" s="74"/>
      <c r="D1256" s="74"/>
      <c r="E1256" s="74"/>
      <c r="F1256" s="74"/>
      <c r="G1256" s="74"/>
    </row>
    <row r="1257" spans="1:13" x14ac:dyDescent="0.2">
      <c r="A1257" s="4" t="s">
        <v>189</v>
      </c>
      <c r="B1257" s="76"/>
      <c r="C1257" s="76"/>
      <c r="D1257" s="76"/>
      <c r="E1257" s="76"/>
      <c r="F1257" s="76"/>
      <c r="G1257" s="76"/>
    </row>
    <row r="1258" spans="1:13" x14ac:dyDescent="0.2">
      <c r="A1258" s="29" t="s">
        <v>0</v>
      </c>
      <c r="B1258" s="74"/>
      <c r="C1258" s="74"/>
      <c r="D1258" s="74"/>
      <c r="E1258" s="74"/>
      <c r="F1258" s="74"/>
      <c r="G1258" s="74"/>
      <c r="J1258" s="1">
        <f>SUM(E1250:E1258)</f>
        <v>1020</v>
      </c>
      <c r="M1258" s="1">
        <f>SUM(H1250:H1258)</f>
        <v>1020</v>
      </c>
    </row>
    <row r="1260" spans="1:13" ht="15.75" x14ac:dyDescent="0.2">
      <c r="A1260" s="13" t="s">
        <v>181</v>
      </c>
      <c r="B1260" s="77" t="s">
        <v>240</v>
      </c>
      <c r="C1260" s="78" t="s">
        <v>242</v>
      </c>
      <c r="D1260" s="79" t="s">
        <v>241</v>
      </c>
      <c r="E1260" s="78" t="s">
        <v>238</v>
      </c>
      <c r="F1260" s="77" t="s">
        <v>243</v>
      </c>
      <c r="G1260" s="79" t="s">
        <v>206</v>
      </c>
    </row>
    <row r="1261" spans="1:13" x14ac:dyDescent="0.2">
      <c r="A1261" s="25" t="s">
        <v>179</v>
      </c>
      <c r="B1261" s="25">
        <v>13</v>
      </c>
      <c r="C1261" s="25"/>
      <c r="D1261" s="25">
        <v>14</v>
      </c>
      <c r="E1261" s="110">
        <f>SUM(B1261:D1261)</f>
        <v>27</v>
      </c>
      <c r="F1261" s="25">
        <v>13</v>
      </c>
      <c r="G1261" s="25">
        <v>14</v>
      </c>
    </row>
    <row r="1262" spans="1:13" x14ac:dyDescent="0.2">
      <c r="A1262" s="22" t="s">
        <v>178</v>
      </c>
      <c r="B1262" s="22">
        <v>41</v>
      </c>
      <c r="C1262" s="22">
        <v>11</v>
      </c>
      <c r="D1262" s="22">
        <v>28</v>
      </c>
      <c r="E1262" s="110">
        <f t="shared" ref="E1262:E1267" si="222">SUM(B1262:D1262)</f>
        <v>80</v>
      </c>
      <c r="F1262" s="22">
        <v>41</v>
      </c>
      <c r="G1262" s="22">
        <v>39</v>
      </c>
    </row>
    <row r="1263" spans="1:13" x14ac:dyDescent="0.2">
      <c r="A1263" s="25" t="s">
        <v>177</v>
      </c>
      <c r="B1263" s="25">
        <v>260</v>
      </c>
      <c r="C1263" s="25">
        <v>24</v>
      </c>
      <c r="D1263" s="25">
        <v>194</v>
      </c>
      <c r="E1263" s="110">
        <f t="shared" si="222"/>
        <v>478</v>
      </c>
      <c r="F1263" s="25">
        <v>260</v>
      </c>
      <c r="G1263" s="25">
        <v>218</v>
      </c>
    </row>
    <row r="1264" spans="1:13" x14ac:dyDescent="0.2">
      <c r="A1264" s="22" t="s">
        <v>176</v>
      </c>
      <c r="B1264" s="22">
        <v>148</v>
      </c>
      <c r="C1264" s="22">
        <v>25</v>
      </c>
      <c r="D1264" s="22">
        <v>156</v>
      </c>
      <c r="E1264" s="110">
        <f t="shared" si="222"/>
        <v>329</v>
      </c>
      <c r="F1264" s="22">
        <v>148</v>
      </c>
      <c r="G1264" s="22">
        <v>181</v>
      </c>
    </row>
    <row r="1265" spans="1:10" x14ac:dyDescent="0.2">
      <c r="A1265" s="25" t="s">
        <v>175</v>
      </c>
      <c r="B1265" s="25">
        <v>56</v>
      </c>
      <c r="C1265" s="25">
        <v>11</v>
      </c>
      <c r="D1265" s="25">
        <v>29</v>
      </c>
      <c r="E1265" s="110">
        <f t="shared" si="222"/>
        <v>96</v>
      </c>
      <c r="F1265" s="25">
        <v>52</v>
      </c>
      <c r="G1265" s="25">
        <v>44</v>
      </c>
    </row>
    <row r="1266" spans="1:10" x14ac:dyDescent="0.2">
      <c r="A1266" s="22" t="s">
        <v>174</v>
      </c>
      <c r="B1266" s="22"/>
      <c r="C1266" s="22"/>
      <c r="D1266" s="22">
        <v>2</v>
      </c>
      <c r="E1266" s="110">
        <f t="shared" si="222"/>
        <v>2</v>
      </c>
      <c r="F1266" s="22"/>
      <c r="G1266" s="22">
        <v>2</v>
      </c>
    </row>
    <row r="1267" spans="1:10" x14ac:dyDescent="0.2">
      <c r="A1267" s="25" t="s">
        <v>173</v>
      </c>
      <c r="B1267" s="25">
        <v>3</v>
      </c>
      <c r="C1267" s="25">
        <v>1</v>
      </c>
      <c r="D1267" s="25">
        <v>4</v>
      </c>
      <c r="E1267" s="110">
        <f t="shared" si="222"/>
        <v>8</v>
      </c>
      <c r="F1267" s="25">
        <v>3</v>
      </c>
      <c r="G1267" s="25">
        <v>5</v>
      </c>
    </row>
    <row r="1268" spans="1:10" x14ac:dyDescent="0.2">
      <c r="A1268" s="22" t="s">
        <v>172</v>
      </c>
      <c r="B1268" s="22"/>
      <c r="C1268" s="22"/>
      <c r="D1268" s="22"/>
      <c r="E1268" s="22"/>
      <c r="F1268" s="22"/>
      <c r="G1268" s="22"/>
    </row>
    <row r="1269" spans="1:10" x14ac:dyDescent="0.2">
      <c r="A1269" s="25" t="s">
        <v>0</v>
      </c>
      <c r="B1269" s="25"/>
      <c r="C1269" s="25"/>
      <c r="D1269" s="25"/>
      <c r="E1269" s="25"/>
      <c r="F1269" s="25"/>
      <c r="G1269" s="25"/>
      <c r="J1269" s="1">
        <f>SUM(E1261:E1269)</f>
        <v>1020</v>
      </c>
    </row>
    <row r="1271" spans="1:10" ht="15.75" x14ac:dyDescent="0.2">
      <c r="A1271" s="13" t="s">
        <v>171</v>
      </c>
      <c r="B1271" s="77" t="s">
        <v>240</v>
      </c>
      <c r="C1271" s="78" t="s">
        <v>242</v>
      </c>
      <c r="D1271" s="79" t="s">
        <v>241</v>
      </c>
      <c r="E1271" s="78" t="s">
        <v>238</v>
      </c>
      <c r="F1271" s="77" t="s">
        <v>243</v>
      </c>
      <c r="G1271" s="79" t="s">
        <v>206</v>
      </c>
    </row>
    <row r="1272" spans="1:10" x14ac:dyDescent="0.2">
      <c r="A1272" s="25" t="s">
        <v>170</v>
      </c>
      <c r="B1272" s="25">
        <v>213</v>
      </c>
      <c r="C1272" s="25">
        <v>15</v>
      </c>
      <c r="D1272" s="25">
        <v>182</v>
      </c>
      <c r="E1272" s="110">
        <f t="shared" ref="E1272:E1273" si="223">SUM(B1272:D1272)</f>
        <v>410</v>
      </c>
      <c r="F1272" s="25">
        <v>210</v>
      </c>
      <c r="G1272" s="25">
        <v>200</v>
      </c>
    </row>
    <row r="1273" spans="1:10" x14ac:dyDescent="0.2">
      <c r="A1273" s="22" t="s">
        <v>169</v>
      </c>
      <c r="B1273" s="22">
        <v>308</v>
      </c>
      <c r="C1273" s="22">
        <v>14</v>
      </c>
      <c r="D1273" s="22">
        <v>288</v>
      </c>
      <c r="E1273" s="110">
        <f t="shared" si="223"/>
        <v>610</v>
      </c>
      <c r="F1273" s="22">
        <v>307</v>
      </c>
      <c r="G1273" s="22">
        <v>303</v>
      </c>
    </row>
    <row r="1274" spans="1:10" x14ac:dyDescent="0.2">
      <c r="A1274" s="25" t="s">
        <v>0</v>
      </c>
      <c r="B1274" s="25"/>
      <c r="C1274" s="25"/>
      <c r="D1274" s="25"/>
      <c r="E1274" s="25"/>
      <c r="F1274" s="25"/>
      <c r="G1274" s="25"/>
    </row>
    <row r="1275" spans="1:10" x14ac:dyDescent="0.2">
      <c r="B1275" s="22"/>
      <c r="C1275" s="22"/>
      <c r="D1275" s="22"/>
      <c r="E1275" s="22"/>
      <c r="F1275" s="22"/>
      <c r="G1275" s="22"/>
      <c r="J1275" s="1">
        <f>SUM(E1272:E1275)</f>
        <v>1020</v>
      </c>
    </row>
    <row r="1276" spans="1:10" ht="15.75" x14ac:dyDescent="0.2">
      <c r="A1276" s="13" t="s">
        <v>168</v>
      </c>
      <c r="B1276" s="77" t="s">
        <v>240</v>
      </c>
      <c r="C1276" s="78" t="s">
        <v>242</v>
      </c>
      <c r="D1276" s="79" t="s">
        <v>241</v>
      </c>
      <c r="E1276" s="78" t="s">
        <v>238</v>
      </c>
      <c r="F1276" s="77" t="s">
        <v>243</v>
      </c>
      <c r="G1276" s="79" t="s">
        <v>206</v>
      </c>
    </row>
    <row r="1277" spans="1:10" x14ac:dyDescent="0.2">
      <c r="A1277" s="25" t="s">
        <v>166</v>
      </c>
      <c r="B1277" s="25">
        <v>93</v>
      </c>
      <c r="C1277" s="25">
        <v>10</v>
      </c>
      <c r="D1277" s="25">
        <v>77</v>
      </c>
      <c r="E1277" s="110">
        <f t="shared" ref="E1277:E1279" si="224">SUM(B1277:D1277)</f>
        <v>180</v>
      </c>
      <c r="F1277" s="25">
        <v>92</v>
      </c>
      <c r="G1277" s="25">
        <v>88</v>
      </c>
    </row>
    <row r="1278" spans="1:10" x14ac:dyDescent="0.2">
      <c r="A1278" s="22" t="s">
        <v>165</v>
      </c>
      <c r="B1278" s="22">
        <v>428</v>
      </c>
      <c r="C1278" s="22">
        <v>19</v>
      </c>
      <c r="D1278" s="22">
        <v>391</v>
      </c>
      <c r="E1278" s="110">
        <f t="shared" si="224"/>
        <v>838</v>
      </c>
      <c r="F1278" s="22">
        <v>425</v>
      </c>
      <c r="G1278" s="22">
        <v>413</v>
      </c>
    </row>
    <row r="1279" spans="1:10" x14ac:dyDescent="0.2">
      <c r="A1279" s="25" t="s">
        <v>164</v>
      </c>
      <c r="B1279" s="25"/>
      <c r="C1279" s="25"/>
      <c r="D1279" s="25">
        <v>2</v>
      </c>
      <c r="E1279" s="110">
        <f t="shared" si="224"/>
        <v>2</v>
      </c>
      <c r="F1279" s="25"/>
      <c r="G1279" s="25">
        <v>2</v>
      </c>
    </row>
    <row r="1280" spans="1:10" x14ac:dyDescent="0.2">
      <c r="A1280" s="22" t="s">
        <v>50</v>
      </c>
      <c r="B1280" s="22"/>
      <c r="C1280" s="22"/>
      <c r="D1280" s="22"/>
      <c r="E1280" s="22"/>
      <c r="F1280" s="22"/>
      <c r="G1280" s="22"/>
      <c r="J1280" s="1">
        <f>SUM(E1277:E1280)</f>
        <v>1020</v>
      </c>
    </row>
    <row r="1282" spans="1:10" ht="15.75" x14ac:dyDescent="0.2">
      <c r="A1282" s="13" t="s">
        <v>163</v>
      </c>
      <c r="B1282" s="77" t="s">
        <v>240</v>
      </c>
      <c r="C1282" s="78" t="s">
        <v>242</v>
      </c>
      <c r="D1282" s="79" t="s">
        <v>241</v>
      </c>
      <c r="E1282" s="78" t="s">
        <v>238</v>
      </c>
      <c r="F1282" s="77" t="s">
        <v>243</v>
      </c>
      <c r="G1282" s="79" t="s">
        <v>206</v>
      </c>
    </row>
    <row r="1283" spans="1:10" x14ac:dyDescent="0.2">
      <c r="A1283" s="25" t="s">
        <v>161</v>
      </c>
      <c r="B1283" s="25">
        <v>180</v>
      </c>
      <c r="C1283" s="25">
        <v>10</v>
      </c>
      <c r="D1283" s="25">
        <v>199</v>
      </c>
      <c r="E1283" s="110">
        <f t="shared" ref="E1283:E1288" si="225">SUM(B1283:D1283)</f>
        <v>389</v>
      </c>
      <c r="F1283" s="25">
        <v>180</v>
      </c>
      <c r="G1283" s="25">
        <v>209</v>
      </c>
    </row>
    <row r="1284" spans="1:10" x14ac:dyDescent="0.2">
      <c r="A1284" s="22" t="s">
        <v>160</v>
      </c>
      <c r="B1284" s="22">
        <v>283</v>
      </c>
      <c r="C1284" s="22">
        <v>16</v>
      </c>
      <c r="D1284" s="22">
        <v>200</v>
      </c>
      <c r="E1284" s="110">
        <f t="shared" si="225"/>
        <v>499</v>
      </c>
      <c r="F1284" s="22">
        <v>280</v>
      </c>
      <c r="G1284" s="22">
        <v>219</v>
      </c>
    </row>
    <row r="1285" spans="1:10" x14ac:dyDescent="0.2">
      <c r="A1285" s="25" t="s">
        <v>159</v>
      </c>
      <c r="B1285" s="25">
        <v>33</v>
      </c>
      <c r="C1285" s="25">
        <v>3</v>
      </c>
      <c r="D1285" s="25">
        <v>47</v>
      </c>
      <c r="E1285" s="110">
        <f t="shared" si="225"/>
        <v>83</v>
      </c>
      <c r="F1285" s="25">
        <v>33</v>
      </c>
      <c r="G1285" s="25">
        <v>50</v>
      </c>
    </row>
    <row r="1286" spans="1:10" x14ac:dyDescent="0.2">
      <c r="A1286" s="22" t="s">
        <v>158</v>
      </c>
      <c r="B1286" s="22">
        <v>4</v>
      </c>
      <c r="C1286" s="22"/>
      <c r="D1286" s="22">
        <v>6</v>
      </c>
      <c r="E1286" s="110">
        <f t="shared" si="225"/>
        <v>10</v>
      </c>
      <c r="F1286" s="22">
        <v>4</v>
      </c>
      <c r="G1286" s="22">
        <v>6</v>
      </c>
    </row>
    <row r="1287" spans="1:10" x14ac:dyDescent="0.2">
      <c r="A1287" s="25" t="s">
        <v>157</v>
      </c>
      <c r="B1287" s="25"/>
      <c r="C1287" s="25"/>
      <c r="D1287" s="25"/>
      <c r="E1287" s="110"/>
      <c r="F1287" s="25"/>
      <c r="G1287" s="25"/>
    </row>
    <row r="1288" spans="1:10" x14ac:dyDescent="0.2">
      <c r="A1288" s="22" t="s">
        <v>156</v>
      </c>
      <c r="B1288" s="22">
        <v>20</v>
      </c>
      <c r="C1288" s="22"/>
      <c r="D1288" s="22">
        <v>19</v>
      </c>
      <c r="E1288" s="110">
        <f t="shared" si="225"/>
        <v>39</v>
      </c>
      <c r="F1288" s="22">
        <v>20</v>
      </c>
      <c r="G1288" s="22">
        <v>19</v>
      </c>
      <c r="J1288" s="1">
        <f>SUM(E1283:E1288)</f>
        <v>1020</v>
      </c>
    </row>
    <row r="1289" spans="1:10" x14ac:dyDescent="0.2">
      <c r="A1289" s="25" t="s">
        <v>0</v>
      </c>
      <c r="B1289" s="25"/>
      <c r="C1289" s="25"/>
      <c r="D1289" s="25"/>
      <c r="E1289" s="25"/>
      <c r="F1289" s="25"/>
      <c r="G1289" s="25"/>
    </row>
    <row r="1291" spans="1:10" ht="15.75" x14ac:dyDescent="0.2">
      <c r="A1291" s="13" t="s">
        <v>155</v>
      </c>
      <c r="B1291" s="77" t="s">
        <v>240</v>
      </c>
      <c r="C1291" s="78" t="s">
        <v>242</v>
      </c>
      <c r="D1291" s="79" t="s">
        <v>241</v>
      </c>
      <c r="E1291" s="78" t="s">
        <v>238</v>
      </c>
      <c r="F1291" s="77" t="s">
        <v>243</v>
      </c>
      <c r="G1291" s="79" t="s">
        <v>206</v>
      </c>
    </row>
    <row r="1292" spans="1:10" x14ac:dyDescent="0.2">
      <c r="A1292" s="25" t="s">
        <v>80</v>
      </c>
      <c r="B1292" s="25">
        <v>257</v>
      </c>
      <c r="C1292" s="25">
        <v>14</v>
      </c>
      <c r="D1292" s="25">
        <v>266</v>
      </c>
      <c r="E1292" s="110">
        <f t="shared" ref="E1292:E1296" si="226">SUM(B1292:D1292)</f>
        <v>537</v>
      </c>
      <c r="F1292" s="25">
        <v>256</v>
      </c>
      <c r="G1292" s="25">
        <v>281</v>
      </c>
    </row>
    <row r="1293" spans="1:10" x14ac:dyDescent="0.2">
      <c r="A1293" s="22" t="s">
        <v>153</v>
      </c>
      <c r="B1293" s="22">
        <v>101</v>
      </c>
      <c r="C1293" s="22">
        <v>6</v>
      </c>
      <c r="D1293" s="22">
        <v>106</v>
      </c>
      <c r="E1293" s="110">
        <f t="shared" si="226"/>
        <v>213</v>
      </c>
      <c r="F1293" s="22">
        <v>101</v>
      </c>
      <c r="G1293" s="22">
        <v>112</v>
      </c>
    </row>
    <row r="1294" spans="1:10" x14ac:dyDescent="0.2">
      <c r="A1294" s="25" t="s">
        <v>152</v>
      </c>
      <c r="B1294" s="25">
        <v>134</v>
      </c>
      <c r="C1294" s="25">
        <v>7</v>
      </c>
      <c r="D1294" s="25">
        <v>79</v>
      </c>
      <c r="E1294" s="110">
        <f t="shared" si="226"/>
        <v>220</v>
      </c>
      <c r="F1294" s="25">
        <v>131</v>
      </c>
      <c r="G1294" s="25">
        <v>89</v>
      </c>
    </row>
    <row r="1295" spans="1:10" x14ac:dyDescent="0.2">
      <c r="A1295" s="22" t="s">
        <v>151</v>
      </c>
      <c r="B1295" s="22">
        <v>26</v>
      </c>
      <c r="C1295" s="22">
        <v>2</v>
      </c>
      <c r="D1295" s="22">
        <v>8</v>
      </c>
      <c r="E1295" s="110">
        <f t="shared" si="226"/>
        <v>36</v>
      </c>
      <c r="F1295" s="22">
        <v>26</v>
      </c>
      <c r="G1295" s="22">
        <v>10</v>
      </c>
    </row>
    <row r="1296" spans="1:10" x14ac:dyDescent="0.2">
      <c r="A1296" s="25" t="s">
        <v>150</v>
      </c>
      <c r="B1296" s="25">
        <v>3</v>
      </c>
      <c r="C1296" s="25"/>
      <c r="D1296" s="25">
        <v>11</v>
      </c>
      <c r="E1296" s="110">
        <f t="shared" si="226"/>
        <v>14</v>
      </c>
      <c r="F1296" s="25">
        <v>3</v>
      </c>
      <c r="G1296" s="25">
        <v>11</v>
      </c>
      <c r="J1296" s="1">
        <f>SUM(E1292:E1296)</f>
        <v>1020</v>
      </c>
    </row>
    <row r="1297" spans="1:10" x14ac:dyDescent="0.2">
      <c r="A1297" s="28"/>
    </row>
    <row r="1298" spans="1:10" ht="15.75" x14ac:dyDescent="0.2">
      <c r="A1298" s="27" t="s">
        <v>149</v>
      </c>
      <c r="B1298" s="77" t="s">
        <v>240</v>
      </c>
      <c r="C1298" s="78" t="s">
        <v>242</v>
      </c>
      <c r="D1298" s="79" t="s">
        <v>241</v>
      </c>
      <c r="E1298" s="78" t="s">
        <v>238</v>
      </c>
      <c r="F1298" s="77" t="s">
        <v>243</v>
      </c>
      <c r="G1298" s="79" t="s">
        <v>206</v>
      </c>
    </row>
    <row r="1299" spans="1:10" x14ac:dyDescent="0.2">
      <c r="A1299" s="25" t="s">
        <v>147</v>
      </c>
      <c r="B1299" s="25">
        <v>193</v>
      </c>
      <c r="C1299" s="25">
        <v>7</v>
      </c>
      <c r="D1299" s="25">
        <v>150</v>
      </c>
      <c r="E1299" s="110">
        <f t="shared" ref="E1299:E1303" si="227">SUM(B1299:D1299)</f>
        <v>350</v>
      </c>
      <c r="F1299" s="25">
        <v>193</v>
      </c>
      <c r="G1299" s="25">
        <v>157</v>
      </c>
    </row>
    <row r="1300" spans="1:10" x14ac:dyDescent="0.2">
      <c r="A1300" s="22" t="s">
        <v>146</v>
      </c>
      <c r="B1300" s="22"/>
      <c r="C1300" s="22"/>
      <c r="D1300" s="22">
        <v>2</v>
      </c>
      <c r="E1300" s="110">
        <f t="shared" si="227"/>
        <v>2</v>
      </c>
      <c r="F1300" s="22"/>
      <c r="G1300" s="22">
        <v>2</v>
      </c>
    </row>
    <row r="1301" spans="1:10" x14ac:dyDescent="0.2">
      <c r="A1301" s="25" t="s">
        <v>145</v>
      </c>
      <c r="B1301" s="25">
        <v>65</v>
      </c>
      <c r="C1301" s="25">
        <v>8</v>
      </c>
      <c r="D1301" s="25">
        <v>52</v>
      </c>
      <c r="E1301" s="110">
        <f t="shared" si="227"/>
        <v>125</v>
      </c>
      <c r="F1301" s="25">
        <v>65</v>
      </c>
      <c r="G1301" s="25">
        <v>60</v>
      </c>
    </row>
    <row r="1302" spans="1:10" x14ac:dyDescent="0.2">
      <c r="A1302" s="22" t="s">
        <v>144</v>
      </c>
      <c r="B1302" s="22">
        <v>3</v>
      </c>
      <c r="C1302" s="22"/>
      <c r="D1302" s="22">
        <v>3</v>
      </c>
      <c r="E1302" s="110">
        <f t="shared" si="227"/>
        <v>6</v>
      </c>
      <c r="F1302" s="22">
        <v>3</v>
      </c>
      <c r="G1302" s="22">
        <v>3</v>
      </c>
    </row>
    <row r="1303" spans="1:10" x14ac:dyDescent="0.2">
      <c r="A1303" s="25" t="s">
        <v>143</v>
      </c>
      <c r="B1303" s="25">
        <v>257</v>
      </c>
      <c r="C1303" s="25">
        <v>14</v>
      </c>
      <c r="D1303" s="25">
        <v>266</v>
      </c>
      <c r="E1303" s="110">
        <f t="shared" si="227"/>
        <v>537</v>
      </c>
      <c r="F1303" s="25">
        <v>256</v>
      </c>
      <c r="G1303" s="25">
        <v>281</v>
      </c>
      <c r="J1303" s="1">
        <f>SUM(E1299:E1303)</f>
        <v>1020</v>
      </c>
    </row>
    <row r="1305" spans="1:10" ht="15.75" x14ac:dyDescent="0.2">
      <c r="A1305" s="13" t="s">
        <v>142</v>
      </c>
      <c r="B1305" s="77" t="s">
        <v>240</v>
      </c>
      <c r="C1305" s="78" t="s">
        <v>242</v>
      </c>
      <c r="D1305" s="79" t="s">
        <v>241</v>
      </c>
      <c r="E1305" s="78" t="s">
        <v>238</v>
      </c>
      <c r="F1305" s="77" t="s">
        <v>243</v>
      </c>
      <c r="G1305" s="79" t="s">
        <v>206</v>
      </c>
    </row>
    <row r="1306" spans="1:10" x14ac:dyDescent="0.2">
      <c r="A1306" s="25" t="s">
        <v>140</v>
      </c>
      <c r="B1306" s="25">
        <v>15</v>
      </c>
      <c r="C1306" s="25"/>
      <c r="D1306" s="25">
        <v>15</v>
      </c>
      <c r="E1306" s="110">
        <f t="shared" ref="E1306:E1307" si="228">SUM(B1306:D1306)</f>
        <v>30</v>
      </c>
      <c r="F1306" s="25">
        <v>15</v>
      </c>
      <c r="G1306" s="25">
        <v>15</v>
      </c>
    </row>
    <row r="1307" spans="1:10" x14ac:dyDescent="0.2">
      <c r="A1307" s="22" t="s">
        <v>139</v>
      </c>
      <c r="B1307" s="22">
        <v>292</v>
      </c>
      <c r="C1307" s="22">
        <v>17</v>
      </c>
      <c r="D1307" s="22">
        <v>265</v>
      </c>
      <c r="E1307" s="110">
        <f t="shared" si="228"/>
        <v>574</v>
      </c>
      <c r="F1307" s="22">
        <v>292</v>
      </c>
      <c r="G1307" s="22">
        <v>282</v>
      </c>
    </row>
    <row r="1308" spans="1:10" x14ac:dyDescent="0.2">
      <c r="A1308" s="25" t="s">
        <v>138</v>
      </c>
      <c r="B1308" s="25"/>
      <c r="C1308" s="25"/>
      <c r="D1308" s="25"/>
      <c r="E1308" s="110"/>
      <c r="F1308" s="25"/>
      <c r="G1308" s="25"/>
    </row>
    <row r="1309" spans="1:10" x14ac:dyDescent="0.2">
      <c r="A1309" s="22" t="s">
        <v>137</v>
      </c>
      <c r="B1309" s="22"/>
      <c r="C1309" s="22"/>
      <c r="D1309" s="22">
        <v>9</v>
      </c>
      <c r="E1309" s="110">
        <f t="shared" ref="E1309:E1313" si="229">SUM(B1309:D1309)</f>
        <v>9</v>
      </c>
      <c r="F1309" s="22"/>
      <c r="G1309" s="22">
        <v>9</v>
      </c>
    </row>
    <row r="1310" spans="1:10" x14ac:dyDescent="0.2">
      <c r="A1310" s="25" t="s">
        <v>136</v>
      </c>
      <c r="B1310" s="25">
        <v>3</v>
      </c>
      <c r="C1310" s="25"/>
      <c r="D1310" s="25">
        <v>4</v>
      </c>
      <c r="E1310" s="110">
        <f t="shared" si="229"/>
        <v>7</v>
      </c>
      <c r="F1310" s="25">
        <v>3</v>
      </c>
      <c r="G1310" s="25">
        <v>4</v>
      </c>
    </row>
    <row r="1311" spans="1:10" x14ac:dyDescent="0.2">
      <c r="A1311" s="22" t="s">
        <v>135</v>
      </c>
      <c r="B1311" s="22">
        <v>1</v>
      </c>
      <c r="C1311" s="22"/>
      <c r="D1311" s="22">
        <v>28</v>
      </c>
      <c r="E1311" s="110">
        <f t="shared" si="229"/>
        <v>29</v>
      </c>
      <c r="F1311" s="22">
        <v>1</v>
      </c>
      <c r="G1311" s="22">
        <v>28</v>
      </c>
    </row>
    <row r="1312" spans="1:10" x14ac:dyDescent="0.2">
      <c r="A1312" s="25" t="s">
        <v>134</v>
      </c>
      <c r="B1312" s="25">
        <v>203</v>
      </c>
      <c r="C1312" s="25">
        <v>35</v>
      </c>
      <c r="D1312" s="25">
        <v>124</v>
      </c>
      <c r="E1312" s="110">
        <f t="shared" si="229"/>
        <v>362</v>
      </c>
      <c r="F1312" s="25">
        <v>203</v>
      </c>
      <c r="G1312" s="25">
        <v>159</v>
      </c>
    </row>
    <row r="1313" spans="1:10" x14ac:dyDescent="0.2">
      <c r="A1313" s="22" t="s">
        <v>0</v>
      </c>
      <c r="B1313" s="22">
        <v>3</v>
      </c>
      <c r="C1313" s="22"/>
      <c r="D1313" s="22">
        <v>6</v>
      </c>
      <c r="E1313" s="110">
        <f t="shared" si="229"/>
        <v>9</v>
      </c>
      <c r="F1313" s="22">
        <v>3</v>
      </c>
      <c r="G1313" s="22">
        <v>6</v>
      </c>
      <c r="J1313" s="1">
        <f>SUM(E1306:E1313)</f>
        <v>1020</v>
      </c>
    </row>
    <row r="1315" spans="1:10" ht="15.75" x14ac:dyDescent="0.2">
      <c r="A1315" s="13" t="s">
        <v>106</v>
      </c>
      <c r="B1315" s="77" t="s">
        <v>240</v>
      </c>
      <c r="C1315" s="78" t="s">
        <v>242</v>
      </c>
      <c r="D1315" s="79" t="s">
        <v>241</v>
      </c>
      <c r="E1315" s="78" t="s">
        <v>238</v>
      </c>
      <c r="F1315" s="77" t="s">
        <v>243</v>
      </c>
      <c r="G1315" s="79" t="s">
        <v>206</v>
      </c>
    </row>
    <row r="1316" spans="1:10" x14ac:dyDescent="0.2">
      <c r="A1316" s="25" t="s">
        <v>104</v>
      </c>
      <c r="B1316" s="25">
        <v>369</v>
      </c>
      <c r="C1316" s="25">
        <v>19</v>
      </c>
      <c r="D1316" s="25">
        <v>327</v>
      </c>
      <c r="E1316" s="110">
        <f t="shared" ref="E1316:E1320" si="230">SUM(B1316:D1316)</f>
        <v>715</v>
      </c>
      <c r="F1316" s="25">
        <v>368</v>
      </c>
      <c r="G1316" s="25">
        <v>347</v>
      </c>
    </row>
    <row r="1317" spans="1:10" x14ac:dyDescent="0.2">
      <c r="A1317" s="22" t="s">
        <v>103</v>
      </c>
      <c r="B1317" s="22">
        <v>105</v>
      </c>
      <c r="C1317" s="22">
        <v>5</v>
      </c>
      <c r="D1317" s="22">
        <v>88</v>
      </c>
      <c r="E1317" s="110">
        <f t="shared" si="230"/>
        <v>198</v>
      </c>
      <c r="F1317" s="22">
        <v>105</v>
      </c>
      <c r="G1317" s="22">
        <v>93</v>
      </c>
    </row>
    <row r="1318" spans="1:10" x14ac:dyDescent="0.2">
      <c r="A1318" s="25" t="s">
        <v>102</v>
      </c>
      <c r="B1318" s="25">
        <v>36</v>
      </c>
      <c r="C1318" s="25">
        <v>3</v>
      </c>
      <c r="D1318" s="25">
        <v>14</v>
      </c>
      <c r="E1318" s="110">
        <f t="shared" si="230"/>
        <v>53</v>
      </c>
      <c r="F1318" s="25">
        <v>33</v>
      </c>
      <c r="G1318" s="25">
        <v>20</v>
      </c>
    </row>
    <row r="1319" spans="1:10" x14ac:dyDescent="0.2">
      <c r="A1319" s="22" t="s">
        <v>101</v>
      </c>
      <c r="B1319" s="22">
        <v>8</v>
      </c>
      <c r="C1319" s="22">
        <v>2</v>
      </c>
      <c r="D1319" s="22">
        <v>10</v>
      </c>
      <c r="E1319" s="110">
        <f t="shared" si="230"/>
        <v>20</v>
      </c>
      <c r="F1319" s="22">
        <v>8</v>
      </c>
      <c r="G1319" s="22">
        <v>12</v>
      </c>
    </row>
    <row r="1320" spans="1:10" x14ac:dyDescent="0.2">
      <c r="A1320" s="25" t="s">
        <v>50</v>
      </c>
      <c r="B1320" s="25">
        <v>3</v>
      </c>
      <c r="C1320" s="25"/>
      <c r="D1320" s="25">
        <v>31</v>
      </c>
      <c r="E1320" s="110">
        <f t="shared" si="230"/>
        <v>34</v>
      </c>
      <c r="F1320" s="25">
        <v>3</v>
      </c>
      <c r="G1320" s="25">
        <v>31</v>
      </c>
    </row>
    <row r="1321" spans="1:10" x14ac:dyDescent="0.2">
      <c r="A1321" s="22" t="s">
        <v>0</v>
      </c>
      <c r="B1321" s="22"/>
      <c r="C1321" s="22"/>
      <c r="D1321" s="22"/>
      <c r="E1321" s="22"/>
      <c r="F1321" s="22"/>
      <c r="G1321" s="22"/>
      <c r="J1321" s="1">
        <f>SUM(E1316:E1321)</f>
        <v>1020</v>
      </c>
    </row>
    <row r="1323" spans="1:10" ht="15.75" x14ac:dyDescent="0.2">
      <c r="A1323" s="13" t="s">
        <v>100</v>
      </c>
      <c r="B1323" s="77" t="s">
        <v>240</v>
      </c>
      <c r="C1323" s="78" t="s">
        <v>242</v>
      </c>
      <c r="D1323" s="79" t="s">
        <v>241</v>
      </c>
      <c r="E1323" s="78" t="s">
        <v>238</v>
      </c>
      <c r="F1323" s="77" t="s">
        <v>243</v>
      </c>
      <c r="G1323" s="79" t="s">
        <v>206</v>
      </c>
    </row>
    <row r="1324" spans="1:10" x14ac:dyDescent="0.2">
      <c r="A1324" s="25" t="s">
        <v>98</v>
      </c>
      <c r="B1324" s="25">
        <v>4</v>
      </c>
      <c r="C1324" s="25"/>
      <c r="D1324" s="25">
        <v>1</v>
      </c>
      <c r="E1324" s="110">
        <f t="shared" ref="E1324:E1333" si="231">SUM(B1324:D1324)</f>
        <v>5</v>
      </c>
      <c r="F1324" s="25">
        <v>4</v>
      </c>
      <c r="G1324" s="25">
        <v>1</v>
      </c>
    </row>
    <row r="1325" spans="1:10" x14ac:dyDescent="0.2">
      <c r="A1325" s="22" t="s">
        <v>97</v>
      </c>
      <c r="B1325" s="22"/>
      <c r="C1325" s="22"/>
      <c r="D1325" s="22">
        <v>3</v>
      </c>
      <c r="E1325" s="110">
        <f t="shared" si="231"/>
        <v>3</v>
      </c>
      <c r="F1325" s="22"/>
      <c r="G1325" s="22">
        <v>3</v>
      </c>
    </row>
    <row r="1326" spans="1:10" x14ac:dyDescent="0.2">
      <c r="A1326" s="25" t="s">
        <v>96</v>
      </c>
      <c r="B1326" s="25">
        <v>4</v>
      </c>
      <c r="C1326" s="25">
        <v>1</v>
      </c>
      <c r="D1326" s="25">
        <v>13</v>
      </c>
      <c r="E1326" s="110">
        <f t="shared" si="231"/>
        <v>18</v>
      </c>
      <c r="F1326" s="25">
        <v>4</v>
      </c>
      <c r="G1326" s="25">
        <v>14</v>
      </c>
    </row>
    <row r="1327" spans="1:10" x14ac:dyDescent="0.2">
      <c r="A1327" s="22" t="s">
        <v>95</v>
      </c>
      <c r="B1327" s="22">
        <v>12</v>
      </c>
      <c r="C1327" s="22">
        <v>4</v>
      </c>
      <c r="D1327" s="22">
        <v>8</v>
      </c>
      <c r="E1327" s="110">
        <f t="shared" si="231"/>
        <v>24</v>
      </c>
      <c r="F1327" s="22">
        <v>12</v>
      </c>
      <c r="G1327" s="22">
        <v>12</v>
      </c>
    </row>
    <row r="1328" spans="1:10" x14ac:dyDescent="0.2">
      <c r="A1328" s="25" t="s">
        <v>94</v>
      </c>
      <c r="B1328" s="25"/>
      <c r="C1328" s="25"/>
      <c r="D1328" s="25"/>
      <c r="E1328" s="25"/>
      <c r="F1328" s="25"/>
      <c r="G1328" s="25"/>
    </row>
    <row r="1329" spans="1:10" x14ac:dyDescent="0.2">
      <c r="A1329" s="22" t="s">
        <v>93</v>
      </c>
      <c r="B1329" s="22">
        <v>33</v>
      </c>
      <c r="C1329" s="22">
        <v>4</v>
      </c>
      <c r="D1329" s="22">
        <v>49</v>
      </c>
      <c r="E1329" s="110">
        <f t="shared" si="231"/>
        <v>86</v>
      </c>
      <c r="F1329" s="22">
        <v>33</v>
      </c>
      <c r="G1329" s="22">
        <v>53</v>
      </c>
    </row>
    <row r="1330" spans="1:10" x14ac:dyDescent="0.2">
      <c r="A1330" s="25" t="s">
        <v>92</v>
      </c>
      <c r="B1330" s="25">
        <v>27</v>
      </c>
      <c r="C1330" s="25">
        <v>2</v>
      </c>
      <c r="D1330" s="25">
        <v>54</v>
      </c>
      <c r="E1330" s="110">
        <f t="shared" si="231"/>
        <v>83</v>
      </c>
      <c r="F1330" s="25">
        <v>27</v>
      </c>
      <c r="G1330" s="25">
        <v>56</v>
      </c>
    </row>
    <row r="1331" spans="1:10" x14ac:dyDescent="0.2">
      <c r="A1331" s="22" t="s">
        <v>91</v>
      </c>
      <c r="B1331" s="22">
        <v>388</v>
      </c>
      <c r="C1331" s="22">
        <v>17</v>
      </c>
      <c r="D1331" s="22">
        <v>299</v>
      </c>
      <c r="E1331" s="110">
        <f t="shared" si="231"/>
        <v>704</v>
      </c>
      <c r="F1331" s="22">
        <v>387</v>
      </c>
      <c r="G1331" s="22">
        <v>317</v>
      </c>
    </row>
    <row r="1332" spans="1:10" x14ac:dyDescent="0.2">
      <c r="A1332" s="25" t="s">
        <v>90</v>
      </c>
      <c r="B1332" s="25">
        <v>42</v>
      </c>
      <c r="C1332" s="25">
        <v>5</v>
      </c>
      <c r="D1332" s="25">
        <v>34</v>
      </c>
      <c r="E1332" s="110">
        <f t="shared" si="231"/>
        <v>81</v>
      </c>
      <c r="F1332" s="25">
        <v>42</v>
      </c>
      <c r="G1332" s="25">
        <v>39</v>
      </c>
    </row>
    <row r="1333" spans="1:10" x14ac:dyDescent="0.2">
      <c r="A1333" s="22" t="s">
        <v>89</v>
      </c>
      <c r="B1333" s="22">
        <v>8</v>
      </c>
      <c r="C1333" s="22"/>
      <c r="D1333" s="22">
        <v>8</v>
      </c>
      <c r="E1333" s="110">
        <f t="shared" si="231"/>
        <v>16</v>
      </c>
      <c r="F1333" s="22">
        <v>8</v>
      </c>
      <c r="G1333" s="22">
        <v>8</v>
      </c>
      <c r="J1333" s="1">
        <f>SUM(E1324:E1333)</f>
        <v>1020</v>
      </c>
    </row>
    <row r="1334" spans="1:10" x14ac:dyDescent="0.2">
      <c r="A1334" s="25" t="s">
        <v>0</v>
      </c>
      <c r="B1334" s="25"/>
      <c r="C1334" s="25"/>
      <c r="D1334" s="25"/>
      <c r="E1334" s="110"/>
      <c r="F1334" s="25"/>
      <c r="G1334" s="25"/>
    </row>
    <row r="1336" spans="1:10" ht="15.75" x14ac:dyDescent="0.2">
      <c r="A1336" s="13" t="s">
        <v>88</v>
      </c>
      <c r="B1336" s="77" t="s">
        <v>240</v>
      </c>
      <c r="C1336" s="78" t="s">
        <v>242</v>
      </c>
      <c r="D1336" s="79" t="s">
        <v>241</v>
      </c>
      <c r="E1336" s="78" t="s">
        <v>238</v>
      </c>
      <c r="F1336" s="77" t="s">
        <v>243</v>
      </c>
      <c r="G1336" s="79" t="s">
        <v>206</v>
      </c>
    </row>
    <row r="1337" spans="1:10" x14ac:dyDescent="0.2">
      <c r="A1337" s="25" t="s">
        <v>86</v>
      </c>
      <c r="B1337" s="25">
        <v>515</v>
      </c>
      <c r="C1337" s="25">
        <v>29</v>
      </c>
      <c r="D1337" s="25">
        <v>436</v>
      </c>
      <c r="E1337" s="110">
        <f t="shared" ref="E1337:E1340" si="232">SUM(B1337:D1337)</f>
        <v>980</v>
      </c>
      <c r="F1337" s="25">
        <v>511</v>
      </c>
      <c r="G1337" s="25">
        <v>469</v>
      </c>
    </row>
    <row r="1338" spans="1:10" x14ac:dyDescent="0.2">
      <c r="A1338" s="22" t="s">
        <v>85</v>
      </c>
      <c r="B1338" s="22">
        <v>3</v>
      </c>
      <c r="C1338" s="22"/>
      <c r="D1338" s="22">
        <v>7</v>
      </c>
      <c r="E1338" s="110">
        <f t="shared" si="232"/>
        <v>10</v>
      </c>
      <c r="F1338" s="22">
        <v>3</v>
      </c>
      <c r="G1338" s="22">
        <v>7</v>
      </c>
    </row>
    <row r="1339" spans="1:10" x14ac:dyDescent="0.2">
      <c r="A1339" s="25" t="s">
        <v>84</v>
      </c>
      <c r="B1339" s="25">
        <v>3</v>
      </c>
      <c r="C1339" s="25"/>
      <c r="D1339" s="25">
        <v>21</v>
      </c>
      <c r="E1339" s="110">
        <f t="shared" si="232"/>
        <v>24</v>
      </c>
      <c r="F1339" s="25">
        <v>3</v>
      </c>
      <c r="G1339" s="25">
        <v>21</v>
      </c>
    </row>
    <row r="1340" spans="1:10" x14ac:dyDescent="0.2">
      <c r="A1340" s="22" t="s">
        <v>83</v>
      </c>
      <c r="B1340" s="22"/>
      <c r="C1340" s="22"/>
      <c r="D1340" s="22">
        <v>6</v>
      </c>
      <c r="E1340" s="110">
        <f t="shared" si="232"/>
        <v>6</v>
      </c>
      <c r="F1340" s="22"/>
      <c r="G1340" s="22">
        <v>6</v>
      </c>
      <c r="J1340" s="1">
        <f>SUM(E1337:E1340)</f>
        <v>1020</v>
      </c>
    </row>
    <row r="1341" spans="1:10" x14ac:dyDescent="0.2">
      <c r="A1341" s="25" t="s">
        <v>0</v>
      </c>
      <c r="B1341" s="25"/>
      <c r="C1341" s="25"/>
      <c r="D1341" s="25"/>
      <c r="E1341" s="25"/>
      <c r="F1341" s="25"/>
      <c r="G1341" s="25"/>
    </row>
    <row r="1343" spans="1:10" ht="15.75" x14ac:dyDescent="0.2">
      <c r="A1343" s="13" t="s">
        <v>82</v>
      </c>
      <c r="B1343" s="77" t="s">
        <v>240</v>
      </c>
      <c r="C1343" s="78" t="s">
        <v>242</v>
      </c>
      <c r="D1343" s="79" t="s">
        <v>241</v>
      </c>
      <c r="E1343" s="78" t="s">
        <v>238</v>
      </c>
      <c r="F1343" s="77" t="s">
        <v>243</v>
      </c>
      <c r="G1343" s="79" t="s">
        <v>206</v>
      </c>
    </row>
    <row r="1344" spans="1:10" x14ac:dyDescent="0.2">
      <c r="A1344" s="25" t="s">
        <v>80</v>
      </c>
      <c r="B1344" s="25">
        <v>21</v>
      </c>
      <c r="C1344" s="25">
        <v>3</v>
      </c>
      <c r="D1344" s="25">
        <v>63</v>
      </c>
      <c r="E1344" s="110">
        <f t="shared" ref="E1344:E1351" si="233">SUM(B1344:D1344)</f>
        <v>87</v>
      </c>
      <c r="F1344" s="25">
        <v>21</v>
      </c>
      <c r="G1344" s="25">
        <v>66</v>
      </c>
    </row>
    <row r="1345" spans="1:10" x14ac:dyDescent="0.2">
      <c r="A1345" s="22" t="s">
        <v>79</v>
      </c>
      <c r="B1345" s="22">
        <v>4</v>
      </c>
      <c r="C1345" s="22"/>
      <c r="D1345" s="22">
        <v>14</v>
      </c>
      <c r="E1345" s="110">
        <f t="shared" si="233"/>
        <v>18</v>
      </c>
      <c r="F1345" s="22">
        <v>4</v>
      </c>
      <c r="G1345" s="22">
        <v>14</v>
      </c>
    </row>
    <row r="1346" spans="1:10" x14ac:dyDescent="0.2">
      <c r="A1346" s="25" t="s">
        <v>78</v>
      </c>
      <c r="B1346" s="25">
        <v>17</v>
      </c>
      <c r="C1346" s="25"/>
      <c r="D1346" s="25">
        <v>18</v>
      </c>
      <c r="E1346" s="110">
        <f t="shared" si="233"/>
        <v>35</v>
      </c>
      <c r="F1346" s="25">
        <v>17</v>
      </c>
      <c r="G1346" s="25">
        <v>18</v>
      </c>
    </row>
    <row r="1347" spans="1:10" x14ac:dyDescent="0.2">
      <c r="A1347" s="22" t="s">
        <v>77</v>
      </c>
      <c r="B1347" s="22">
        <v>57</v>
      </c>
      <c r="C1347" s="22">
        <v>3</v>
      </c>
      <c r="D1347" s="22">
        <v>72</v>
      </c>
      <c r="E1347" s="110">
        <f t="shared" si="233"/>
        <v>132</v>
      </c>
      <c r="F1347" s="22">
        <v>57</v>
      </c>
      <c r="G1347" s="22">
        <v>75</v>
      </c>
    </row>
    <row r="1348" spans="1:10" x14ac:dyDescent="0.2">
      <c r="A1348" s="25" t="s">
        <v>76</v>
      </c>
      <c r="B1348" s="25">
        <v>54</v>
      </c>
      <c r="C1348" s="25">
        <v>2</v>
      </c>
      <c r="D1348" s="25">
        <v>25</v>
      </c>
      <c r="E1348" s="110">
        <f t="shared" si="233"/>
        <v>81</v>
      </c>
      <c r="F1348" s="25">
        <v>53</v>
      </c>
      <c r="G1348" s="25">
        <v>28</v>
      </c>
    </row>
    <row r="1349" spans="1:10" x14ac:dyDescent="0.2">
      <c r="A1349" s="22" t="s">
        <v>75</v>
      </c>
      <c r="B1349" s="22">
        <v>142</v>
      </c>
      <c r="C1349" s="22">
        <v>11</v>
      </c>
      <c r="D1349" s="22">
        <v>145</v>
      </c>
      <c r="E1349" s="110">
        <f t="shared" si="233"/>
        <v>298</v>
      </c>
      <c r="F1349" s="22">
        <v>142</v>
      </c>
      <c r="G1349" s="22">
        <v>156</v>
      </c>
    </row>
    <row r="1350" spans="1:10" x14ac:dyDescent="0.2">
      <c r="A1350" s="25" t="s">
        <v>74</v>
      </c>
      <c r="B1350" s="25">
        <v>93</v>
      </c>
      <c r="C1350" s="25">
        <v>2</v>
      </c>
      <c r="D1350" s="25">
        <v>55</v>
      </c>
      <c r="E1350" s="110">
        <f t="shared" si="233"/>
        <v>150</v>
      </c>
      <c r="F1350" s="25">
        <v>93</v>
      </c>
      <c r="G1350" s="25">
        <v>57</v>
      </c>
    </row>
    <row r="1351" spans="1:10" x14ac:dyDescent="0.2">
      <c r="A1351" s="22" t="s">
        <v>73</v>
      </c>
      <c r="B1351" s="22">
        <v>130</v>
      </c>
      <c r="C1351" s="22">
        <v>11</v>
      </c>
      <c r="D1351" s="22">
        <v>78</v>
      </c>
      <c r="E1351" s="110">
        <f t="shared" si="233"/>
        <v>219</v>
      </c>
      <c r="F1351" s="22">
        <v>130</v>
      </c>
      <c r="G1351" s="22">
        <v>89</v>
      </c>
      <c r="J1351" s="1">
        <f>SUM(E1344:E1351)</f>
        <v>1020</v>
      </c>
    </row>
    <row r="1353" spans="1:10" ht="15.75" x14ac:dyDescent="0.2">
      <c r="A1353" s="13" t="s">
        <v>72</v>
      </c>
      <c r="B1353" s="77" t="s">
        <v>240</v>
      </c>
      <c r="C1353" s="78" t="s">
        <v>242</v>
      </c>
      <c r="D1353" s="79" t="s">
        <v>241</v>
      </c>
      <c r="E1353" s="78" t="s">
        <v>238</v>
      </c>
      <c r="F1353" s="77" t="s">
        <v>243</v>
      </c>
      <c r="G1353" s="79" t="s">
        <v>206</v>
      </c>
    </row>
    <row r="1354" spans="1:10" x14ac:dyDescent="0.2">
      <c r="A1354" s="91" t="s">
        <v>70</v>
      </c>
      <c r="B1354" s="25">
        <v>3</v>
      </c>
      <c r="C1354" s="25"/>
      <c r="D1354" s="25">
        <v>6</v>
      </c>
      <c r="E1354" s="110">
        <f t="shared" ref="E1354" si="234">SUM(B1354:D1354)</f>
        <v>9</v>
      </c>
      <c r="F1354" s="25">
        <v>3</v>
      </c>
      <c r="G1354" s="25">
        <v>6</v>
      </c>
    </row>
    <row r="1355" spans="1:10" x14ac:dyDescent="0.2">
      <c r="A1355" s="90" t="s">
        <v>69</v>
      </c>
      <c r="B1355" s="22"/>
      <c r="C1355" s="22"/>
      <c r="D1355" s="22"/>
      <c r="E1355" s="22"/>
      <c r="F1355" s="22"/>
      <c r="G1355" s="22"/>
    </row>
    <row r="1356" spans="1:10" x14ac:dyDescent="0.2">
      <c r="A1356" s="90" t="s">
        <v>68</v>
      </c>
      <c r="B1356" s="25">
        <v>4</v>
      </c>
      <c r="C1356" s="25"/>
      <c r="D1356" s="25">
        <v>2</v>
      </c>
      <c r="E1356" s="110">
        <f t="shared" ref="E1356:E1358" si="235">SUM(B1356:D1356)</f>
        <v>6</v>
      </c>
      <c r="F1356" s="25">
        <v>4</v>
      </c>
      <c r="G1356" s="25">
        <v>2</v>
      </c>
    </row>
    <row r="1357" spans="1:10" x14ac:dyDescent="0.2">
      <c r="A1357" s="90" t="s">
        <v>67</v>
      </c>
      <c r="B1357" s="22">
        <v>145</v>
      </c>
      <c r="C1357" s="22">
        <v>6</v>
      </c>
      <c r="D1357" s="22">
        <v>103</v>
      </c>
      <c r="E1357" s="110">
        <f t="shared" si="235"/>
        <v>254</v>
      </c>
      <c r="F1357" s="22">
        <v>145</v>
      </c>
      <c r="G1357" s="22">
        <v>109</v>
      </c>
    </row>
    <row r="1358" spans="1:10" x14ac:dyDescent="0.2">
      <c r="A1358" s="90" t="s">
        <v>66</v>
      </c>
      <c r="B1358" s="25">
        <v>5</v>
      </c>
      <c r="C1358" s="25"/>
      <c r="D1358" s="25">
        <v>6</v>
      </c>
      <c r="E1358" s="110">
        <f t="shared" si="235"/>
        <v>11</v>
      </c>
      <c r="F1358" s="25">
        <v>5</v>
      </c>
      <c r="G1358" s="25">
        <v>6</v>
      </c>
    </row>
    <row r="1359" spans="1:10" x14ac:dyDescent="0.2">
      <c r="A1359" s="89" t="s">
        <v>65</v>
      </c>
      <c r="B1359" s="22"/>
      <c r="C1359" s="22"/>
      <c r="D1359" s="22"/>
      <c r="E1359" s="22"/>
      <c r="F1359" s="22"/>
      <c r="G1359" s="22"/>
      <c r="I1359" s="1" t="s">
        <v>71</v>
      </c>
    </row>
    <row r="1360" spans="1:10" x14ac:dyDescent="0.2">
      <c r="A1360" s="89" t="s">
        <v>64</v>
      </c>
      <c r="B1360" s="25">
        <v>347</v>
      </c>
      <c r="C1360" s="25">
        <v>20</v>
      </c>
      <c r="D1360" s="25">
        <v>305</v>
      </c>
      <c r="E1360" s="110">
        <f t="shared" ref="E1360" si="236">SUM(B1360:D1360)</f>
        <v>672</v>
      </c>
      <c r="F1360" s="25">
        <v>343</v>
      </c>
      <c r="G1360" s="25">
        <v>329</v>
      </c>
    </row>
    <row r="1361" spans="1:10" x14ac:dyDescent="0.2">
      <c r="A1361" s="89" t="s">
        <v>63</v>
      </c>
      <c r="B1361" s="22"/>
      <c r="C1361" s="22"/>
      <c r="D1361" s="22"/>
      <c r="E1361" s="22"/>
      <c r="F1361" s="22"/>
      <c r="G1361" s="22"/>
    </row>
    <row r="1362" spans="1:10" x14ac:dyDescent="0.2">
      <c r="A1362" s="89" t="s">
        <v>62</v>
      </c>
      <c r="B1362" s="25"/>
      <c r="C1362" s="25"/>
      <c r="D1362" s="25">
        <v>2</v>
      </c>
      <c r="E1362" s="110">
        <f t="shared" ref="E1362:E1363" si="237">SUM(B1362:D1362)</f>
        <v>2</v>
      </c>
      <c r="F1362" s="25"/>
      <c r="G1362" s="25">
        <v>2</v>
      </c>
    </row>
    <row r="1363" spans="1:10" x14ac:dyDescent="0.2">
      <c r="A1363" s="90" t="s">
        <v>61</v>
      </c>
      <c r="B1363" s="22">
        <v>6</v>
      </c>
      <c r="C1363" s="22">
        <v>1</v>
      </c>
      <c r="D1363" s="22">
        <v>12</v>
      </c>
      <c r="E1363" s="110">
        <f t="shared" si="237"/>
        <v>19</v>
      </c>
      <c r="F1363" s="22">
        <v>6</v>
      </c>
      <c r="G1363" s="22">
        <v>13</v>
      </c>
    </row>
    <row r="1364" spans="1:10" x14ac:dyDescent="0.2">
      <c r="A1364" s="89" t="s">
        <v>60</v>
      </c>
      <c r="B1364" s="25"/>
      <c r="C1364" s="25"/>
      <c r="D1364" s="25"/>
      <c r="E1364" s="25"/>
      <c r="F1364" s="25"/>
      <c r="G1364" s="25"/>
    </row>
    <row r="1365" spans="1:10" x14ac:dyDescent="0.2">
      <c r="A1365" s="90" t="s">
        <v>59</v>
      </c>
      <c r="B1365" s="22"/>
      <c r="C1365" s="22"/>
      <c r="D1365" s="22"/>
      <c r="E1365" s="22"/>
      <c r="F1365" s="22"/>
      <c r="G1365" s="22"/>
    </row>
    <row r="1366" spans="1:10" x14ac:dyDescent="0.2">
      <c r="A1366" s="92" t="s">
        <v>58</v>
      </c>
      <c r="B1366" s="25"/>
      <c r="C1366" s="25"/>
      <c r="D1366" s="25"/>
      <c r="E1366" s="25"/>
      <c r="F1366" s="25"/>
      <c r="G1366" s="25"/>
    </row>
    <row r="1367" spans="1:10" x14ac:dyDescent="0.2">
      <c r="A1367" s="91" t="s">
        <v>57</v>
      </c>
      <c r="B1367" s="22">
        <v>2</v>
      </c>
      <c r="C1367" s="22"/>
      <c r="D1367" s="22">
        <v>7</v>
      </c>
      <c r="E1367" s="110">
        <f t="shared" ref="E1367:E1369" si="238">SUM(B1367:D1367)</f>
        <v>9</v>
      </c>
      <c r="F1367" s="22">
        <v>2</v>
      </c>
      <c r="G1367" s="22">
        <v>7</v>
      </c>
    </row>
    <row r="1368" spans="1:10" x14ac:dyDescent="0.2">
      <c r="A1368" s="92" t="s">
        <v>56</v>
      </c>
      <c r="B1368" s="25"/>
      <c r="C1368" s="25"/>
      <c r="D1368" s="25">
        <v>2</v>
      </c>
      <c r="E1368" s="110">
        <f t="shared" si="238"/>
        <v>2</v>
      </c>
      <c r="F1368" s="25"/>
      <c r="G1368" s="25">
        <v>2</v>
      </c>
    </row>
    <row r="1369" spans="1:10" x14ac:dyDescent="0.2">
      <c r="A1369" s="92" t="s">
        <v>55</v>
      </c>
      <c r="B1369" s="22">
        <v>4</v>
      </c>
      <c r="C1369" s="22"/>
      <c r="D1369" s="22"/>
      <c r="E1369" s="110">
        <f t="shared" si="238"/>
        <v>4</v>
      </c>
      <c r="F1369" s="22">
        <v>4</v>
      </c>
      <c r="G1369" s="22"/>
    </row>
    <row r="1370" spans="1:10" x14ac:dyDescent="0.2">
      <c r="A1370" s="92" t="s">
        <v>54</v>
      </c>
      <c r="B1370" s="25"/>
      <c r="C1370" s="25"/>
      <c r="D1370" s="25"/>
      <c r="E1370" s="25"/>
      <c r="F1370" s="25"/>
      <c r="G1370" s="25"/>
    </row>
    <row r="1371" spans="1:10" x14ac:dyDescent="0.2">
      <c r="A1371" s="92" t="s">
        <v>53</v>
      </c>
      <c r="B1371" s="22"/>
      <c r="C1371" s="22"/>
      <c r="D1371" s="22"/>
      <c r="E1371" s="22"/>
      <c r="F1371" s="22"/>
      <c r="G1371" s="22"/>
    </row>
    <row r="1372" spans="1:10" x14ac:dyDescent="0.2">
      <c r="A1372" s="92" t="s">
        <v>52</v>
      </c>
      <c r="B1372" s="25"/>
      <c r="C1372" s="25"/>
      <c r="D1372" s="25"/>
      <c r="E1372" s="25"/>
      <c r="F1372" s="25"/>
      <c r="G1372" s="25"/>
    </row>
    <row r="1373" spans="1:10" x14ac:dyDescent="0.2">
      <c r="A1373" s="92" t="s">
        <v>51</v>
      </c>
      <c r="B1373" s="22"/>
      <c r="C1373" s="22"/>
      <c r="D1373" s="22">
        <v>1</v>
      </c>
      <c r="E1373" s="110">
        <f t="shared" ref="E1373" si="239">SUM(B1373:D1373)</f>
        <v>1</v>
      </c>
      <c r="F1373" s="22"/>
      <c r="G1373" s="22">
        <v>1</v>
      </c>
    </row>
    <row r="1374" spans="1:10" x14ac:dyDescent="0.2">
      <c r="A1374" s="25" t="s">
        <v>50</v>
      </c>
      <c r="B1374" s="25"/>
      <c r="C1374" s="25"/>
      <c r="D1374" s="25"/>
      <c r="E1374" s="25"/>
      <c r="F1374" s="25"/>
      <c r="G1374" s="25"/>
    </row>
    <row r="1375" spans="1:10" x14ac:dyDescent="0.2">
      <c r="A1375" s="22" t="s">
        <v>0</v>
      </c>
      <c r="B1375" s="22">
        <v>5</v>
      </c>
      <c r="C1375" s="22">
        <v>2</v>
      </c>
      <c r="D1375" s="22">
        <v>24</v>
      </c>
      <c r="E1375" s="110">
        <f t="shared" ref="E1375" si="240">SUM(B1375:D1375)</f>
        <v>31</v>
      </c>
      <c r="F1375" s="22">
        <v>5</v>
      </c>
      <c r="G1375" s="22">
        <v>26</v>
      </c>
      <c r="J1375" s="1">
        <f>SUM(E1354:E1375)</f>
        <v>1020</v>
      </c>
    </row>
    <row r="1377" spans="1:10" ht="15.75" x14ac:dyDescent="0.2">
      <c r="A1377" s="13" t="s">
        <v>49</v>
      </c>
      <c r="B1377" s="77" t="s">
        <v>240</v>
      </c>
      <c r="C1377" s="78" t="s">
        <v>242</v>
      </c>
      <c r="D1377" s="79" t="s">
        <v>241</v>
      </c>
      <c r="E1377" s="78" t="s">
        <v>238</v>
      </c>
      <c r="F1377" s="77" t="s">
        <v>243</v>
      </c>
      <c r="G1377" s="79" t="s">
        <v>206</v>
      </c>
    </row>
    <row r="1378" spans="1:10" x14ac:dyDescent="0.2">
      <c r="A1378" s="25" t="s">
        <v>47</v>
      </c>
      <c r="B1378" s="25">
        <v>131</v>
      </c>
      <c r="C1378" s="25">
        <v>8</v>
      </c>
      <c r="D1378" s="25">
        <v>110</v>
      </c>
      <c r="E1378" s="110">
        <f t="shared" ref="E1378:E1383" si="241">SUM(B1378:D1378)</f>
        <v>249</v>
      </c>
      <c r="F1378" s="25">
        <v>131</v>
      </c>
      <c r="G1378" s="25">
        <v>118</v>
      </c>
    </row>
    <row r="1379" spans="1:10" x14ac:dyDescent="0.2">
      <c r="A1379" s="22" t="s">
        <v>46</v>
      </c>
      <c r="B1379" s="22">
        <v>370</v>
      </c>
      <c r="C1379" s="22">
        <v>21</v>
      </c>
      <c r="D1379" s="22">
        <v>348</v>
      </c>
      <c r="E1379" s="110">
        <f t="shared" si="241"/>
        <v>739</v>
      </c>
      <c r="F1379" s="22">
        <v>366</v>
      </c>
      <c r="G1379" s="22">
        <v>373</v>
      </c>
    </row>
    <row r="1380" spans="1:10" x14ac:dyDescent="0.2">
      <c r="A1380" s="25" t="s">
        <v>45</v>
      </c>
      <c r="B1380" s="25">
        <v>14</v>
      </c>
      <c r="C1380" s="25"/>
      <c r="D1380" s="25">
        <v>4</v>
      </c>
      <c r="E1380" s="110">
        <f t="shared" si="241"/>
        <v>18</v>
      </c>
      <c r="F1380" s="25">
        <v>14</v>
      </c>
      <c r="G1380" s="25">
        <v>4</v>
      </c>
    </row>
    <row r="1381" spans="1:10" x14ac:dyDescent="0.2">
      <c r="A1381" s="22" t="s">
        <v>44</v>
      </c>
      <c r="B1381" s="22">
        <v>1</v>
      </c>
      <c r="C1381" s="22"/>
      <c r="D1381" s="22">
        <v>1</v>
      </c>
      <c r="E1381" s="110">
        <f t="shared" si="241"/>
        <v>2</v>
      </c>
      <c r="F1381" s="22">
        <v>1</v>
      </c>
      <c r="G1381" s="22">
        <v>1</v>
      </c>
    </row>
    <row r="1382" spans="1:10" x14ac:dyDescent="0.2">
      <c r="A1382" s="25" t="s">
        <v>43</v>
      </c>
      <c r="B1382" s="25">
        <v>2</v>
      </c>
      <c r="C1382" s="25"/>
      <c r="D1382" s="25"/>
      <c r="E1382" s="110">
        <f t="shared" si="241"/>
        <v>2</v>
      </c>
      <c r="F1382" s="25">
        <v>2</v>
      </c>
      <c r="G1382" s="25"/>
    </row>
    <row r="1383" spans="1:10" x14ac:dyDescent="0.2">
      <c r="A1383" s="22" t="s">
        <v>0</v>
      </c>
      <c r="B1383" s="22">
        <v>3</v>
      </c>
      <c r="C1383" s="22"/>
      <c r="D1383" s="22">
        <v>7</v>
      </c>
      <c r="E1383" s="110">
        <f t="shared" si="241"/>
        <v>10</v>
      </c>
      <c r="F1383" s="22">
        <v>3</v>
      </c>
      <c r="G1383" s="22">
        <v>7</v>
      </c>
      <c r="J1383" s="1">
        <f>SUM(E1378:E1383)</f>
        <v>1020</v>
      </c>
    </row>
    <row r="1385" spans="1:10" ht="15.75" x14ac:dyDescent="0.2">
      <c r="A1385" s="13" t="s">
        <v>34</v>
      </c>
      <c r="B1385" s="77" t="s">
        <v>240</v>
      </c>
      <c r="C1385" s="78" t="s">
        <v>242</v>
      </c>
      <c r="D1385" s="79" t="s">
        <v>241</v>
      </c>
      <c r="E1385" s="78" t="s">
        <v>238</v>
      </c>
      <c r="F1385" s="77" t="s">
        <v>243</v>
      </c>
      <c r="G1385" s="79" t="s">
        <v>206</v>
      </c>
    </row>
    <row r="1386" spans="1:10" x14ac:dyDescent="0.2">
      <c r="A1386" s="11" t="s">
        <v>33</v>
      </c>
      <c r="B1386" s="11"/>
      <c r="C1386" s="11"/>
      <c r="D1386" s="11">
        <v>6</v>
      </c>
      <c r="E1386" s="110">
        <f t="shared" ref="E1386:E1394" si="242">SUM(B1386:D1386)</f>
        <v>6</v>
      </c>
      <c r="F1386" s="11"/>
      <c r="G1386" s="11">
        <v>6</v>
      </c>
    </row>
    <row r="1387" spans="1:10" x14ac:dyDescent="0.2">
      <c r="A1387" s="4" t="s">
        <v>32</v>
      </c>
      <c r="B1387" s="4">
        <v>2</v>
      </c>
      <c r="C1387" s="4"/>
      <c r="D1387" s="4">
        <v>7</v>
      </c>
      <c r="E1387" s="110">
        <f t="shared" si="242"/>
        <v>9</v>
      </c>
      <c r="F1387" s="4">
        <v>2</v>
      </c>
      <c r="G1387" s="4">
        <v>7</v>
      </c>
    </row>
    <row r="1388" spans="1:10" x14ac:dyDescent="0.2">
      <c r="A1388" s="11" t="s">
        <v>31</v>
      </c>
      <c r="B1388" s="11">
        <v>159</v>
      </c>
      <c r="C1388" s="11"/>
      <c r="D1388" s="11">
        <v>6</v>
      </c>
      <c r="E1388" s="110">
        <f t="shared" si="242"/>
        <v>165</v>
      </c>
      <c r="F1388" s="11">
        <v>159</v>
      </c>
      <c r="G1388" s="11">
        <v>6</v>
      </c>
    </row>
    <row r="1389" spans="1:10" x14ac:dyDescent="0.2">
      <c r="A1389" s="4" t="s">
        <v>30</v>
      </c>
      <c r="B1389" s="4"/>
      <c r="C1389" s="4"/>
      <c r="D1389" s="4">
        <v>1</v>
      </c>
      <c r="E1389" s="110">
        <f t="shared" si="242"/>
        <v>1</v>
      </c>
      <c r="F1389" s="4"/>
      <c r="G1389" s="4">
        <v>1</v>
      </c>
    </row>
    <row r="1390" spans="1:10" x14ac:dyDescent="0.2">
      <c r="A1390" s="11" t="s">
        <v>29</v>
      </c>
      <c r="B1390" s="11">
        <v>3</v>
      </c>
      <c r="C1390" s="11">
        <v>1</v>
      </c>
      <c r="D1390" s="11">
        <v>2</v>
      </c>
      <c r="E1390" s="110">
        <f t="shared" si="242"/>
        <v>6</v>
      </c>
      <c r="F1390" s="11">
        <v>3</v>
      </c>
      <c r="G1390" s="11">
        <v>3</v>
      </c>
    </row>
    <row r="1391" spans="1:10" x14ac:dyDescent="0.2">
      <c r="A1391" s="4" t="s">
        <v>28</v>
      </c>
      <c r="B1391" s="4">
        <v>44</v>
      </c>
      <c r="C1391" s="4"/>
      <c r="D1391" s="4"/>
      <c r="E1391" s="110">
        <f t="shared" si="242"/>
        <v>44</v>
      </c>
      <c r="F1391" s="4">
        <v>44</v>
      </c>
      <c r="G1391" s="4"/>
    </row>
    <row r="1392" spans="1:10" x14ac:dyDescent="0.2">
      <c r="A1392" s="11" t="s">
        <v>27</v>
      </c>
      <c r="B1392" s="11">
        <v>148</v>
      </c>
      <c r="C1392" s="11"/>
      <c r="D1392" s="11"/>
      <c r="E1392" s="110">
        <f t="shared" si="242"/>
        <v>148</v>
      </c>
      <c r="F1392" s="11">
        <v>148</v>
      </c>
      <c r="G1392" s="11"/>
    </row>
    <row r="1393" spans="1:10" x14ac:dyDescent="0.2">
      <c r="A1393" s="4" t="s">
        <v>26</v>
      </c>
      <c r="B1393" s="4">
        <v>161</v>
      </c>
      <c r="C1393" s="4"/>
      <c r="D1393" s="4"/>
      <c r="E1393" s="110">
        <f t="shared" si="242"/>
        <v>161</v>
      </c>
      <c r="F1393" s="4">
        <v>161</v>
      </c>
      <c r="G1393" s="4"/>
    </row>
    <row r="1394" spans="1:10" x14ac:dyDescent="0.2">
      <c r="A1394" s="11" t="s">
        <v>0</v>
      </c>
      <c r="B1394" s="11">
        <v>4</v>
      </c>
      <c r="C1394" s="11">
        <v>28</v>
      </c>
      <c r="D1394" s="11">
        <v>448</v>
      </c>
      <c r="E1394" s="110">
        <f t="shared" si="242"/>
        <v>480</v>
      </c>
      <c r="F1394" s="11"/>
      <c r="G1394" s="11">
        <v>480</v>
      </c>
      <c r="J1394" s="1">
        <f>SUM(E1386:E1394)</f>
        <v>1020</v>
      </c>
    </row>
    <row r="1396" spans="1:10" ht="15.75" x14ac:dyDescent="0.2">
      <c r="A1396" s="13" t="s">
        <v>25</v>
      </c>
      <c r="B1396" s="77" t="s">
        <v>240</v>
      </c>
      <c r="C1396" s="78" t="s">
        <v>242</v>
      </c>
      <c r="D1396" s="79" t="s">
        <v>241</v>
      </c>
      <c r="E1396" s="78" t="s">
        <v>238</v>
      </c>
      <c r="F1396" s="77" t="s">
        <v>243</v>
      </c>
      <c r="G1396" s="79" t="s">
        <v>206</v>
      </c>
    </row>
    <row r="1397" spans="1:10" x14ac:dyDescent="0.2">
      <c r="A1397" s="11" t="s">
        <v>24</v>
      </c>
      <c r="B1397" s="11">
        <v>16</v>
      </c>
      <c r="C1397" s="11"/>
      <c r="D1397" s="11">
        <v>13</v>
      </c>
      <c r="E1397" s="110">
        <f>SUM(B1397:D1397)</f>
        <v>29</v>
      </c>
      <c r="F1397" s="11">
        <v>16</v>
      </c>
      <c r="G1397" s="11">
        <v>13</v>
      </c>
    </row>
    <row r="1398" spans="1:10" x14ac:dyDescent="0.2">
      <c r="A1398" s="4" t="s">
        <v>23</v>
      </c>
      <c r="B1398" s="4">
        <v>73</v>
      </c>
      <c r="C1398" s="4"/>
      <c r="D1398" s="4">
        <v>9</v>
      </c>
      <c r="E1398" s="110">
        <f t="shared" ref="E1398:E1410" si="243">SUM(B1398:D1398)</f>
        <v>82</v>
      </c>
      <c r="F1398" s="4">
        <v>73</v>
      </c>
      <c r="G1398" s="4">
        <v>9</v>
      </c>
    </row>
    <row r="1399" spans="1:10" x14ac:dyDescent="0.2">
      <c r="A1399" s="11" t="s">
        <v>22</v>
      </c>
      <c r="B1399" s="11">
        <v>89</v>
      </c>
      <c r="C1399" s="11"/>
      <c r="D1399" s="11">
        <v>17</v>
      </c>
      <c r="E1399" s="110">
        <f t="shared" si="243"/>
        <v>106</v>
      </c>
      <c r="F1399" s="11">
        <v>89</v>
      </c>
      <c r="G1399" s="11">
        <v>17</v>
      </c>
    </row>
    <row r="1400" spans="1:10" x14ac:dyDescent="0.2">
      <c r="A1400" s="4" t="s">
        <v>21</v>
      </c>
      <c r="B1400" s="4">
        <v>72</v>
      </c>
      <c r="C1400" s="4">
        <v>1</v>
      </c>
      <c r="D1400" s="4">
        <v>1</v>
      </c>
      <c r="E1400" s="110">
        <f t="shared" si="243"/>
        <v>74</v>
      </c>
      <c r="F1400" s="4">
        <v>72</v>
      </c>
      <c r="G1400" s="4">
        <v>2</v>
      </c>
    </row>
    <row r="1401" spans="1:10" x14ac:dyDescent="0.2">
      <c r="A1401" s="11" t="s">
        <v>20</v>
      </c>
      <c r="B1401" s="11">
        <v>100</v>
      </c>
      <c r="C1401" s="11"/>
      <c r="D1401" s="11">
        <v>10</v>
      </c>
      <c r="E1401" s="110">
        <f t="shared" si="243"/>
        <v>110</v>
      </c>
      <c r="F1401" s="11">
        <v>100</v>
      </c>
      <c r="G1401" s="11">
        <v>10</v>
      </c>
    </row>
    <row r="1402" spans="1:10" x14ac:dyDescent="0.2">
      <c r="A1402" s="4" t="s">
        <v>19</v>
      </c>
      <c r="B1402" s="4">
        <v>100</v>
      </c>
      <c r="C1402" s="4">
        <v>28</v>
      </c>
      <c r="D1402" s="4">
        <v>18</v>
      </c>
      <c r="E1402" s="110">
        <f t="shared" si="243"/>
        <v>146</v>
      </c>
      <c r="F1402" s="4">
        <v>100</v>
      </c>
      <c r="G1402" s="4">
        <v>46</v>
      </c>
    </row>
    <row r="1403" spans="1:10" x14ac:dyDescent="0.2">
      <c r="A1403" s="11" t="s">
        <v>18</v>
      </c>
      <c r="B1403" s="11">
        <v>12</v>
      </c>
      <c r="C1403" s="11"/>
      <c r="D1403" s="11">
        <v>179</v>
      </c>
      <c r="E1403" s="110">
        <f t="shared" si="243"/>
        <v>191</v>
      </c>
      <c r="F1403" s="11">
        <v>12</v>
      </c>
      <c r="G1403" s="11">
        <v>179</v>
      </c>
    </row>
    <row r="1404" spans="1:10" x14ac:dyDescent="0.2">
      <c r="A1404" s="4" t="s">
        <v>17</v>
      </c>
      <c r="B1404" s="4"/>
      <c r="C1404" s="4"/>
      <c r="D1404" s="4">
        <v>93</v>
      </c>
      <c r="E1404" s="110">
        <f t="shared" si="243"/>
        <v>93</v>
      </c>
      <c r="F1404" s="4"/>
      <c r="G1404" s="4">
        <v>93</v>
      </c>
    </row>
    <row r="1405" spans="1:10" x14ac:dyDescent="0.2">
      <c r="A1405" s="21" t="s">
        <v>16</v>
      </c>
      <c r="B1405" s="21"/>
      <c r="C1405" s="21"/>
      <c r="D1405" s="21">
        <v>70</v>
      </c>
      <c r="E1405" s="110">
        <f t="shared" si="243"/>
        <v>70</v>
      </c>
      <c r="F1405" s="21"/>
      <c r="G1405" s="21">
        <v>70</v>
      </c>
    </row>
    <row r="1406" spans="1:10" x14ac:dyDescent="0.2">
      <c r="A1406" s="20" t="s">
        <v>15</v>
      </c>
      <c r="B1406" s="20"/>
      <c r="C1406" s="20"/>
      <c r="D1406" s="20"/>
      <c r="E1406" s="110"/>
      <c r="F1406" s="20"/>
      <c r="G1406" s="20"/>
    </row>
    <row r="1407" spans="1:10" x14ac:dyDescent="0.2">
      <c r="A1407" s="4" t="s">
        <v>14</v>
      </c>
      <c r="B1407" s="4"/>
      <c r="C1407" s="4"/>
      <c r="D1407" s="4"/>
      <c r="E1407" s="110"/>
      <c r="F1407" s="4"/>
      <c r="G1407" s="4"/>
    </row>
    <row r="1408" spans="1:10" x14ac:dyDescent="0.2">
      <c r="A1408" s="17" t="s">
        <v>13</v>
      </c>
      <c r="B1408" s="17">
        <v>6</v>
      </c>
      <c r="C1408" s="17"/>
      <c r="D1408" s="17">
        <v>2</v>
      </c>
      <c r="E1408" s="110">
        <f t="shared" si="243"/>
        <v>8</v>
      </c>
      <c r="F1408" s="17">
        <v>6</v>
      </c>
      <c r="G1408" s="17">
        <v>2</v>
      </c>
    </row>
    <row r="1409" spans="1:10" x14ac:dyDescent="0.2">
      <c r="A1409" s="4" t="s">
        <v>12</v>
      </c>
      <c r="B1409" s="4">
        <v>4</v>
      </c>
      <c r="C1409" s="4"/>
      <c r="D1409" s="4">
        <v>3</v>
      </c>
      <c r="E1409" s="110">
        <f t="shared" si="243"/>
        <v>7</v>
      </c>
      <c r="F1409" s="4">
        <v>4</v>
      </c>
      <c r="G1409" s="4">
        <v>3</v>
      </c>
    </row>
    <row r="1410" spans="1:10" x14ac:dyDescent="0.2">
      <c r="A1410" s="14" t="s">
        <v>11</v>
      </c>
      <c r="B1410" s="14">
        <v>45</v>
      </c>
      <c r="C1410" s="14">
        <v>0</v>
      </c>
      <c r="D1410" s="14">
        <v>59</v>
      </c>
      <c r="E1410" s="110">
        <f t="shared" si="243"/>
        <v>104</v>
      </c>
      <c r="F1410" s="14">
        <v>45</v>
      </c>
      <c r="G1410" s="14">
        <v>59</v>
      </c>
      <c r="J1410" s="1">
        <f>SUM(E1397:E1410)</f>
        <v>1020</v>
      </c>
    </row>
    <row r="1412" spans="1:10" ht="15.75" x14ac:dyDescent="0.2">
      <c r="A1412" s="13" t="s">
        <v>10</v>
      </c>
      <c r="B1412" s="77" t="s">
        <v>240</v>
      </c>
      <c r="C1412" s="78" t="s">
        <v>242</v>
      </c>
      <c r="D1412" s="79" t="s">
        <v>241</v>
      </c>
      <c r="E1412" s="78" t="s">
        <v>238</v>
      </c>
      <c r="F1412" s="77" t="s">
        <v>243</v>
      </c>
      <c r="G1412" s="79" t="s">
        <v>206</v>
      </c>
    </row>
    <row r="1413" spans="1:10" x14ac:dyDescent="0.2">
      <c r="A1413" s="11" t="s">
        <v>8</v>
      </c>
      <c r="B1413" s="11">
        <v>30</v>
      </c>
      <c r="C1413" s="11"/>
      <c r="D1413" s="11">
        <v>20</v>
      </c>
      <c r="E1413" s="110">
        <f t="shared" ref="E1413:E1421" si="244">SUM(B1413:D1413)</f>
        <v>50</v>
      </c>
      <c r="F1413" s="11">
        <v>30</v>
      </c>
      <c r="G1413" s="11">
        <v>20</v>
      </c>
    </row>
    <row r="1414" spans="1:10" x14ac:dyDescent="0.2">
      <c r="A1414" s="4" t="s">
        <v>7</v>
      </c>
      <c r="B1414" s="4">
        <v>170</v>
      </c>
      <c r="C1414" s="4"/>
      <c r="D1414" s="4">
        <v>46</v>
      </c>
      <c r="E1414" s="110">
        <f t="shared" si="244"/>
        <v>216</v>
      </c>
      <c r="F1414" s="4">
        <v>170</v>
      </c>
      <c r="G1414" s="4">
        <v>46</v>
      </c>
    </row>
    <row r="1415" spans="1:10" x14ac:dyDescent="0.2">
      <c r="A1415" s="11" t="s">
        <v>6</v>
      </c>
      <c r="B1415" s="11">
        <v>101</v>
      </c>
      <c r="C1415" s="11">
        <v>1</v>
      </c>
      <c r="D1415" s="11">
        <v>8</v>
      </c>
      <c r="E1415" s="110">
        <f t="shared" si="244"/>
        <v>110</v>
      </c>
      <c r="F1415" s="11">
        <v>101</v>
      </c>
      <c r="G1415" s="11">
        <v>9</v>
      </c>
    </row>
    <row r="1416" spans="1:10" x14ac:dyDescent="0.2">
      <c r="A1416" s="4" t="s">
        <v>5</v>
      </c>
      <c r="B1416" s="4">
        <v>94</v>
      </c>
      <c r="C1416" s="4">
        <v>5</v>
      </c>
      <c r="D1416" s="4">
        <v>12</v>
      </c>
      <c r="E1416" s="110">
        <f t="shared" si="244"/>
        <v>111</v>
      </c>
      <c r="F1416" s="4">
        <v>94</v>
      </c>
      <c r="G1416" s="4">
        <v>17</v>
      </c>
    </row>
    <row r="1417" spans="1:10" x14ac:dyDescent="0.2">
      <c r="A1417" s="11" t="s">
        <v>4</v>
      </c>
      <c r="B1417" s="11">
        <v>54</v>
      </c>
      <c r="C1417" s="11">
        <v>12</v>
      </c>
      <c r="D1417" s="11">
        <v>11</v>
      </c>
      <c r="E1417" s="110">
        <f t="shared" si="244"/>
        <v>77</v>
      </c>
      <c r="F1417" s="11">
        <v>54</v>
      </c>
      <c r="G1417" s="11">
        <v>23</v>
      </c>
    </row>
    <row r="1418" spans="1:10" x14ac:dyDescent="0.2">
      <c r="A1418" s="4" t="s">
        <v>3</v>
      </c>
      <c r="B1418" s="4">
        <v>43</v>
      </c>
      <c r="C1418" s="4">
        <v>11</v>
      </c>
      <c r="D1418" s="4">
        <v>84</v>
      </c>
      <c r="E1418" s="110">
        <f t="shared" si="244"/>
        <v>138</v>
      </c>
      <c r="F1418" s="4">
        <v>43</v>
      </c>
      <c r="G1418" s="4">
        <v>95</v>
      </c>
    </row>
    <row r="1419" spans="1:10" x14ac:dyDescent="0.2">
      <c r="A1419" s="11" t="s">
        <v>2</v>
      </c>
      <c r="B1419" s="11">
        <v>8</v>
      </c>
      <c r="C1419" s="11"/>
      <c r="D1419" s="11">
        <v>119</v>
      </c>
      <c r="E1419" s="110">
        <f t="shared" si="244"/>
        <v>127</v>
      </c>
      <c r="F1419" s="11">
        <v>8</v>
      </c>
      <c r="G1419" s="11">
        <v>119</v>
      </c>
    </row>
    <row r="1420" spans="1:10" x14ac:dyDescent="0.2">
      <c r="A1420" s="4" t="s">
        <v>1</v>
      </c>
      <c r="B1420" s="4"/>
      <c r="C1420" s="4"/>
      <c r="D1420" s="4">
        <v>90</v>
      </c>
      <c r="E1420" s="110">
        <f t="shared" si="244"/>
        <v>90</v>
      </c>
      <c r="F1420" s="4"/>
      <c r="G1420" s="4">
        <v>90</v>
      </c>
    </row>
    <row r="1421" spans="1:10" x14ac:dyDescent="0.2">
      <c r="A1421" s="7" t="s">
        <v>0</v>
      </c>
      <c r="B1421" s="7">
        <v>17</v>
      </c>
      <c r="C1421" s="7"/>
      <c r="D1421" s="7">
        <v>84</v>
      </c>
      <c r="E1421" s="110">
        <f t="shared" si="244"/>
        <v>101</v>
      </c>
      <c r="F1421" s="7">
        <v>17</v>
      </c>
      <c r="G1421" s="7">
        <v>84</v>
      </c>
      <c r="J1421" s="1">
        <f>SUM(E1413:E1421)</f>
        <v>1020</v>
      </c>
    </row>
    <row r="1424" spans="1:10" ht="26.25" x14ac:dyDescent="0.4">
      <c r="A1424" s="45" t="s">
        <v>219</v>
      </c>
    </row>
    <row r="1426" spans="1:10" ht="15.75" x14ac:dyDescent="0.2">
      <c r="A1426" s="13" t="s">
        <v>203</v>
      </c>
      <c r="B1426" s="77" t="s">
        <v>240</v>
      </c>
      <c r="C1426" s="78" t="s">
        <v>242</v>
      </c>
      <c r="D1426" s="79" t="s">
        <v>241</v>
      </c>
      <c r="E1426" s="78" t="s">
        <v>238</v>
      </c>
      <c r="F1426" s="77" t="s">
        <v>243</v>
      </c>
      <c r="G1426" s="79" t="s">
        <v>206</v>
      </c>
    </row>
    <row r="1427" spans="1:10" x14ac:dyDescent="0.2">
      <c r="A1427" s="56" t="s">
        <v>234</v>
      </c>
      <c r="B1427" s="56">
        <v>19</v>
      </c>
      <c r="C1427" s="56">
        <v>10</v>
      </c>
      <c r="D1427" s="56">
        <v>2047</v>
      </c>
      <c r="E1427" s="110">
        <f t="shared" ref="E1427:E1430" si="245">SUM(B1427:D1427)</f>
        <v>2076</v>
      </c>
      <c r="F1427" s="56">
        <v>12</v>
      </c>
      <c r="G1427" s="56">
        <v>2064</v>
      </c>
    </row>
    <row r="1428" spans="1:10" x14ac:dyDescent="0.2">
      <c r="A1428" s="4" t="s">
        <v>201</v>
      </c>
      <c r="B1428" s="4">
        <v>1392</v>
      </c>
      <c r="C1428" s="4"/>
      <c r="D1428" s="4">
        <v>24</v>
      </c>
      <c r="E1428" s="110">
        <f t="shared" si="245"/>
        <v>1416</v>
      </c>
      <c r="F1428" s="4">
        <v>1392</v>
      </c>
      <c r="G1428" s="4">
        <v>24</v>
      </c>
    </row>
    <row r="1429" spans="1:10" x14ac:dyDescent="0.2">
      <c r="A1429" s="25" t="s">
        <v>200</v>
      </c>
      <c r="B1429" s="25">
        <v>37</v>
      </c>
      <c r="C1429" s="25"/>
      <c r="D1429" s="25">
        <v>1</v>
      </c>
      <c r="E1429" s="110">
        <f t="shared" si="245"/>
        <v>38</v>
      </c>
      <c r="F1429" s="25">
        <v>37</v>
      </c>
      <c r="G1429" s="25">
        <v>1</v>
      </c>
    </row>
    <row r="1430" spans="1:10" x14ac:dyDescent="0.2">
      <c r="A1430" s="30" t="s">
        <v>199</v>
      </c>
      <c r="B1430" s="30">
        <v>1</v>
      </c>
      <c r="C1430" s="30"/>
      <c r="D1430" s="30"/>
      <c r="E1430" s="110">
        <f t="shared" si="245"/>
        <v>1</v>
      </c>
      <c r="F1430" s="30">
        <v>1</v>
      </c>
      <c r="G1430" s="30"/>
      <c r="J1430" s="1">
        <f>SUM(E1427:E1430)</f>
        <v>3531</v>
      </c>
    </row>
    <row r="1432" spans="1:10" ht="15.75" x14ac:dyDescent="0.2">
      <c r="A1432" s="13" t="s">
        <v>198</v>
      </c>
      <c r="B1432" s="77" t="s">
        <v>240</v>
      </c>
      <c r="C1432" s="78" t="s">
        <v>242</v>
      </c>
      <c r="D1432" s="79" t="s">
        <v>241</v>
      </c>
      <c r="E1432" s="78" t="s">
        <v>238</v>
      </c>
      <c r="F1432" s="77" t="s">
        <v>243</v>
      </c>
      <c r="G1432" s="79" t="s">
        <v>206</v>
      </c>
    </row>
    <row r="1433" spans="1:10" x14ac:dyDescent="0.2">
      <c r="A1433" s="29" t="s">
        <v>196</v>
      </c>
      <c r="B1433" s="29">
        <v>292</v>
      </c>
      <c r="C1433" s="29">
        <v>1</v>
      </c>
      <c r="D1433" s="29">
        <v>425</v>
      </c>
      <c r="E1433" s="110">
        <f t="shared" ref="E1433:E1441" si="246">SUM(B1433:D1433)</f>
        <v>718</v>
      </c>
      <c r="F1433" s="29">
        <v>290</v>
      </c>
      <c r="G1433" s="29">
        <v>428</v>
      </c>
    </row>
    <row r="1434" spans="1:10" x14ac:dyDescent="0.2">
      <c r="A1434" s="4" t="s">
        <v>195</v>
      </c>
      <c r="B1434" s="4">
        <v>224</v>
      </c>
      <c r="C1434" s="4">
        <v>2</v>
      </c>
      <c r="D1434" s="4">
        <v>353</v>
      </c>
      <c r="E1434" s="110">
        <f t="shared" si="246"/>
        <v>579</v>
      </c>
      <c r="F1434" s="4">
        <v>223</v>
      </c>
      <c r="G1434" s="4">
        <v>356</v>
      </c>
    </row>
    <row r="1435" spans="1:10" x14ac:dyDescent="0.2">
      <c r="A1435" s="29" t="s">
        <v>194</v>
      </c>
      <c r="B1435" s="29">
        <v>94</v>
      </c>
      <c r="C1435" s="29">
        <v>1</v>
      </c>
      <c r="D1435" s="29">
        <v>131</v>
      </c>
      <c r="E1435" s="110">
        <f t="shared" si="246"/>
        <v>226</v>
      </c>
      <c r="F1435" s="29">
        <v>92</v>
      </c>
      <c r="G1435" s="29">
        <v>134</v>
      </c>
    </row>
    <row r="1436" spans="1:10" x14ac:dyDescent="0.2">
      <c r="A1436" s="4" t="s">
        <v>193</v>
      </c>
      <c r="B1436" s="4">
        <v>456</v>
      </c>
      <c r="C1436" s="4">
        <v>5</v>
      </c>
      <c r="D1436" s="4">
        <v>696</v>
      </c>
      <c r="E1436" s="110">
        <f t="shared" si="246"/>
        <v>1157</v>
      </c>
      <c r="F1436" s="4">
        <v>455</v>
      </c>
      <c r="G1436" s="4">
        <v>702</v>
      </c>
    </row>
    <row r="1437" spans="1:10" x14ac:dyDescent="0.2">
      <c r="A1437" s="29" t="s">
        <v>192</v>
      </c>
      <c r="B1437" s="29">
        <v>337</v>
      </c>
      <c r="C1437" s="29">
        <v>1</v>
      </c>
      <c r="D1437" s="29">
        <v>405</v>
      </c>
      <c r="E1437" s="110">
        <f t="shared" si="246"/>
        <v>743</v>
      </c>
      <c r="F1437" s="29">
        <v>336</v>
      </c>
      <c r="G1437" s="29">
        <v>407</v>
      </c>
    </row>
    <row r="1438" spans="1:10" x14ac:dyDescent="0.2">
      <c r="A1438" s="4" t="s">
        <v>191</v>
      </c>
      <c r="B1438" s="4">
        <v>43</v>
      </c>
      <c r="C1438" s="4"/>
      <c r="D1438" s="4">
        <v>55</v>
      </c>
      <c r="E1438" s="110">
        <f t="shared" si="246"/>
        <v>98</v>
      </c>
      <c r="F1438" s="4">
        <v>43</v>
      </c>
      <c r="G1438" s="4">
        <v>55</v>
      </c>
    </row>
    <row r="1439" spans="1:10" x14ac:dyDescent="0.2">
      <c r="A1439" s="29" t="s">
        <v>190</v>
      </c>
      <c r="B1439" s="29">
        <v>2</v>
      </c>
      <c r="C1439" s="29"/>
      <c r="D1439" s="29">
        <v>4</v>
      </c>
      <c r="E1439" s="110">
        <f t="shared" si="246"/>
        <v>6</v>
      </c>
      <c r="F1439" s="29">
        <v>2</v>
      </c>
      <c r="G1439" s="29">
        <v>4</v>
      </c>
    </row>
    <row r="1440" spans="1:10" x14ac:dyDescent="0.2">
      <c r="A1440" s="4" t="s">
        <v>189</v>
      </c>
      <c r="B1440" s="4">
        <v>1</v>
      </c>
      <c r="C1440" s="4"/>
      <c r="D1440" s="4"/>
      <c r="E1440" s="110">
        <f t="shared" si="246"/>
        <v>1</v>
      </c>
      <c r="F1440" s="4">
        <v>1</v>
      </c>
      <c r="G1440" s="4"/>
    </row>
    <row r="1441" spans="1:10" x14ac:dyDescent="0.2">
      <c r="A1441" s="29" t="s">
        <v>0</v>
      </c>
      <c r="B1441" s="29"/>
      <c r="C1441" s="29"/>
      <c r="D1441" s="29">
        <v>3</v>
      </c>
      <c r="E1441" s="110">
        <f t="shared" si="246"/>
        <v>3</v>
      </c>
      <c r="F1441" s="29"/>
      <c r="G1441" s="29">
        <v>3</v>
      </c>
      <c r="J1441" s="1">
        <f>SUM(E1433:E1441)</f>
        <v>3531</v>
      </c>
    </row>
    <row r="1443" spans="1:10" ht="15.75" x14ac:dyDescent="0.2">
      <c r="A1443" s="13" t="s">
        <v>181</v>
      </c>
      <c r="B1443" s="77" t="s">
        <v>240</v>
      </c>
      <c r="C1443" s="78" t="s">
        <v>242</v>
      </c>
      <c r="D1443" s="79" t="s">
        <v>241</v>
      </c>
      <c r="E1443" s="78" t="s">
        <v>238</v>
      </c>
      <c r="F1443" s="77" t="s">
        <v>243</v>
      </c>
      <c r="G1443" s="79" t="s">
        <v>206</v>
      </c>
    </row>
    <row r="1444" spans="1:10" x14ac:dyDescent="0.2">
      <c r="A1444" s="25" t="s">
        <v>179</v>
      </c>
      <c r="B1444" s="25">
        <v>36</v>
      </c>
      <c r="C1444" s="25"/>
      <c r="D1444" s="25">
        <v>83</v>
      </c>
      <c r="E1444" s="110">
        <f t="shared" ref="E1444:E1452" si="247">SUM(B1444:D1444)</f>
        <v>119</v>
      </c>
      <c r="F1444" s="25">
        <v>36</v>
      </c>
      <c r="G1444" s="25">
        <v>83</v>
      </c>
    </row>
    <row r="1445" spans="1:10" x14ac:dyDescent="0.2">
      <c r="A1445" s="22" t="s">
        <v>178</v>
      </c>
      <c r="B1445" s="22">
        <v>200</v>
      </c>
      <c r="C1445" s="22">
        <v>1</v>
      </c>
      <c r="D1445" s="22">
        <v>274</v>
      </c>
      <c r="E1445" s="110">
        <f t="shared" si="247"/>
        <v>475</v>
      </c>
      <c r="F1445" s="22">
        <v>200</v>
      </c>
      <c r="G1445" s="22">
        <v>275</v>
      </c>
    </row>
    <row r="1446" spans="1:10" x14ac:dyDescent="0.2">
      <c r="A1446" s="25" t="s">
        <v>177</v>
      </c>
      <c r="B1446" s="25">
        <v>605</v>
      </c>
      <c r="C1446" s="25">
        <v>4</v>
      </c>
      <c r="D1446" s="25">
        <v>840</v>
      </c>
      <c r="E1446" s="110">
        <f t="shared" si="247"/>
        <v>1449</v>
      </c>
      <c r="F1446" s="25">
        <v>605</v>
      </c>
      <c r="G1446" s="25">
        <v>844</v>
      </c>
    </row>
    <row r="1447" spans="1:10" x14ac:dyDescent="0.2">
      <c r="A1447" s="22" t="s">
        <v>176</v>
      </c>
      <c r="B1447" s="22">
        <v>411</v>
      </c>
      <c r="C1447" s="22">
        <v>5</v>
      </c>
      <c r="D1447" s="22">
        <v>649</v>
      </c>
      <c r="E1447" s="110">
        <f t="shared" si="247"/>
        <v>1065</v>
      </c>
      <c r="F1447" s="22">
        <v>407</v>
      </c>
      <c r="G1447" s="22">
        <v>658</v>
      </c>
    </row>
    <row r="1448" spans="1:10" x14ac:dyDescent="0.2">
      <c r="A1448" s="25" t="s">
        <v>175</v>
      </c>
      <c r="B1448" s="25">
        <v>161</v>
      </c>
      <c r="C1448" s="25"/>
      <c r="D1448" s="25">
        <v>194</v>
      </c>
      <c r="E1448" s="110">
        <f t="shared" si="247"/>
        <v>355</v>
      </c>
      <c r="F1448" s="25">
        <v>161</v>
      </c>
      <c r="G1448" s="25">
        <v>194</v>
      </c>
    </row>
    <row r="1449" spans="1:10" x14ac:dyDescent="0.2">
      <c r="A1449" s="22" t="s">
        <v>174</v>
      </c>
      <c r="B1449" s="22">
        <v>23</v>
      </c>
      <c r="C1449" s="22"/>
      <c r="D1449" s="22">
        <v>27</v>
      </c>
      <c r="E1449" s="110">
        <f t="shared" si="247"/>
        <v>50</v>
      </c>
      <c r="F1449" s="22">
        <v>23</v>
      </c>
      <c r="G1449" s="22">
        <v>27</v>
      </c>
    </row>
    <row r="1450" spans="1:10" x14ac:dyDescent="0.2">
      <c r="A1450" s="25" t="s">
        <v>173</v>
      </c>
      <c r="B1450" s="25">
        <v>6</v>
      </c>
      <c r="C1450" s="25"/>
      <c r="D1450" s="25">
        <v>6</v>
      </c>
      <c r="E1450" s="110">
        <f t="shared" si="247"/>
        <v>12</v>
      </c>
      <c r="F1450" s="25">
        <v>6</v>
      </c>
      <c r="G1450" s="25">
        <v>6</v>
      </c>
    </row>
    <row r="1451" spans="1:10" x14ac:dyDescent="0.2">
      <c r="A1451" s="22" t="s">
        <v>172</v>
      </c>
      <c r="B1451" s="22">
        <v>2</v>
      </c>
      <c r="C1451" s="22"/>
      <c r="D1451" s="22"/>
      <c r="E1451" s="110">
        <f t="shared" si="247"/>
        <v>2</v>
      </c>
      <c r="F1451" s="22">
        <v>2</v>
      </c>
      <c r="G1451" s="22"/>
    </row>
    <row r="1452" spans="1:10" x14ac:dyDescent="0.2">
      <c r="A1452" s="25" t="s">
        <v>0</v>
      </c>
      <c r="B1452" s="25">
        <v>2</v>
      </c>
      <c r="C1452" s="25"/>
      <c r="D1452" s="25">
        <v>2</v>
      </c>
      <c r="E1452" s="110">
        <f t="shared" si="247"/>
        <v>4</v>
      </c>
      <c r="F1452" s="25">
        <v>2</v>
      </c>
      <c r="G1452" s="25">
        <v>2</v>
      </c>
      <c r="J1452" s="1">
        <f>SUM(E1444:E1452)</f>
        <v>3531</v>
      </c>
    </row>
    <row r="1454" spans="1:10" ht="15.75" x14ac:dyDescent="0.2">
      <c r="A1454" s="13" t="s">
        <v>171</v>
      </c>
      <c r="B1454" s="77" t="s">
        <v>240</v>
      </c>
      <c r="C1454" s="78" t="s">
        <v>242</v>
      </c>
      <c r="D1454" s="79" t="s">
        <v>241</v>
      </c>
      <c r="E1454" s="78" t="s">
        <v>238</v>
      </c>
      <c r="F1454" s="77" t="s">
        <v>243</v>
      </c>
      <c r="G1454" s="79" t="s">
        <v>206</v>
      </c>
    </row>
    <row r="1455" spans="1:10" x14ac:dyDescent="0.2">
      <c r="A1455" s="25" t="s">
        <v>170</v>
      </c>
      <c r="B1455" s="25">
        <v>667</v>
      </c>
      <c r="C1455" s="25">
        <v>4</v>
      </c>
      <c r="D1455" s="25">
        <v>953</v>
      </c>
      <c r="E1455" s="110">
        <f t="shared" ref="E1455:E1457" si="248">SUM(B1455:D1455)</f>
        <v>1624</v>
      </c>
      <c r="F1455" s="25">
        <v>666</v>
      </c>
      <c r="G1455" s="25">
        <v>958</v>
      </c>
    </row>
    <row r="1456" spans="1:10" x14ac:dyDescent="0.2">
      <c r="A1456" s="22" t="s">
        <v>169</v>
      </c>
      <c r="B1456" s="22">
        <v>780</v>
      </c>
      <c r="C1456" s="22">
        <v>6</v>
      </c>
      <c r="D1456" s="22">
        <v>1119</v>
      </c>
      <c r="E1456" s="110">
        <f t="shared" si="248"/>
        <v>1905</v>
      </c>
      <c r="F1456" s="22">
        <v>774</v>
      </c>
      <c r="G1456" s="22">
        <v>1131</v>
      </c>
    </row>
    <row r="1457" spans="1:10" x14ac:dyDescent="0.2">
      <c r="A1457" s="25" t="s">
        <v>0</v>
      </c>
      <c r="B1457" s="25">
        <v>2</v>
      </c>
      <c r="C1457" s="25"/>
      <c r="D1457" s="25"/>
      <c r="E1457" s="110">
        <f t="shared" si="248"/>
        <v>2</v>
      </c>
      <c r="F1457" s="25">
        <v>2</v>
      </c>
      <c r="G1457" s="25"/>
    </row>
    <row r="1458" spans="1:10" x14ac:dyDescent="0.2">
      <c r="J1458" s="1">
        <f>SUM(E1455:E1458)</f>
        <v>3531</v>
      </c>
    </row>
    <row r="1459" spans="1:10" ht="15.75" x14ac:dyDescent="0.2">
      <c r="A1459" s="13" t="s">
        <v>168</v>
      </c>
      <c r="B1459" s="77" t="s">
        <v>240</v>
      </c>
      <c r="C1459" s="78" t="s">
        <v>242</v>
      </c>
      <c r="D1459" s="79" t="s">
        <v>241</v>
      </c>
      <c r="E1459" s="78" t="s">
        <v>238</v>
      </c>
      <c r="F1459" s="77" t="s">
        <v>243</v>
      </c>
      <c r="G1459" s="79" t="s">
        <v>206</v>
      </c>
    </row>
    <row r="1460" spans="1:10" x14ac:dyDescent="0.2">
      <c r="A1460" s="25" t="s">
        <v>166</v>
      </c>
      <c r="B1460" s="25">
        <v>412</v>
      </c>
      <c r="C1460" s="25">
        <v>4</v>
      </c>
      <c r="D1460" s="25">
        <v>496</v>
      </c>
      <c r="E1460" s="110">
        <f t="shared" ref="E1460:E1462" si="249">SUM(B1460:D1460)</f>
        <v>912</v>
      </c>
      <c r="F1460" s="25">
        <v>409</v>
      </c>
      <c r="G1460" s="25">
        <v>503</v>
      </c>
    </row>
    <row r="1461" spans="1:10" x14ac:dyDescent="0.2">
      <c r="A1461" s="22" t="s">
        <v>165</v>
      </c>
      <c r="B1461" s="22">
        <v>1027</v>
      </c>
      <c r="C1461" s="22">
        <v>6</v>
      </c>
      <c r="D1461" s="22">
        <v>1559</v>
      </c>
      <c r="E1461" s="110">
        <f t="shared" si="249"/>
        <v>2592</v>
      </c>
      <c r="F1461" s="22">
        <v>1023</v>
      </c>
      <c r="G1461" s="22">
        <v>1569</v>
      </c>
    </row>
    <row r="1462" spans="1:10" x14ac:dyDescent="0.2">
      <c r="A1462" s="25" t="s">
        <v>164</v>
      </c>
      <c r="B1462" s="25">
        <v>10</v>
      </c>
      <c r="C1462" s="25"/>
      <c r="D1462" s="25">
        <v>17</v>
      </c>
      <c r="E1462" s="110">
        <f t="shared" si="249"/>
        <v>27</v>
      </c>
      <c r="F1462" s="25">
        <v>10</v>
      </c>
      <c r="G1462" s="25">
        <v>17</v>
      </c>
    </row>
    <row r="1463" spans="1:10" x14ac:dyDescent="0.2">
      <c r="A1463" s="22" t="s">
        <v>50</v>
      </c>
      <c r="B1463" s="22"/>
      <c r="C1463" s="22"/>
      <c r="D1463" s="22"/>
      <c r="E1463" s="22"/>
      <c r="F1463" s="22"/>
      <c r="G1463" s="22"/>
      <c r="J1463" s="1">
        <f>SUM(E1460:E1463)</f>
        <v>3531</v>
      </c>
    </row>
    <row r="1465" spans="1:10" ht="15.75" x14ac:dyDescent="0.2">
      <c r="A1465" s="13" t="s">
        <v>163</v>
      </c>
      <c r="B1465" s="77" t="s">
        <v>240</v>
      </c>
      <c r="C1465" s="78" t="s">
        <v>242</v>
      </c>
      <c r="D1465" s="79" t="s">
        <v>241</v>
      </c>
      <c r="E1465" s="78" t="s">
        <v>238</v>
      </c>
      <c r="F1465" s="77" t="s">
        <v>243</v>
      </c>
      <c r="G1465" s="79" t="s">
        <v>206</v>
      </c>
    </row>
    <row r="1466" spans="1:10" x14ac:dyDescent="0.2">
      <c r="A1466" s="25" t="s">
        <v>161</v>
      </c>
      <c r="B1466" s="25">
        <v>569</v>
      </c>
      <c r="C1466" s="25"/>
      <c r="D1466" s="25">
        <v>949</v>
      </c>
      <c r="E1466" s="110">
        <f t="shared" ref="E1466:E1471" si="250">SUM(B1466:D1466)</f>
        <v>1518</v>
      </c>
      <c r="F1466" s="25">
        <v>569</v>
      </c>
      <c r="G1466" s="25">
        <v>949</v>
      </c>
    </row>
    <row r="1467" spans="1:10" x14ac:dyDescent="0.2">
      <c r="A1467" s="22" t="s">
        <v>160</v>
      </c>
      <c r="B1467" s="22">
        <v>657</v>
      </c>
      <c r="C1467" s="22">
        <v>9</v>
      </c>
      <c r="D1467" s="22">
        <v>793</v>
      </c>
      <c r="E1467" s="110">
        <f t="shared" si="250"/>
        <v>1459</v>
      </c>
      <c r="F1467" s="22">
        <v>652</v>
      </c>
      <c r="G1467" s="22">
        <v>807</v>
      </c>
    </row>
    <row r="1468" spans="1:10" x14ac:dyDescent="0.2">
      <c r="A1468" s="25" t="s">
        <v>159</v>
      </c>
      <c r="B1468" s="25">
        <v>154</v>
      </c>
      <c r="C1468" s="25">
        <v>1</v>
      </c>
      <c r="D1468" s="25">
        <v>201</v>
      </c>
      <c r="E1468" s="110">
        <f t="shared" si="250"/>
        <v>356</v>
      </c>
      <c r="F1468" s="25">
        <v>154</v>
      </c>
      <c r="G1468" s="25">
        <v>202</v>
      </c>
    </row>
    <row r="1469" spans="1:10" x14ac:dyDescent="0.2">
      <c r="A1469" s="22" t="s">
        <v>158</v>
      </c>
      <c r="B1469" s="22">
        <v>4</v>
      </c>
      <c r="C1469" s="22"/>
      <c r="D1469" s="22">
        <v>24</v>
      </c>
      <c r="E1469" s="110">
        <f t="shared" si="250"/>
        <v>28</v>
      </c>
      <c r="F1469" s="22">
        <v>4</v>
      </c>
      <c r="G1469" s="22">
        <v>24</v>
      </c>
    </row>
    <row r="1470" spans="1:10" x14ac:dyDescent="0.2">
      <c r="A1470" s="25" t="s">
        <v>157</v>
      </c>
      <c r="B1470" s="25"/>
      <c r="C1470" s="25"/>
      <c r="D1470" s="25"/>
      <c r="E1470" s="25"/>
      <c r="F1470" s="25"/>
      <c r="G1470" s="25"/>
    </row>
    <row r="1471" spans="1:10" x14ac:dyDescent="0.2">
      <c r="A1471" s="22" t="s">
        <v>156</v>
      </c>
      <c r="B1471" s="22">
        <v>64</v>
      </c>
      <c r="C1471" s="22"/>
      <c r="D1471" s="22">
        <v>106</v>
      </c>
      <c r="E1471" s="110">
        <f t="shared" si="250"/>
        <v>170</v>
      </c>
      <c r="F1471" s="22">
        <v>63</v>
      </c>
      <c r="G1471" s="22">
        <v>107</v>
      </c>
      <c r="J1471" s="1">
        <f>SUM(E1466:E1471)</f>
        <v>3531</v>
      </c>
    </row>
    <row r="1472" spans="1:10" x14ac:dyDescent="0.2">
      <c r="A1472" s="25" t="s">
        <v>0</v>
      </c>
      <c r="B1472" s="25"/>
      <c r="C1472" s="25"/>
      <c r="D1472" s="25"/>
      <c r="E1472" s="25"/>
      <c r="F1472" s="25"/>
      <c r="G1472" s="25"/>
    </row>
    <row r="1474" spans="1:10" ht="15.75" x14ac:dyDescent="0.2">
      <c r="A1474" s="13" t="s">
        <v>155</v>
      </c>
      <c r="B1474" s="77" t="s">
        <v>240</v>
      </c>
      <c r="C1474" s="78" t="s">
        <v>242</v>
      </c>
      <c r="D1474" s="79" t="s">
        <v>241</v>
      </c>
      <c r="E1474" s="78" t="s">
        <v>238</v>
      </c>
      <c r="F1474" s="77" t="s">
        <v>243</v>
      </c>
      <c r="G1474" s="79" t="s">
        <v>206</v>
      </c>
    </row>
    <row r="1475" spans="1:10" x14ac:dyDescent="0.2">
      <c r="A1475" s="25" t="s">
        <v>80</v>
      </c>
      <c r="B1475" s="25">
        <v>798</v>
      </c>
      <c r="C1475" s="25"/>
      <c r="D1475" s="25">
        <v>1277</v>
      </c>
      <c r="E1475" s="110">
        <f t="shared" ref="E1475:E1479" si="251">SUM(B1475:D1475)</f>
        <v>2075</v>
      </c>
      <c r="F1475" s="25">
        <v>798</v>
      </c>
      <c r="G1475" s="25">
        <v>1277</v>
      </c>
    </row>
    <row r="1476" spans="1:10" x14ac:dyDescent="0.2">
      <c r="A1476" s="22" t="s">
        <v>153</v>
      </c>
      <c r="B1476" s="22">
        <v>252</v>
      </c>
      <c r="C1476" s="22"/>
      <c r="D1476" s="22">
        <v>330</v>
      </c>
      <c r="E1476" s="110">
        <f t="shared" si="251"/>
        <v>582</v>
      </c>
      <c r="F1476" s="22">
        <v>252</v>
      </c>
      <c r="G1476" s="22">
        <v>330</v>
      </c>
    </row>
    <row r="1477" spans="1:10" x14ac:dyDescent="0.2">
      <c r="A1477" s="25" t="s">
        <v>152</v>
      </c>
      <c r="B1477" s="25">
        <v>248</v>
      </c>
      <c r="C1477" s="25">
        <v>10</v>
      </c>
      <c r="D1477" s="25">
        <v>325</v>
      </c>
      <c r="E1477" s="110">
        <f t="shared" si="251"/>
        <v>583</v>
      </c>
      <c r="F1477" s="25">
        <v>248</v>
      </c>
      <c r="G1477" s="25">
        <v>335</v>
      </c>
    </row>
    <row r="1478" spans="1:10" x14ac:dyDescent="0.2">
      <c r="A1478" s="22" t="s">
        <v>151</v>
      </c>
      <c r="B1478" s="22">
        <v>100</v>
      </c>
      <c r="C1478" s="22"/>
      <c r="D1478" s="22">
        <v>124</v>
      </c>
      <c r="E1478" s="110">
        <f t="shared" si="251"/>
        <v>224</v>
      </c>
      <c r="F1478" s="22">
        <v>100</v>
      </c>
      <c r="G1478" s="22">
        <v>124</v>
      </c>
    </row>
    <row r="1479" spans="1:10" x14ac:dyDescent="0.2">
      <c r="A1479" s="25" t="s">
        <v>150</v>
      </c>
      <c r="B1479" s="25">
        <v>44</v>
      </c>
      <c r="C1479" s="25"/>
      <c r="D1479" s="25">
        <v>23</v>
      </c>
      <c r="E1479" s="110">
        <f t="shared" si="251"/>
        <v>67</v>
      </c>
      <c r="F1479" s="25">
        <v>44</v>
      </c>
      <c r="G1479" s="25">
        <v>23</v>
      </c>
      <c r="J1479" s="1">
        <f>SUM(E1475:E1479)</f>
        <v>3531</v>
      </c>
    </row>
    <row r="1480" spans="1:10" x14ac:dyDescent="0.2">
      <c r="A1480" s="28"/>
    </row>
    <row r="1481" spans="1:10" ht="15.75" x14ac:dyDescent="0.2">
      <c r="A1481" s="27" t="s">
        <v>149</v>
      </c>
      <c r="B1481" s="77" t="s">
        <v>240</v>
      </c>
      <c r="C1481" s="78" t="s">
        <v>242</v>
      </c>
      <c r="D1481" s="79" t="s">
        <v>241</v>
      </c>
      <c r="E1481" s="78" t="s">
        <v>238</v>
      </c>
      <c r="F1481" s="77" t="s">
        <v>243</v>
      </c>
      <c r="G1481" s="79" t="s">
        <v>206</v>
      </c>
    </row>
    <row r="1482" spans="1:10" x14ac:dyDescent="0.2">
      <c r="A1482" s="25" t="s">
        <v>147</v>
      </c>
      <c r="B1482" s="25">
        <v>382</v>
      </c>
      <c r="C1482" s="25">
        <v>3</v>
      </c>
      <c r="D1482" s="25">
        <v>512</v>
      </c>
      <c r="E1482" s="110">
        <f t="shared" ref="E1482:E1486" si="252">SUM(B1482:D1482)</f>
        <v>897</v>
      </c>
      <c r="F1482" s="25">
        <v>379</v>
      </c>
      <c r="G1482" s="25">
        <v>518</v>
      </c>
    </row>
    <row r="1483" spans="1:10" x14ac:dyDescent="0.2">
      <c r="A1483" s="22" t="s">
        <v>146</v>
      </c>
      <c r="B1483" s="22">
        <v>5</v>
      </c>
      <c r="C1483" s="22"/>
      <c r="D1483" s="22">
        <v>26</v>
      </c>
      <c r="E1483" s="110">
        <f t="shared" si="252"/>
        <v>31</v>
      </c>
      <c r="F1483" s="22">
        <v>5</v>
      </c>
      <c r="G1483" s="22">
        <v>26</v>
      </c>
    </row>
    <row r="1484" spans="1:10" x14ac:dyDescent="0.2">
      <c r="A1484" s="25" t="s">
        <v>145</v>
      </c>
      <c r="B1484" s="25">
        <v>259</v>
      </c>
      <c r="C1484" s="25">
        <v>7</v>
      </c>
      <c r="D1484" s="25">
        <v>245</v>
      </c>
      <c r="E1484" s="110">
        <f t="shared" si="252"/>
        <v>511</v>
      </c>
      <c r="F1484" s="25">
        <v>257</v>
      </c>
      <c r="G1484" s="25">
        <v>254</v>
      </c>
    </row>
    <row r="1485" spans="1:10" x14ac:dyDescent="0.2">
      <c r="A1485" s="22" t="s">
        <v>144</v>
      </c>
      <c r="B1485" s="22">
        <v>3</v>
      </c>
      <c r="C1485" s="22"/>
      <c r="D1485" s="22">
        <v>14</v>
      </c>
      <c r="E1485" s="110">
        <f t="shared" si="252"/>
        <v>17</v>
      </c>
      <c r="F1485" s="22">
        <v>3</v>
      </c>
      <c r="G1485" s="22">
        <v>14</v>
      </c>
    </row>
    <row r="1486" spans="1:10" x14ac:dyDescent="0.2">
      <c r="A1486" s="25" t="s">
        <v>143</v>
      </c>
      <c r="B1486" s="25">
        <v>800</v>
      </c>
      <c r="C1486" s="25"/>
      <c r="D1486" s="25">
        <v>1275</v>
      </c>
      <c r="E1486" s="110">
        <f t="shared" si="252"/>
        <v>2075</v>
      </c>
      <c r="F1486" s="25">
        <v>798</v>
      </c>
      <c r="G1486" s="25">
        <v>1277</v>
      </c>
      <c r="J1486" s="1">
        <f>SUM(E1482:E1486)</f>
        <v>3531</v>
      </c>
    </row>
    <row r="1488" spans="1:10" ht="15.75" x14ac:dyDescent="0.2">
      <c r="A1488" s="13" t="s">
        <v>142</v>
      </c>
      <c r="B1488" s="77" t="s">
        <v>240</v>
      </c>
      <c r="C1488" s="78" t="s">
        <v>242</v>
      </c>
      <c r="D1488" s="79" t="s">
        <v>241</v>
      </c>
      <c r="E1488" s="78" t="s">
        <v>238</v>
      </c>
      <c r="F1488" s="77" t="s">
        <v>243</v>
      </c>
      <c r="G1488" s="79" t="s">
        <v>206</v>
      </c>
    </row>
    <row r="1489" spans="1:10" x14ac:dyDescent="0.2">
      <c r="A1489" s="25" t="s">
        <v>140</v>
      </c>
      <c r="B1489" s="25">
        <v>22</v>
      </c>
      <c r="C1489" s="25"/>
      <c r="D1489" s="25">
        <v>32</v>
      </c>
      <c r="E1489" s="110">
        <f t="shared" ref="E1489:E1496" si="253">SUM(B1489:D1489)</f>
        <v>54</v>
      </c>
      <c r="F1489" s="25">
        <v>22</v>
      </c>
      <c r="G1489" s="25">
        <v>32</v>
      </c>
    </row>
    <row r="1490" spans="1:10" x14ac:dyDescent="0.2">
      <c r="A1490" s="22" t="s">
        <v>139</v>
      </c>
      <c r="B1490" s="22">
        <v>819</v>
      </c>
      <c r="C1490" s="22">
        <v>2</v>
      </c>
      <c r="D1490" s="22">
        <v>980</v>
      </c>
      <c r="E1490" s="110">
        <f t="shared" si="253"/>
        <v>1801</v>
      </c>
      <c r="F1490" s="22">
        <v>818</v>
      </c>
      <c r="G1490" s="22">
        <v>983</v>
      </c>
    </row>
    <row r="1491" spans="1:10" x14ac:dyDescent="0.2">
      <c r="A1491" s="25" t="s">
        <v>138</v>
      </c>
      <c r="B1491" s="25">
        <v>6</v>
      </c>
      <c r="C1491" s="25"/>
      <c r="D1491" s="25">
        <v>48</v>
      </c>
      <c r="E1491" s="110">
        <f t="shared" si="253"/>
        <v>54</v>
      </c>
      <c r="F1491" s="25">
        <v>6</v>
      </c>
      <c r="G1491" s="25">
        <v>48</v>
      </c>
    </row>
    <row r="1492" spans="1:10" x14ac:dyDescent="0.2">
      <c r="A1492" s="22" t="s">
        <v>137</v>
      </c>
      <c r="B1492" s="22">
        <v>34</v>
      </c>
      <c r="C1492" s="22"/>
      <c r="D1492" s="22">
        <v>92</v>
      </c>
      <c r="E1492" s="110">
        <f t="shared" si="253"/>
        <v>126</v>
      </c>
      <c r="F1492" s="22">
        <v>34</v>
      </c>
      <c r="G1492" s="22">
        <v>92</v>
      </c>
    </row>
    <row r="1493" spans="1:10" x14ac:dyDescent="0.2">
      <c r="A1493" s="25" t="s">
        <v>136</v>
      </c>
      <c r="B1493" s="25">
        <v>305</v>
      </c>
      <c r="C1493" s="25">
        <v>5</v>
      </c>
      <c r="D1493" s="25">
        <v>479</v>
      </c>
      <c r="E1493" s="110">
        <f t="shared" si="253"/>
        <v>789</v>
      </c>
      <c r="F1493" s="25">
        <v>303</v>
      </c>
      <c r="G1493" s="25">
        <v>486</v>
      </c>
    </row>
    <row r="1494" spans="1:10" x14ac:dyDescent="0.2">
      <c r="A1494" s="22" t="s">
        <v>135</v>
      </c>
      <c r="B1494" s="22">
        <v>15</v>
      </c>
      <c r="C1494" s="22">
        <v>1</v>
      </c>
      <c r="D1494" s="22">
        <v>118</v>
      </c>
      <c r="E1494" s="110">
        <f t="shared" si="253"/>
        <v>134</v>
      </c>
      <c r="F1494" s="22">
        <v>15</v>
      </c>
      <c r="G1494" s="22">
        <v>119</v>
      </c>
    </row>
    <row r="1495" spans="1:10" x14ac:dyDescent="0.2">
      <c r="A1495" s="25" t="s">
        <v>134</v>
      </c>
      <c r="B1495" s="25">
        <v>246</v>
      </c>
      <c r="C1495" s="25">
        <v>2</v>
      </c>
      <c r="D1495" s="25">
        <v>267</v>
      </c>
      <c r="E1495" s="110">
        <f t="shared" si="253"/>
        <v>515</v>
      </c>
      <c r="F1495" s="25">
        <v>242</v>
      </c>
      <c r="G1495" s="25">
        <v>273</v>
      </c>
    </row>
    <row r="1496" spans="1:10" x14ac:dyDescent="0.2">
      <c r="A1496" s="22" t="s">
        <v>0</v>
      </c>
      <c r="B1496" s="22">
        <v>2</v>
      </c>
      <c r="C1496" s="22"/>
      <c r="D1496" s="22">
        <v>56</v>
      </c>
      <c r="E1496" s="110">
        <f t="shared" si="253"/>
        <v>58</v>
      </c>
      <c r="F1496" s="22">
        <v>2</v>
      </c>
      <c r="G1496" s="22">
        <v>56</v>
      </c>
      <c r="J1496" s="1">
        <f>SUM(E1489:E1496)</f>
        <v>3531</v>
      </c>
    </row>
    <row r="1498" spans="1:10" ht="15.75" x14ac:dyDescent="0.2">
      <c r="A1498" s="13" t="s">
        <v>106</v>
      </c>
      <c r="B1498" s="77" t="s">
        <v>240</v>
      </c>
      <c r="C1498" s="78" t="s">
        <v>242</v>
      </c>
      <c r="D1498" s="79" t="s">
        <v>241</v>
      </c>
      <c r="E1498" s="78" t="s">
        <v>238</v>
      </c>
      <c r="F1498" s="77" t="s">
        <v>243</v>
      </c>
      <c r="G1498" s="79" t="s">
        <v>206</v>
      </c>
    </row>
    <row r="1499" spans="1:10" x14ac:dyDescent="0.2">
      <c r="A1499" s="25" t="s">
        <v>104</v>
      </c>
      <c r="B1499" s="25">
        <v>759</v>
      </c>
      <c r="C1499" s="25">
        <v>5</v>
      </c>
      <c r="D1499" s="25">
        <v>958</v>
      </c>
      <c r="E1499" s="110">
        <f t="shared" ref="E1499:E1503" si="254">SUM(B1499:D1499)</f>
        <v>1722</v>
      </c>
      <c r="F1499" s="25">
        <v>755</v>
      </c>
      <c r="G1499" s="25">
        <v>967</v>
      </c>
    </row>
    <row r="1500" spans="1:10" x14ac:dyDescent="0.2">
      <c r="A1500" s="22" t="s">
        <v>103</v>
      </c>
      <c r="B1500" s="22">
        <v>248</v>
      </c>
      <c r="C1500" s="22"/>
      <c r="D1500" s="22">
        <v>336</v>
      </c>
      <c r="E1500" s="110">
        <f t="shared" si="254"/>
        <v>584</v>
      </c>
      <c r="F1500" s="22">
        <v>247</v>
      </c>
      <c r="G1500" s="22">
        <v>337</v>
      </c>
    </row>
    <row r="1501" spans="1:10" x14ac:dyDescent="0.2">
      <c r="A1501" s="25" t="s">
        <v>102</v>
      </c>
      <c r="B1501" s="25">
        <v>77</v>
      </c>
      <c r="C1501" s="25"/>
      <c r="D1501" s="25">
        <v>106</v>
      </c>
      <c r="E1501" s="110">
        <f t="shared" si="254"/>
        <v>183</v>
      </c>
      <c r="F1501" s="25">
        <v>77</v>
      </c>
      <c r="G1501" s="25">
        <v>106</v>
      </c>
    </row>
    <row r="1502" spans="1:10" x14ac:dyDescent="0.2">
      <c r="A1502" s="22" t="s">
        <v>101</v>
      </c>
      <c r="B1502" s="22">
        <v>305</v>
      </c>
      <c r="C1502" s="22">
        <v>2</v>
      </c>
      <c r="D1502" s="22">
        <v>479</v>
      </c>
      <c r="E1502" s="110">
        <f t="shared" si="254"/>
        <v>786</v>
      </c>
      <c r="F1502" s="22">
        <v>305</v>
      </c>
      <c r="G1502" s="22">
        <v>481</v>
      </c>
    </row>
    <row r="1503" spans="1:10" x14ac:dyDescent="0.2">
      <c r="A1503" s="25" t="s">
        <v>50</v>
      </c>
      <c r="B1503" s="25">
        <v>58</v>
      </c>
      <c r="C1503" s="25">
        <v>3</v>
      </c>
      <c r="D1503" s="25">
        <v>195</v>
      </c>
      <c r="E1503" s="110">
        <f t="shared" si="254"/>
        <v>256</v>
      </c>
      <c r="F1503" s="25">
        <v>58</v>
      </c>
      <c r="G1503" s="25">
        <v>198</v>
      </c>
    </row>
    <row r="1504" spans="1:10" x14ac:dyDescent="0.2">
      <c r="A1504" s="22" t="s">
        <v>0</v>
      </c>
      <c r="B1504" s="22"/>
      <c r="C1504" s="22"/>
      <c r="D1504" s="22"/>
      <c r="E1504" s="22"/>
      <c r="F1504" s="22"/>
      <c r="G1504" s="22"/>
      <c r="J1504" s="1">
        <f>SUM(E1499:E1504)</f>
        <v>3531</v>
      </c>
    </row>
    <row r="1506" spans="1:10" ht="15.75" x14ac:dyDescent="0.2">
      <c r="A1506" s="13" t="s">
        <v>100</v>
      </c>
      <c r="B1506" s="77" t="s">
        <v>240</v>
      </c>
      <c r="C1506" s="78" t="s">
        <v>242</v>
      </c>
      <c r="D1506" s="79" t="s">
        <v>241</v>
      </c>
      <c r="E1506" s="78" t="s">
        <v>238</v>
      </c>
      <c r="F1506" s="77" t="s">
        <v>243</v>
      </c>
      <c r="G1506" s="79" t="s">
        <v>206</v>
      </c>
    </row>
    <row r="1507" spans="1:10" x14ac:dyDescent="0.2">
      <c r="A1507" s="25" t="s">
        <v>98</v>
      </c>
      <c r="B1507" s="25">
        <v>2</v>
      </c>
      <c r="C1507" s="25"/>
      <c r="D1507" s="25">
        <v>6</v>
      </c>
      <c r="E1507" s="110">
        <f t="shared" ref="E1507:E1516" si="255">SUM(B1507:D1507)</f>
        <v>8</v>
      </c>
      <c r="F1507" s="25">
        <v>2</v>
      </c>
      <c r="G1507" s="25">
        <v>6</v>
      </c>
    </row>
    <row r="1508" spans="1:10" x14ac:dyDescent="0.2">
      <c r="A1508" s="22" t="s">
        <v>97</v>
      </c>
      <c r="B1508" s="22"/>
      <c r="C1508" s="22"/>
      <c r="D1508" s="22">
        <v>3</v>
      </c>
      <c r="E1508" s="110">
        <f t="shared" si="255"/>
        <v>3</v>
      </c>
      <c r="F1508" s="22"/>
      <c r="G1508" s="22">
        <v>3</v>
      </c>
    </row>
    <row r="1509" spans="1:10" x14ac:dyDescent="0.2">
      <c r="A1509" s="25" t="s">
        <v>96</v>
      </c>
      <c r="B1509" s="25">
        <v>22</v>
      </c>
      <c r="C1509" s="25">
        <v>3</v>
      </c>
      <c r="D1509" s="25">
        <v>45</v>
      </c>
      <c r="E1509" s="110">
        <f t="shared" si="255"/>
        <v>70</v>
      </c>
      <c r="F1509" s="25">
        <v>22</v>
      </c>
      <c r="G1509" s="25">
        <v>48</v>
      </c>
    </row>
    <row r="1510" spans="1:10" x14ac:dyDescent="0.2">
      <c r="A1510" s="22" t="s">
        <v>95</v>
      </c>
      <c r="B1510" s="22">
        <v>46</v>
      </c>
      <c r="C1510" s="22">
        <v>1</v>
      </c>
      <c r="D1510" s="22">
        <v>35</v>
      </c>
      <c r="E1510" s="110">
        <f t="shared" si="255"/>
        <v>82</v>
      </c>
      <c r="F1510" s="22">
        <v>46</v>
      </c>
      <c r="G1510" s="22">
        <v>36</v>
      </c>
    </row>
    <row r="1511" spans="1:10" x14ac:dyDescent="0.2">
      <c r="A1511" s="25" t="s">
        <v>94</v>
      </c>
      <c r="B1511" s="25"/>
      <c r="C1511" s="25"/>
      <c r="D1511" s="25"/>
      <c r="E1511" s="25"/>
      <c r="F1511" s="25"/>
      <c r="G1511" s="25"/>
    </row>
    <row r="1512" spans="1:10" x14ac:dyDescent="0.2">
      <c r="A1512" s="22" t="s">
        <v>93</v>
      </c>
      <c r="B1512" s="22">
        <v>103</v>
      </c>
      <c r="C1512" s="22"/>
      <c r="D1512" s="22">
        <v>185</v>
      </c>
      <c r="E1512" s="110">
        <f t="shared" si="255"/>
        <v>288</v>
      </c>
      <c r="F1512" s="22">
        <v>103</v>
      </c>
      <c r="G1512" s="22">
        <v>185</v>
      </c>
    </row>
    <row r="1513" spans="1:10" x14ac:dyDescent="0.2">
      <c r="A1513" s="25" t="s">
        <v>92</v>
      </c>
      <c r="B1513" s="25">
        <v>142</v>
      </c>
      <c r="C1513" s="25">
        <v>4</v>
      </c>
      <c r="D1513" s="25">
        <v>181</v>
      </c>
      <c r="E1513" s="110">
        <f t="shared" si="255"/>
        <v>327</v>
      </c>
      <c r="F1513" s="25">
        <v>141</v>
      </c>
      <c r="G1513" s="25">
        <v>186</v>
      </c>
    </row>
    <row r="1514" spans="1:10" x14ac:dyDescent="0.2">
      <c r="A1514" s="22" t="s">
        <v>91</v>
      </c>
      <c r="B1514" s="22">
        <v>986</v>
      </c>
      <c r="C1514" s="22">
        <v>2</v>
      </c>
      <c r="D1514" s="22">
        <v>1425</v>
      </c>
      <c r="E1514" s="110">
        <f t="shared" si="255"/>
        <v>2413</v>
      </c>
      <c r="F1514" s="22">
        <v>983</v>
      </c>
      <c r="G1514" s="22">
        <v>1430</v>
      </c>
    </row>
    <row r="1515" spans="1:10" x14ac:dyDescent="0.2">
      <c r="A1515" s="25" t="s">
        <v>90</v>
      </c>
      <c r="B1515" s="25">
        <v>138</v>
      </c>
      <c r="C1515" s="25"/>
      <c r="D1515" s="25">
        <v>179</v>
      </c>
      <c r="E1515" s="110">
        <f t="shared" si="255"/>
        <v>317</v>
      </c>
      <c r="F1515" s="25">
        <v>137</v>
      </c>
      <c r="G1515" s="25">
        <v>180</v>
      </c>
    </row>
    <row r="1516" spans="1:10" x14ac:dyDescent="0.2">
      <c r="A1516" s="22" t="s">
        <v>89</v>
      </c>
      <c r="B1516" s="22">
        <v>8</v>
      </c>
      <c r="C1516" s="22"/>
      <c r="D1516" s="22">
        <v>15</v>
      </c>
      <c r="E1516" s="110">
        <f t="shared" si="255"/>
        <v>23</v>
      </c>
      <c r="F1516" s="22">
        <v>8</v>
      </c>
      <c r="G1516" s="22">
        <v>15</v>
      </c>
      <c r="J1516" s="1">
        <f>SUM(E1507:E1516)</f>
        <v>3531</v>
      </c>
    </row>
    <row r="1517" spans="1:10" x14ac:dyDescent="0.2">
      <c r="A1517" s="25" t="s">
        <v>0</v>
      </c>
      <c r="B1517" s="25"/>
      <c r="C1517" s="25"/>
      <c r="D1517" s="25"/>
      <c r="E1517" s="25"/>
      <c r="F1517" s="25"/>
      <c r="G1517" s="25"/>
    </row>
    <row r="1519" spans="1:10" ht="15.75" x14ac:dyDescent="0.2">
      <c r="A1519" s="13" t="s">
        <v>88</v>
      </c>
      <c r="B1519" s="77" t="s">
        <v>240</v>
      </c>
      <c r="C1519" s="78" t="s">
        <v>242</v>
      </c>
      <c r="D1519" s="79" t="s">
        <v>241</v>
      </c>
      <c r="E1519" s="78" t="s">
        <v>238</v>
      </c>
      <c r="F1519" s="77" t="s">
        <v>243</v>
      </c>
      <c r="G1519" s="79" t="s">
        <v>206</v>
      </c>
    </row>
    <row r="1520" spans="1:10" x14ac:dyDescent="0.2">
      <c r="A1520" s="25" t="s">
        <v>86</v>
      </c>
      <c r="B1520" s="25">
        <v>1089</v>
      </c>
      <c r="C1520" s="25">
        <v>4</v>
      </c>
      <c r="D1520" s="25">
        <v>1348</v>
      </c>
      <c r="E1520" s="110">
        <f t="shared" ref="E1520:E1523" si="256">SUM(B1520:D1520)</f>
        <v>2441</v>
      </c>
      <c r="F1520" s="25">
        <v>1084</v>
      </c>
      <c r="G1520" s="25">
        <v>1357</v>
      </c>
    </row>
    <row r="1521" spans="1:10" x14ac:dyDescent="0.2">
      <c r="A1521" s="22" t="s">
        <v>85</v>
      </c>
      <c r="B1521" s="22">
        <v>318</v>
      </c>
      <c r="C1521" s="22">
        <v>5</v>
      </c>
      <c r="D1521" s="22">
        <v>599</v>
      </c>
      <c r="E1521" s="110">
        <f t="shared" si="256"/>
        <v>922</v>
      </c>
      <c r="F1521" s="22">
        <v>316</v>
      </c>
      <c r="G1521" s="22">
        <v>606</v>
      </c>
    </row>
    <row r="1522" spans="1:10" x14ac:dyDescent="0.2">
      <c r="A1522" s="25" t="s">
        <v>84</v>
      </c>
      <c r="B1522" s="25">
        <v>11</v>
      </c>
      <c r="C1522" s="25">
        <v>1</v>
      </c>
      <c r="D1522" s="25">
        <v>80</v>
      </c>
      <c r="E1522" s="110">
        <f t="shared" si="256"/>
        <v>92</v>
      </c>
      <c r="F1522" s="25">
        <v>11</v>
      </c>
      <c r="G1522" s="25">
        <v>81</v>
      </c>
    </row>
    <row r="1523" spans="1:10" x14ac:dyDescent="0.2">
      <c r="A1523" s="22" t="s">
        <v>83</v>
      </c>
      <c r="B1523" s="22">
        <v>31</v>
      </c>
      <c r="C1523" s="22"/>
      <c r="D1523" s="22">
        <v>45</v>
      </c>
      <c r="E1523" s="110">
        <f t="shared" si="256"/>
        <v>76</v>
      </c>
      <c r="F1523" s="22">
        <v>31</v>
      </c>
      <c r="G1523" s="22">
        <v>45</v>
      </c>
      <c r="J1523" s="1">
        <f>SUM(E1520:E1523)</f>
        <v>3531</v>
      </c>
    </row>
    <row r="1524" spans="1:10" x14ac:dyDescent="0.2">
      <c r="A1524" s="25" t="s">
        <v>0</v>
      </c>
      <c r="B1524" s="25"/>
      <c r="C1524" s="25"/>
      <c r="D1524" s="25"/>
      <c r="E1524" s="25"/>
      <c r="F1524" s="25"/>
      <c r="G1524" s="25"/>
    </row>
    <row r="1526" spans="1:10" ht="15.75" x14ac:dyDescent="0.2">
      <c r="A1526" s="13" t="s">
        <v>82</v>
      </c>
      <c r="B1526" s="77" t="s">
        <v>240</v>
      </c>
      <c r="C1526" s="78" t="s">
        <v>242</v>
      </c>
      <c r="D1526" s="79" t="s">
        <v>241</v>
      </c>
      <c r="E1526" s="78" t="s">
        <v>238</v>
      </c>
      <c r="F1526" s="77" t="s">
        <v>243</v>
      </c>
      <c r="G1526" s="79" t="s">
        <v>206</v>
      </c>
    </row>
    <row r="1527" spans="1:10" x14ac:dyDescent="0.2">
      <c r="A1527" s="25" t="s">
        <v>80</v>
      </c>
      <c r="B1527" s="25">
        <v>222</v>
      </c>
      <c r="C1527" s="25">
        <v>3</v>
      </c>
      <c r="D1527" s="25">
        <v>428</v>
      </c>
      <c r="E1527" s="110">
        <f t="shared" ref="E1527:E1534" si="257">SUM(B1527:D1527)</f>
        <v>653</v>
      </c>
      <c r="F1527" s="25">
        <v>220</v>
      </c>
      <c r="G1527" s="25">
        <v>433</v>
      </c>
    </row>
    <row r="1528" spans="1:10" x14ac:dyDescent="0.2">
      <c r="A1528" s="22" t="s">
        <v>79</v>
      </c>
      <c r="B1528" s="22">
        <v>207</v>
      </c>
      <c r="C1528" s="22"/>
      <c r="D1528" s="22">
        <v>366</v>
      </c>
      <c r="E1528" s="110">
        <f t="shared" si="257"/>
        <v>573</v>
      </c>
      <c r="F1528" s="22">
        <v>207</v>
      </c>
      <c r="G1528" s="22">
        <v>366</v>
      </c>
    </row>
    <row r="1529" spans="1:10" x14ac:dyDescent="0.2">
      <c r="A1529" s="25" t="s">
        <v>78</v>
      </c>
      <c r="B1529" s="25">
        <v>73</v>
      </c>
      <c r="C1529" s="25">
        <v>2</v>
      </c>
      <c r="D1529" s="25">
        <v>141</v>
      </c>
      <c r="E1529" s="110">
        <f t="shared" si="257"/>
        <v>216</v>
      </c>
      <c r="F1529" s="25">
        <v>73</v>
      </c>
      <c r="G1529" s="25">
        <v>143</v>
      </c>
    </row>
    <row r="1530" spans="1:10" x14ac:dyDescent="0.2">
      <c r="A1530" s="22" t="s">
        <v>77</v>
      </c>
      <c r="B1530" s="22">
        <v>195</v>
      </c>
      <c r="C1530" s="22"/>
      <c r="D1530" s="22">
        <v>251</v>
      </c>
      <c r="E1530" s="110">
        <f t="shared" si="257"/>
        <v>446</v>
      </c>
      <c r="F1530" s="22">
        <v>193</v>
      </c>
      <c r="G1530" s="22">
        <v>253</v>
      </c>
    </row>
    <row r="1531" spans="1:10" x14ac:dyDescent="0.2">
      <c r="A1531" s="25" t="s">
        <v>76</v>
      </c>
      <c r="B1531" s="25">
        <v>212</v>
      </c>
      <c r="C1531" s="25">
        <v>3</v>
      </c>
      <c r="D1531" s="25">
        <v>216</v>
      </c>
      <c r="E1531" s="110">
        <f t="shared" si="257"/>
        <v>431</v>
      </c>
      <c r="F1531" s="25">
        <v>209</v>
      </c>
      <c r="G1531" s="25">
        <v>222</v>
      </c>
    </row>
    <row r="1532" spans="1:10" x14ac:dyDescent="0.2">
      <c r="A1532" s="22" t="s">
        <v>75</v>
      </c>
      <c r="B1532" s="22">
        <v>292</v>
      </c>
      <c r="C1532" s="22"/>
      <c r="D1532" s="22">
        <v>357</v>
      </c>
      <c r="E1532" s="110">
        <f t="shared" si="257"/>
        <v>649</v>
      </c>
      <c r="F1532" s="22">
        <v>292</v>
      </c>
      <c r="G1532" s="22">
        <v>357</v>
      </c>
    </row>
    <row r="1533" spans="1:10" x14ac:dyDescent="0.2">
      <c r="A1533" s="25" t="s">
        <v>74</v>
      </c>
      <c r="B1533" s="25">
        <v>118</v>
      </c>
      <c r="C1533" s="25">
        <v>1</v>
      </c>
      <c r="D1533" s="25">
        <v>153</v>
      </c>
      <c r="E1533" s="110">
        <f t="shared" si="257"/>
        <v>272</v>
      </c>
      <c r="F1533" s="25">
        <v>118</v>
      </c>
      <c r="G1533" s="25">
        <v>154</v>
      </c>
    </row>
    <row r="1534" spans="1:10" x14ac:dyDescent="0.2">
      <c r="A1534" s="22" t="s">
        <v>73</v>
      </c>
      <c r="B1534" s="22">
        <v>130</v>
      </c>
      <c r="C1534" s="22">
        <v>1</v>
      </c>
      <c r="D1534" s="22">
        <v>160</v>
      </c>
      <c r="E1534" s="110">
        <f t="shared" si="257"/>
        <v>291</v>
      </c>
      <c r="F1534" s="22">
        <v>130</v>
      </c>
      <c r="G1534" s="22">
        <v>161</v>
      </c>
      <c r="J1534" s="1">
        <f>SUM(E1527:E1534)</f>
        <v>3531</v>
      </c>
    </row>
    <row r="1536" spans="1:10" ht="15.75" x14ac:dyDescent="0.2">
      <c r="A1536" s="13" t="s">
        <v>72</v>
      </c>
      <c r="B1536" s="77" t="s">
        <v>240</v>
      </c>
      <c r="C1536" s="78" t="s">
        <v>242</v>
      </c>
      <c r="D1536" s="79" t="s">
        <v>241</v>
      </c>
      <c r="E1536" s="78" t="s">
        <v>238</v>
      </c>
      <c r="F1536" s="77" t="s">
        <v>243</v>
      </c>
      <c r="G1536" s="79" t="s">
        <v>206</v>
      </c>
    </row>
    <row r="1537" spans="1:7" x14ac:dyDescent="0.2">
      <c r="A1537" s="91" t="s">
        <v>70</v>
      </c>
      <c r="B1537" s="25">
        <v>23</v>
      </c>
      <c r="C1537" s="25"/>
      <c r="D1537" s="25">
        <v>28</v>
      </c>
      <c r="E1537" s="110">
        <f t="shared" ref="E1537:E1558" si="258">SUM(B1537:D1537)</f>
        <v>51</v>
      </c>
      <c r="F1537" s="25">
        <v>23</v>
      </c>
      <c r="G1537" s="25">
        <v>28</v>
      </c>
    </row>
    <row r="1538" spans="1:7" x14ac:dyDescent="0.2">
      <c r="A1538" s="90" t="s">
        <v>69</v>
      </c>
      <c r="B1538" s="22">
        <v>5</v>
      </c>
      <c r="C1538" s="22"/>
      <c r="D1538" s="22">
        <v>8</v>
      </c>
      <c r="E1538" s="110">
        <f t="shared" si="258"/>
        <v>13</v>
      </c>
      <c r="F1538" s="22">
        <v>5</v>
      </c>
      <c r="G1538" s="22">
        <v>8</v>
      </c>
    </row>
    <row r="1539" spans="1:7" x14ac:dyDescent="0.2">
      <c r="A1539" s="90" t="s">
        <v>68</v>
      </c>
      <c r="B1539" s="25">
        <v>23</v>
      </c>
      <c r="C1539" s="25"/>
      <c r="D1539" s="25">
        <v>29</v>
      </c>
      <c r="E1539" s="110">
        <f t="shared" si="258"/>
        <v>52</v>
      </c>
      <c r="F1539" s="25">
        <v>23</v>
      </c>
      <c r="G1539" s="25">
        <v>29</v>
      </c>
    </row>
    <row r="1540" spans="1:7" x14ac:dyDescent="0.2">
      <c r="A1540" s="90" t="s">
        <v>67</v>
      </c>
      <c r="B1540" s="22">
        <v>225</v>
      </c>
      <c r="C1540" s="22"/>
      <c r="D1540" s="22">
        <v>299</v>
      </c>
      <c r="E1540" s="110">
        <f t="shared" si="258"/>
        <v>524</v>
      </c>
      <c r="F1540" s="22">
        <v>223</v>
      </c>
      <c r="G1540" s="22">
        <v>301</v>
      </c>
    </row>
    <row r="1541" spans="1:7" x14ac:dyDescent="0.2">
      <c r="A1541" s="90" t="s">
        <v>66</v>
      </c>
      <c r="B1541" s="25">
        <v>29</v>
      </c>
      <c r="C1541" s="25"/>
      <c r="D1541" s="25">
        <v>43</v>
      </c>
      <c r="E1541" s="110">
        <f t="shared" si="258"/>
        <v>72</v>
      </c>
      <c r="F1541" s="25">
        <v>29</v>
      </c>
      <c r="G1541" s="25">
        <v>43</v>
      </c>
    </row>
    <row r="1542" spans="1:7" x14ac:dyDescent="0.2">
      <c r="A1542" s="89" t="s">
        <v>65</v>
      </c>
      <c r="B1542" s="22">
        <v>5</v>
      </c>
      <c r="C1542" s="22"/>
      <c r="D1542" s="22">
        <v>16</v>
      </c>
      <c r="E1542" s="110">
        <f t="shared" si="258"/>
        <v>21</v>
      </c>
      <c r="F1542" s="22">
        <v>5</v>
      </c>
      <c r="G1542" s="22">
        <v>16</v>
      </c>
    </row>
    <row r="1543" spans="1:7" x14ac:dyDescent="0.2">
      <c r="A1543" s="89" t="s">
        <v>64</v>
      </c>
      <c r="B1543" s="25">
        <v>1020</v>
      </c>
      <c r="C1543" s="25">
        <v>7</v>
      </c>
      <c r="D1543" s="25">
        <v>1355</v>
      </c>
      <c r="E1543" s="110">
        <f t="shared" si="258"/>
        <v>2382</v>
      </c>
      <c r="F1543" s="25">
        <v>1020</v>
      </c>
      <c r="G1543" s="25">
        <v>1362</v>
      </c>
    </row>
    <row r="1544" spans="1:7" x14ac:dyDescent="0.2">
      <c r="A1544" s="89" t="s">
        <v>63</v>
      </c>
      <c r="B1544" s="22">
        <v>11</v>
      </c>
      <c r="C1544" s="22"/>
      <c r="D1544" s="22"/>
      <c r="E1544" s="110">
        <f t="shared" si="258"/>
        <v>11</v>
      </c>
      <c r="F1544" s="22">
        <v>11</v>
      </c>
      <c r="G1544" s="22"/>
    </row>
    <row r="1545" spans="1:7" x14ac:dyDescent="0.2">
      <c r="A1545" s="89" t="s">
        <v>62</v>
      </c>
      <c r="B1545" s="25">
        <v>15</v>
      </c>
      <c r="C1545" s="25">
        <v>1</v>
      </c>
      <c r="D1545" s="25">
        <v>7</v>
      </c>
      <c r="E1545" s="110">
        <f t="shared" si="258"/>
        <v>23</v>
      </c>
      <c r="F1545" s="25">
        <v>15</v>
      </c>
      <c r="G1545" s="25">
        <v>8</v>
      </c>
    </row>
    <row r="1546" spans="1:7" x14ac:dyDescent="0.2">
      <c r="A1546" s="90" t="s">
        <v>61</v>
      </c>
      <c r="B1546" s="22">
        <v>18</v>
      </c>
      <c r="C1546" s="22"/>
      <c r="D1546" s="22">
        <v>28</v>
      </c>
      <c r="E1546" s="110">
        <f t="shared" si="258"/>
        <v>46</v>
      </c>
      <c r="F1546" s="22">
        <v>18</v>
      </c>
      <c r="G1546" s="22">
        <v>28</v>
      </c>
    </row>
    <row r="1547" spans="1:7" x14ac:dyDescent="0.2">
      <c r="A1547" s="89" t="s">
        <v>60</v>
      </c>
      <c r="B1547" s="25"/>
      <c r="C1547" s="25"/>
      <c r="D1547" s="25">
        <v>2</v>
      </c>
      <c r="E1547" s="110">
        <f t="shared" si="258"/>
        <v>2</v>
      </c>
      <c r="F1547" s="25"/>
      <c r="G1547" s="25">
        <v>2</v>
      </c>
    </row>
    <row r="1548" spans="1:7" x14ac:dyDescent="0.2">
      <c r="A1548" s="90" t="s">
        <v>59</v>
      </c>
      <c r="B1548" s="22"/>
      <c r="C1548" s="22"/>
      <c r="D1548" s="22">
        <v>2</v>
      </c>
      <c r="E1548" s="110">
        <f t="shared" si="258"/>
        <v>2</v>
      </c>
      <c r="F1548" s="22"/>
      <c r="G1548" s="22">
        <v>2</v>
      </c>
    </row>
    <row r="1549" spans="1:7" x14ac:dyDescent="0.2">
      <c r="A1549" s="92" t="s">
        <v>58</v>
      </c>
      <c r="B1549" s="25"/>
      <c r="C1549" s="25"/>
      <c r="D1549" s="25">
        <v>1</v>
      </c>
      <c r="E1549" s="110">
        <f t="shared" si="258"/>
        <v>1</v>
      </c>
      <c r="F1549" s="25"/>
      <c r="G1549" s="25">
        <v>1</v>
      </c>
    </row>
    <row r="1550" spans="1:7" x14ac:dyDescent="0.2">
      <c r="A1550" s="91" t="s">
        <v>57</v>
      </c>
      <c r="B1550" s="22">
        <v>27</v>
      </c>
      <c r="C1550" s="22"/>
      <c r="D1550" s="22">
        <v>34</v>
      </c>
      <c r="E1550" s="110">
        <f t="shared" si="258"/>
        <v>61</v>
      </c>
      <c r="F1550" s="22">
        <v>27</v>
      </c>
      <c r="G1550" s="22">
        <v>34</v>
      </c>
    </row>
    <row r="1551" spans="1:7" x14ac:dyDescent="0.2">
      <c r="A1551" s="92" t="s">
        <v>56</v>
      </c>
      <c r="B1551" s="25">
        <v>2</v>
      </c>
      <c r="C1551" s="25"/>
      <c r="D1551" s="25">
        <v>9</v>
      </c>
      <c r="E1551" s="110">
        <f t="shared" si="258"/>
        <v>11</v>
      </c>
      <c r="F1551" s="25">
        <v>2</v>
      </c>
      <c r="G1551" s="25">
        <v>9</v>
      </c>
    </row>
    <row r="1552" spans="1:7" x14ac:dyDescent="0.2">
      <c r="A1552" s="92" t="s">
        <v>55</v>
      </c>
      <c r="B1552" s="22">
        <v>24</v>
      </c>
      <c r="C1552" s="22"/>
      <c r="D1552" s="22">
        <v>66</v>
      </c>
      <c r="E1552" s="110">
        <f t="shared" si="258"/>
        <v>90</v>
      </c>
      <c r="F1552" s="22">
        <v>24</v>
      </c>
      <c r="G1552" s="22">
        <v>66</v>
      </c>
    </row>
    <row r="1553" spans="1:10" x14ac:dyDescent="0.2">
      <c r="A1553" s="92" t="s">
        <v>54</v>
      </c>
      <c r="B1553" s="25"/>
      <c r="C1553" s="25"/>
      <c r="D1553" s="25">
        <v>2</v>
      </c>
      <c r="E1553" s="110">
        <f t="shared" si="258"/>
        <v>2</v>
      </c>
      <c r="F1553" s="25"/>
      <c r="G1553" s="25">
        <v>2</v>
      </c>
    </row>
    <row r="1554" spans="1:10" x14ac:dyDescent="0.2">
      <c r="A1554" s="92" t="s">
        <v>53</v>
      </c>
      <c r="B1554" s="22"/>
      <c r="C1554" s="22"/>
      <c r="D1554" s="22">
        <v>2</v>
      </c>
      <c r="E1554" s="110">
        <f t="shared" si="258"/>
        <v>2</v>
      </c>
      <c r="F1554" s="22"/>
      <c r="G1554" s="22">
        <v>2</v>
      </c>
    </row>
    <row r="1555" spans="1:10" x14ac:dyDescent="0.2">
      <c r="A1555" s="92" t="s">
        <v>52</v>
      </c>
      <c r="B1555" s="25">
        <v>2</v>
      </c>
      <c r="C1555" s="25"/>
      <c r="D1555" s="25"/>
      <c r="E1555" s="110">
        <f t="shared" si="258"/>
        <v>2</v>
      </c>
      <c r="F1555" s="25">
        <v>2</v>
      </c>
      <c r="G1555" s="25"/>
    </row>
    <row r="1556" spans="1:10" x14ac:dyDescent="0.2">
      <c r="A1556" s="92" t="s">
        <v>51</v>
      </c>
      <c r="B1556" s="22"/>
      <c r="C1556" s="22"/>
      <c r="D1556" s="22">
        <v>5</v>
      </c>
      <c r="E1556" s="110">
        <f t="shared" si="258"/>
        <v>5</v>
      </c>
      <c r="F1556" s="22"/>
      <c r="G1556" s="22">
        <v>5</v>
      </c>
    </row>
    <row r="1557" spans="1:10" x14ac:dyDescent="0.2">
      <c r="A1557" s="25" t="s">
        <v>50</v>
      </c>
      <c r="B1557" s="25">
        <v>6</v>
      </c>
      <c r="C1557" s="25"/>
      <c r="D1557" s="25">
        <v>1</v>
      </c>
      <c r="E1557" s="110">
        <f t="shared" si="258"/>
        <v>7</v>
      </c>
      <c r="F1557" s="25">
        <v>6</v>
      </c>
      <c r="G1557" s="25">
        <v>1</v>
      </c>
    </row>
    <row r="1558" spans="1:10" x14ac:dyDescent="0.2">
      <c r="A1558" s="22" t="s">
        <v>0</v>
      </c>
      <c r="B1558" s="22">
        <v>9</v>
      </c>
      <c r="C1558" s="22">
        <v>2</v>
      </c>
      <c r="D1558" s="22">
        <v>140</v>
      </c>
      <c r="E1558" s="110">
        <f t="shared" si="258"/>
        <v>151</v>
      </c>
      <c r="F1558" s="22">
        <v>9</v>
      </c>
      <c r="G1558" s="22">
        <v>142</v>
      </c>
      <c r="J1558" s="1">
        <f>SUM(E1537:E1558)</f>
        <v>3531</v>
      </c>
    </row>
    <row r="1560" spans="1:10" ht="15.75" x14ac:dyDescent="0.2">
      <c r="A1560" s="13" t="s">
        <v>49</v>
      </c>
      <c r="B1560" s="77" t="s">
        <v>240</v>
      </c>
      <c r="C1560" s="78" t="s">
        <v>242</v>
      </c>
      <c r="D1560" s="79" t="s">
        <v>241</v>
      </c>
      <c r="E1560" s="78" t="s">
        <v>238</v>
      </c>
      <c r="F1560" s="77" t="s">
        <v>243</v>
      </c>
      <c r="G1560" s="79" t="s">
        <v>206</v>
      </c>
    </row>
    <row r="1561" spans="1:10" x14ac:dyDescent="0.2">
      <c r="A1561" s="25" t="s">
        <v>47</v>
      </c>
      <c r="B1561" s="25">
        <v>571</v>
      </c>
      <c r="C1561" s="25">
        <v>4</v>
      </c>
      <c r="D1561" s="25">
        <v>724</v>
      </c>
      <c r="E1561" s="110">
        <f t="shared" ref="E1561:E1566" si="259">SUM(B1561:D1561)</f>
        <v>1299</v>
      </c>
      <c r="F1561" s="25">
        <v>569</v>
      </c>
      <c r="G1561" s="25">
        <v>730</v>
      </c>
    </row>
    <row r="1562" spans="1:10" x14ac:dyDescent="0.2">
      <c r="A1562" s="22" t="s">
        <v>46</v>
      </c>
      <c r="B1562" s="22">
        <v>829</v>
      </c>
      <c r="C1562" s="22">
        <v>6</v>
      </c>
      <c r="D1562" s="22">
        <v>1207</v>
      </c>
      <c r="E1562" s="110">
        <f t="shared" si="259"/>
        <v>2042</v>
      </c>
      <c r="F1562" s="22">
        <v>824</v>
      </c>
      <c r="G1562" s="22">
        <v>1218</v>
      </c>
    </row>
    <row r="1563" spans="1:10" x14ac:dyDescent="0.2">
      <c r="A1563" s="25" t="s">
        <v>45</v>
      </c>
      <c r="B1563" s="25">
        <v>28</v>
      </c>
      <c r="C1563" s="25"/>
      <c r="D1563" s="25">
        <v>34</v>
      </c>
      <c r="E1563" s="110">
        <f t="shared" si="259"/>
        <v>62</v>
      </c>
      <c r="F1563" s="25">
        <v>28</v>
      </c>
      <c r="G1563" s="25">
        <v>34</v>
      </c>
    </row>
    <row r="1564" spans="1:10" x14ac:dyDescent="0.2">
      <c r="A1564" s="22" t="s">
        <v>44</v>
      </c>
      <c r="B1564" s="22">
        <v>7</v>
      </c>
      <c r="C1564" s="22"/>
      <c r="D1564" s="22">
        <v>30</v>
      </c>
      <c r="E1564" s="110">
        <f t="shared" si="259"/>
        <v>37</v>
      </c>
      <c r="F1564" s="22">
        <v>7</v>
      </c>
      <c r="G1564" s="22">
        <v>30</v>
      </c>
    </row>
    <row r="1565" spans="1:10" x14ac:dyDescent="0.2">
      <c r="A1565" s="25" t="s">
        <v>43</v>
      </c>
      <c r="B1565" s="25">
        <v>13</v>
      </c>
      <c r="C1565" s="25"/>
      <c r="D1565" s="25">
        <v>9</v>
      </c>
      <c r="E1565" s="110">
        <f t="shared" si="259"/>
        <v>22</v>
      </c>
      <c r="F1565" s="25">
        <v>13</v>
      </c>
      <c r="G1565" s="25">
        <v>9</v>
      </c>
    </row>
    <row r="1566" spans="1:10" x14ac:dyDescent="0.2">
      <c r="A1566" s="22" t="s">
        <v>0</v>
      </c>
      <c r="B1566" s="22">
        <v>1</v>
      </c>
      <c r="C1566" s="22"/>
      <c r="D1566" s="22">
        <v>68</v>
      </c>
      <c r="E1566" s="110">
        <f t="shared" si="259"/>
        <v>69</v>
      </c>
      <c r="F1566" s="22">
        <v>1</v>
      </c>
      <c r="G1566" s="22">
        <v>68</v>
      </c>
      <c r="J1566" s="1">
        <f>SUM(E1561:E1566)</f>
        <v>3531</v>
      </c>
    </row>
    <row r="1568" spans="1:10" ht="15.75" x14ac:dyDescent="0.2">
      <c r="A1568" s="13" t="s">
        <v>34</v>
      </c>
      <c r="B1568" s="77" t="s">
        <v>240</v>
      </c>
      <c r="C1568" s="78" t="s">
        <v>242</v>
      </c>
      <c r="D1568" s="79" t="s">
        <v>241</v>
      </c>
      <c r="E1568" s="78" t="s">
        <v>238</v>
      </c>
      <c r="F1568" s="77" t="s">
        <v>243</v>
      </c>
      <c r="G1568" s="79" t="s">
        <v>206</v>
      </c>
    </row>
    <row r="1569" spans="1:10" x14ac:dyDescent="0.2">
      <c r="A1569" s="11" t="s">
        <v>33</v>
      </c>
      <c r="B1569" s="11">
        <v>26</v>
      </c>
      <c r="C1569" s="11"/>
      <c r="D1569" s="11"/>
      <c r="E1569" s="110">
        <f t="shared" ref="E1569:E1577" si="260">SUM(B1569:D1569)</f>
        <v>26</v>
      </c>
      <c r="F1569" s="11">
        <v>26</v>
      </c>
      <c r="G1569" s="11"/>
    </row>
    <row r="1570" spans="1:10" x14ac:dyDescent="0.2">
      <c r="A1570" s="4" t="s">
        <v>32</v>
      </c>
      <c r="B1570" s="4">
        <v>196</v>
      </c>
      <c r="C1570" s="4"/>
      <c r="D1570" s="4">
        <v>22</v>
      </c>
      <c r="E1570" s="110">
        <f t="shared" si="260"/>
        <v>218</v>
      </c>
      <c r="F1570" s="4">
        <v>196</v>
      </c>
      <c r="G1570" s="4">
        <v>22</v>
      </c>
    </row>
    <row r="1571" spans="1:10" x14ac:dyDescent="0.2">
      <c r="A1571" s="11" t="s">
        <v>31</v>
      </c>
      <c r="B1571" s="11">
        <v>325</v>
      </c>
      <c r="C1571" s="11"/>
      <c r="D1571" s="11"/>
      <c r="E1571" s="110">
        <f t="shared" si="260"/>
        <v>325</v>
      </c>
      <c r="F1571" s="11">
        <v>325</v>
      </c>
      <c r="G1571" s="11"/>
    </row>
    <row r="1572" spans="1:10" x14ac:dyDescent="0.2">
      <c r="A1572" s="4" t="s">
        <v>30</v>
      </c>
      <c r="B1572" s="4">
        <v>4</v>
      </c>
      <c r="C1572" s="4"/>
      <c r="D1572" s="4">
        <v>3</v>
      </c>
      <c r="E1572" s="110">
        <f t="shared" si="260"/>
        <v>7</v>
      </c>
      <c r="F1572" s="4">
        <v>4</v>
      </c>
      <c r="G1572" s="4">
        <v>3</v>
      </c>
    </row>
    <row r="1573" spans="1:10" x14ac:dyDescent="0.2">
      <c r="A1573" s="11" t="s">
        <v>29</v>
      </c>
      <c r="B1573" s="11">
        <v>244</v>
      </c>
      <c r="C1573" s="11"/>
      <c r="D1573" s="11"/>
      <c r="E1573" s="110">
        <f t="shared" si="260"/>
        <v>244</v>
      </c>
      <c r="F1573" s="11">
        <v>244</v>
      </c>
      <c r="G1573" s="11"/>
    </row>
    <row r="1574" spans="1:10" x14ac:dyDescent="0.2">
      <c r="A1574" s="4" t="s">
        <v>28</v>
      </c>
      <c r="B1574" s="4">
        <v>564</v>
      </c>
      <c r="C1574" s="4"/>
      <c r="D1574" s="4"/>
      <c r="E1574" s="110">
        <f t="shared" si="260"/>
        <v>564</v>
      </c>
      <c r="F1574" s="4">
        <v>564</v>
      </c>
      <c r="G1574" s="4"/>
    </row>
    <row r="1575" spans="1:10" x14ac:dyDescent="0.2">
      <c r="A1575" s="11" t="s">
        <v>27</v>
      </c>
      <c r="B1575" s="11">
        <v>83</v>
      </c>
      <c r="C1575" s="11"/>
      <c r="D1575" s="11"/>
      <c r="E1575" s="110">
        <f t="shared" si="260"/>
        <v>83</v>
      </c>
      <c r="F1575" s="11">
        <v>83</v>
      </c>
      <c r="G1575" s="11"/>
    </row>
    <row r="1576" spans="1:10" x14ac:dyDescent="0.2">
      <c r="A1576" s="4" t="s">
        <v>26</v>
      </c>
      <c r="B1576" s="4"/>
      <c r="C1576" s="4"/>
      <c r="D1576" s="4"/>
      <c r="E1576" s="4"/>
      <c r="F1576" s="4"/>
      <c r="G1576" s="4"/>
    </row>
    <row r="1577" spans="1:10" x14ac:dyDescent="0.2">
      <c r="A1577" s="11" t="s">
        <v>0</v>
      </c>
      <c r="B1577" s="11">
        <v>7</v>
      </c>
      <c r="C1577" s="11">
        <v>10</v>
      </c>
      <c r="D1577" s="11">
        <v>2047</v>
      </c>
      <c r="E1577" s="110">
        <f t="shared" si="260"/>
        <v>2064</v>
      </c>
      <c r="F1577" s="11"/>
      <c r="G1577" s="11">
        <v>2064</v>
      </c>
      <c r="J1577" s="1">
        <f>SUM(E1569:E1577)</f>
        <v>3531</v>
      </c>
    </row>
    <row r="1579" spans="1:10" ht="15.75" x14ac:dyDescent="0.2">
      <c r="A1579" s="13" t="s">
        <v>25</v>
      </c>
      <c r="B1579" s="77" t="s">
        <v>240</v>
      </c>
      <c r="C1579" s="78" t="s">
        <v>242</v>
      </c>
      <c r="D1579" s="79" t="s">
        <v>241</v>
      </c>
      <c r="E1579" s="78" t="s">
        <v>238</v>
      </c>
      <c r="F1579" s="77" t="s">
        <v>243</v>
      </c>
      <c r="G1579" s="79" t="s">
        <v>206</v>
      </c>
    </row>
    <row r="1580" spans="1:10" x14ac:dyDescent="0.2">
      <c r="A1580" s="11" t="s">
        <v>24</v>
      </c>
      <c r="B1580" s="11">
        <v>87</v>
      </c>
      <c r="C1580" s="11"/>
      <c r="D1580" s="11">
        <v>10</v>
      </c>
      <c r="E1580" s="110">
        <f t="shared" ref="E1580:E1593" si="261">SUM(B1580:D1580)</f>
        <v>97</v>
      </c>
      <c r="F1580" s="11">
        <v>87</v>
      </c>
      <c r="G1580" s="11">
        <v>10</v>
      </c>
    </row>
    <row r="1581" spans="1:10" x14ac:dyDescent="0.2">
      <c r="A1581" s="4" t="s">
        <v>23</v>
      </c>
      <c r="B1581" s="4">
        <v>183</v>
      </c>
      <c r="C1581" s="4"/>
      <c r="D1581" s="4">
        <v>27</v>
      </c>
      <c r="E1581" s="110">
        <f t="shared" si="261"/>
        <v>210</v>
      </c>
      <c r="F1581" s="4">
        <v>183</v>
      </c>
      <c r="G1581" s="4">
        <v>27</v>
      </c>
    </row>
    <row r="1582" spans="1:10" x14ac:dyDescent="0.2">
      <c r="A1582" s="11" t="s">
        <v>22</v>
      </c>
      <c r="B1582" s="11">
        <v>341</v>
      </c>
      <c r="C1582" s="11"/>
      <c r="D1582" s="11">
        <v>35</v>
      </c>
      <c r="E1582" s="110">
        <f t="shared" si="261"/>
        <v>376</v>
      </c>
      <c r="F1582" s="11">
        <v>341</v>
      </c>
      <c r="G1582" s="11">
        <v>35</v>
      </c>
    </row>
    <row r="1583" spans="1:10" x14ac:dyDescent="0.2">
      <c r="A1583" s="4" t="s">
        <v>21</v>
      </c>
      <c r="B1583" s="4">
        <v>502</v>
      </c>
      <c r="C1583" s="4">
        <v>10</v>
      </c>
      <c r="D1583" s="4">
        <v>27</v>
      </c>
      <c r="E1583" s="110">
        <f t="shared" si="261"/>
        <v>539</v>
      </c>
      <c r="F1583" s="4">
        <v>502</v>
      </c>
      <c r="G1583" s="4">
        <v>37</v>
      </c>
    </row>
    <row r="1584" spans="1:10" x14ac:dyDescent="0.2">
      <c r="A1584" s="11" t="s">
        <v>20</v>
      </c>
      <c r="B1584" s="11">
        <v>19</v>
      </c>
      <c r="C1584" s="11"/>
      <c r="D1584" s="11">
        <v>551</v>
      </c>
      <c r="E1584" s="110">
        <f t="shared" si="261"/>
        <v>570</v>
      </c>
      <c r="F1584" s="11">
        <v>19</v>
      </c>
      <c r="G1584" s="11">
        <v>551</v>
      </c>
    </row>
    <row r="1585" spans="1:10" x14ac:dyDescent="0.2">
      <c r="A1585" s="4" t="s">
        <v>19</v>
      </c>
      <c r="B1585" s="4">
        <v>13</v>
      </c>
      <c r="C1585" s="4"/>
      <c r="D1585" s="4">
        <v>597</v>
      </c>
      <c r="E1585" s="110">
        <f t="shared" si="261"/>
        <v>610</v>
      </c>
      <c r="F1585" s="4">
        <v>13</v>
      </c>
      <c r="G1585" s="4">
        <v>597</v>
      </c>
    </row>
    <row r="1586" spans="1:10" x14ac:dyDescent="0.2">
      <c r="A1586" s="11" t="s">
        <v>18</v>
      </c>
      <c r="B1586" s="11">
        <v>13</v>
      </c>
      <c r="C1586" s="11"/>
      <c r="D1586" s="11">
        <v>413</v>
      </c>
      <c r="E1586" s="110">
        <f t="shared" si="261"/>
        <v>426</v>
      </c>
      <c r="F1586" s="11">
        <v>13</v>
      </c>
      <c r="G1586" s="11">
        <v>413</v>
      </c>
    </row>
    <row r="1587" spans="1:10" x14ac:dyDescent="0.2">
      <c r="A1587" s="4" t="s">
        <v>17</v>
      </c>
      <c r="B1587" s="4">
        <v>4</v>
      </c>
      <c r="C1587" s="4"/>
      <c r="D1587" s="4">
        <v>155</v>
      </c>
      <c r="E1587" s="110">
        <f t="shared" si="261"/>
        <v>159</v>
      </c>
      <c r="F1587" s="4">
        <v>4</v>
      </c>
      <c r="G1587" s="4">
        <v>155</v>
      </c>
    </row>
    <row r="1588" spans="1:10" x14ac:dyDescent="0.2">
      <c r="A1588" s="21" t="s">
        <v>16</v>
      </c>
      <c r="B1588" s="21">
        <v>3</v>
      </c>
      <c r="C1588" s="21"/>
      <c r="D1588" s="21">
        <v>89</v>
      </c>
      <c r="E1588" s="110">
        <f t="shared" si="261"/>
        <v>92</v>
      </c>
      <c r="F1588" s="21">
        <v>3</v>
      </c>
      <c r="G1588" s="21">
        <v>89</v>
      </c>
    </row>
    <row r="1589" spans="1:10" x14ac:dyDescent="0.2">
      <c r="A1589" s="20" t="s">
        <v>15</v>
      </c>
      <c r="B1589" s="20"/>
      <c r="C1589" s="20"/>
      <c r="D1589" s="20"/>
      <c r="E1589" s="20"/>
      <c r="F1589" s="20"/>
      <c r="G1589" s="20"/>
    </row>
    <row r="1590" spans="1:10" x14ac:dyDescent="0.2">
      <c r="A1590" s="4" t="s">
        <v>14</v>
      </c>
      <c r="B1590" s="4">
        <v>23</v>
      </c>
      <c r="C1590" s="4"/>
      <c r="D1590" s="4"/>
      <c r="E1590" s="110">
        <f t="shared" si="261"/>
        <v>23</v>
      </c>
      <c r="F1590" s="4">
        <v>23</v>
      </c>
      <c r="G1590" s="4"/>
    </row>
    <row r="1591" spans="1:10" x14ac:dyDescent="0.2">
      <c r="A1591" s="17" t="s">
        <v>13</v>
      </c>
      <c r="B1591" s="17">
        <v>54</v>
      </c>
      <c r="C1591" s="17"/>
      <c r="D1591" s="17">
        <v>9</v>
      </c>
      <c r="E1591" s="110">
        <f t="shared" si="261"/>
        <v>63</v>
      </c>
      <c r="F1591" s="17">
        <v>54</v>
      </c>
      <c r="G1591" s="17">
        <v>9</v>
      </c>
    </row>
    <row r="1592" spans="1:10" x14ac:dyDescent="0.2">
      <c r="A1592" s="4" t="s">
        <v>12</v>
      </c>
      <c r="B1592" s="4">
        <v>8</v>
      </c>
      <c r="C1592" s="4"/>
      <c r="D1592" s="4">
        <v>4</v>
      </c>
      <c r="E1592" s="110">
        <f t="shared" si="261"/>
        <v>12</v>
      </c>
      <c r="F1592" s="4">
        <v>8</v>
      </c>
      <c r="G1592" s="4">
        <v>4</v>
      </c>
    </row>
    <row r="1593" spans="1:10" x14ac:dyDescent="0.2">
      <c r="A1593" s="14" t="s">
        <v>11</v>
      </c>
      <c r="B1593" s="14">
        <v>192</v>
      </c>
      <c r="C1593" s="14"/>
      <c r="D1593" s="14">
        <v>162</v>
      </c>
      <c r="E1593" s="110">
        <f t="shared" si="261"/>
        <v>354</v>
      </c>
      <c r="F1593" s="14">
        <v>192</v>
      </c>
      <c r="G1593" s="14">
        <v>162</v>
      </c>
      <c r="J1593" s="1">
        <f>SUM(E1580:E1593)</f>
        <v>3531</v>
      </c>
    </row>
    <row r="1595" spans="1:10" ht="15.75" x14ac:dyDescent="0.2">
      <c r="A1595" s="13" t="s">
        <v>10</v>
      </c>
      <c r="B1595" s="77" t="s">
        <v>240</v>
      </c>
      <c r="C1595" s="78" t="s">
        <v>242</v>
      </c>
      <c r="D1595" s="79" t="s">
        <v>241</v>
      </c>
      <c r="E1595" s="78" t="s">
        <v>238</v>
      </c>
      <c r="F1595" s="77" t="s">
        <v>243</v>
      </c>
      <c r="G1595" s="79" t="s">
        <v>206</v>
      </c>
    </row>
    <row r="1596" spans="1:10" x14ac:dyDescent="0.2">
      <c r="A1596" s="11" t="s">
        <v>8</v>
      </c>
      <c r="B1596" s="11">
        <v>131</v>
      </c>
      <c r="C1596" s="11"/>
      <c r="D1596" s="11">
        <v>29</v>
      </c>
      <c r="E1596" s="110">
        <f t="shared" ref="E1596:E1604" si="262">SUM(B1596:D1596)</f>
        <v>160</v>
      </c>
      <c r="F1596" s="11">
        <v>131</v>
      </c>
      <c r="G1596" s="11">
        <v>29</v>
      </c>
    </row>
    <row r="1597" spans="1:10" x14ac:dyDescent="0.2">
      <c r="A1597" s="4" t="s">
        <v>7</v>
      </c>
      <c r="B1597" s="4">
        <v>536</v>
      </c>
      <c r="C1597" s="4"/>
      <c r="D1597" s="4">
        <v>98</v>
      </c>
      <c r="E1597" s="110">
        <f t="shared" si="262"/>
        <v>634</v>
      </c>
      <c r="F1597" s="4">
        <v>536</v>
      </c>
      <c r="G1597" s="4">
        <v>98</v>
      </c>
    </row>
    <row r="1598" spans="1:10" x14ac:dyDescent="0.2">
      <c r="A1598" s="11" t="s">
        <v>6</v>
      </c>
      <c r="B1598" s="11">
        <v>535</v>
      </c>
      <c r="C1598" s="11">
        <v>10</v>
      </c>
      <c r="D1598" s="11">
        <v>194</v>
      </c>
      <c r="E1598" s="110">
        <f t="shared" si="262"/>
        <v>739</v>
      </c>
      <c r="F1598" s="11">
        <v>535</v>
      </c>
      <c r="G1598" s="11">
        <v>204</v>
      </c>
    </row>
    <row r="1599" spans="1:10" x14ac:dyDescent="0.2">
      <c r="A1599" s="4" t="s">
        <v>5</v>
      </c>
      <c r="B1599" s="4">
        <v>26</v>
      </c>
      <c r="C1599" s="4"/>
      <c r="D1599" s="4">
        <v>535</v>
      </c>
      <c r="E1599" s="110">
        <f t="shared" si="262"/>
        <v>561</v>
      </c>
      <c r="F1599" s="4">
        <v>26</v>
      </c>
      <c r="G1599" s="4">
        <v>535</v>
      </c>
    </row>
    <row r="1600" spans="1:10" x14ac:dyDescent="0.2">
      <c r="A1600" s="11" t="s">
        <v>4</v>
      </c>
      <c r="B1600" s="11">
        <v>13</v>
      </c>
      <c r="C1600" s="11"/>
      <c r="D1600" s="11">
        <v>308</v>
      </c>
      <c r="E1600" s="110">
        <f t="shared" si="262"/>
        <v>321</v>
      </c>
      <c r="F1600" s="11">
        <v>13</v>
      </c>
      <c r="G1600" s="11">
        <v>308</v>
      </c>
    </row>
    <row r="1601" spans="1:10" x14ac:dyDescent="0.2">
      <c r="A1601" s="4" t="s">
        <v>3</v>
      </c>
      <c r="B1601" s="4">
        <v>27</v>
      </c>
      <c r="C1601" s="4"/>
      <c r="D1601" s="4">
        <v>334</v>
      </c>
      <c r="E1601" s="110">
        <f t="shared" si="262"/>
        <v>361</v>
      </c>
      <c r="F1601" s="4">
        <v>27</v>
      </c>
      <c r="G1601" s="4">
        <v>334</v>
      </c>
    </row>
    <row r="1602" spans="1:10" x14ac:dyDescent="0.2">
      <c r="A1602" s="11" t="s">
        <v>2</v>
      </c>
      <c r="B1602" s="11">
        <v>11</v>
      </c>
      <c r="C1602" s="11"/>
      <c r="D1602" s="11">
        <v>302</v>
      </c>
      <c r="E1602" s="110">
        <f t="shared" si="262"/>
        <v>313</v>
      </c>
      <c r="F1602" s="11">
        <v>11</v>
      </c>
      <c r="G1602" s="11">
        <v>302</v>
      </c>
    </row>
    <row r="1603" spans="1:10" x14ac:dyDescent="0.2">
      <c r="A1603" s="4" t="s">
        <v>1</v>
      </c>
      <c r="B1603" s="4">
        <v>12</v>
      </c>
      <c r="C1603" s="4"/>
      <c r="D1603" s="4">
        <v>148</v>
      </c>
      <c r="E1603" s="110">
        <f t="shared" si="262"/>
        <v>160</v>
      </c>
      <c r="F1603" s="4">
        <v>12</v>
      </c>
      <c r="G1603" s="4">
        <v>148</v>
      </c>
    </row>
    <row r="1604" spans="1:10" x14ac:dyDescent="0.2">
      <c r="A1604" s="7" t="s">
        <v>0</v>
      </c>
      <c r="B1604" s="7">
        <v>151</v>
      </c>
      <c r="C1604" s="7"/>
      <c r="D1604" s="7">
        <v>131</v>
      </c>
      <c r="E1604" s="110">
        <f t="shared" si="262"/>
        <v>282</v>
      </c>
      <c r="F1604" s="7">
        <v>151</v>
      </c>
      <c r="G1604" s="7">
        <v>131</v>
      </c>
      <c r="J1604" s="1">
        <f>SUM(E1596:E1604)</f>
        <v>3531</v>
      </c>
    </row>
    <row r="1607" spans="1:10" ht="27.75" x14ac:dyDescent="0.4">
      <c r="A1607" s="46" t="s">
        <v>220</v>
      </c>
    </row>
    <row r="1609" spans="1:10" ht="15.75" x14ac:dyDescent="0.2">
      <c r="A1609" s="13" t="s">
        <v>203</v>
      </c>
      <c r="B1609" s="77" t="s">
        <v>240</v>
      </c>
      <c r="C1609" s="78" t="s">
        <v>242</v>
      </c>
      <c r="D1609" s="79" t="s">
        <v>241</v>
      </c>
      <c r="E1609" s="78" t="s">
        <v>238</v>
      </c>
      <c r="F1609" s="77" t="s">
        <v>243</v>
      </c>
      <c r="G1609" s="79" t="s">
        <v>206</v>
      </c>
    </row>
    <row r="1610" spans="1:10" x14ac:dyDescent="0.2">
      <c r="A1610" s="56" t="s">
        <v>234</v>
      </c>
      <c r="B1610" s="74">
        <v>23</v>
      </c>
      <c r="C1610" s="74">
        <v>8</v>
      </c>
      <c r="D1610" s="74">
        <v>1696</v>
      </c>
      <c r="E1610" s="110">
        <f t="shared" ref="E1610:E1613" si="263">SUM(B1610:D1610)</f>
        <v>1727</v>
      </c>
      <c r="F1610" s="74">
        <v>19</v>
      </c>
      <c r="G1610" s="74">
        <v>1708</v>
      </c>
    </row>
    <row r="1611" spans="1:10" x14ac:dyDescent="0.2">
      <c r="A1611" s="4" t="s">
        <v>201</v>
      </c>
      <c r="B1611" s="75">
        <v>2219</v>
      </c>
      <c r="C1611" s="75"/>
      <c r="D1611" s="75"/>
      <c r="E1611" s="110">
        <f t="shared" si="263"/>
        <v>2219</v>
      </c>
      <c r="F1611" s="75">
        <v>2219</v>
      </c>
      <c r="G1611" s="75"/>
    </row>
    <row r="1612" spans="1:10" x14ac:dyDescent="0.2">
      <c r="A1612" s="25" t="s">
        <v>200</v>
      </c>
      <c r="B1612" s="74">
        <v>36</v>
      </c>
      <c r="C1612" s="74"/>
      <c r="D1612" s="74"/>
      <c r="E1612" s="110">
        <f t="shared" si="263"/>
        <v>36</v>
      </c>
      <c r="F1612" s="74">
        <v>36</v>
      </c>
      <c r="G1612" s="74"/>
    </row>
    <row r="1613" spans="1:10" x14ac:dyDescent="0.2">
      <c r="A1613" s="30" t="s">
        <v>199</v>
      </c>
      <c r="B1613" s="76">
        <v>10</v>
      </c>
      <c r="C1613" s="76"/>
      <c r="D1613" s="76"/>
      <c r="E1613" s="110">
        <f t="shared" si="263"/>
        <v>10</v>
      </c>
      <c r="F1613" s="76">
        <v>10</v>
      </c>
      <c r="G1613" s="76"/>
      <c r="J1613" s="1">
        <f>SUM(E1610:E1613)</f>
        <v>3992</v>
      </c>
    </row>
    <row r="1615" spans="1:10" ht="15.75" x14ac:dyDescent="0.2">
      <c r="A1615" s="13" t="s">
        <v>198</v>
      </c>
      <c r="B1615" s="77" t="s">
        <v>240</v>
      </c>
      <c r="C1615" s="78" t="s">
        <v>242</v>
      </c>
      <c r="D1615" s="79" t="s">
        <v>241</v>
      </c>
      <c r="E1615" s="78" t="s">
        <v>238</v>
      </c>
      <c r="F1615" s="77" t="s">
        <v>243</v>
      </c>
      <c r="G1615" s="79" t="s">
        <v>206</v>
      </c>
    </row>
    <row r="1616" spans="1:10" x14ac:dyDescent="0.2">
      <c r="A1616" s="29" t="s">
        <v>196</v>
      </c>
      <c r="B1616" s="29">
        <v>621</v>
      </c>
      <c r="C1616" s="29">
        <v>1</v>
      </c>
      <c r="D1616" s="29">
        <v>345</v>
      </c>
      <c r="E1616" s="110">
        <f t="shared" ref="E1616:E1619" si="264">SUM(B1616:D1616)</f>
        <v>967</v>
      </c>
      <c r="F1616" s="29">
        <v>621</v>
      </c>
      <c r="G1616" s="29">
        <v>346</v>
      </c>
    </row>
    <row r="1617" spans="1:10" x14ac:dyDescent="0.2">
      <c r="A1617" s="4" t="s">
        <v>195</v>
      </c>
      <c r="B1617" s="4">
        <v>1198</v>
      </c>
      <c r="C1617" s="4">
        <v>5</v>
      </c>
      <c r="D1617" s="4">
        <v>1002</v>
      </c>
      <c r="E1617" s="110">
        <f t="shared" si="264"/>
        <v>2205</v>
      </c>
      <c r="F1617" s="4">
        <v>1196</v>
      </c>
      <c r="G1617" s="4">
        <v>1009</v>
      </c>
    </row>
    <row r="1618" spans="1:10" x14ac:dyDescent="0.2">
      <c r="A1618" s="29" t="s">
        <v>194</v>
      </c>
      <c r="B1618" s="29">
        <v>341</v>
      </c>
      <c r="C1618" s="29"/>
      <c r="D1618" s="29">
        <v>256</v>
      </c>
      <c r="E1618" s="110">
        <f t="shared" si="264"/>
        <v>597</v>
      </c>
      <c r="F1618" s="29">
        <v>339</v>
      </c>
      <c r="G1618" s="29">
        <v>258</v>
      </c>
    </row>
    <row r="1619" spans="1:10" x14ac:dyDescent="0.2">
      <c r="A1619" s="4" t="s">
        <v>193</v>
      </c>
      <c r="B1619" s="4">
        <v>128</v>
      </c>
      <c r="C1619" s="4">
        <v>2</v>
      </c>
      <c r="D1619" s="4">
        <v>93</v>
      </c>
      <c r="E1619" s="110">
        <f t="shared" si="264"/>
        <v>223</v>
      </c>
      <c r="F1619" s="4">
        <v>128</v>
      </c>
      <c r="G1619" s="4">
        <v>95</v>
      </c>
    </row>
    <row r="1620" spans="1:10" x14ac:dyDescent="0.2">
      <c r="A1620" s="29" t="s">
        <v>192</v>
      </c>
      <c r="B1620" s="29"/>
      <c r="C1620" s="29"/>
      <c r="D1620" s="29"/>
      <c r="E1620" s="29"/>
      <c r="F1620" s="29"/>
      <c r="G1620" s="29"/>
    </row>
    <row r="1621" spans="1:10" x14ac:dyDescent="0.2">
      <c r="A1621" s="4" t="s">
        <v>191</v>
      </c>
      <c r="B1621" s="4"/>
      <c r="C1621" s="4"/>
      <c r="D1621" s="4"/>
      <c r="E1621" s="4"/>
      <c r="F1621" s="4"/>
      <c r="G1621" s="4"/>
    </row>
    <row r="1622" spans="1:10" x14ac:dyDescent="0.2">
      <c r="A1622" s="29" t="s">
        <v>190</v>
      </c>
      <c r="B1622" s="29"/>
      <c r="C1622" s="29"/>
      <c r="D1622" s="29"/>
      <c r="E1622" s="29"/>
      <c r="F1622" s="29"/>
      <c r="G1622" s="29"/>
    </row>
    <row r="1623" spans="1:10" x14ac:dyDescent="0.2">
      <c r="A1623" s="4" t="s">
        <v>189</v>
      </c>
      <c r="B1623" s="4"/>
      <c r="C1623" s="4"/>
      <c r="D1623" s="4"/>
      <c r="E1623" s="4"/>
      <c r="F1623" s="4"/>
      <c r="G1623" s="4"/>
    </row>
    <row r="1624" spans="1:10" x14ac:dyDescent="0.2">
      <c r="A1624" s="29" t="s">
        <v>0</v>
      </c>
      <c r="B1624" s="29"/>
      <c r="C1624" s="29"/>
      <c r="D1624" s="29"/>
      <c r="E1624" s="29"/>
      <c r="F1624" s="29"/>
      <c r="G1624" s="29"/>
      <c r="J1624" s="1">
        <f>SUM(E1616:E1624)</f>
        <v>3992</v>
      </c>
    </row>
    <row r="1626" spans="1:10" ht="15.75" x14ac:dyDescent="0.2">
      <c r="A1626" s="13" t="s">
        <v>181</v>
      </c>
      <c r="B1626" s="77" t="s">
        <v>240</v>
      </c>
      <c r="C1626" s="78" t="s">
        <v>242</v>
      </c>
      <c r="D1626" s="79" t="s">
        <v>241</v>
      </c>
      <c r="E1626" s="78" t="s">
        <v>238</v>
      </c>
      <c r="F1626" s="77" t="s">
        <v>243</v>
      </c>
      <c r="G1626" s="79" t="s">
        <v>206</v>
      </c>
    </row>
    <row r="1627" spans="1:10" x14ac:dyDescent="0.2">
      <c r="A1627" s="25" t="s">
        <v>179</v>
      </c>
      <c r="B1627" s="25">
        <v>54</v>
      </c>
      <c r="C1627" s="25"/>
      <c r="D1627" s="25">
        <v>65</v>
      </c>
      <c r="E1627" s="110">
        <f t="shared" ref="E1627:E1631" si="265">SUM(B1627:D1627)</f>
        <v>119</v>
      </c>
      <c r="F1627" s="25">
        <v>54</v>
      </c>
      <c r="G1627" s="25">
        <v>65</v>
      </c>
    </row>
    <row r="1628" spans="1:10" x14ac:dyDescent="0.2">
      <c r="A1628" s="22" t="s">
        <v>178</v>
      </c>
      <c r="B1628" s="22">
        <v>351</v>
      </c>
      <c r="C1628" s="22"/>
      <c r="D1628" s="22">
        <v>285</v>
      </c>
      <c r="E1628" s="110">
        <f t="shared" si="265"/>
        <v>636</v>
      </c>
      <c r="F1628" s="22">
        <v>351</v>
      </c>
      <c r="G1628" s="22">
        <v>285</v>
      </c>
    </row>
    <row r="1629" spans="1:10" x14ac:dyDescent="0.2">
      <c r="A1629" s="25" t="s">
        <v>177</v>
      </c>
      <c r="B1629" s="25">
        <v>945</v>
      </c>
      <c r="C1629" s="25">
        <v>5</v>
      </c>
      <c r="D1629" s="25">
        <v>692</v>
      </c>
      <c r="E1629" s="110">
        <f t="shared" si="265"/>
        <v>1642</v>
      </c>
      <c r="F1629" s="25">
        <v>942</v>
      </c>
      <c r="G1629" s="25">
        <v>700</v>
      </c>
    </row>
    <row r="1630" spans="1:10" x14ac:dyDescent="0.2">
      <c r="A1630" s="22" t="s">
        <v>176</v>
      </c>
      <c r="B1630" s="22">
        <v>741</v>
      </c>
      <c r="C1630" s="22">
        <v>3</v>
      </c>
      <c r="D1630" s="22">
        <v>502</v>
      </c>
      <c r="E1630" s="110">
        <f t="shared" si="265"/>
        <v>1246</v>
      </c>
      <c r="F1630" s="22">
        <v>741</v>
      </c>
      <c r="G1630" s="22">
        <v>505</v>
      </c>
    </row>
    <row r="1631" spans="1:10" x14ac:dyDescent="0.2">
      <c r="A1631" s="25" t="s">
        <v>175</v>
      </c>
      <c r="B1631" s="25">
        <v>197</v>
      </c>
      <c r="C1631" s="25"/>
      <c r="D1631" s="25">
        <v>151</v>
      </c>
      <c r="E1631" s="110">
        <f t="shared" si="265"/>
        <v>348</v>
      </c>
      <c r="F1631" s="25">
        <v>196</v>
      </c>
      <c r="G1631" s="25">
        <v>152</v>
      </c>
    </row>
    <row r="1632" spans="1:10" x14ac:dyDescent="0.2">
      <c r="A1632" s="22" t="s">
        <v>174</v>
      </c>
      <c r="B1632" s="22"/>
      <c r="C1632" s="22"/>
      <c r="D1632" s="22"/>
      <c r="E1632" s="22"/>
      <c r="F1632" s="22"/>
      <c r="G1632" s="22"/>
    </row>
    <row r="1633" spans="1:10" x14ac:dyDescent="0.2">
      <c r="A1633" s="25" t="s">
        <v>173</v>
      </c>
      <c r="B1633" s="25"/>
      <c r="C1633" s="25"/>
      <c r="D1633" s="25"/>
      <c r="E1633" s="25"/>
      <c r="F1633" s="25"/>
      <c r="G1633" s="25"/>
    </row>
    <row r="1634" spans="1:10" x14ac:dyDescent="0.2">
      <c r="A1634" s="22" t="s">
        <v>172</v>
      </c>
      <c r="B1634" s="22"/>
      <c r="C1634" s="22"/>
      <c r="D1634" s="22"/>
      <c r="E1634" s="22"/>
      <c r="F1634" s="22"/>
      <c r="G1634" s="22"/>
    </row>
    <row r="1635" spans="1:10" x14ac:dyDescent="0.2">
      <c r="A1635" s="25" t="s">
        <v>0</v>
      </c>
      <c r="B1635" s="25"/>
      <c r="C1635" s="25"/>
      <c r="D1635" s="25">
        <v>1</v>
      </c>
      <c r="E1635" s="110">
        <f t="shared" ref="E1635" si="266">SUM(B1635:D1635)</f>
        <v>1</v>
      </c>
      <c r="F1635" s="25"/>
      <c r="G1635" s="25">
        <v>1</v>
      </c>
      <c r="J1635" s="1">
        <f>SUM(E1627:E1635)</f>
        <v>3992</v>
      </c>
    </row>
    <row r="1637" spans="1:10" ht="15.75" x14ac:dyDescent="0.2">
      <c r="A1637" s="13" t="s">
        <v>171</v>
      </c>
      <c r="B1637" s="77" t="s">
        <v>240</v>
      </c>
      <c r="C1637" s="78" t="s">
        <v>242</v>
      </c>
      <c r="D1637" s="79" t="s">
        <v>241</v>
      </c>
      <c r="E1637" s="78" t="s">
        <v>238</v>
      </c>
      <c r="F1637" s="77" t="s">
        <v>243</v>
      </c>
      <c r="G1637" s="79" t="s">
        <v>206</v>
      </c>
    </row>
    <row r="1638" spans="1:10" x14ac:dyDescent="0.2">
      <c r="A1638" s="25" t="s">
        <v>170</v>
      </c>
      <c r="B1638" s="25">
        <v>1002</v>
      </c>
      <c r="C1638" s="25">
        <v>4</v>
      </c>
      <c r="D1638" s="25">
        <v>691</v>
      </c>
      <c r="E1638" s="110">
        <f t="shared" ref="E1638:E1640" si="267">SUM(B1638:D1638)</f>
        <v>1697</v>
      </c>
      <c r="F1638" s="25">
        <v>1000</v>
      </c>
      <c r="G1638" s="25">
        <v>697</v>
      </c>
    </row>
    <row r="1639" spans="1:10" x14ac:dyDescent="0.2">
      <c r="A1639" s="22" t="s">
        <v>169</v>
      </c>
      <c r="B1639" s="22">
        <v>1286</v>
      </c>
      <c r="C1639" s="22">
        <v>4</v>
      </c>
      <c r="D1639" s="22">
        <v>1002</v>
      </c>
      <c r="E1639" s="110">
        <f t="shared" si="267"/>
        <v>2292</v>
      </c>
      <c r="F1639" s="22">
        <v>1284</v>
      </c>
      <c r="G1639" s="22">
        <v>1008</v>
      </c>
    </row>
    <row r="1640" spans="1:10" x14ac:dyDescent="0.2">
      <c r="A1640" s="25" t="s">
        <v>0</v>
      </c>
      <c r="B1640" s="25"/>
      <c r="C1640" s="25"/>
      <c r="D1640" s="25">
        <v>3</v>
      </c>
      <c r="E1640" s="110">
        <f t="shared" si="267"/>
        <v>3</v>
      </c>
      <c r="F1640" s="25"/>
      <c r="G1640" s="25">
        <v>3</v>
      </c>
    </row>
    <row r="1641" spans="1:10" x14ac:dyDescent="0.2">
      <c r="J1641" s="1">
        <f>SUM(E1638:E1641)</f>
        <v>3992</v>
      </c>
    </row>
    <row r="1642" spans="1:10" ht="15.75" x14ac:dyDescent="0.2">
      <c r="A1642" s="13" t="s">
        <v>168</v>
      </c>
      <c r="B1642" s="77" t="s">
        <v>240</v>
      </c>
      <c r="C1642" s="78" t="s">
        <v>242</v>
      </c>
      <c r="D1642" s="79" t="s">
        <v>241</v>
      </c>
      <c r="E1642" s="78" t="s">
        <v>238</v>
      </c>
      <c r="F1642" s="77" t="s">
        <v>243</v>
      </c>
      <c r="G1642" s="79" t="s">
        <v>206</v>
      </c>
    </row>
    <row r="1643" spans="1:10" x14ac:dyDescent="0.2">
      <c r="A1643" s="25" t="s">
        <v>166</v>
      </c>
      <c r="B1643" s="25">
        <v>449</v>
      </c>
      <c r="C1643" s="25">
        <v>3</v>
      </c>
      <c r="D1643" s="25">
        <v>201</v>
      </c>
      <c r="E1643" s="110">
        <f t="shared" ref="E1643:E1645" si="268">SUM(B1643:D1643)</f>
        <v>653</v>
      </c>
      <c r="F1643" s="25">
        <v>448</v>
      </c>
      <c r="G1643" s="25">
        <v>205</v>
      </c>
    </row>
    <row r="1644" spans="1:10" x14ac:dyDescent="0.2">
      <c r="A1644" s="22" t="s">
        <v>165</v>
      </c>
      <c r="B1644" s="22">
        <v>1829</v>
      </c>
      <c r="C1644" s="22">
        <v>5</v>
      </c>
      <c r="D1644" s="22">
        <v>1480</v>
      </c>
      <c r="E1644" s="110">
        <f t="shared" si="268"/>
        <v>3314</v>
      </c>
      <c r="F1644" s="22">
        <v>1826</v>
      </c>
      <c r="G1644" s="22">
        <v>1488</v>
      </c>
    </row>
    <row r="1645" spans="1:10" x14ac:dyDescent="0.2">
      <c r="A1645" s="25" t="s">
        <v>164</v>
      </c>
      <c r="B1645" s="25">
        <v>10</v>
      </c>
      <c r="C1645" s="25"/>
      <c r="D1645" s="25">
        <v>15</v>
      </c>
      <c r="E1645" s="110">
        <f t="shared" si="268"/>
        <v>25</v>
      </c>
      <c r="F1645" s="25">
        <v>10</v>
      </c>
      <c r="G1645" s="25">
        <v>15</v>
      </c>
    </row>
    <row r="1646" spans="1:10" x14ac:dyDescent="0.2">
      <c r="A1646" s="22" t="s">
        <v>50</v>
      </c>
      <c r="B1646" s="22"/>
      <c r="C1646" s="22"/>
      <c r="D1646" s="22"/>
      <c r="E1646" s="22"/>
      <c r="F1646" s="22"/>
      <c r="G1646" s="22"/>
      <c r="J1646" s="1">
        <f>SUM(E1643:E1646)</f>
        <v>3992</v>
      </c>
    </row>
    <row r="1648" spans="1:10" ht="15.75" x14ac:dyDescent="0.2">
      <c r="A1648" s="13" t="s">
        <v>163</v>
      </c>
      <c r="B1648" s="77" t="s">
        <v>240</v>
      </c>
      <c r="C1648" s="78" t="s">
        <v>242</v>
      </c>
      <c r="D1648" s="79" t="s">
        <v>241</v>
      </c>
      <c r="E1648" s="78" t="s">
        <v>238</v>
      </c>
      <c r="F1648" s="77" t="s">
        <v>243</v>
      </c>
      <c r="G1648" s="79" t="s">
        <v>206</v>
      </c>
    </row>
    <row r="1649" spans="1:10" x14ac:dyDescent="0.2">
      <c r="A1649" s="25" t="s">
        <v>161</v>
      </c>
      <c r="B1649" s="25">
        <v>1296</v>
      </c>
      <c r="C1649" s="25">
        <v>2</v>
      </c>
      <c r="D1649" s="25">
        <v>1095</v>
      </c>
      <c r="E1649" s="110">
        <f t="shared" ref="E1649:E1654" si="269">SUM(B1649:D1649)</f>
        <v>2393</v>
      </c>
      <c r="F1649" s="25">
        <v>1293</v>
      </c>
      <c r="G1649" s="25">
        <v>1100</v>
      </c>
    </row>
    <row r="1650" spans="1:10" x14ac:dyDescent="0.2">
      <c r="A1650" s="22" t="s">
        <v>160</v>
      </c>
      <c r="B1650" s="22">
        <v>750</v>
      </c>
      <c r="C1650" s="22">
        <v>4</v>
      </c>
      <c r="D1650" s="22">
        <v>438</v>
      </c>
      <c r="E1650" s="110">
        <f t="shared" si="269"/>
        <v>1192</v>
      </c>
      <c r="F1650" s="22">
        <v>749</v>
      </c>
      <c r="G1650" s="22">
        <v>443</v>
      </c>
    </row>
    <row r="1651" spans="1:10" x14ac:dyDescent="0.2">
      <c r="A1651" s="25" t="s">
        <v>159</v>
      </c>
      <c r="B1651" s="25">
        <v>137</v>
      </c>
      <c r="C1651" s="25">
        <v>1</v>
      </c>
      <c r="D1651" s="25">
        <v>60</v>
      </c>
      <c r="E1651" s="110">
        <f t="shared" si="269"/>
        <v>198</v>
      </c>
      <c r="F1651" s="25">
        <v>137</v>
      </c>
      <c r="G1651" s="25">
        <v>61</v>
      </c>
    </row>
    <row r="1652" spans="1:10" x14ac:dyDescent="0.2">
      <c r="A1652" s="22" t="s">
        <v>158</v>
      </c>
      <c r="B1652" s="22">
        <v>14</v>
      </c>
      <c r="C1652" s="22"/>
      <c r="D1652" s="22">
        <v>19</v>
      </c>
      <c r="E1652" s="110">
        <f t="shared" si="269"/>
        <v>33</v>
      </c>
      <c r="F1652" s="22">
        <v>14</v>
      </c>
      <c r="G1652" s="22">
        <v>19</v>
      </c>
    </row>
    <row r="1653" spans="1:10" x14ac:dyDescent="0.2">
      <c r="A1653" s="25" t="s">
        <v>157</v>
      </c>
      <c r="B1653" s="25"/>
      <c r="C1653" s="25"/>
      <c r="D1653" s="25"/>
      <c r="E1653" s="25"/>
      <c r="F1653" s="25"/>
      <c r="G1653" s="25"/>
    </row>
    <row r="1654" spans="1:10" x14ac:dyDescent="0.2">
      <c r="A1654" s="22" t="s">
        <v>156</v>
      </c>
      <c r="B1654" s="22">
        <v>91</v>
      </c>
      <c r="C1654" s="22">
        <v>1</v>
      </c>
      <c r="D1654" s="22">
        <v>84</v>
      </c>
      <c r="E1654" s="110">
        <f t="shared" si="269"/>
        <v>176</v>
      </c>
      <c r="F1654" s="22">
        <v>91</v>
      </c>
      <c r="G1654" s="22">
        <v>85</v>
      </c>
      <c r="J1654" s="1">
        <f>SUM(E1649:E1654)</f>
        <v>3992</v>
      </c>
    </row>
    <row r="1655" spans="1:10" x14ac:dyDescent="0.2">
      <c r="A1655" s="25" t="s">
        <v>0</v>
      </c>
      <c r="B1655" s="25"/>
      <c r="C1655" s="25"/>
      <c r="D1655" s="25"/>
      <c r="E1655" s="25"/>
      <c r="F1655" s="25"/>
      <c r="G1655" s="25"/>
    </row>
    <row r="1657" spans="1:10" ht="15.75" x14ac:dyDescent="0.2">
      <c r="A1657" s="13" t="s">
        <v>155</v>
      </c>
      <c r="B1657" s="77" t="s">
        <v>240</v>
      </c>
      <c r="C1657" s="78" t="s">
        <v>242</v>
      </c>
      <c r="D1657" s="79" t="s">
        <v>241</v>
      </c>
      <c r="E1657" s="78" t="s">
        <v>238</v>
      </c>
      <c r="F1657" s="77" t="s">
        <v>243</v>
      </c>
      <c r="G1657" s="79" t="s">
        <v>206</v>
      </c>
    </row>
    <row r="1658" spans="1:10" x14ac:dyDescent="0.2">
      <c r="A1658" s="25" t="s">
        <v>80</v>
      </c>
      <c r="B1658" s="25">
        <v>1526</v>
      </c>
      <c r="C1658" s="25">
        <v>4</v>
      </c>
      <c r="D1658" s="25">
        <v>1273</v>
      </c>
      <c r="E1658" s="110">
        <f t="shared" ref="E1658:E1662" si="270">SUM(B1658:D1658)</f>
        <v>2803</v>
      </c>
      <c r="F1658" s="25">
        <v>1523</v>
      </c>
      <c r="G1658" s="25">
        <v>1280</v>
      </c>
    </row>
    <row r="1659" spans="1:10" x14ac:dyDescent="0.2">
      <c r="A1659" s="22" t="s">
        <v>153</v>
      </c>
      <c r="B1659" s="22">
        <v>302</v>
      </c>
      <c r="C1659" s="22">
        <v>3</v>
      </c>
      <c r="D1659" s="22">
        <v>168</v>
      </c>
      <c r="E1659" s="110">
        <f t="shared" si="270"/>
        <v>473</v>
      </c>
      <c r="F1659" s="22">
        <v>302</v>
      </c>
      <c r="G1659" s="22">
        <v>171</v>
      </c>
    </row>
    <row r="1660" spans="1:10" x14ac:dyDescent="0.2">
      <c r="A1660" s="25" t="s">
        <v>152</v>
      </c>
      <c r="B1660" s="25">
        <v>323</v>
      </c>
      <c r="C1660" s="25"/>
      <c r="D1660" s="25">
        <v>182</v>
      </c>
      <c r="E1660" s="110">
        <f t="shared" si="270"/>
        <v>505</v>
      </c>
      <c r="F1660" s="25">
        <v>323</v>
      </c>
      <c r="G1660" s="25">
        <v>182</v>
      </c>
    </row>
    <row r="1661" spans="1:10" x14ac:dyDescent="0.2">
      <c r="A1661" s="22" t="s">
        <v>151</v>
      </c>
      <c r="B1661" s="22">
        <v>87</v>
      </c>
      <c r="C1661" s="22"/>
      <c r="D1661" s="22">
        <v>64</v>
      </c>
      <c r="E1661" s="110">
        <f t="shared" si="270"/>
        <v>151</v>
      </c>
      <c r="F1661" s="22">
        <v>87</v>
      </c>
      <c r="G1661" s="22">
        <v>64</v>
      </c>
    </row>
    <row r="1662" spans="1:10" x14ac:dyDescent="0.2">
      <c r="A1662" s="25" t="s">
        <v>150</v>
      </c>
      <c r="B1662" s="25">
        <v>50</v>
      </c>
      <c r="C1662" s="25">
        <v>1</v>
      </c>
      <c r="D1662" s="25">
        <v>9</v>
      </c>
      <c r="E1662" s="110">
        <f t="shared" si="270"/>
        <v>60</v>
      </c>
      <c r="F1662" s="25">
        <v>49</v>
      </c>
      <c r="G1662" s="25">
        <v>11</v>
      </c>
      <c r="J1662" s="1">
        <f>SUM(E1658:E1662)</f>
        <v>3992</v>
      </c>
    </row>
    <row r="1663" spans="1:10" x14ac:dyDescent="0.2">
      <c r="A1663" s="28"/>
    </row>
    <row r="1664" spans="1:10" ht="15.75" x14ac:dyDescent="0.2">
      <c r="A1664" s="27" t="s">
        <v>149</v>
      </c>
      <c r="B1664" s="77" t="s">
        <v>240</v>
      </c>
      <c r="C1664" s="78" t="s">
        <v>242</v>
      </c>
      <c r="D1664" s="79" t="s">
        <v>241</v>
      </c>
      <c r="E1664" s="78" t="s">
        <v>238</v>
      </c>
      <c r="F1664" s="77" t="s">
        <v>243</v>
      </c>
      <c r="G1664" s="79" t="s">
        <v>206</v>
      </c>
    </row>
    <row r="1665" spans="1:10" x14ac:dyDescent="0.2">
      <c r="A1665" s="25" t="s">
        <v>147</v>
      </c>
      <c r="B1665" s="25">
        <v>563</v>
      </c>
      <c r="C1665" s="25">
        <v>2</v>
      </c>
      <c r="D1665" s="25">
        <v>313</v>
      </c>
      <c r="E1665" s="110">
        <f t="shared" ref="E1665:E1669" si="271">SUM(B1665:D1665)</f>
        <v>878</v>
      </c>
      <c r="F1665" s="25">
        <v>562</v>
      </c>
      <c r="G1665" s="25">
        <v>316</v>
      </c>
    </row>
    <row r="1666" spans="1:10" x14ac:dyDescent="0.2">
      <c r="A1666" s="22" t="s">
        <v>146</v>
      </c>
      <c r="B1666" s="22">
        <v>11</v>
      </c>
      <c r="C1666" s="22"/>
      <c r="D1666" s="22">
        <v>1</v>
      </c>
      <c r="E1666" s="110">
        <f t="shared" si="271"/>
        <v>12</v>
      </c>
      <c r="F1666" s="22">
        <v>11</v>
      </c>
      <c r="G1666" s="22">
        <v>1</v>
      </c>
    </row>
    <row r="1667" spans="1:10" x14ac:dyDescent="0.2">
      <c r="A1667" s="25" t="s">
        <v>145</v>
      </c>
      <c r="B1667" s="25">
        <v>176</v>
      </c>
      <c r="C1667" s="25">
        <v>2</v>
      </c>
      <c r="D1667" s="25">
        <v>100</v>
      </c>
      <c r="E1667" s="110">
        <f t="shared" si="271"/>
        <v>278</v>
      </c>
      <c r="F1667" s="25">
        <v>176</v>
      </c>
      <c r="G1667" s="25">
        <v>102</v>
      </c>
    </row>
    <row r="1668" spans="1:10" x14ac:dyDescent="0.2">
      <c r="A1668" s="22" t="s">
        <v>144</v>
      </c>
      <c r="B1668" s="22">
        <v>12</v>
      </c>
      <c r="C1668" s="22"/>
      <c r="D1668" s="22">
        <v>9</v>
      </c>
      <c r="E1668" s="110">
        <f t="shared" si="271"/>
        <v>21</v>
      </c>
      <c r="F1668" s="22">
        <v>12</v>
      </c>
      <c r="G1668" s="22">
        <v>9</v>
      </c>
    </row>
    <row r="1669" spans="1:10" x14ac:dyDescent="0.2">
      <c r="A1669" s="25" t="s">
        <v>143</v>
      </c>
      <c r="B1669" s="25">
        <v>1526</v>
      </c>
      <c r="C1669" s="25">
        <v>4</v>
      </c>
      <c r="D1669" s="25">
        <v>1273</v>
      </c>
      <c r="E1669" s="110">
        <f t="shared" si="271"/>
        <v>2803</v>
      </c>
      <c r="F1669" s="25">
        <v>1523</v>
      </c>
      <c r="G1669" s="25">
        <v>1280</v>
      </c>
      <c r="J1669" s="1">
        <f>SUM(E1665:E1669)</f>
        <v>3992</v>
      </c>
    </row>
    <row r="1671" spans="1:10" ht="15.75" x14ac:dyDescent="0.2">
      <c r="A1671" s="13" t="s">
        <v>142</v>
      </c>
      <c r="B1671" s="77" t="s">
        <v>240</v>
      </c>
      <c r="C1671" s="78" t="s">
        <v>242</v>
      </c>
      <c r="D1671" s="79" t="s">
        <v>241</v>
      </c>
      <c r="E1671" s="78" t="s">
        <v>238</v>
      </c>
      <c r="F1671" s="77" t="s">
        <v>243</v>
      </c>
      <c r="G1671" s="79" t="s">
        <v>206</v>
      </c>
    </row>
    <row r="1672" spans="1:10" x14ac:dyDescent="0.2">
      <c r="A1672" s="25" t="s">
        <v>140</v>
      </c>
      <c r="B1672" s="25">
        <v>38</v>
      </c>
      <c r="C1672" s="25">
        <v>1</v>
      </c>
      <c r="D1672" s="25">
        <v>72</v>
      </c>
      <c r="E1672" s="110">
        <f t="shared" ref="E1672:E1679" si="272">SUM(B1672:D1672)</f>
        <v>111</v>
      </c>
      <c r="F1672" s="25">
        <v>38</v>
      </c>
      <c r="G1672" s="25">
        <v>73</v>
      </c>
    </row>
    <row r="1673" spans="1:10" x14ac:dyDescent="0.2">
      <c r="A1673" s="22" t="s">
        <v>139</v>
      </c>
      <c r="B1673" s="22">
        <v>934</v>
      </c>
      <c r="C1673" s="22">
        <v>3</v>
      </c>
      <c r="D1673" s="22">
        <v>756</v>
      </c>
      <c r="E1673" s="110">
        <f t="shared" si="272"/>
        <v>1693</v>
      </c>
      <c r="F1673" s="22">
        <v>931</v>
      </c>
      <c r="G1673" s="22">
        <v>762</v>
      </c>
    </row>
    <row r="1674" spans="1:10" x14ac:dyDescent="0.2">
      <c r="A1674" s="25" t="s">
        <v>138</v>
      </c>
      <c r="B1674" s="25">
        <v>2</v>
      </c>
      <c r="C1674" s="25"/>
      <c r="D1674" s="25">
        <v>8</v>
      </c>
      <c r="E1674" s="110">
        <f t="shared" si="272"/>
        <v>10</v>
      </c>
      <c r="F1674" s="25">
        <v>2</v>
      </c>
      <c r="G1674" s="25">
        <v>8</v>
      </c>
    </row>
    <row r="1675" spans="1:10" x14ac:dyDescent="0.2">
      <c r="A1675" s="22" t="s">
        <v>137</v>
      </c>
      <c r="B1675" s="22"/>
      <c r="C1675" s="22"/>
      <c r="D1675" s="22"/>
      <c r="E1675" s="22"/>
      <c r="F1675" s="22"/>
      <c r="G1675" s="22"/>
    </row>
    <row r="1676" spans="1:10" x14ac:dyDescent="0.2">
      <c r="A1676" s="25" t="s">
        <v>136</v>
      </c>
      <c r="B1676" s="25"/>
      <c r="C1676" s="25"/>
      <c r="D1676" s="25">
        <v>1</v>
      </c>
      <c r="E1676" s="110">
        <f t="shared" si="272"/>
        <v>1</v>
      </c>
      <c r="F1676" s="25"/>
      <c r="G1676" s="25">
        <v>1</v>
      </c>
    </row>
    <row r="1677" spans="1:10" x14ac:dyDescent="0.2">
      <c r="A1677" s="22" t="s">
        <v>135</v>
      </c>
      <c r="B1677" s="22">
        <v>4</v>
      </c>
      <c r="C1677" s="22"/>
      <c r="D1677" s="22">
        <v>39</v>
      </c>
      <c r="E1677" s="110">
        <f t="shared" si="272"/>
        <v>43</v>
      </c>
      <c r="F1677" s="22">
        <v>4</v>
      </c>
      <c r="G1677" s="22">
        <v>39</v>
      </c>
    </row>
    <row r="1678" spans="1:10" x14ac:dyDescent="0.2">
      <c r="A1678" s="25" t="s">
        <v>134</v>
      </c>
      <c r="B1678" s="25">
        <v>1305</v>
      </c>
      <c r="C1678" s="25">
        <v>4</v>
      </c>
      <c r="D1678" s="25">
        <v>789</v>
      </c>
      <c r="E1678" s="110">
        <f t="shared" si="272"/>
        <v>2098</v>
      </c>
      <c r="F1678" s="25">
        <v>1304</v>
      </c>
      <c r="G1678" s="25">
        <v>794</v>
      </c>
    </row>
    <row r="1679" spans="1:10" x14ac:dyDescent="0.2">
      <c r="A1679" s="22" t="s">
        <v>0</v>
      </c>
      <c r="B1679" s="22">
        <v>5</v>
      </c>
      <c r="C1679" s="22"/>
      <c r="D1679" s="22">
        <v>31</v>
      </c>
      <c r="E1679" s="110">
        <f t="shared" si="272"/>
        <v>36</v>
      </c>
      <c r="F1679" s="22">
        <v>5</v>
      </c>
      <c r="G1679" s="22">
        <v>31</v>
      </c>
      <c r="J1679" s="1">
        <f>SUM(E1672:E1679)</f>
        <v>3992</v>
      </c>
    </row>
    <row r="1681" spans="1:10" ht="15.75" x14ac:dyDescent="0.2">
      <c r="A1681" s="13" t="s">
        <v>106</v>
      </c>
      <c r="B1681" s="77" t="s">
        <v>240</v>
      </c>
      <c r="C1681" s="78" t="s">
        <v>242</v>
      </c>
      <c r="D1681" s="79" t="s">
        <v>241</v>
      </c>
      <c r="E1681" s="78" t="s">
        <v>238</v>
      </c>
      <c r="F1681" s="77" t="s">
        <v>243</v>
      </c>
      <c r="G1681" s="79" t="s">
        <v>206</v>
      </c>
    </row>
    <row r="1682" spans="1:10" x14ac:dyDescent="0.2">
      <c r="A1682" s="25" t="s">
        <v>104</v>
      </c>
      <c r="B1682" s="25">
        <v>1906</v>
      </c>
      <c r="C1682" s="25">
        <v>6</v>
      </c>
      <c r="D1682" s="25">
        <v>1354</v>
      </c>
      <c r="E1682" s="110">
        <f t="shared" ref="E1682:E1686" si="273">SUM(B1682:D1682)</f>
        <v>3266</v>
      </c>
      <c r="F1682" s="25">
        <v>1903</v>
      </c>
      <c r="G1682" s="25">
        <v>1363</v>
      </c>
    </row>
    <row r="1683" spans="1:10" x14ac:dyDescent="0.2">
      <c r="A1683" s="22" t="s">
        <v>103</v>
      </c>
      <c r="B1683" s="22">
        <v>330</v>
      </c>
      <c r="C1683" s="22">
        <v>2</v>
      </c>
      <c r="D1683" s="22">
        <v>255</v>
      </c>
      <c r="E1683" s="110">
        <f t="shared" si="273"/>
        <v>587</v>
      </c>
      <c r="F1683" s="22">
        <v>329</v>
      </c>
      <c r="G1683" s="22">
        <v>258</v>
      </c>
    </row>
    <row r="1684" spans="1:10" x14ac:dyDescent="0.2">
      <c r="A1684" s="25" t="s">
        <v>102</v>
      </c>
      <c r="B1684" s="25">
        <v>36</v>
      </c>
      <c r="C1684" s="25"/>
      <c r="D1684" s="25">
        <v>50</v>
      </c>
      <c r="E1684" s="110">
        <f t="shared" si="273"/>
        <v>86</v>
      </c>
      <c r="F1684" s="25">
        <v>36</v>
      </c>
      <c r="G1684" s="25">
        <v>50</v>
      </c>
    </row>
    <row r="1685" spans="1:10" x14ac:dyDescent="0.2">
      <c r="A1685" s="22" t="s">
        <v>101</v>
      </c>
      <c r="B1685" s="22">
        <v>13</v>
      </c>
      <c r="C1685" s="22"/>
      <c r="D1685" s="22">
        <v>13</v>
      </c>
      <c r="E1685" s="110">
        <f t="shared" si="273"/>
        <v>26</v>
      </c>
      <c r="F1685" s="22">
        <v>13</v>
      </c>
      <c r="G1685" s="22">
        <v>13</v>
      </c>
    </row>
    <row r="1686" spans="1:10" x14ac:dyDescent="0.2">
      <c r="A1686" s="25" t="s">
        <v>50</v>
      </c>
      <c r="B1686" s="25">
        <v>3</v>
      </c>
      <c r="C1686" s="25"/>
      <c r="D1686" s="25">
        <v>24</v>
      </c>
      <c r="E1686" s="110">
        <f t="shared" si="273"/>
        <v>27</v>
      </c>
      <c r="F1686" s="25">
        <v>3</v>
      </c>
      <c r="G1686" s="25">
        <v>24</v>
      </c>
    </row>
    <row r="1687" spans="1:10" x14ac:dyDescent="0.2">
      <c r="A1687" s="22" t="s">
        <v>0</v>
      </c>
      <c r="B1687" s="22"/>
      <c r="C1687" s="22"/>
      <c r="D1687" s="22"/>
      <c r="E1687" s="22"/>
      <c r="F1687" s="22"/>
      <c r="G1687" s="22"/>
      <c r="J1687" s="1">
        <f>SUM(E1682:E1687)</f>
        <v>3992</v>
      </c>
    </row>
    <row r="1689" spans="1:10" ht="15.75" x14ac:dyDescent="0.2">
      <c r="A1689" s="13" t="s">
        <v>100</v>
      </c>
      <c r="B1689" s="77" t="s">
        <v>240</v>
      </c>
      <c r="C1689" s="78" t="s">
        <v>242</v>
      </c>
      <c r="D1689" s="79" t="s">
        <v>241</v>
      </c>
      <c r="E1689" s="78" t="s">
        <v>238</v>
      </c>
      <c r="F1689" s="77" t="s">
        <v>243</v>
      </c>
      <c r="G1689" s="79" t="s">
        <v>206</v>
      </c>
    </row>
    <row r="1690" spans="1:10" x14ac:dyDescent="0.2">
      <c r="A1690" s="25" t="s">
        <v>98</v>
      </c>
      <c r="B1690" s="25">
        <v>1</v>
      </c>
      <c r="C1690" s="25"/>
      <c r="D1690" s="25">
        <v>3</v>
      </c>
      <c r="E1690" s="110">
        <f t="shared" ref="E1690:E1699" si="274">SUM(B1690:D1690)</f>
        <v>4</v>
      </c>
      <c r="F1690" s="25">
        <v>1</v>
      </c>
      <c r="G1690" s="25">
        <v>3</v>
      </c>
    </row>
    <row r="1691" spans="1:10" x14ac:dyDescent="0.2">
      <c r="A1691" s="22" t="s">
        <v>97</v>
      </c>
      <c r="B1691" s="22"/>
      <c r="C1691" s="22"/>
      <c r="D1691" s="22">
        <v>1</v>
      </c>
      <c r="E1691" s="110">
        <f t="shared" si="274"/>
        <v>1</v>
      </c>
      <c r="F1691" s="22"/>
      <c r="G1691" s="22">
        <v>1</v>
      </c>
    </row>
    <row r="1692" spans="1:10" x14ac:dyDescent="0.2">
      <c r="A1692" s="25" t="s">
        <v>96</v>
      </c>
      <c r="B1692" s="25">
        <v>52</v>
      </c>
      <c r="C1692" s="25"/>
      <c r="D1692" s="25">
        <v>46</v>
      </c>
      <c r="E1692" s="110">
        <f t="shared" si="274"/>
        <v>98</v>
      </c>
      <c r="F1692" s="25">
        <v>52</v>
      </c>
      <c r="G1692" s="25">
        <v>46</v>
      </c>
    </row>
    <row r="1693" spans="1:10" x14ac:dyDescent="0.2">
      <c r="A1693" s="22" t="s">
        <v>95</v>
      </c>
      <c r="B1693" s="22">
        <v>81</v>
      </c>
      <c r="C1693" s="22">
        <v>2</v>
      </c>
      <c r="D1693" s="22">
        <v>77</v>
      </c>
      <c r="E1693" s="110">
        <f t="shared" si="274"/>
        <v>160</v>
      </c>
      <c r="F1693" s="22">
        <v>81</v>
      </c>
      <c r="G1693" s="22">
        <v>79</v>
      </c>
    </row>
    <row r="1694" spans="1:10" x14ac:dyDescent="0.2">
      <c r="A1694" s="25" t="s">
        <v>94</v>
      </c>
      <c r="B1694" s="25">
        <v>4</v>
      </c>
      <c r="C1694" s="25"/>
      <c r="D1694" s="25">
        <v>5</v>
      </c>
      <c r="E1694" s="110">
        <f t="shared" si="274"/>
        <v>9</v>
      </c>
      <c r="F1694" s="25">
        <v>4</v>
      </c>
      <c r="G1694" s="25">
        <v>5</v>
      </c>
    </row>
    <row r="1695" spans="1:10" x14ac:dyDescent="0.2">
      <c r="A1695" s="22" t="s">
        <v>93</v>
      </c>
      <c r="B1695" s="22">
        <v>241</v>
      </c>
      <c r="C1695" s="22"/>
      <c r="D1695" s="22">
        <v>193</v>
      </c>
      <c r="E1695" s="110">
        <f t="shared" si="274"/>
        <v>434</v>
      </c>
      <c r="F1695" s="22">
        <v>241</v>
      </c>
      <c r="G1695" s="22">
        <v>193</v>
      </c>
    </row>
    <row r="1696" spans="1:10" x14ac:dyDescent="0.2">
      <c r="A1696" s="25" t="s">
        <v>92</v>
      </c>
      <c r="B1696" s="25">
        <v>383</v>
      </c>
      <c r="C1696" s="25">
        <v>1</v>
      </c>
      <c r="D1696" s="25">
        <v>305</v>
      </c>
      <c r="E1696" s="110">
        <f t="shared" si="274"/>
        <v>689</v>
      </c>
      <c r="F1696" s="25">
        <v>382</v>
      </c>
      <c r="G1696" s="25">
        <v>307</v>
      </c>
    </row>
    <row r="1697" spans="1:10" x14ac:dyDescent="0.2">
      <c r="A1697" s="22" t="s">
        <v>91</v>
      </c>
      <c r="B1697" s="22">
        <v>1349</v>
      </c>
      <c r="C1697" s="22">
        <v>4</v>
      </c>
      <c r="D1697" s="22">
        <v>976</v>
      </c>
      <c r="E1697" s="110">
        <f t="shared" si="274"/>
        <v>2329</v>
      </c>
      <c r="F1697" s="22">
        <v>1346</v>
      </c>
      <c r="G1697" s="22">
        <v>983</v>
      </c>
    </row>
    <row r="1698" spans="1:10" x14ac:dyDescent="0.2">
      <c r="A1698" s="25" t="s">
        <v>90</v>
      </c>
      <c r="B1698" s="25">
        <v>156</v>
      </c>
      <c r="C1698" s="25"/>
      <c r="D1698" s="25">
        <v>77</v>
      </c>
      <c r="E1698" s="110">
        <f t="shared" si="274"/>
        <v>233</v>
      </c>
      <c r="F1698" s="25">
        <v>156</v>
      </c>
      <c r="G1698" s="25">
        <v>77</v>
      </c>
    </row>
    <row r="1699" spans="1:10" x14ac:dyDescent="0.2">
      <c r="A1699" s="22" t="s">
        <v>89</v>
      </c>
      <c r="B1699" s="22">
        <v>21</v>
      </c>
      <c r="C1699" s="22">
        <v>1</v>
      </c>
      <c r="D1699" s="22">
        <v>13</v>
      </c>
      <c r="E1699" s="110">
        <f t="shared" si="274"/>
        <v>35</v>
      </c>
      <c r="F1699" s="22">
        <v>21</v>
      </c>
      <c r="G1699" s="22">
        <v>14</v>
      </c>
      <c r="J1699" s="1">
        <f>SUM(E1690:E1699)</f>
        <v>3992</v>
      </c>
    </row>
    <row r="1700" spans="1:10" x14ac:dyDescent="0.2">
      <c r="A1700" s="25" t="s">
        <v>0</v>
      </c>
      <c r="B1700" s="25"/>
      <c r="C1700" s="25"/>
      <c r="D1700" s="25"/>
      <c r="E1700" s="25"/>
      <c r="F1700" s="25"/>
      <c r="G1700" s="25"/>
    </row>
    <row r="1702" spans="1:10" ht="15.75" x14ac:dyDescent="0.2">
      <c r="A1702" s="13" t="s">
        <v>88</v>
      </c>
      <c r="B1702" s="77" t="s">
        <v>240</v>
      </c>
      <c r="C1702" s="78" t="s">
        <v>242</v>
      </c>
      <c r="D1702" s="79" t="s">
        <v>241</v>
      </c>
      <c r="E1702" s="78" t="s">
        <v>238</v>
      </c>
      <c r="F1702" s="77" t="s">
        <v>243</v>
      </c>
      <c r="G1702" s="79" t="s">
        <v>206</v>
      </c>
    </row>
    <row r="1703" spans="1:10" x14ac:dyDescent="0.2">
      <c r="A1703" s="25" t="s">
        <v>86</v>
      </c>
      <c r="B1703" s="25">
        <v>2285</v>
      </c>
      <c r="C1703" s="25">
        <v>8</v>
      </c>
      <c r="D1703" s="25">
        <v>1675</v>
      </c>
      <c r="E1703" s="110">
        <f t="shared" ref="E1703:E1706" si="275">SUM(B1703:D1703)</f>
        <v>3968</v>
      </c>
      <c r="F1703" s="25">
        <v>2281</v>
      </c>
      <c r="G1703" s="25">
        <v>1687</v>
      </c>
    </row>
    <row r="1704" spans="1:10" x14ac:dyDescent="0.2">
      <c r="A1704" s="22" t="s">
        <v>85</v>
      </c>
      <c r="B1704" s="22"/>
      <c r="C1704" s="22"/>
      <c r="D1704" s="22">
        <v>1</v>
      </c>
      <c r="E1704" s="110">
        <f t="shared" si="275"/>
        <v>1</v>
      </c>
      <c r="F1704" s="22"/>
      <c r="G1704" s="22">
        <v>1</v>
      </c>
    </row>
    <row r="1705" spans="1:10" x14ac:dyDescent="0.2">
      <c r="A1705" s="25" t="s">
        <v>84</v>
      </c>
      <c r="B1705" s="25">
        <v>2</v>
      </c>
      <c r="C1705" s="25"/>
      <c r="D1705" s="25">
        <v>18</v>
      </c>
      <c r="E1705" s="110">
        <f t="shared" si="275"/>
        <v>20</v>
      </c>
      <c r="F1705" s="25">
        <v>2</v>
      </c>
      <c r="G1705" s="25">
        <v>18</v>
      </c>
    </row>
    <row r="1706" spans="1:10" x14ac:dyDescent="0.2">
      <c r="A1706" s="22" t="s">
        <v>83</v>
      </c>
      <c r="B1706" s="22">
        <v>1</v>
      </c>
      <c r="C1706" s="22"/>
      <c r="D1706" s="22">
        <v>2</v>
      </c>
      <c r="E1706" s="110">
        <f t="shared" si="275"/>
        <v>3</v>
      </c>
      <c r="F1706" s="22">
        <v>1</v>
      </c>
      <c r="G1706" s="22">
        <v>2</v>
      </c>
      <c r="J1706" s="1">
        <f>SUM(E1703:E1706)</f>
        <v>3992</v>
      </c>
    </row>
    <row r="1707" spans="1:10" x14ac:dyDescent="0.2">
      <c r="A1707" s="25" t="s">
        <v>0</v>
      </c>
      <c r="B1707" s="25"/>
      <c r="C1707" s="25"/>
      <c r="D1707" s="25"/>
      <c r="E1707" s="25"/>
      <c r="F1707" s="25"/>
      <c r="G1707" s="25"/>
    </row>
    <row r="1709" spans="1:10" ht="15.75" x14ac:dyDescent="0.2">
      <c r="A1709" s="13" t="s">
        <v>82</v>
      </c>
      <c r="B1709" s="77" t="s">
        <v>240</v>
      </c>
      <c r="C1709" s="78" t="s">
        <v>242</v>
      </c>
      <c r="D1709" s="79" t="s">
        <v>241</v>
      </c>
      <c r="E1709" s="78" t="s">
        <v>238</v>
      </c>
      <c r="F1709" s="77" t="s">
        <v>243</v>
      </c>
      <c r="G1709" s="79" t="s">
        <v>206</v>
      </c>
    </row>
    <row r="1710" spans="1:10" x14ac:dyDescent="0.2">
      <c r="A1710" s="25" t="s">
        <v>80</v>
      </c>
      <c r="B1710" s="25">
        <v>156</v>
      </c>
      <c r="C1710" s="25">
        <v>2</v>
      </c>
      <c r="D1710" s="25">
        <v>254</v>
      </c>
      <c r="E1710" s="110">
        <f t="shared" ref="E1710:E1717" si="276">SUM(B1710:D1710)</f>
        <v>412</v>
      </c>
      <c r="F1710" s="25">
        <v>155</v>
      </c>
      <c r="G1710" s="25">
        <v>257</v>
      </c>
    </row>
    <row r="1711" spans="1:10" x14ac:dyDescent="0.2">
      <c r="A1711" s="22" t="s">
        <v>79</v>
      </c>
      <c r="B1711" s="22">
        <v>14</v>
      </c>
      <c r="C1711" s="22"/>
      <c r="D1711" s="22">
        <v>4</v>
      </c>
      <c r="E1711" s="110">
        <f t="shared" si="276"/>
        <v>18</v>
      </c>
      <c r="F1711" s="22">
        <v>14</v>
      </c>
      <c r="G1711" s="22">
        <v>4</v>
      </c>
    </row>
    <row r="1712" spans="1:10" x14ac:dyDescent="0.2">
      <c r="A1712" s="25" t="s">
        <v>78</v>
      </c>
      <c r="B1712" s="25">
        <v>72</v>
      </c>
      <c r="C1712" s="25">
        <v>1</v>
      </c>
      <c r="D1712" s="25">
        <v>29</v>
      </c>
      <c r="E1712" s="110">
        <f t="shared" si="276"/>
        <v>102</v>
      </c>
      <c r="F1712" s="25">
        <v>72</v>
      </c>
      <c r="G1712" s="25">
        <v>30</v>
      </c>
    </row>
    <row r="1713" spans="1:10" x14ac:dyDescent="0.2">
      <c r="A1713" s="22" t="s">
        <v>77</v>
      </c>
      <c r="B1713" s="22">
        <v>277</v>
      </c>
      <c r="C1713" s="22">
        <v>1</v>
      </c>
      <c r="D1713" s="22">
        <v>136</v>
      </c>
      <c r="E1713" s="110">
        <f t="shared" si="276"/>
        <v>414</v>
      </c>
      <c r="F1713" s="22">
        <v>277</v>
      </c>
      <c r="G1713" s="22">
        <v>137</v>
      </c>
    </row>
    <row r="1714" spans="1:10" x14ac:dyDescent="0.2">
      <c r="A1714" s="25" t="s">
        <v>76</v>
      </c>
      <c r="B1714" s="25">
        <v>235</v>
      </c>
      <c r="C1714" s="25"/>
      <c r="D1714" s="25">
        <v>119</v>
      </c>
      <c r="E1714" s="110">
        <f t="shared" si="276"/>
        <v>354</v>
      </c>
      <c r="F1714" s="25">
        <v>235</v>
      </c>
      <c r="G1714" s="25">
        <v>119</v>
      </c>
    </row>
    <row r="1715" spans="1:10" x14ac:dyDescent="0.2">
      <c r="A1715" s="22" t="s">
        <v>75</v>
      </c>
      <c r="B1715" s="22">
        <v>767</v>
      </c>
      <c r="C1715" s="22">
        <v>3</v>
      </c>
      <c r="D1715" s="22">
        <v>546</v>
      </c>
      <c r="E1715" s="110">
        <f t="shared" si="276"/>
        <v>1316</v>
      </c>
      <c r="F1715" s="22">
        <v>766</v>
      </c>
      <c r="G1715" s="22">
        <v>550</v>
      </c>
    </row>
    <row r="1716" spans="1:10" x14ac:dyDescent="0.2">
      <c r="A1716" s="25" t="s">
        <v>74</v>
      </c>
      <c r="B1716" s="25">
        <v>302</v>
      </c>
      <c r="C1716" s="25"/>
      <c r="D1716" s="25">
        <v>261</v>
      </c>
      <c r="E1716" s="110">
        <f t="shared" si="276"/>
        <v>563</v>
      </c>
      <c r="F1716" s="25">
        <v>301</v>
      </c>
      <c r="G1716" s="25">
        <v>262</v>
      </c>
    </row>
    <row r="1717" spans="1:10" x14ac:dyDescent="0.2">
      <c r="A1717" s="22" t="s">
        <v>73</v>
      </c>
      <c r="B1717" s="22">
        <v>465</v>
      </c>
      <c r="C1717" s="22">
        <v>1</v>
      </c>
      <c r="D1717" s="22">
        <v>347</v>
      </c>
      <c r="E1717" s="110">
        <f t="shared" si="276"/>
        <v>813</v>
      </c>
      <c r="F1717" s="22">
        <v>464</v>
      </c>
      <c r="G1717" s="22">
        <v>349</v>
      </c>
      <c r="J1717" s="1">
        <f>SUM(E1710:E1717)</f>
        <v>3992</v>
      </c>
    </row>
    <row r="1719" spans="1:10" ht="15.75" x14ac:dyDescent="0.2">
      <c r="A1719" s="13" t="s">
        <v>72</v>
      </c>
      <c r="B1719" s="77" t="s">
        <v>240</v>
      </c>
      <c r="C1719" s="78" t="s">
        <v>242</v>
      </c>
      <c r="D1719" s="79" t="s">
        <v>241</v>
      </c>
      <c r="E1719" s="78" t="s">
        <v>238</v>
      </c>
      <c r="F1719" s="77" t="s">
        <v>243</v>
      </c>
      <c r="G1719" s="79" t="s">
        <v>206</v>
      </c>
    </row>
    <row r="1720" spans="1:10" x14ac:dyDescent="0.2">
      <c r="A1720" s="91" t="s">
        <v>70</v>
      </c>
      <c r="B1720" s="25">
        <v>19</v>
      </c>
      <c r="C1720" s="25"/>
      <c r="D1720" s="25">
        <v>12</v>
      </c>
      <c r="E1720" s="110">
        <f t="shared" ref="E1720:E1741" si="277">SUM(B1720:D1720)</f>
        <v>31</v>
      </c>
      <c r="F1720" s="25">
        <v>19</v>
      </c>
      <c r="G1720" s="25">
        <v>12</v>
      </c>
    </row>
    <row r="1721" spans="1:10" x14ac:dyDescent="0.2">
      <c r="A1721" s="90" t="s">
        <v>69</v>
      </c>
      <c r="B1721" s="22">
        <v>1</v>
      </c>
      <c r="C1721" s="22"/>
      <c r="D1721" s="22">
        <v>1</v>
      </c>
      <c r="E1721" s="110">
        <f t="shared" si="277"/>
        <v>2</v>
      </c>
      <c r="F1721" s="22">
        <v>1</v>
      </c>
      <c r="G1721" s="22">
        <v>1</v>
      </c>
    </row>
    <row r="1722" spans="1:10" x14ac:dyDescent="0.2">
      <c r="A1722" s="90" t="s">
        <v>68</v>
      </c>
      <c r="B1722" s="25">
        <v>2</v>
      </c>
      <c r="C1722" s="25"/>
      <c r="D1722" s="25">
        <v>3</v>
      </c>
      <c r="E1722" s="110">
        <f t="shared" si="277"/>
        <v>5</v>
      </c>
      <c r="F1722" s="25">
        <v>2</v>
      </c>
      <c r="G1722" s="25">
        <v>3</v>
      </c>
    </row>
    <row r="1723" spans="1:10" x14ac:dyDescent="0.2">
      <c r="A1723" s="90" t="s">
        <v>67</v>
      </c>
      <c r="B1723" s="22">
        <v>214</v>
      </c>
      <c r="C1723" s="22"/>
      <c r="D1723" s="22">
        <v>142</v>
      </c>
      <c r="E1723" s="110">
        <f t="shared" si="277"/>
        <v>356</v>
      </c>
      <c r="F1723" s="22">
        <v>214</v>
      </c>
      <c r="G1723" s="22">
        <v>142</v>
      </c>
    </row>
    <row r="1724" spans="1:10" x14ac:dyDescent="0.2">
      <c r="A1724" s="90" t="s">
        <v>66</v>
      </c>
      <c r="B1724" s="25">
        <v>14</v>
      </c>
      <c r="C1724" s="25"/>
      <c r="D1724" s="25">
        <v>18</v>
      </c>
      <c r="E1724" s="110">
        <f t="shared" si="277"/>
        <v>32</v>
      </c>
      <c r="F1724" s="25">
        <v>14</v>
      </c>
      <c r="G1724" s="25">
        <v>18</v>
      </c>
    </row>
    <row r="1725" spans="1:10" x14ac:dyDescent="0.2">
      <c r="A1725" s="89" t="s">
        <v>65</v>
      </c>
      <c r="B1725" s="22">
        <v>7</v>
      </c>
      <c r="C1725" s="22"/>
      <c r="D1725" s="22">
        <v>2</v>
      </c>
      <c r="E1725" s="110">
        <f t="shared" si="277"/>
        <v>9</v>
      </c>
      <c r="F1725" s="22">
        <v>7</v>
      </c>
      <c r="G1725" s="22">
        <v>2</v>
      </c>
    </row>
    <row r="1726" spans="1:10" x14ac:dyDescent="0.2">
      <c r="A1726" s="89" t="s">
        <v>64</v>
      </c>
      <c r="B1726" s="25">
        <v>1892</v>
      </c>
      <c r="C1726" s="25">
        <v>7</v>
      </c>
      <c r="D1726" s="25">
        <v>1366</v>
      </c>
      <c r="E1726" s="110">
        <f t="shared" si="277"/>
        <v>3265</v>
      </c>
      <c r="F1726" s="25">
        <v>1888</v>
      </c>
      <c r="G1726" s="25">
        <v>1377</v>
      </c>
    </row>
    <row r="1727" spans="1:10" x14ac:dyDescent="0.2">
      <c r="A1727" s="89" t="s">
        <v>63</v>
      </c>
      <c r="B1727" s="22">
        <v>1</v>
      </c>
      <c r="C1727" s="22"/>
      <c r="D1727" s="22">
        <v>2</v>
      </c>
      <c r="E1727" s="110">
        <f t="shared" si="277"/>
        <v>3</v>
      </c>
      <c r="F1727" s="22">
        <v>1</v>
      </c>
      <c r="G1727" s="22">
        <v>2</v>
      </c>
    </row>
    <row r="1728" spans="1:10" x14ac:dyDescent="0.2">
      <c r="A1728" s="89" t="s">
        <v>62</v>
      </c>
      <c r="B1728" s="25">
        <v>5</v>
      </c>
      <c r="C1728" s="25"/>
      <c r="D1728" s="25">
        <v>2</v>
      </c>
      <c r="E1728" s="110">
        <f t="shared" si="277"/>
        <v>7</v>
      </c>
      <c r="F1728" s="25">
        <v>5</v>
      </c>
      <c r="G1728" s="25">
        <v>2</v>
      </c>
    </row>
    <row r="1729" spans="1:10" x14ac:dyDescent="0.2">
      <c r="A1729" s="90" t="s">
        <v>61</v>
      </c>
      <c r="B1729" s="22">
        <v>8</v>
      </c>
      <c r="C1729" s="22"/>
      <c r="D1729" s="22">
        <v>2</v>
      </c>
      <c r="E1729" s="110">
        <f t="shared" si="277"/>
        <v>10</v>
      </c>
      <c r="F1729" s="22">
        <v>8</v>
      </c>
      <c r="G1729" s="22">
        <v>2</v>
      </c>
    </row>
    <row r="1730" spans="1:10" x14ac:dyDescent="0.2">
      <c r="A1730" s="89" t="s">
        <v>60</v>
      </c>
      <c r="B1730" s="25">
        <v>1</v>
      </c>
      <c r="C1730" s="25"/>
      <c r="D1730" s="25">
        <v>1</v>
      </c>
      <c r="E1730" s="110">
        <f t="shared" si="277"/>
        <v>2</v>
      </c>
      <c r="F1730" s="25">
        <v>1</v>
      </c>
      <c r="G1730" s="25">
        <v>1</v>
      </c>
    </row>
    <row r="1731" spans="1:10" x14ac:dyDescent="0.2">
      <c r="A1731" s="90" t="s">
        <v>59</v>
      </c>
      <c r="B1731" s="22">
        <v>1</v>
      </c>
      <c r="C1731" s="22"/>
      <c r="D1731" s="22"/>
      <c r="E1731" s="110">
        <f t="shared" si="277"/>
        <v>1</v>
      </c>
      <c r="F1731" s="22">
        <v>1</v>
      </c>
      <c r="G1731" s="22"/>
    </row>
    <row r="1732" spans="1:10" x14ac:dyDescent="0.2">
      <c r="A1732" s="92" t="s">
        <v>58</v>
      </c>
      <c r="B1732" s="25"/>
      <c r="C1732" s="25"/>
      <c r="D1732" s="25"/>
      <c r="E1732" s="25"/>
      <c r="F1732" s="25"/>
      <c r="G1732" s="25"/>
    </row>
    <row r="1733" spans="1:10" x14ac:dyDescent="0.2">
      <c r="A1733" s="91" t="s">
        <v>57</v>
      </c>
      <c r="B1733" s="22">
        <v>40</v>
      </c>
      <c r="C1733" s="22"/>
      <c r="D1733" s="22">
        <v>29</v>
      </c>
      <c r="E1733" s="110">
        <f t="shared" si="277"/>
        <v>69</v>
      </c>
      <c r="F1733" s="22">
        <v>40</v>
      </c>
      <c r="G1733" s="22">
        <v>29</v>
      </c>
    </row>
    <row r="1734" spans="1:10" x14ac:dyDescent="0.2">
      <c r="A1734" s="92" t="s">
        <v>56</v>
      </c>
      <c r="B1734" s="25">
        <v>11</v>
      </c>
      <c r="C1734" s="25"/>
      <c r="D1734" s="25">
        <v>5</v>
      </c>
      <c r="E1734" s="110">
        <f t="shared" si="277"/>
        <v>16</v>
      </c>
      <c r="F1734" s="25">
        <v>11</v>
      </c>
      <c r="G1734" s="25">
        <v>5</v>
      </c>
    </row>
    <row r="1735" spans="1:10" x14ac:dyDescent="0.2">
      <c r="A1735" s="92" t="s">
        <v>55</v>
      </c>
      <c r="B1735" s="22">
        <v>21</v>
      </c>
      <c r="C1735" s="22"/>
      <c r="D1735" s="22">
        <v>8</v>
      </c>
      <c r="E1735" s="110">
        <f t="shared" si="277"/>
        <v>29</v>
      </c>
      <c r="F1735" s="22">
        <v>21</v>
      </c>
      <c r="G1735" s="22">
        <v>8</v>
      </c>
    </row>
    <row r="1736" spans="1:10" x14ac:dyDescent="0.2">
      <c r="A1736" s="92" t="s">
        <v>54</v>
      </c>
      <c r="B1736" s="25"/>
      <c r="C1736" s="25"/>
      <c r="D1736" s="25"/>
      <c r="E1736" s="25"/>
      <c r="F1736" s="25"/>
      <c r="G1736" s="25"/>
    </row>
    <row r="1737" spans="1:10" x14ac:dyDescent="0.2">
      <c r="A1737" s="92" t="s">
        <v>53</v>
      </c>
      <c r="B1737" s="22"/>
      <c r="C1737" s="22"/>
      <c r="D1737" s="22">
        <v>1</v>
      </c>
      <c r="E1737" s="110">
        <f t="shared" si="277"/>
        <v>1</v>
      </c>
      <c r="F1737" s="22"/>
      <c r="G1737" s="22">
        <v>1</v>
      </c>
    </row>
    <row r="1738" spans="1:10" x14ac:dyDescent="0.2">
      <c r="A1738" s="92" t="s">
        <v>52</v>
      </c>
      <c r="B1738" s="25">
        <v>21</v>
      </c>
      <c r="C1738" s="25"/>
      <c r="D1738" s="25">
        <v>12</v>
      </c>
      <c r="E1738" s="110">
        <f t="shared" si="277"/>
        <v>33</v>
      </c>
      <c r="F1738" s="25">
        <v>21</v>
      </c>
      <c r="G1738" s="25">
        <v>12</v>
      </c>
    </row>
    <row r="1739" spans="1:10" x14ac:dyDescent="0.2">
      <c r="A1739" s="92" t="s">
        <v>51</v>
      </c>
      <c r="B1739" s="22">
        <v>6</v>
      </c>
      <c r="C1739" s="22"/>
      <c r="D1739" s="22"/>
      <c r="E1739" s="110">
        <f t="shared" si="277"/>
        <v>6</v>
      </c>
      <c r="F1739" s="22">
        <v>6</v>
      </c>
      <c r="G1739" s="22"/>
    </row>
    <row r="1740" spans="1:10" x14ac:dyDescent="0.2">
      <c r="A1740" s="25" t="s">
        <v>50</v>
      </c>
      <c r="B1740" s="25">
        <v>1</v>
      </c>
      <c r="C1740" s="25"/>
      <c r="D1740" s="25">
        <v>1</v>
      </c>
      <c r="E1740" s="110">
        <f t="shared" si="277"/>
        <v>2</v>
      </c>
      <c r="F1740" s="25">
        <v>1</v>
      </c>
      <c r="G1740" s="25">
        <v>1</v>
      </c>
    </row>
    <row r="1741" spans="1:10" x14ac:dyDescent="0.2">
      <c r="A1741" s="22" t="s">
        <v>0</v>
      </c>
      <c r="B1741" s="22">
        <v>23</v>
      </c>
      <c r="C1741" s="22">
        <v>1</v>
      </c>
      <c r="D1741" s="22">
        <v>89</v>
      </c>
      <c r="E1741" s="110">
        <f t="shared" si="277"/>
        <v>113</v>
      </c>
      <c r="F1741" s="22">
        <v>23</v>
      </c>
      <c r="G1741" s="22">
        <v>90</v>
      </c>
      <c r="J1741" s="1">
        <f>SUM(E1720:E1741)</f>
        <v>3992</v>
      </c>
    </row>
    <row r="1743" spans="1:10" ht="15.75" x14ac:dyDescent="0.2">
      <c r="A1743" s="13" t="s">
        <v>49</v>
      </c>
      <c r="B1743" s="77" t="s">
        <v>240</v>
      </c>
      <c r="C1743" s="78" t="s">
        <v>242</v>
      </c>
      <c r="D1743" s="79" t="s">
        <v>241</v>
      </c>
      <c r="E1743" s="78" t="s">
        <v>238</v>
      </c>
      <c r="F1743" s="77" t="s">
        <v>243</v>
      </c>
      <c r="G1743" s="79" t="s">
        <v>206</v>
      </c>
    </row>
    <row r="1744" spans="1:10" x14ac:dyDescent="0.2">
      <c r="A1744" s="25" t="s">
        <v>47</v>
      </c>
      <c r="B1744" s="25">
        <v>975</v>
      </c>
      <c r="C1744" s="25">
        <v>2</v>
      </c>
      <c r="D1744" s="25">
        <v>745</v>
      </c>
      <c r="E1744" s="110">
        <f t="shared" ref="E1744:E1749" si="278">SUM(B1744:D1744)</f>
        <v>1722</v>
      </c>
      <c r="F1744" s="25">
        <v>973</v>
      </c>
      <c r="G1744" s="25">
        <v>749</v>
      </c>
    </row>
    <row r="1745" spans="1:10" x14ac:dyDescent="0.2">
      <c r="A1745" s="22" t="s">
        <v>46</v>
      </c>
      <c r="B1745" s="22">
        <v>1192</v>
      </c>
      <c r="C1745" s="22">
        <v>5</v>
      </c>
      <c r="D1745" s="22">
        <v>854</v>
      </c>
      <c r="E1745" s="110">
        <f t="shared" si="278"/>
        <v>2051</v>
      </c>
      <c r="F1745" s="22">
        <v>1190</v>
      </c>
      <c r="G1745" s="22">
        <v>861</v>
      </c>
    </row>
    <row r="1746" spans="1:10" x14ac:dyDescent="0.2">
      <c r="A1746" s="25" t="s">
        <v>45</v>
      </c>
      <c r="B1746" s="25">
        <v>51</v>
      </c>
      <c r="C1746" s="25"/>
      <c r="D1746" s="25">
        <v>35</v>
      </c>
      <c r="E1746" s="110">
        <f t="shared" si="278"/>
        <v>86</v>
      </c>
      <c r="F1746" s="25">
        <v>51</v>
      </c>
      <c r="G1746" s="25">
        <v>35</v>
      </c>
    </row>
    <row r="1747" spans="1:10" x14ac:dyDescent="0.2">
      <c r="A1747" s="22" t="s">
        <v>44</v>
      </c>
      <c r="B1747" s="22">
        <v>25</v>
      </c>
      <c r="C1747" s="22"/>
      <c r="D1747" s="22">
        <v>9</v>
      </c>
      <c r="E1747" s="110">
        <f t="shared" si="278"/>
        <v>34</v>
      </c>
      <c r="F1747" s="22">
        <v>25</v>
      </c>
      <c r="G1747" s="22">
        <v>9</v>
      </c>
    </row>
    <row r="1748" spans="1:10" x14ac:dyDescent="0.2">
      <c r="A1748" s="25" t="s">
        <v>43</v>
      </c>
      <c r="B1748" s="25">
        <v>39</v>
      </c>
      <c r="C1748" s="25"/>
      <c r="D1748" s="25">
        <v>22</v>
      </c>
      <c r="E1748" s="110">
        <f t="shared" si="278"/>
        <v>61</v>
      </c>
      <c r="F1748" s="25">
        <v>39</v>
      </c>
      <c r="G1748" s="25">
        <v>22</v>
      </c>
    </row>
    <row r="1749" spans="1:10" x14ac:dyDescent="0.2">
      <c r="A1749" s="22" t="s">
        <v>0</v>
      </c>
      <c r="B1749" s="22">
        <v>6</v>
      </c>
      <c r="C1749" s="22">
        <v>1</v>
      </c>
      <c r="D1749" s="22">
        <v>31</v>
      </c>
      <c r="E1749" s="110">
        <f t="shared" si="278"/>
        <v>38</v>
      </c>
      <c r="F1749" s="22">
        <v>6</v>
      </c>
      <c r="G1749" s="22">
        <v>32</v>
      </c>
      <c r="J1749" s="1">
        <f>SUM(E1744:E1749)</f>
        <v>3992</v>
      </c>
    </row>
    <row r="1751" spans="1:10" ht="15.75" x14ac:dyDescent="0.2">
      <c r="A1751" s="13" t="s">
        <v>34</v>
      </c>
      <c r="B1751" s="77" t="s">
        <v>240</v>
      </c>
      <c r="C1751" s="78" t="s">
        <v>242</v>
      </c>
      <c r="D1751" s="79" t="s">
        <v>241</v>
      </c>
      <c r="E1751" s="78" t="s">
        <v>238</v>
      </c>
      <c r="F1751" s="77" t="s">
        <v>243</v>
      </c>
      <c r="G1751" s="79" t="s">
        <v>206</v>
      </c>
    </row>
    <row r="1752" spans="1:10" x14ac:dyDescent="0.2">
      <c r="A1752" s="11" t="s">
        <v>33</v>
      </c>
      <c r="B1752" s="11"/>
      <c r="C1752" s="11"/>
      <c r="D1752" s="11"/>
      <c r="E1752" s="11"/>
      <c r="F1752" s="11"/>
      <c r="G1752" s="11"/>
    </row>
    <row r="1753" spans="1:10" x14ac:dyDescent="0.2">
      <c r="A1753" s="4" t="s">
        <v>32</v>
      </c>
      <c r="B1753" s="4"/>
      <c r="C1753" s="4"/>
      <c r="D1753" s="4"/>
      <c r="E1753" s="4"/>
      <c r="F1753" s="4"/>
      <c r="G1753" s="4"/>
    </row>
    <row r="1754" spans="1:10" x14ac:dyDescent="0.2">
      <c r="A1754" s="11" t="s">
        <v>31</v>
      </c>
      <c r="B1754" s="11"/>
      <c r="C1754" s="11"/>
      <c r="D1754" s="11"/>
      <c r="E1754" s="11"/>
      <c r="F1754" s="11"/>
      <c r="G1754" s="11"/>
    </row>
    <row r="1755" spans="1:10" x14ac:dyDescent="0.2">
      <c r="A1755" s="4" t="s">
        <v>30</v>
      </c>
      <c r="B1755" s="4"/>
      <c r="C1755" s="4"/>
      <c r="D1755" s="4"/>
      <c r="E1755" s="4"/>
      <c r="F1755" s="4"/>
      <c r="G1755" s="4"/>
    </row>
    <row r="1756" spans="1:10" x14ac:dyDescent="0.2">
      <c r="A1756" s="11" t="s">
        <v>29</v>
      </c>
      <c r="B1756" s="11">
        <v>2</v>
      </c>
      <c r="C1756" s="11"/>
      <c r="D1756" s="11"/>
      <c r="E1756" s="110">
        <f t="shared" ref="E1756:E1760" si="279">SUM(B1756:D1756)</f>
        <v>2</v>
      </c>
      <c r="F1756" s="11">
        <v>2</v>
      </c>
      <c r="G1756" s="11"/>
    </row>
    <row r="1757" spans="1:10" x14ac:dyDescent="0.2">
      <c r="A1757" s="4" t="s">
        <v>28</v>
      </c>
      <c r="B1757" s="4">
        <v>157</v>
      </c>
      <c r="C1757" s="4"/>
      <c r="D1757" s="4"/>
      <c r="E1757" s="110">
        <f t="shared" si="279"/>
        <v>157</v>
      </c>
      <c r="F1757" s="4">
        <v>157</v>
      </c>
      <c r="G1757" s="4"/>
    </row>
    <row r="1758" spans="1:10" x14ac:dyDescent="0.2">
      <c r="A1758" s="11" t="s">
        <v>27</v>
      </c>
      <c r="B1758" s="11">
        <v>1370</v>
      </c>
      <c r="C1758" s="11"/>
      <c r="D1758" s="11"/>
      <c r="E1758" s="110">
        <f t="shared" si="279"/>
        <v>1370</v>
      </c>
      <c r="F1758" s="11">
        <v>1370</v>
      </c>
      <c r="G1758" s="11"/>
    </row>
    <row r="1759" spans="1:10" x14ac:dyDescent="0.2">
      <c r="A1759" s="4" t="s">
        <v>26</v>
      </c>
      <c r="B1759" s="4">
        <v>755</v>
      </c>
      <c r="C1759" s="4"/>
      <c r="D1759" s="4"/>
      <c r="E1759" s="110">
        <f t="shared" si="279"/>
        <v>755</v>
      </c>
      <c r="F1759" s="4">
        <v>755</v>
      </c>
      <c r="G1759" s="4"/>
    </row>
    <row r="1760" spans="1:10" x14ac:dyDescent="0.2">
      <c r="A1760" s="11" t="s">
        <v>0</v>
      </c>
      <c r="B1760" s="11">
        <v>4</v>
      </c>
      <c r="C1760" s="11">
        <v>8</v>
      </c>
      <c r="D1760" s="11">
        <v>1696</v>
      </c>
      <c r="E1760" s="110">
        <f t="shared" si="279"/>
        <v>1708</v>
      </c>
      <c r="F1760" s="11"/>
      <c r="G1760" s="11">
        <v>1708</v>
      </c>
      <c r="J1760" s="1">
        <f>SUM(E1752:E1760)</f>
        <v>3992</v>
      </c>
    </row>
    <row r="1762" spans="1:10" ht="15.75" x14ac:dyDescent="0.2">
      <c r="A1762" s="13" t="s">
        <v>25</v>
      </c>
      <c r="B1762" s="77" t="s">
        <v>240</v>
      </c>
      <c r="C1762" s="78" t="s">
        <v>242</v>
      </c>
      <c r="D1762" s="79" t="s">
        <v>241</v>
      </c>
      <c r="E1762" s="78" t="s">
        <v>238</v>
      </c>
      <c r="F1762" s="77" t="s">
        <v>243</v>
      </c>
      <c r="G1762" s="79" t="s">
        <v>206</v>
      </c>
    </row>
    <row r="1763" spans="1:10" x14ac:dyDescent="0.2">
      <c r="A1763" s="11" t="s">
        <v>24</v>
      </c>
      <c r="B1763" s="11">
        <v>88</v>
      </c>
      <c r="C1763" s="11"/>
      <c r="D1763" s="11">
        <v>4</v>
      </c>
      <c r="E1763" s="110">
        <f t="shared" ref="E1763:E1776" si="280">SUM(B1763:D1763)</f>
        <v>92</v>
      </c>
      <c r="F1763" s="11">
        <v>88</v>
      </c>
      <c r="G1763" s="11">
        <v>4</v>
      </c>
    </row>
    <row r="1764" spans="1:10" x14ac:dyDescent="0.2">
      <c r="A1764" s="4" t="s">
        <v>23</v>
      </c>
      <c r="B1764" s="4">
        <v>262</v>
      </c>
      <c r="C1764" s="4"/>
      <c r="D1764" s="4">
        <v>2</v>
      </c>
      <c r="E1764" s="110">
        <f t="shared" si="280"/>
        <v>264</v>
      </c>
      <c r="F1764" s="4">
        <v>262</v>
      </c>
      <c r="G1764" s="4">
        <v>2</v>
      </c>
    </row>
    <row r="1765" spans="1:10" x14ac:dyDescent="0.2">
      <c r="A1765" s="11" t="s">
        <v>22</v>
      </c>
      <c r="B1765" s="11">
        <v>580</v>
      </c>
      <c r="C1765" s="11"/>
      <c r="D1765" s="11">
        <v>6</v>
      </c>
      <c r="E1765" s="110">
        <f t="shared" si="280"/>
        <v>586</v>
      </c>
      <c r="F1765" s="11">
        <v>580</v>
      </c>
      <c r="G1765" s="11">
        <v>6</v>
      </c>
    </row>
    <row r="1766" spans="1:10" x14ac:dyDescent="0.2">
      <c r="A1766" s="4" t="s">
        <v>21</v>
      </c>
      <c r="B1766" s="4">
        <v>545</v>
      </c>
      <c r="C1766" s="4"/>
      <c r="D1766" s="4">
        <v>16</v>
      </c>
      <c r="E1766" s="110">
        <f t="shared" si="280"/>
        <v>561</v>
      </c>
      <c r="F1766" s="4">
        <v>545</v>
      </c>
      <c r="G1766" s="4">
        <v>16</v>
      </c>
    </row>
    <row r="1767" spans="1:10" x14ac:dyDescent="0.2">
      <c r="A1767" s="11" t="s">
        <v>20</v>
      </c>
      <c r="B1767" s="11">
        <v>534</v>
      </c>
      <c r="C1767" s="11">
        <v>8</v>
      </c>
      <c r="D1767" s="11">
        <v>7</v>
      </c>
      <c r="E1767" s="110">
        <f t="shared" si="280"/>
        <v>549</v>
      </c>
      <c r="F1767" s="11">
        <v>534</v>
      </c>
      <c r="G1767" s="11">
        <v>15</v>
      </c>
    </row>
    <row r="1768" spans="1:10" x14ac:dyDescent="0.2">
      <c r="A1768" s="4" t="s">
        <v>19</v>
      </c>
      <c r="B1768" s="4">
        <v>120</v>
      </c>
      <c r="C1768" s="4"/>
      <c r="D1768" s="4">
        <v>564</v>
      </c>
      <c r="E1768" s="110">
        <f t="shared" si="280"/>
        <v>684</v>
      </c>
      <c r="F1768" s="4">
        <v>120</v>
      </c>
      <c r="G1768" s="4">
        <v>564</v>
      </c>
    </row>
    <row r="1769" spans="1:10" x14ac:dyDescent="0.2">
      <c r="A1769" s="11" t="s">
        <v>18</v>
      </c>
      <c r="B1769" s="11">
        <v>1</v>
      </c>
      <c r="C1769" s="11"/>
      <c r="D1769" s="11">
        <v>504</v>
      </c>
      <c r="E1769" s="110">
        <f t="shared" si="280"/>
        <v>505</v>
      </c>
      <c r="F1769" s="11">
        <v>1</v>
      </c>
      <c r="G1769" s="11">
        <v>504</v>
      </c>
    </row>
    <row r="1770" spans="1:10" x14ac:dyDescent="0.2">
      <c r="A1770" s="4" t="s">
        <v>17</v>
      </c>
      <c r="B1770" s="4"/>
      <c r="C1770" s="4"/>
      <c r="D1770" s="4">
        <v>268</v>
      </c>
      <c r="E1770" s="110">
        <f t="shared" si="280"/>
        <v>268</v>
      </c>
      <c r="F1770" s="4"/>
      <c r="G1770" s="4">
        <v>268</v>
      </c>
    </row>
    <row r="1771" spans="1:10" x14ac:dyDescent="0.2">
      <c r="A1771" s="21" t="s">
        <v>16</v>
      </c>
      <c r="B1771" s="21"/>
      <c r="C1771" s="21"/>
      <c r="D1771" s="21">
        <v>324</v>
      </c>
      <c r="E1771" s="110">
        <f t="shared" si="280"/>
        <v>324</v>
      </c>
      <c r="F1771" s="21"/>
      <c r="G1771" s="21">
        <v>324</v>
      </c>
    </row>
    <row r="1772" spans="1:10" x14ac:dyDescent="0.2">
      <c r="A1772" s="20" t="s">
        <v>15</v>
      </c>
      <c r="B1772" s="20"/>
      <c r="C1772" s="20"/>
      <c r="D1772" s="20">
        <v>1</v>
      </c>
      <c r="E1772" s="110">
        <f t="shared" si="280"/>
        <v>1</v>
      </c>
      <c r="F1772" s="20"/>
      <c r="G1772" s="20">
        <v>1</v>
      </c>
    </row>
    <row r="1773" spans="1:10" x14ac:dyDescent="0.2">
      <c r="A1773" s="4" t="s">
        <v>14</v>
      </c>
      <c r="B1773" s="4">
        <v>6</v>
      </c>
      <c r="C1773" s="4"/>
      <c r="D1773" s="4">
        <v>2</v>
      </c>
      <c r="E1773" s="110">
        <f t="shared" si="280"/>
        <v>8</v>
      </c>
      <c r="F1773" s="4">
        <v>6</v>
      </c>
      <c r="G1773" s="4">
        <v>2</v>
      </c>
    </row>
    <row r="1774" spans="1:10" x14ac:dyDescent="0.2">
      <c r="A1774" s="17" t="s">
        <v>13</v>
      </c>
      <c r="B1774" s="17">
        <v>46</v>
      </c>
      <c r="C1774" s="17"/>
      <c r="D1774" s="17"/>
      <c r="E1774" s="110">
        <f t="shared" si="280"/>
        <v>46</v>
      </c>
      <c r="F1774" s="17">
        <v>46</v>
      </c>
      <c r="G1774" s="17"/>
    </row>
    <row r="1775" spans="1:10" x14ac:dyDescent="0.2">
      <c r="A1775" s="4" t="s">
        <v>12</v>
      </c>
      <c r="B1775" s="4">
        <v>27</v>
      </c>
      <c r="C1775" s="4"/>
      <c r="D1775" s="4"/>
      <c r="E1775" s="110">
        <f t="shared" si="280"/>
        <v>27</v>
      </c>
      <c r="F1775" s="4">
        <v>27</v>
      </c>
      <c r="G1775" s="4"/>
    </row>
    <row r="1776" spans="1:10" x14ac:dyDescent="0.2">
      <c r="A1776" s="14" t="s">
        <v>11</v>
      </c>
      <c r="B1776" s="14">
        <v>75</v>
      </c>
      <c r="C1776" s="14"/>
      <c r="D1776" s="14">
        <v>2</v>
      </c>
      <c r="E1776" s="110">
        <f t="shared" si="280"/>
        <v>77</v>
      </c>
      <c r="F1776" s="14">
        <v>75</v>
      </c>
      <c r="G1776" s="14">
        <v>2</v>
      </c>
      <c r="J1776" s="1">
        <f>SUM(E1763:E1776)</f>
        <v>3992</v>
      </c>
    </row>
    <row r="1778" spans="1:10" ht="15.75" x14ac:dyDescent="0.2">
      <c r="A1778" s="13" t="s">
        <v>10</v>
      </c>
      <c r="B1778" s="77" t="s">
        <v>240</v>
      </c>
      <c r="C1778" s="78" t="s">
        <v>242</v>
      </c>
      <c r="D1778" s="79" t="s">
        <v>241</v>
      </c>
      <c r="E1778" s="78" t="s">
        <v>238</v>
      </c>
      <c r="F1778" s="77" t="s">
        <v>243</v>
      </c>
      <c r="G1778" s="79" t="s">
        <v>206</v>
      </c>
    </row>
    <row r="1779" spans="1:10" x14ac:dyDescent="0.2">
      <c r="A1779" s="11" t="s">
        <v>8</v>
      </c>
      <c r="B1779" s="11">
        <v>114</v>
      </c>
      <c r="C1779" s="11"/>
      <c r="D1779" s="11">
        <v>2</v>
      </c>
      <c r="E1779" s="110">
        <f t="shared" ref="E1779:E1787" si="281">SUM(B1779:D1779)</f>
        <v>116</v>
      </c>
      <c r="F1779" s="11">
        <v>112</v>
      </c>
      <c r="G1779" s="11">
        <v>4</v>
      </c>
    </row>
    <row r="1780" spans="1:10" x14ac:dyDescent="0.2">
      <c r="A1780" s="4" t="s">
        <v>7</v>
      </c>
      <c r="B1780" s="4">
        <v>820</v>
      </c>
      <c r="C1780" s="4"/>
      <c r="D1780" s="4">
        <v>6</v>
      </c>
      <c r="E1780" s="110">
        <f t="shared" si="281"/>
        <v>826</v>
      </c>
      <c r="F1780" s="4">
        <v>818</v>
      </c>
      <c r="G1780" s="4">
        <v>8</v>
      </c>
    </row>
    <row r="1781" spans="1:10" x14ac:dyDescent="0.2">
      <c r="A1781" s="11" t="s">
        <v>6</v>
      </c>
      <c r="B1781" s="11">
        <v>699</v>
      </c>
      <c r="C1781" s="11">
        <v>3</v>
      </c>
      <c r="D1781" s="11">
        <v>18</v>
      </c>
      <c r="E1781" s="110">
        <f t="shared" si="281"/>
        <v>720</v>
      </c>
      <c r="F1781" s="11">
        <v>699</v>
      </c>
      <c r="G1781" s="11">
        <v>21</v>
      </c>
    </row>
    <row r="1782" spans="1:10" x14ac:dyDescent="0.2">
      <c r="A1782" s="4" t="s">
        <v>5</v>
      </c>
      <c r="B1782" s="4">
        <v>399</v>
      </c>
      <c r="C1782" s="4">
        <v>5</v>
      </c>
      <c r="D1782" s="4">
        <v>83</v>
      </c>
      <c r="E1782" s="110">
        <f t="shared" si="281"/>
        <v>487</v>
      </c>
      <c r="F1782" s="4">
        <v>399</v>
      </c>
      <c r="G1782" s="4">
        <v>88</v>
      </c>
    </row>
    <row r="1783" spans="1:10" x14ac:dyDescent="0.2">
      <c r="A1783" s="11" t="s">
        <v>4</v>
      </c>
      <c r="B1783" s="11">
        <v>68</v>
      </c>
      <c r="C1783" s="11"/>
      <c r="D1783" s="11">
        <v>305</v>
      </c>
      <c r="E1783" s="110">
        <f t="shared" si="281"/>
        <v>373</v>
      </c>
      <c r="F1783" s="11">
        <v>68</v>
      </c>
      <c r="G1783" s="11">
        <v>305</v>
      </c>
    </row>
    <row r="1784" spans="1:10" x14ac:dyDescent="0.2">
      <c r="A1784" s="4" t="s">
        <v>3</v>
      </c>
      <c r="B1784" s="4">
        <v>32</v>
      </c>
      <c r="C1784" s="4"/>
      <c r="D1784" s="4">
        <v>339</v>
      </c>
      <c r="E1784" s="110">
        <f t="shared" si="281"/>
        <v>371</v>
      </c>
      <c r="F1784" s="4">
        <v>32</v>
      </c>
      <c r="G1784" s="4">
        <v>339</v>
      </c>
    </row>
    <row r="1785" spans="1:10" x14ac:dyDescent="0.2">
      <c r="A1785" s="11" t="s">
        <v>2</v>
      </c>
      <c r="B1785" s="11"/>
      <c r="C1785" s="11"/>
      <c r="D1785" s="11">
        <v>363</v>
      </c>
      <c r="E1785" s="110">
        <f t="shared" si="281"/>
        <v>363</v>
      </c>
      <c r="F1785" s="11"/>
      <c r="G1785" s="11">
        <v>363</v>
      </c>
    </row>
    <row r="1786" spans="1:10" x14ac:dyDescent="0.2">
      <c r="A1786" s="4" t="s">
        <v>1</v>
      </c>
      <c r="B1786" s="4">
        <v>2</v>
      </c>
      <c r="C1786" s="4"/>
      <c r="D1786" s="4">
        <v>251</v>
      </c>
      <c r="E1786" s="110">
        <f t="shared" si="281"/>
        <v>253</v>
      </c>
      <c r="F1786" s="4">
        <v>2</v>
      </c>
      <c r="G1786" s="4">
        <v>251</v>
      </c>
    </row>
    <row r="1787" spans="1:10" x14ac:dyDescent="0.2">
      <c r="A1787" s="7" t="s">
        <v>0</v>
      </c>
      <c r="B1787" s="7">
        <v>154</v>
      </c>
      <c r="C1787" s="7"/>
      <c r="D1787" s="7">
        <v>329</v>
      </c>
      <c r="E1787" s="110">
        <f t="shared" si="281"/>
        <v>483</v>
      </c>
      <c r="F1787" s="7">
        <v>154</v>
      </c>
      <c r="G1787" s="7">
        <v>329</v>
      </c>
      <c r="J1787" s="1">
        <f>SUM(E1779:E1787)</f>
        <v>3992</v>
      </c>
    </row>
    <row r="1790" spans="1:10" ht="26.25" x14ac:dyDescent="0.4">
      <c r="A1790" s="45" t="s">
        <v>221</v>
      </c>
    </row>
    <row r="1792" spans="1:10" ht="15.75" x14ac:dyDescent="0.2">
      <c r="A1792" s="13" t="s">
        <v>203</v>
      </c>
      <c r="B1792" s="77" t="s">
        <v>240</v>
      </c>
      <c r="C1792" s="78" t="s">
        <v>242</v>
      </c>
      <c r="D1792" s="79" t="s">
        <v>241</v>
      </c>
      <c r="E1792" s="78" t="s">
        <v>238</v>
      </c>
      <c r="F1792" s="77" t="s">
        <v>243</v>
      </c>
      <c r="G1792" s="79" t="s">
        <v>206</v>
      </c>
    </row>
    <row r="1793" spans="1:10" x14ac:dyDescent="0.2">
      <c r="A1793" s="56" t="s">
        <v>234</v>
      </c>
      <c r="B1793" s="56"/>
      <c r="C1793" s="56"/>
      <c r="D1793" s="56">
        <v>30</v>
      </c>
      <c r="E1793" s="110">
        <f t="shared" ref="E1793:E1794" si="282">SUM(B1793:D1793)</f>
        <v>30</v>
      </c>
      <c r="F1793" s="56"/>
      <c r="G1793" s="56">
        <v>30</v>
      </c>
    </row>
    <row r="1794" spans="1:10" x14ac:dyDescent="0.2">
      <c r="A1794" s="4" t="s">
        <v>201</v>
      </c>
      <c r="B1794" s="4">
        <v>12</v>
      </c>
      <c r="C1794" s="4"/>
      <c r="D1794" s="4"/>
      <c r="E1794" s="110">
        <f t="shared" si="282"/>
        <v>12</v>
      </c>
      <c r="F1794" s="4">
        <v>12</v>
      </c>
      <c r="G1794" s="4"/>
    </row>
    <row r="1795" spans="1:10" x14ac:dyDescent="0.2">
      <c r="A1795" s="25" t="s">
        <v>200</v>
      </c>
      <c r="B1795" s="25"/>
      <c r="C1795" s="25"/>
      <c r="D1795" s="25"/>
      <c r="E1795" s="25"/>
      <c r="F1795" s="25"/>
      <c r="G1795" s="25"/>
    </row>
    <row r="1796" spans="1:10" x14ac:dyDescent="0.2">
      <c r="A1796" s="30" t="s">
        <v>199</v>
      </c>
      <c r="B1796" s="30"/>
      <c r="C1796" s="30"/>
      <c r="D1796" s="30"/>
      <c r="E1796" s="30"/>
      <c r="F1796" s="30"/>
      <c r="G1796" s="30"/>
      <c r="J1796" s="1">
        <f>SUM(E1793:E1796)</f>
        <v>42</v>
      </c>
    </row>
    <row r="1797" spans="1:10" x14ac:dyDescent="0.2">
      <c r="E1797" s="73"/>
    </row>
    <row r="1798" spans="1:10" ht="15.75" x14ac:dyDescent="0.2">
      <c r="A1798" s="13" t="s">
        <v>198</v>
      </c>
      <c r="B1798" s="77" t="s">
        <v>240</v>
      </c>
      <c r="C1798" s="78" t="s">
        <v>242</v>
      </c>
      <c r="D1798" s="79" t="s">
        <v>241</v>
      </c>
      <c r="E1798" s="78" t="s">
        <v>238</v>
      </c>
      <c r="F1798" s="77" t="s">
        <v>243</v>
      </c>
      <c r="G1798" s="79" t="s">
        <v>206</v>
      </c>
    </row>
    <row r="1799" spans="1:10" x14ac:dyDescent="0.2">
      <c r="A1799" s="29" t="s">
        <v>196</v>
      </c>
      <c r="B1799" s="29">
        <v>5</v>
      </c>
      <c r="C1799" s="29"/>
      <c r="D1799" s="29">
        <v>15</v>
      </c>
      <c r="E1799" s="110">
        <f t="shared" ref="E1799:E1800" si="283">SUM(B1799:D1799)</f>
        <v>20</v>
      </c>
      <c r="F1799" s="29">
        <v>5</v>
      </c>
      <c r="G1799" s="29">
        <v>15</v>
      </c>
    </row>
    <row r="1800" spans="1:10" x14ac:dyDescent="0.2">
      <c r="A1800" s="4" t="s">
        <v>195</v>
      </c>
      <c r="B1800" s="4">
        <v>7</v>
      </c>
      <c r="C1800" s="4"/>
      <c r="D1800" s="4">
        <v>15</v>
      </c>
      <c r="E1800" s="110">
        <f t="shared" si="283"/>
        <v>22</v>
      </c>
      <c r="F1800" s="4">
        <v>7</v>
      </c>
      <c r="G1800" s="4">
        <v>15</v>
      </c>
    </row>
    <row r="1801" spans="1:10" x14ac:dyDescent="0.2">
      <c r="A1801" s="29" t="s">
        <v>194</v>
      </c>
      <c r="B1801" s="29"/>
      <c r="C1801" s="29"/>
      <c r="D1801" s="29"/>
      <c r="E1801" s="29"/>
      <c r="F1801" s="29"/>
      <c r="G1801" s="29"/>
    </row>
    <row r="1802" spans="1:10" x14ac:dyDescent="0.2">
      <c r="A1802" s="4" t="s">
        <v>193</v>
      </c>
      <c r="B1802" s="4"/>
      <c r="C1802" s="4"/>
      <c r="D1802" s="4"/>
      <c r="E1802" s="4"/>
      <c r="F1802" s="4"/>
      <c r="G1802" s="4"/>
    </row>
    <row r="1803" spans="1:10" x14ac:dyDescent="0.2">
      <c r="A1803" s="29" t="s">
        <v>192</v>
      </c>
      <c r="B1803" s="29"/>
      <c r="C1803" s="29"/>
      <c r="D1803" s="29"/>
      <c r="E1803" s="29"/>
      <c r="F1803" s="29"/>
      <c r="G1803" s="29"/>
    </row>
    <row r="1804" spans="1:10" x14ac:dyDescent="0.2">
      <c r="A1804" s="4" t="s">
        <v>191</v>
      </c>
      <c r="B1804" s="4"/>
      <c r="C1804" s="4"/>
      <c r="D1804" s="4"/>
      <c r="E1804" s="4"/>
      <c r="F1804" s="4"/>
      <c r="G1804" s="4"/>
    </row>
    <row r="1805" spans="1:10" x14ac:dyDescent="0.2">
      <c r="A1805" s="29" t="s">
        <v>190</v>
      </c>
      <c r="B1805" s="29"/>
      <c r="C1805" s="29"/>
      <c r="D1805" s="29"/>
      <c r="E1805" s="29"/>
      <c r="F1805" s="29"/>
      <c r="G1805" s="29"/>
    </row>
    <row r="1806" spans="1:10" x14ac:dyDescent="0.2">
      <c r="A1806" s="4" t="s">
        <v>189</v>
      </c>
      <c r="B1806" s="4"/>
      <c r="C1806" s="4"/>
      <c r="D1806" s="4"/>
      <c r="E1806" s="4"/>
      <c r="F1806" s="4"/>
      <c r="G1806" s="4"/>
    </row>
    <row r="1807" spans="1:10" x14ac:dyDescent="0.2">
      <c r="A1807" s="29" t="s">
        <v>0</v>
      </c>
      <c r="B1807" s="29"/>
      <c r="C1807" s="29"/>
      <c r="D1807" s="29"/>
      <c r="E1807" s="29"/>
      <c r="F1807" s="29"/>
      <c r="G1807" s="29"/>
      <c r="J1807" s="1">
        <f>SUM(E1799:E1807)</f>
        <v>42</v>
      </c>
    </row>
    <row r="1808" spans="1:10" x14ac:dyDescent="0.2">
      <c r="E1808" s="73"/>
    </row>
    <row r="1809" spans="1:10" ht="15.75" x14ac:dyDescent="0.2">
      <c r="A1809" s="13" t="s">
        <v>181</v>
      </c>
      <c r="B1809" s="77" t="s">
        <v>240</v>
      </c>
      <c r="C1809" s="78" t="s">
        <v>242</v>
      </c>
      <c r="D1809" s="79" t="s">
        <v>241</v>
      </c>
      <c r="E1809" s="78" t="s">
        <v>238</v>
      </c>
      <c r="F1809" s="77" t="s">
        <v>243</v>
      </c>
      <c r="G1809" s="79" t="s">
        <v>206</v>
      </c>
    </row>
    <row r="1810" spans="1:10" x14ac:dyDescent="0.2">
      <c r="A1810" s="25" t="s">
        <v>179</v>
      </c>
      <c r="B1810" s="25"/>
      <c r="C1810" s="25"/>
      <c r="D1810" s="25">
        <v>1</v>
      </c>
      <c r="E1810" s="110">
        <f t="shared" ref="E1810:E1813" si="284">SUM(B1810:D1810)</f>
        <v>1</v>
      </c>
      <c r="F1810" s="25"/>
      <c r="G1810" s="25">
        <v>1</v>
      </c>
    </row>
    <row r="1811" spans="1:10" x14ac:dyDescent="0.2">
      <c r="A1811" s="22" t="s">
        <v>178</v>
      </c>
      <c r="B1811" s="22">
        <v>5</v>
      </c>
      <c r="C1811" s="22"/>
      <c r="D1811" s="22">
        <v>11</v>
      </c>
      <c r="E1811" s="110">
        <f t="shared" si="284"/>
        <v>16</v>
      </c>
      <c r="F1811" s="22">
        <v>5</v>
      </c>
      <c r="G1811" s="22">
        <v>11</v>
      </c>
    </row>
    <row r="1812" spans="1:10" x14ac:dyDescent="0.2">
      <c r="A1812" s="25" t="s">
        <v>177</v>
      </c>
      <c r="B1812" s="25">
        <v>6</v>
      </c>
      <c r="C1812" s="25"/>
      <c r="D1812" s="25">
        <v>15</v>
      </c>
      <c r="E1812" s="110">
        <f t="shared" si="284"/>
        <v>21</v>
      </c>
      <c r="F1812" s="25">
        <v>6</v>
      </c>
      <c r="G1812" s="25">
        <v>15</v>
      </c>
    </row>
    <row r="1813" spans="1:10" x14ac:dyDescent="0.2">
      <c r="A1813" s="22" t="s">
        <v>176</v>
      </c>
      <c r="B1813" s="22">
        <v>1</v>
      </c>
      <c r="C1813" s="22"/>
      <c r="D1813" s="22">
        <v>3</v>
      </c>
      <c r="E1813" s="110">
        <f t="shared" si="284"/>
        <v>4</v>
      </c>
      <c r="F1813" s="22">
        <v>1</v>
      </c>
      <c r="G1813" s="22">
        <v>3</v>
      </c>
    </row>
    <row r="1814" spans="1:10" x14ac:dyDescent="0.2">
      <c r="A1814" s="25" t="s">
        <v>175</v>
      </c>
      <c r="B1814" s="25"/>
      <c r="C1814" s="25"/>
      <c r="D1814" s="25"/>
      <c r="E1814" s="25"/>
      <c r="F1814" s="25"/>
      <c r="G1814" s="25"/>
    </row>
    <row r="1815" spans="1:10" x14ac:dyDescent="0.2">
      <c r="A1815" s="22" t="s">
        <v>174</v>
      </c>
      <c r="B1815" s="22"/>
      <c r="C1815" s="22"/>
      <c r="D1815" s="22"/>
      <c r="E1815" s="22"/>
      <c r="F1815" s="22"/>
      <c r="G1815" s="22"/>
    </row>
    <row r="1816" spans="1:10" x14ac:dyDescent="0.2">
      <c r="A1816" s="25" t="s">
        <v>173</v>
      </c>
      <c r="B1816" s="25"/>
      <c r="C1816" s="25"/>
      <c r="D1816" s="25"/>
      <c r="E1816" s="25"/>
      <c r="F1816" s="25"/>
      <c r="G1816" s="25"/>
    </row>
    <row r="1817" spans="1:10" x14ac:dyDescent="0.2">
      <c r="A1817" s="22" t="s">
        <v>172</v>
      </c>
      <c r="B1817" s="22"/>
      <c r="C1817" s="22"/>
      <c r="D1817" s="22"/>
      <c r="E1817" s="22"/>
      <c r="F1817" s="22"/>
      <c r="G1817" s="22"/>
    </row>
    <row r="1818" spans="1:10" x14ac:dyDescent="0.2">
      <c r="A1818" s="25" t="s">
        <v>0</v>
      </c>
      <c r="B1818" s="25"/>
      <c r="C1818" s="25"/>
      <c r="D1818" s="25"/>
      <c r="E1818" s="25"/>
      <c r="F1818" s="25"/>
      <c r="G1818" s="25"/>
      <c r="J1818" s="1">
        <f>SUM(E1810:E1818)</f>
        <v>42</v>
      </c>
    </row>
    <row r="1819" spans="1:10" x14ac:dyDescent="0.2">
      <c r="E1819" s="73"/>
    </row>
    <row r="1820" spans="1:10" ht="15.75" x14ac:dyDescent="0.2">
      <c r="A1820" s="13" t="s">
        <v>171</v>
      </c>
      <c r="B1820" s="77" t="s">
        <v>240</v>
      </c>
      <c r="C1820" s="78" t="s">
        <v>242</v>
      </c>
      <c r="D1820" s="79" t="s">
        <v>241</v>
      </c>
      <c r="E1820" s="78" t="s">
        <v>238</v>
      </c>
      <c r="F1820" s="77" t="s">
        <v>243</v>
      </c>
      <c r="G1820" s="79" t="s">
        <v>206</v>
      </c>
    </row>
    <row r="1821" spans="1:10" x14ac:dyDescent="0.2">
      <c r="A1821" s="25" t="s">
        <v>170</v>
      </c>
      <c r="B1821" s="25">
        <v>4</v>
      </c>
      <c r="C1821" s="25"/>
      <c r="D1821" s="25">
        <v>17</v>
      </c>
      <c r="E1821" s="110">
        <f t="shared" ref="E1821:E1822" si="285">SUM(B1821:D1821)</f>
        <v>21</v>
      </c>
      <c r="F1821" s="25">
        <v>4</v>
      </c>
      <c r="G1821" s="25">
        <v>17</v>
      </c>
    </row>
    <row r="1822" spans="1:10" x14ac:dyDescent="0.2">
      <c r="A1822" s="22" t="s">
        <v>169</v>
      </c>
      <c r="B1822" s="22">
        <v>8</v>
      </c>
      <c r="C1822" s="22"/>
      <c r="D1822" s="22">
        <v>13</v>
      </c>
      <c r="E1822" s="110">
        <f t="shared" si="285"/>
        <v>21</v>
      </c>
      <c r="F1822" s="22">
        <v>8</v>
      </c>
      <c r="G1822" s="22">
        <v>13</v>
      </c>
    </row>
    <row r="1823" spans="1:10" x14ac:dyDescent="0.2">
      <c r="A1823" s="25" t="s">
        <v>0</v>
      </c>
      <c r="B1823" s="25"/>
      <c r="C1823" s="25"/>
      <c r="D1823" s="25"/>
      <c r="E1823" s="25"/>
      <c r="F1823" s="25"/>
      <c r="G1823" s="25"/>
    </row>
    <row r="1824" spans="1:10" x14ac:dyDescent="0.2">
      <c r="E1824" s="73"/>
      <c r="J1824" s="1">
        <f>SUM(E1821:E1824)</f>
        <v>42</v>
      </c>
    </row>
    <row r="1825" spans="1:10" ht="15.75" x14ac:dyDescent="0.2">
      <c r="A1825" s="13" t="s">
        <v>168</v>
      </c>
      <c r="B1825" s="77" t="s">
        <v>240</v>
      </c>
      <c r="C1825" s="78" t="s">
        <v>242</v>
      </c>
      <c r="D1825" s="79" t="s">
        <v>241</v>
      </c>
      <c r="E1825" s="78" t="s">
        <v>238</v>
      </c>
      <c r="F1825" s="77" t="s">
        <v>243</v>
      </c>
      <c r="G1825" s="79" t="s">
        <v>206</v>
      </c>
    </row>
    <row r="1826" spans="1:10" x14ac:dyDescent="0.2">
      <c r="A1826" s="25" t="s">
        <v>166</v>
      </c>
      <c r="B1826" s="25"/>
      <c r="C1826" s="25"/>
      <c r="D1826" s="25"/>
      <c r="E1826" s="25"/>
      <c r="F1826" s="25"/>
      <c r="G1826" s="25"/>
    </row>
    <row r="1827" spans="1:10" x14ac:dyDescent="0.2">
      <c r="A1827" s="22" t="s">
        <v>165</v>
      </c>
      <c r="B1827" s="22">
        <v>11</v>
      </c>
      <c r="C1827" s="22"/>
      <c r="D1827" s="22">
        <v>30</v>
      </c>
      <c r="E1827" s="22">
        <v>41</v>
      </c>
      <c r="F1827" s="22">
        <v>11</v>
      </c>
      <c r="G1827" s="22">
        <v>30</v>
      </c>
    </row>
    <row r="1828" spans="1:10" x14ac:dyDescent="0.2">
      <c r="A1828" s="25" t="s">
        <v>164</v>
      </c>
      <c r="B1828" s="25">
        <v>1</v>
      </c>
      <c r="C1828" s="25"/>
      <c r="D1828" s="25"/>
      <c r="E1828" s="25">
        <v>1</v>
      </c>
      <c r="F1828" s="25">
        <v>1</v>
      </c>
      <c r="G1828" s="25"/>
    </row>
    <row r="1829" spans="1:10" x14ac:dyDescent="0.2">
      <c r="A1829" s="22" t="s">
        <v>50</v>
      </c>
      <c r="B1829" s="22"/>
      <c r="C1829" s="22"/>
      <c r="D1829" s="22"/>
      <c r="E1829" s="22"/>
      <c r="F1829" s="22"/>
      <c r="G1829" s="22"/>
      <c r="J1829" s="1">
        <f>SUM(E1826:E1829)</f>
        <v>42</v>
      </c>
    </row>
    <row r="1830" spans="1:10" x14ac:dyDescent="0.2">
      <c r="E1830" s="73"/>
    </row>
    <row r="1831" spans="1:10" ht="15.75" x14ac:dyDescent="0.2">
      <c r="A1831" s="13" t="s">
        <v>163</v>
      </c>
      <c r="B1831" s="77" t="s">
        <v>240</v>
      </c>
      <c r="C1831" s="78" t="s">
        <v>242</v>
      </c>
      <c r="D1831" s="79" t="s">
        <v>241</v>
      </c>
      <c r="E1831" s="78" t="s">
        <v>238</v>
      </c>
      <c r="F1831" s="77" t="s">
        <v>243</v>
      </c>
      <c r="G1831" s="79" t="s">
        <v>206</v>
      </c>
    </row>
    <row r="1832" spans="1:10" x14ac:dyDescent="0.2">
      <c r="A1832" s="25" t="s">
        <v>161</v>
      </c>
      <c r="B1832" s="25">
        <v>6</v>
      </c>
      <c r="C1832" s="25"/>
      <c r="D1832" s="25">
        <v>22</v>
      </c>
      <c r="E1832" s="25">
        <v>28</v>
      </c>
      <c r="F1832" s="25">
        <v>6</v>
      </c>
      <c r="G1832" s="25">
        <v>22</v>
      </c>
    </row>
    <row r="1833" spans="1:10" x14ac:dyDescent="0.2">
      <c r="A1833" s="22" t="s">
        <v>160</v>
      </c>
      <c r="B1833" s="22">
        <v>4</v>
      </c>
      <c r="C1833" s="22"/>
      <c r="D1833" s="22">
        <v>2</v>
      </c>
      <c r="E1833" s="22">
        <v>6</v>
      </c>
      <c r="F1833" s="22">
        <v>4</v>
      </c>
      <c r="G1833" s="22">
        <v>2</v>
      </c>
    </row>
    <row r="1834" spans="1:10" x14ac:dyDescent="0.2">
      <c r="A1834" s="25" t="s">
        <v>159</v>
      </c>
      <c r="B1834" s="25">
        <v>2</v>
      </c>
      <c r="C1834" s="25"/>
      <c r="D1834" s="25">
        <v>5</v>
      </c>
      <c r="E1834" s="25">
        <v>7</v>
      </c>
      <c r="F1834" s="25">
        <v>2</v>
      </c>
      <c r="G1834" s="25">
        <v>5</v>
      </c>
    </row>
    <row r="1835" spans="1:10" x14ac:dyDescent="0.2">
      <c r="A1835" s="22" t="s">
        <v>158</v>
      </c>
      <c r="B1835" s="22"/>
      <c r="C1835" s="22"/>
      <c r="D1835" s="22"/>
      <c r="E1835" s="22"/>
      <c r="F1835" s="22"/>
      <c r="G1835" s="22"/>
    </row>
    <row r="1836" spans="1:10" x14ac:dyDescent="0.2">
      <c r="A1836" s="25" t="s">
        <v>157</v>
      </c>
      <c r="B1836" s="25"/>
      <c r="C1836" s="25"/>
      <c r="D1836" s="25"/>
      <c r="E1836" s="25"/>
      <c r="F1836" s="25"/>
      <c r="G1836" s="25"/>
    </row>
    <row r="1837" spans="1:10" x14ac:dyDescent="0.2">
      <c r="A1837" s="22" t="s">
        <v>156</v>
      </c>
      <c r="B1837" s="22"/>
      <c r="C1837" s="22"/>
      <c r="D1837" s="22">
        <v>1</v>
      </c>
      <c r="E1837" s="22">
        <v>1</v>
      </c>
      <c r="F1837" s="22"/>
      <c r="G1837" s="22">
        <v>1</v>
      </c>
      <c r="J1837" s="1">
        <f>SUM(E1832:E1837)</f>
        <v>42</v>
      </c>
    </row>
    <row r="1838" spans="1:10" x14ac:dyDescent="0.2">
      <c r="A1838" s="25" t="s">
        <v>0</v>
      </c>
      <c r="B1838" s="25"/>
      <c r="C1838" s="25"/>
      <c r="D1838" s="25"/>
      <c r="E1838" s="25"/>
      <c r="F1838" s="25"/>
      <c r="G1838" s="25"/>
    </row>
    <row r="1839" spans="1:10" x14ac:dyDescent="0.2">
      <c r="E1839" s="73"/>
    </row>
    <row r="1840" spans="1:10" ht="15.75" x14ac:dyDescent="0.2">
      <c r="A1840" s="13" t="s">
        <v>155</v>
      </c>
      <c r="B1840" s="77" t="s">
        <v>240</v>
      </c>
      <c r="C1840" s="78" t="s">
        <v>242</v>
      </c>
      <c r="D1840" s="79" t="s">
        <v>241</v>
      </c>
      <c r="E1840" s="78" t="s">
        <v>238</v>
      </c>
      <c r="F1840" s="77" t="s">
        <v>243</v>
      </c>
      <c r="G1840" s="79" t="s">
        <v>206</v>
      </c>
    </row>
    <row r="1841" spans="1:10" x14ac:dyDescent="0.2">
      <c r="A1841" s="25" t="s">
        <v>80</v>
      </c>
      <c r="B1841" s="25">
        <v>11</v>
      </c>
      <c r="C1841" s="25"/>
      <c r="D1841" s="25">
        <v>29</v>
      </c>
      <c r="E1841" s="25">
        <v>40</v>
      </c>
      <c r="F1841" s="25">
        <v>11</v>
      </c>
      <c r="G1841" s="25">
        <v>29</v>
      </c>
    </row>
    <row r="1842" spans="1:10" x14ac:dyDescent="0.2">
      <c r="A1842" s="22" t="s">
        <v>153</v>
      </c>
      <c r="B1842" s="22"/>
      <c r="C1842" s="22"/>
      <c r="D1842" s="22">
        <v>1</v>
      </c>
      <c r="E1842" s="22">
        <v>1</v>
      </c>
      <c r="F1842" s="22"/>
      <c r="G1842" s="22">
        <v>1</v>
      </c>
    </row>
    <row r="1843" spans="1:10" x14ac:dyDescent="0.2">
      <c r="A1843" s="25" t="s">
        <v>152</v>
      </c>
      <c r="B1843" s="25">
        <v>1</v>
      </c>
      <c r="C1843" s="25"/>
      <c r="D1843" s="25"/>
      <c r="E1843" s="25">
        <v>1</v>
      </c>
      <c r="F1843" s="25">
        <v>1</v>
      </c>
      <c r="G1843" s="25"/>
    </row>
    <row r="1844" spans="1:10" x14ac:dyDescent="0.2">
      <c r="A1844" s="22" t="s">
        <v>151</v>
      </c>
      <c r="B1844" s="22"/>
      <c r="C1844" s="22"/>
      <c r="D1844" s="22"/>
      <c r="E1844" s="22"/>
      <c r="F1844" s="22"/>
      <c r="G1844" s="22"/>
    </row>
    <row r="1845" spans="1:10" x14ac:dyDescent="0.2">
      <c r="A1845" s="25" t="s">
        <v>150</v>
      </c>
      <c r="B1845" s="25"/>
      <c r="C1845" s="25"/>
      <c r="D1845" s="25"/>
      <c r="E1845" s="25"/>
      <c r="F1845" s="25"/>
      <c r="G1845" s="25"/>
      <c r="J1845" s="1">
        <f>SUM(E1841:E1845)</f>
        <v>42</v>
      </c>
    </row>
    <row r="1846" spans="1:10" x14ac:dyDescent="0.2">
      <c r="A1846" s="28"/>
      <c r="E1846" s="73"/>
    </row>
    <row r="1847" spans="1:10" ht="15.75" x14ac:dyDescent="0.2">
      <c r="A1847" s="27" t="s">
        <v>149</v>
      </c>
      <c r="B1847" s="77" t="s">
        <v>240</v>
      </c>
      <c r="C1847" s="78" t="s">
        <v>242</v>
      </c>
      <c r="D1847" s="79" t="s">
        <v>241</v>
      </c>
      <c r="E1847" s="78" t="s">
        <v>238</v>
      </c>
      <c r="F1847" s="77" t="s">
        <v>243</v>
      </c>
      <c r="G1847" s="79" t="s">
        <v>206</v>
      </c>
    </row>
    <row r="1848" spans="1:10" x14ac:dyDescent="0.2">
      <c r="A1848" s="25" t="s">
        <v>147</v>
      </c>
      <c r="B1848" s="25">
        <v>1</v>
      </c>
      <c r="C1848" s="25"/>
      <c r="D1848" s="25">
        <v>1</v>
      </c>
      <c r="E1848" s="25">
        <v>2</v>
      </c>
      <c r="F1848" s="25">
        <v>1</v>
      </c>
      <c r="G1848" s="25">
        <v>1</v>
      </c>
    </row>
    <row r="1849" spans="1:10" x14ac:dyDescent="0.2">
      <c r="A1849" s="22" t="s">
        <v>146</v>
      </c>
      <c r="B1849" s="22"/>
      <c r="C1849" s="22"/>
      <c r="D1849" s="22"/>
      <c r="E1849" s="22"/>
      <c r="F1849" s="22"/>
      <c r="G1849" s="22"/>
    </row>
    <row r="1850" spans="1:10" x14ac:dyDescent="0.2">
      <c r="A1850" s="25" t="s">
        <v>145</v>
      </c>
      <c r="B1850" s="25"/>
      <c r="C1850" s="25"/>
      <c r="D1850" s="25"/>
      <c r="E1850" s="25"/>
      <c r="F1850" s="25"/>
      <c r="G1850" s="25"/>
    </row>
    <row r="1851" spans="1:10" x14ac:dyDescent="0.2">
      <c r="A1851" s="22" t="s">
        <v>144</v>
      </c>
      <c r="B1851" s="22"/>
      <c r="C1851" s="22"/>
      <c r="D1851" s="22"/>
      <c r="E1851" s="22"/>
      <c r="F1851" s="22"/>
      <c r="G1851" s="22"/>
    </row>
    <row r="1852" spans="1:10" x14ac:dyDescent="0.2">
      <c r="A1852" s="25" t="s">
        <v>143</v>
      </c>
      <c r="B1852" s="25">
        <v>11</v>
      </c>
      <c r="C1852" s="25"/>
      <c r="D1852" s="25">
        <v>29</v>
      </c>
      <c r="E1852" s="25">
        <v>40</v>
      </c>
      <c r="F1852" s="25">
        <v>11</v>
      </c>
      <c r="G1852" s="25">
        <v>29</v>
      </c>
      <c r="J1852" s="1">
        <f>SUM(E1848:E1852)</f>
        <v>42</v>
      </c>
    </row>
    <row r="1853" spans="1:10" x14ac:dyDescent="0.2">
      <c r="E1853" s="73"/>
    </row>
    <row r="1854" spans="1:10" ht="15.75" x14ac:dyDescent="0.2">
      <c r="A1854" s="13" t="s">
        <v>142</v>
      </c>
      <c r="B1854" s="77" t="s">
        <v>240</v>
      </c>
      <c r="C1854" s="78" t="s">
        <v>242</v>
      </c>
      <c r="D1854" s="79" t="s">
        <v>241</v>
      </c>
      <c r="E1854" s="78" t="s">
        <v>238</v>
      </c>
      <c r="F1854" s="77" t="s">
        <v>243</v>
      </c>
      <c r="G1854" s="79" t="s">
        <v>206</v>
      </c>
    </row>
    <row r="1855" spans="1:10" x14ac:dyDescent="0.2">
      <c r="A1855" s="25" t="s">
        <v>140</v>
      </c>
      <c r="B1855" s="25"/>
      <c r="C1855" s="25"/>
      <c r="D1855" s="25"/>
      <c r="E1855" s="25"/>
      <c r="F1855" s="25"/>
      <c r="G1855" s="25"/>
    </row>
    <row r="1856" spans="1:10" x14ac:dyDescent="0.2">
      <c r="A1856" s="22" t="s">
        <v>139</v>
      </c>
      <c r="B1856" s="22">
        <v>11</v>
      </c>
      <c r="C1856" s="22"/>
      <c r="D1856" s="22">
        <v>28</v>
      </c>
      <c r="E1856" s="22">
        <v>39</v>
      </c>
      <c r="F1856" s="22">
        <v>11</v>
      </c>
      <c r="G1856" s="22">
        <v>28</v>
      </c>
    </row>
    <row r="1857" spans="1:10" x14ac:dyDescent="0.2">
      <c r="A1857" s="25" t="s">
        <v>138</v>
      </c>
      <c r="B1857" s="25"/>
      <c r="C1857" s="25"/>
      <c r="D1857" s="25">
        <v>1</v>
      </c>
      <c r="E1857" s="25">
        <v>1</v>
      </c>
      <c r="F1857" s="25"/>
      <c r="G1857" s="25">
        <v>1</v>
      </c>
    </row>
    <row r="1858" spans="1:10" x14ac:dyDescent="0.2">
      <c r="A1858" s="22" t="s">
        <v>137</v>
      </c>
      <c r="B1858" s="22"/>
      <c r="C1858" s="22"/>
      <c r="D1858" s="22"/>
      <c r="E1858" s="22"/>
      <c r="F1858" s="22"/>
      <c r="G1858" s="22"/>
    </row>
    <row r="1859" spans="1:10" x14ac:dyDescent="0.2">
      <c r="A1859" s="25" t="s">
        <v>136</v>
      </c>
      <c r="B1859" s="25"/>
      <c r="C1859" s="25"/>
      <c r="D1859" s="25"/>
      <c r="E1859" s="25"/>
      <c r="F1859" s="25"/>
      <c r="G1859" s="25"/>
    </row>
    <row r="1860" spans="1:10" x14ac:dyDescent="0.2">
      <c r="A1860" s="22" t="s">
        <v>135</v>
      </c>
      <c r="B1860" s="22"/>
      <c r="C1860" s="22"/>
      <c r="D1860" s="22"/>
      <c r="E1860" s="22"/>
      <c r="F1860" s="22"/>
      <c r="G1860" s="22"/>
    </row>
    <row r="1861" spans="1:10" x14ac:dyDescent="0.2">
      <c r="A1861" s="25" t="s">
        <v>134</v>
      </c>
      <c r="B1861" s="25">
        <v>1</v>
      </c>
      <c r="C1861" s="25"/>
      <c r="D1861" s="25">
        <v>1</v>
      </c>
      <c r="E1861" s="25">
        <v>2</v>
      </c>
      <c r="F1861" s="25">
        <v>1</v>
      </c>
      <c r="G1861" s="25">
        <v>1</v>
      </c>
    </row>
    <row r="1862" spans="1:10" x14ac:dyDescent="0.2">
      <c r="A1862" s="22" t="s">
        <v>0</v>
      </c>
      <c r="B1862" s="22"/>
      <c r="C1862" s="22"/>
      <c r="D1862" s="22"/>
      <c r="E1862" s="22"/>
      <c r="F1862" s="22"/>
      <c r="G1862" s="22"/>
      <c r="J1862" s="1">
        <f>SUM(E1855:E1862)</f>
        <v>42</v>
      </c>
    </row>
    <row r="1863" spans="1:10" x14ac:dyDescent="0.2">
      <c r="E1863" s="73"/>
    </row>
    <row r="1864" spans="1:10" ht="15.75" x14ac:dyDescent="0.2">
      <c r="A1864" s="13" t="s">
        <v>106</v>
      </c>
      <c r="B1864" s="77" t="s">
        <v>240</v>
      </c>
      <c r="C1864" s="78" t="s">
        <v>242</v>
      </c>
      <c r="D1864" s="79" t="s">
        <v>241</v>
      </c>
      <c r="E1864" s="78" t="s">
        <v>238</v>
      </c>
      <c r="F1864" s="77" t="s">
        <v>243</v>
      </c>
      <c r="G1864" s="79" t="s">
        <v>206</v>
      </c>
    </row>
    <row r="1865" spans="1:10" x14ac:dyDescent="0.2">
      <c r="A1865" s="25" t="s">
        <v>104</v>
      </c>
      <c r="B1865" s="25">
        <v>8</v>
      </c>
      <c r="C1865" s="25"/>
      <c r="D1865" s="25">
        <v>16</v>
      </c>
      <c r="E1865" s="25">
        <v>24</v>
      </c>
      <c r="F1865" s="25">
        <v>8</v>
      </c>
      <c r="G1865" s="25">
        <v>16</v>
      </c>
    </row>
    <row r="1866" spans="1:10" x14ac:dyDescent="0.2">
      <c r="A1866" s="22" t="s">
        <v>103</v>
      </c>
      <c r="B1866" s="22">
        <v>4</v>
      </c>
      <c r="C1866" s="22"/>
      <c r="D1866" s="22">
        <v>13</v>
      </c>
      <c r="E1866" s="22">
        <v>17</v>
      </c>
      <c r="F1866" s="22">
        <v>4</v>
      </c>
      <c r="G1866" s="22">
        <v>13</v>
      </c>
    </row>
    <row r="1867" spans="1:10" x14ac:dyDescent="0.2">
      <c r="A1867" s="25" t="s">
        <v>102</v>
      </c>
      <c r="B1867" s="25"/>
      <c r="C1867" s="25"/>
      <c r="D1867" s="25">
        <v>1</v>
      </c>
      <c r="E1867" s="25">
        <v>1</v>
      </c>
      <c r="F1867" s="25"/>
      <c r="G1867" s="25">
        <v>1</v>
      </c>
    </row>
    <row r="1868" spans="1:10" x14ac:dyDescent="0.2">
      <c r="A1868" s="22" t="s">
        <v>101</v>
      </c>
      <c r="B1868" s="22"/>
      <c r="C1868" s="22"/>
      <c r="D1868" s="22"/>
      <c r="E1868" s="22"/>
      <c r="F1868" s="22"/>
      <c r="G1868" s="22"/>
    </row>
    <row r="1869" spans="1:10" x14ac:dyDescent="0.2">
      <c r="A1869" s="25" t="s">
        <v>50</v>
      </c>
      <c r="B1869" s="25"/>
      <c r="C1869" s="25"/>
      <c r="D1869" s="25"/>
      <c r="E1869" s="25"/>
      <c r="F1869" s="25"/>
      <c r="G1869" s="25"/>
    </row>
    <row r="1870" spans="1:10" x14ac:dyDescent="0.2">
      <c r="A1870" s="22" t="s">
        <v>0</v>
      </c>
      <c r="B1870" s="22"/>
      <c r="C1870" s="22"/>
      <c r="D1870" s="22"/>
      <c r="E1870" s="22"/>
      <c r="F1870" s="22"/>
      <c r="G1870" s="22"/>
      <c r="J1870" s="1">
        <f>SUM(E1865:E1870)</f>
        <v>42</v>
      </c>
    </row>
    <row r="1871" spans="1:10" x14ac:dyDescent="0.2">
      <c r="E1871" s="73"/>
    </row>
    <row r="1872" spans="1:10" ht="15.75" x14ac:dyDescent="0.2">
      <c r="A1872" s="13" t="s">
        <v>100</v>
      </c>
      <c r="B1872" s="77" t="s">
        <v>240</v>
      </c>
      <c r="C1872" s="78" t="s">
        <v>242</v>
      </c>
      <c r="D1872" s="79" t="s">
        <v>241</v>
      </c>
      <c r="E1872" s="78" t="s">
        <v>238</v>
      </c>
      <c r="F1872" s="77" t="s">
        <v>243</v>
      </c>
      <c r="G1872" s="79" t="s">
        <v>206</v>
      </c>
    </row>
    <row r="1873" spans="1:10" x14ac:dyDescent="0.2">
      <c r="A1873" s="25" t="s">
        <v>98</v>
      </c>
      <c r="B1873" s="25"/>
      <c r="C1873" s="25"/>
      <c r="D1873" s="25"/>
      <c r="E1873" s="25"/>
      <c r="F1873" s="25"/>
      <c r="G1873" s="25"/>
    </row>
    <row r="1874" spans="1:10" x14ac:dyDescent="0.2">
      <c r="A1874" s="22" t="s">
        <v>97</v>
      </c>
      <c r="B1874" s="22"/>
      <c r="C1874" s="22"/>
      <c r="D1874" s="22"/>
      <c r="E1874" s="22"/>
      <c r="F1874" s="22"/>
      <c r="G1874" s="22"/>
    </row>
    <row r="1875" spans="1:10" x14ac:dyDescent="0.2">
      <c r="A1875" s="25" t="s">
        <v>96</v>
      </c>
      <c r="B1875" s="25"/>
      <c r="C1875" s="25"/>
      <c r="D1875" s="25"/>
      <c r="E1875" s="25"/>
      <c r="F1875" s="25"/>
      <c r="G1875" s="25"/>
    </row>
    <row r="1876" spans="1:10" x14ac:dyDescent="0.2">
      <c r="A1876" s="22" t="s">
        <v>95</v>
      </c>
      <c r="B1876" s="22"/>
      <c r="C1876" s="22"/>
      <c r="D1876" s="22"/>
      <c r="E1876" s="22"/>
      <c r="F1876" s="22"/>
      <c r="G1876" s="22"/>
    </row>
    <row r="1877" spans="1:10" x14ac:dyDescent="0.2">
      <c r="A1877" s="25" t="s">
        <v>94</v>
      </c>
      <c r="B1877" s="25"/>
      <c r="C1877" s="25"/>
      <c r="D1877" s="25"/>
      <c r="E1877" s="25"/>
      <c r="F1877" s="25"/>
      <c r="G1877" s="25"/>
    </row>
    <row r="1878" spans="1:10" x14ac:dyDescent="0.2">
      <c r="A1878" s="22" t="s">
        <v>93</v>
      </c>
      <c r="B1878" s="22"/>
      <c r="C1878" s="22"/>
      <c r="D1878" s="22">
        <v>3</v>
      </c>
      <c r="E1878" s="22">
        <v>3</v>
      </c>
      <c r="F1878" s="22"/>
      <c r="G1878" s="22">
        <v>3</v>
      </c>
    </row>
    <row r="1879" spans="1:10" x14ac:dyDescent="0.2">
      <c r="A1879" s="25" t="s">
        <v>92</v>
      </c>
      <c r="B1879" s="25"/>
      <c r="C1879" s="25"/>
      <c r="D1879" s="25"/>
      <c r="E1879" s="25"/>
      <c r="F1879" s="25"/>
      <c r="G1879" s="25"/>
    </row>
    <row r="1880" spans="1:10" x14ac:dyDescent="0.2">
      <c r="A1880" s="22" t="s">
        <v>91</v>
      </c>
      <c r="B1880" s="22">
        <v>12</v>
      </c>
      <c r="C1880" s="22"/>
      <c r="D1880" s="22">
        <v>23</v>
      </c>
      <c r="E1880" s="22">
        <v>35</v>
      </c>
      <c r="F1880" s="22">
        <v>12</v>
      </c>
      <c r="G1880" s="22">
        <v>23</v>
      </c>
    </row>
    <row r="1881" spans="1:10" x14ac:dyDescent="0.2">
      <c r="A1881" s="25" t="s">
        <v>90</v>
      </c>
      <c r="B1881" s="25"/>
      <c r="C1881" s="25"/>
      <c r="D1881" s="25">
        <v>4</v>
      </c>
      <c r="E1881" s="25">
        <v>4</v>
      </c>
      <c r="F1881" s="25"/>
      <c r="G1881" s="25">
        <v>4</v>
      </c>
    </row>
    <row r="1882" spans="1:10" x14ac:dyDescent="0.2">
      <c r="A1882" s="22" t="s">
        <v>89</v>
      </c>
      <c r="B1882" s="22"/>
      <c r="C1882" s="22"/>
      <c r="D1882" s="22"/>
      <c r="E1882" s="22"/>
      <c r="F1882" s="22"/>
      <c r="G1882" s="22"/>
      <c r="J1882" s="1">
        <f>SUM(E1873:E1882)</f>
        <v>42</v>
      </c>
    </row>
    <row r="1883" spans="1:10" x14ac:dyDescent="0.2">
      <c r="A1883" s="25" t="s">
        <v>0</v>
      </c>
      <c r="B1883" s="25"/>
      <c r="C1883" s="25"/>
      <c r="D1883" s="25"/>
      <c r="E1883" s="25"/>
      <c r="F1883" s="25"/>
      <c r="G1883" s="25"/>
    </row>
    <row r="1884" spans="1:10" x14ac:dyDescent="0.2">
      <c r="E1884" s="73"/>
    </row>
    <row r="1885" spans="1:10" ht="15.75" x14ac:dyDescent="0.2">
      <c r="A1885" s="13" t="s">
        <v>88</v>
      </c>
      <c r="B1885" s="77" t="s">
        <v>240</v>
      </c>
      <c r="C1885" s="78" t="s">
        <v>242</v>
      </c>
      <c r="D1885" s="79" t="s">
        <v>241</v>
      </c>
      <c r="E1885" s="78" t="s">
        <v>238</v>
      </c>
      <c r="F1885" s="77" t="s">
        <v>243</v>
      </c>
      <c r="G1885" s="79" t="s">
        <v>206</v>
      </c>
    </row>
    <row r="1886" spans="1:10" x14ac:dyDescent="0.2">
      <c r="A1886" s="25" t="s">
        <v>86</v>
      </c>
      <c r="B1886" s="25">
        <v>12</v>
      </c>
      <c r="C1886" s="25"/>
      <c r="D1886" s="25">
        <v>30</v>
      </c>
      <c r="E1886" s="25">
        <v>42</v>
      </c>
      <c r="F1886" s="25">
        <v>12</v>
      </c>
      <c r="G1886" s="25">
        <v>30</v>
      </c>
    </row>
    <row r="1887" spans="1:10" x14ac:dyDescent="0.2">
      <c r="A1887" s="22" t="s">
        <v>85</v>
      </c>
      <c r="B1887" s="22"/>
      <c r="C1887" s="22"/>
      <c r="D1887" s="22"/>
      <c r="E1887" s="22"/>
      <c r="F1887" s="22"/>
      <c r="G1887" s="22"/>
    </row>
    <row r="1888" spans="1:10" x14ac:dyDescent="0.2">
      <c r="A1888" s="25" t="s">
        <v>84</v>
      </c>
      <c r="B1888" s="25"/>
      <c r="C1888" s="25"/>
      <c r="D1888" s="25"/>
      <c r="E1888" s="25"/>
      <c r="F1888" s="25"/>
      <c r="G1888" s="25"/>
    </row>
    <row r="1889" spans="1:10" x14ac:dyDescent="0.2">
      <c r="A1889" s="22" t="s">
        <v>83</v>
      </c>
      <c r="B1889" s="22"/>
      <c r="C1889" s="22"/>
      <c r="D1889" s="22"/>
      <c r="E1889" s="22"/>
      <c r="F1889" s="22"/>
      <c r="G1889" s="22"/>
      <c r="J1889" s="1">
        <f>SUM(E1886:E1889)</f>
        <v>42</v>
      </c>
    </row>
    <row r="1890" spans="1:10" x14ac:dyDescent="0.2">
      <c r="A1890" s="25" t="s">
        <v>0</v>
      </c>
      <c r="B1890" s="25"/>
      <c r="C1890" s="25"/>
      <c r="D1890" s="25"/>
      <c r="E1890" s="25"/>
      <c r="F1890" s="25"/>
      <c r="G1890" s="25"/>
    </row>
    <row r="1891" spans="1:10" x14ac:dyDescent="0.2">
      <c r="E1891" s="73"/>
    </row>
    <row r="1892" spans="1:10" ht="15.75" x14ac:dyDescent="0.2">
      <c r="A1892" s="13" t="s">
        <v>82</v>
      </c>
      <c r="B1892" s="77" t="s">
        <v>240</v>
      </c>
      <c r="C1892" s="78" t="s">
        <v>242</v>
      </c>
      <c r="D1892" s="79" t="s">
        <v>241</v>
      </c>
      <c r="E1892" s="78" t="s">
        <v>238</v>
      </c>
      <c r="F1892" s="77" t="s">
        <v>243</v>
      </c>
      <c r="G1892" s="79" t="s">
        <v>206</v>
      </c>
    </row>
    <row r="1893" spans="1:10" x14ac:dyDescent="0.2">
      <c r="A1893" s="25" t="s">
        <v>80</v>
      </c>
      <c r="B1893" s="25"/>
      <c r="C1893" s="25"/>
      <c r="D1893" s="25">
        <v>1</v>
      </c>
      <c r="E1893" s="25">
        <v>1</v>
      </c>
      <c r="F1893" s="25"/>
      <c r="G1893" s="25">
        <v>1</v>
      </c>
    </row>
    <row r="1894" spans="1:10" x14ac:dyDescent="0.2">
      <c r="A1894" s="22" t="s">
        <v>79</v>
      </c>
      <c r="B1894" s="22"/>
      <c r="C1894" s="22"/>
      <c r="D1894" s="22"/>
      <c r="E1894" s="22"/>
      <c r="F1894" s="22"/>
      <c r="G1894" s="22"/>
    </row>
    <row r="1895" spans="1:10" x14ac:dyDescent="0.2">
      <c r="A1895" s="25" t="s">
        <v>78</v>
      </c>
      <c r="B1895" s="25"/>
      <c r="C1895" s="25"/>
      <c r="D1895" s="25"/>
      <c r="E1895" s="25"/>
      <c r="F1895" s="25"/>
      <c r="G1895" s="25"/>
    </row>
    <row r="1896" spans="1:10" x14ac:dyDescent="0.2">
      <c r="A1896" s="22" t="s">
        <v>77</v>
      </c>
      <c r="B1896" s="22"/>
      <c r="C1896" s="22"/>
      <c r="D1896" s="22">
        <v>6</v>
      </c>
      <c r="E1896" s="22">
        <v>6</v>
      </c>
      <c r="F1896" s="22"/>
      <c r="G1896" s="22">
        <v>6</v>
      </c>
    </row>
    <row r="1897" spans="1:10" x14ac:dyDescent="0.2">
      <c r="A1897" s="25" t="s">
        <v>76</v>
      </c>
      <c r="B1897" s="25">
        <v>4</v>
      </c>
      <c r="C1897" s="25"/>
      <c r="D1897" s="25">
        <v>8</v>
      </c>
      <c r="E1897" s="25">
        <v>12</v>
      </c>
      <c r="F1897" s="25">
        <v>4</v>
      </c>
      <c r="G1897" s="25">
        <v>8</v>
      </c>
    </row>
    <row r="1898" spans="1:10" x14ac:dyDescent="0.2">
      <c r="A1898" s="22" t="s">
        <v>75</v>
      </c>
      <c r="B1898" s="22">
        <v>8</v>
      </c>
      <c r="C1898" s="22"/>
      <c r="D1898" s="22">
        <v>7</v>
      </c>
      <c r="E1898" s="22">
        <v>15</v>
      </c>
      <c r="F1898" s="22">
        <v>8</v>
      </c>
      <c r="G1898" s="22">
        <v>7</v>
      </c>
    </row>
    <row r="1899" spans="1:10" x14ac:dyDescent="0.2">
      <c r="A1899" s="25" t="s">
        <v>74</v>
      </c>
      <c r="B1899" s="25"/>
      <c r="C1899" s="25"/>
      <c r="D1899" s="25">
        <v>3</v>
      </c>
      <c r="E1899" s="25">
        <v>3</v>
      </c>
      <c r="F1899" s="25"/>
      <c r="G1899" s="25">
        <v>3</v>
      </c>
    </row>
    <row r="1900" spans="1:10" x14ac:dyDescent="0.2">
      <c r="A1900" s="22" t="s">
        <v>73</v>
      </c>
      <c r="B1900" s="22"/>
      <c r="C1900" s="22"/>
      <c r="D1900" s="22">
        <v>5</v>
      </c>
      <c r="E1900" s="22">
        <v>5</v>
      </c>
      <c r="F1900" s="22"/>
      <c r="G1900" s="22">
        <v>5</v>
      </c>
      <c r="J1900" s="1">
        <f>SUM(E1893:E1900)</f>
        <v>42</v>
      </c>
    </row>
    <row r="1901" spans="1:10" x14ac:dyDescent="0.2">
      <c r="E1901" s="73"/>
    </row>
    <row r="1902" spans="1:10" ht="15.75" x14ac:dyDescent="0.2">
      <c r="A1902" s="13" t="s">
        <v>72</v>
      </c>
      <c r="B1902" s="77" t="s">
        <v>240</v>
      </c>
      <c r="C1902" s="78" t="s">
        <v>242</v>
      </c>
      <c r="D1902" s="79" t="s">
        <v>241</v>
      </c>
      <c r="E1902" s="78" t="s">
        <v>238</v>
      </c>
      <c r="F1902" s="77" t="s">
        <v>243</v>
      </c>
      <c r="G1902" s="79" t="s">
        <v>206</v>
      </c>
    </row>
    <row r="1903" spans="1:10" x14ac:dyDescent="0.2">
      <c r="A1903" s="91" t="s">
        <v>70</v>
      </c>
      <c r="B1903" s="25"/>
      <c r="C1903" s="25"/>
      <c r="D1903" s="25">
        <v>3</v>
      </c>
      <c r="E1903" s="25">
        <v>3</v>
      </c>
      <c r="F1903" s="25"/>
      <c r="G1903" s="25">
        <v>3</v>
      </c>
    </row>
    <row r="1904" spans="1:10" x14ac:dyDescent="0.2">
      <c r="A1904" s="90" t="s">
        <v>69</v>
      </c>
      <c r="B1904" s="22"/>
      <c r="C1904" s="22"/>
      <c r="D1904" s="22"/>
      <c r="E1904" s="22"/>
      <c r="F1904" s="22"/>
      <c r="G1904" s="22"/>
    </row>
    <row r="1905" spans="1:7" x14ac:dyDescent="0.2">
      <c r="A1905" s="90" t="s">
        <v>68</v>
      </c>
      <c r="B1905" s="25"/>
      <c r="C1905" s="25"/>
      <c r="D1905" s="25"/>
      <c r="E1905" s="25"/>
      <c r="F1905" s="25"/>
      <c r="G1905" s="25"/>
    </row>
    <row r="1906" spans="1:7" x14ac:dyDescent="0.2">
      <c r="A1906" s="90" t="s">
        <v>67</v>
      </c>
      <c r="B1906" s="22">
        <v>5</v>
      </c>
      <c r="C1906" s="22"/>
      <c r="D1906" s="22">
        <v>1</v>
      </c>
      <c r="E1906" s="22">
        <v>6</v>
      </c>
      <c r="F1906" s="22">
        <v>5</v>
      </c>
      <c r="G1906" s="22">
        <v>1</v>
      </c>
    </row>
    <row r="1907" spans="1:7" x14ac:dyDescent="0.2">
      <c r="A1907" s="90" t="s">
        <v>66</v>
      </c>
      <c r="B1907" s="25"/>
      <c r="C1907" s="25"/>
      <c r="D1907" s="25">
        <v>1</v>
      </c>
      <c r="E1907" s="25">
        <v>1</v>
      </c>
      <c r="F1907" s="25"/>
      <c r="G1907" s="25">
        <v>1</v>
      </c>
    </row>
    <row r="1908" spans="1:7" x14ac:dyDescent="0.2">
      <c r="A1908" s="89" t="s">
        <v>65</v>
      </c>
      <c r="B1908" s="22"/>
      <c r="C1908" s="22"/>
      <c r="D1908" s="22">
        <v>2</v>
      </c>
      <c r="E1908" s="22">
        <v>2</v>
      </c>
      <c r="F1908" s="22"/>
      <c r="G1908" s="22">
        <v>2</v>
      </c>
    </row>
    <row r="1909" spans="1:7" x14ac:dyDescent="0.2">
      <c r="A1909" s="89" t="s">
        <v>64</v>
      </c>
      <c r="B1909" s="25">
        <v>7</v>
      </c>
      <c r="C1909" s="25"/>
      <c r="D1909" s="25">
        <v>17</v>
      </c>
      <c r="E1909" s="25">
        <v>24</v>
      </c>
      <c r="F1909" s="25">
        <v>7</v>
      </c>
      <c r="G1909" s="25">
        <v>17</v>
      </c>
    </row>
    <row r="1910" spans="1:7" x14ac:dyDescent="0.2">
      <c r="A1910" s="89" t="s">
        <v>63</v>
      </c>
      <c r="B1910" s="22"/>
      <c r="C1910" s="22"/>
      <c r="D1910" s="22"/>
      <c r="E1910" s="22"/>
      <c r="F1910" s="22"/>
      <c r="G1910" s="22"/>
    </row>
    <row r="1911" spans="1:7" x14ac:dyDescent="0.2">
      <c r="A1911" s="89" t="s">
        <v>62</v>
      </c>
      <c r="B1911" s="25"/>
      <c r="C1911" s="25"/>
      <c r="D1911" s="25"/>
      <c r="E1911" s="25"/>
      <c r="F1911" s="25"/>
      <c r="G1911" s="25"/>
    </row>
    <row r="1912" spans="1:7" x14ac:dyDescent="0.2">
      <c r="A1912" s="90" t="s">
        <v>61</v>
      </c>
      <c r="B1912" s="22"/>
      <c r="C1912" s="22"/>
      <c r="D1912" s="22"/>
      <c r="E1912" s="22"/>
      <c r="F1912" s="22"/>
      <c r="G1912" s="22"/>
    </row>
    <row r="1913" spans="1:7" x14ac:dyDescent="0.2">
      <c r="A1913" s="89" t="s">
        <v>60</v>
      </c>
      <c r="B1913" s="25"/>
      <c r="C1913" s="25"/>
      <c r="D1913" s="25"/>
      <c r="E1913" s="25"/>
      <c r="F1913" s="25"/>
      <c r="G1913" s="25"/>
    </row>
    <row r="1914" spans="1:7" x14ac:dyDescent="0.2">
      <c r="A1914" s="90" t="s">
        <v>59</v>
      </c>
      <c r="B1914" s="22"/>
      <c r="C1914" s="22"/>
      <c r="D1914" s="22"/>
      <c r="E1914" s="22"/>
      <c r="F1914" s="22"/>
      <c r="G1914" s="22"/>
    </row>
    <row r="1915" spans="1:7" x14ac:dyDescent="0.2">
      <c r="A1915" s="92" t="s">
        <v>58</v>
      </c>
      <c r="B1915" s="25"/>
      <c r="C1915" s="25"/>
      <c r="D1915" s="25"/>
      <c r="E1915" s="25"/>
      <c r="F1915" s="25"/>
      <c r="G1915" s="25"/>
    </row>
    <row r="1916" spans="1:7" x14ac:dyDescent="0.2">
      <c r="A1916" s="91" t="s">
        <v>57</v>
      </c>
      <c r="B1916" s="22"/>
      <c r="C1916" s="22"/>
      <c r="D1916" s="22"/>
      <c r="E1916" s="22"/>
      <c r="F1916" s="22"/>
      <c r="G1916" s="22"/>
    </row>
    <row r="1917" spans="1:7" x14ac:dyDescent="0.2">
      <c r="A1917" s="92" t="s">
        <v>56</v>
      </c>
      <c r="B1917" s="25"/>
      <c r="C1917" s="25"/>
      <c r="D1917" s="25">
        <v>1</v>
      </c>
      <c r="E1917" s="25">
        <v>1</v>
      </c>
      <c r="F1917" s="25"/>
      <c r="G1917" s="25">
        <v>1</v>
      </c>
    </row>
    <row r="1918" spans="1:7" x14ac:dyDescent="0.2">
      <c r="A1918" s="92" t="s">
        <v>55</v>
      </c>
      <c r="B1918" s="22"/>
      <c r="C1918" s="22"/>
      <c r="D1918" s="22"/>
      <c r="E1918" s="22"/>
      <c r="F1918" s="22"/>
      <c r="G1918" s="22"/>
    </row>
    <row r="1919" spans="1:7" x14ac:dyDescent="0.2">
      <c r="A1919" s="92" t="s">
        <v>54</v>
      </c>
      <c r="B1919" s="25"/>
      <c r="C1919" s="25"/>
      <c r="D1919" s="25"/>
      <c r="E1919" s="25"/>
      <c r="F1919" s="25"/>
      <c r="G1919" s="25"/>
    </row>
    <row r="1920" spans="1:7" x14ac:dyDescent="0.2">
      <c r="A1920" s="92" t="s">
        <v>53</v>
      </c>
      <c r="B1920" s="22"/>
      <c r="C1920" s="22"/>
      <c r="D1920" s="22"/>
      <c r="E1920" s="22"/>
      <c r="F1920" s="22"/>
      <c r="G1920" s="22"/>
    </row>
    <row r="1921" spans="1:10" x14ac:dyDescent="0.2">
      <c r="A1921" s="92" t="s">
        <v>52</v>
      </c>
      <c r="B1921" s="25"/>
      <c r="C1921" s="25"/>
      <c r="D1921" s="25"/>
      <c r="E1921" s="25"/>
      <c r="F1921" s="25"/>
      <c r="G1921" s="25"/>
    </row>
    <row r="1922" spans="1:10" x14ac:dyDescent="0.2">
      <c r="A1922" s="92" t="s">
        <v>51</v>
      </c>
      <c r="B1922" s="22"/>
      <c r="C1922" s="22"/>
      <c r="D1922" s="22">
        <v>1</v>
      </c>
      <c r="E1922" s="22">
        <v>1</v>
      </c>
      <c r="F1922" s="22"/>
      <c r="G1922" s="22">
        <v>1</v>
      </c>
    </row>
    <row r="1923" spans="1:10" x14ac:dyDescent="0.2">
      <c r="A1923" s="25" t="s">
        <v>50</v>
      </c>
      <c r="B1923" s="25"/>
      <c r="C1923" s="25"/>
      <c r="D1923" s="25"/>
      <c r="E1923" s="25"/>
      <c r="F1923" s="25"/>
      <c r="G1923" s="25"/>
    </row>
    <row r="1924" spans="1:10" x14ac:dyDescent="0.2">
      <c r="A1924" s="22" t="s">
        <v>0</v>
      </c>
      <c r="B1924" s="22"/>
      <c r="C1924" s="22"/>
      <c r="D1924" s="22">
        <v>4</v>
      </c>
      <c r="E1924" s="22">
        <v>4</v>
      </c>
      <c r="F1924" s="22"/>
      <c r="G1924" s="22">
        <v>4</v>
      </c>
      <c r="J1924" s="1">
        <f>SUM(E1903:E1924)</f>
        <v>42</v>
      </c>
    </row>
    <row r="1925" spans="1:10" x14ac:dyDescent="0.2">
      <c r="E1925" s="73"/>
    </row>
    <row r="1926" spans="1:10" ht="15.75" x14ac:dyDescent="0.2">
      <c r="A1926" s="13" t="s">
        <v>49</v>
      </c>
      <c r="B1926" s="77" t="s">
        <v>240</v>
      </c>
      <c r="C1926" s="78" t="s">
        <v>242</v>
      </c>
      <c r="D1926" s="79" t="s">
        <v>241</v>
      </c>
      <c r="E1926" s="78" t="s">
        <v>238</v>
      </c>
      <c r="F1926" s="77" t="s">
        <v>243</v>
      </c>
      <c r="G1926" s="79" t="s">
        <v>206</v>
      </c>
    </row>
    <row r="1927" spans="1:10" x14ac:dyDescent="0.2">
      <c r="A1927" s="25" t="s">
        <v>47</v>
      </c>
      <c r="B1927" s="25">
        <v>7</v>
      </c>
      <c r="C1927" s="25"/>
      <c r="D1927" s="25">
        <v>19</v>
      </c>
      <c r="E1927" s="25">
        <v>26</v>
      </c>
      <c r="F1927" s="25">
        <v>7</v>
      </c>
      <c r="G1927" s="25">
        <v>19</v>
      </c>
    </row>
    <row r="1928" spans="1:10" x14ac:dyDescent="0.2">
      <c r="A1928" s="22" t="s">
        <v>46</v>
      </c>
      <c r="B1928" s="22">
        <v>2</v>
      </c>
      <c r="C1928" s="22"/>
      <c r="D1928" s="22">
        <v>8</v>
      </c>
      <c r="E1928" s="22">
        <v>10</v>
      </c>
      <c r="F1928" s="22">
        <v>2</v>
      </c>
      <c r="G1928" s="22">
        <v>8</v>
      </c>
    </row>
    <row r="1929" spans="1:10" x14ac:dyDescent="0.2">
      <c r="A1929" s="25" t="s">
        <v>45</v>
      </c>
      <c r="B1929" s="25">
        <v>3</v>
      </c>
      <c r="C1929" s="25"/>
      <c r="D1929" s="25">
        <v>1</v>
      </c>
      <c r="E1929" s="25">
        <v>4</v>
      </c>
      <c r="F1929" s="25">
        <v>3</v>
      </c>
      <c r="G1929" s="25">
        <v>1</v>
      </c>
    </row>
    <row r="1930" spans="1:10" x14ac:dyDescent="0.2">
      <c r="A1930" s="22" t="s">
        <v>44</v>
      </c>
      <c r="B1930" s="22"/>
      <c r="C1930" s="22"/>
      <c r="D1930" s="22"/>
      <c r="E1930" s="22"/>
      <c r="F1930" s="22"/>
      <c r="G1930" s="22"/>
    </row>
    <row r="1931" spans="1:10" x14ac:dyDescent="0.2">
      <c r="A1931" s="25" t="s">
        <v>43</v>
      </c>
      <c r="B1931" s="25"/>
      <c r="C1931" s="25"/>
      <c r="D1931" s="25"/>
      <c r="E1931" s="25"/>
      <c r="F1931" s="25"/>
      <c r="G1931" s="25"/>
    </row>
    <row r="1932" spans="1:10" x14ac:dyDescent="0.2">
      <c r="A1932" s="22" t="s">
        <v>0</v>
      </c>
      <c r="B1932" s="22"/>
      <c r="C1932" s="22"/>
      <c r="D1932" s="22">
        <v>2</v>
      </c>
      <c r="E1932" s="22">
        <v>2</v>
      </c>
      <c r="F1932" s="22"/>
      <c r="G1932" s="22">
        <v>2</v>
      </c>
      <c r="J1932" s="1">
        <f>SUM(E1927:E1932)</f>
        <v>42</v>
      </c>
    </row>
    <row r="1933" spans="1:10" x14ac:dyDescent="0.2">
      <c r="E1933" s="73"/>
    </row>
    <row r="1934" spans="1:10" ht="15.75" x14ac:dyDescent="0.2">
      <c r="A1934" s="13" t="s">
        <v>34</v>
      </c>
      <c r="B1934" s="77" t="s">
        <v>240</v>
      </c>
      <c r="C1934" s="78" t="s">
        <v>242</v>
      </c>
      <c r="D1934" s="79" t="s">
        <v>241</v>
      </c>
      <c r="E1934" s="78" t="s">
        <v>238</v>
      </c>
      <c r="F1934" s="77" t="s">
        <v>243</v>
      </c>
      <c r="G1934" s="79" t="s">
        <v>206</v>
      </c>
    </row>
    <row r="1935" spans="1:10" x14ac:dyDescent="0.2">
      <c r="A1935" s="11" t="s">
        <v>33</v>
      </c>
      <c r="B1935" s="11"/>
      <c r="C1935" s="11"/>
      <c r="D1935" s="11"/>
      <c r="E1935" s="11"/>
      <c r="F1935" s="11"/>
      <c r="G1935" s="11"/>
    </row>
    <row r="1936" spans="1:10" x14ac:dyDescent="0.2">
      <c r="A1936" s="4" t="s">
        <v>32</v>
      </c>
      <c r="B1936" s="4">
        <v>2</v>
      </c>
      <c r="C1936" s="4"/>
      <c r="D1936" s="4"/>
      <c r="E1936" s="4">
        <v>2</v>
      </c>
      <c r="F1936" s="4">
        <v>2</v>
      </c>
      <c r="G1936" s="4"/>
    </row>
    <row r="1937" spans="1:10" x14ac:dyDescent="0.2">
      <c r="A1937" s="11" t="s">
        <v>31</v>
      </c>
      <c r="B1937" s="11"/>
      <c r="C1937" s="11"/>
      <c r="D1937" s="11"/>
      <c r="E1937" s="11"/>
      <c r="F1937" s="11"/>
      <c r="G1937" s="11"/>
    </row>
    <row r="1938" spans="1:10" x14ac:dyDescent="0.2">
      <c r="A1938" s="4" t="s">
        <v>30</v>
      </c>
      <c r="B1938" s="4">
        <v>1</v>
      </c>
      <c r="C1938" s="4"/>
      <c r="D1938" s="4"/>
      <c r="E1938" s="4">
        <v>1</v>
      </c>
      <c r="F1938" s="4">
        <v>1</v>
      </c>
      <c r="G1938" s="4"/>
    </row>
    <row r="1939" spans="1:10" x14ac:dyDescent="0.2">
      <c r="A1939" s="11" t="s">
        <v>29</v>
      </c>
      <c r="B1939" s="11">
        <v>4</v>
      </c>
      <c r="C1939" s="11"/>
      <c r="D1939" s="11"/>
      <c r="E1939" s="11">
        <v>4</v>
      </c>
      <c r="F1939" s="11">
        <v>4</v>
      </c>
      <c r="G1939" s="11"/>
    </row>
    <row r="1940" spans="1:10" x14ac:dyDescent="0.2">
      <c r="A1940" s="4" t="s">
        <v>28</v>
      </c>
      <c r="B1940" s="4">
        <v>5</v>
      </c>
      <c r="C1940" s="4"/>
      <c r="D1940" s="4"/>
      <c r="E1940" s="4">
        <v>5</v>
      </c>
      <c r="F1940" s="4">
        <v>5</v>
      </c>
      <c r="G1940" s="4"/>
    </row>
    <row r="1941" spans="1:10" x14ac:dyDescent="0.2">
      <c r="A1941" s="11" t="s">
        <v>27</v>
      </c>
      <c r="B1941" s="11"/>
      <c r="C1941" s="11"/>
      <c r="D1941" s="11"/>
      <c r="E1941" s="11"/>
      <c r="F1941" s="11"/>
      <c r="G1941" s="11"/>
    </row>
    <row r="1942" spans="1:10" x14ac:dyDescent="0.2">
      <c r="A1942" s="4" t="s">
        <v>26</v>
      </c>
      <c r="B1942" s="4"/>
      <c r="C1942" s="4"/>
      <c r="D1942" s="4"/>
      <c r="E1942" s="4"/>
      <c r="F1942" s="4"/>
      <c r="G1942" s="4"/>
    </row>
    <row r="1943" spans="1:10" x14ac:dyDescent="0.2">
      <c r="A1943" s="11" t="s">
        <v>0</v>
      </c>
      <c r="B1943" s="11"/>
      <c r="C1943" s="11"/>
      <c r="D1943" s="11">
        <v>30</v>
      </c>
      <c r="E1943" s="11">
        <v>30</v>
      </c>
      <c r="F1943" s="11"/>
      <c r="G1943" s="11">
        <v>30</v>
      </c>
      <c r="J1943" s="1">
        <f>SUM(E1935:E1943)</f>
        <v>42</v>
      </c>
    </row>
    <row r="1944" spans="1:10" x14ac:dyDescent="0.2">
      <c r="E1944" s="73"/>
    </row>
    <row r="1945" spans="1:10" ht="15.75" x14ac:dyDescent="0.2">
      <c r="A1945" s="13" t="s">
        <v>25</v>
      </c>
      <c r="B1945" s="77" t="s">
        <v>240</v>
      </c>
      <c r="C1945" s="78" t="s">
        <v>242</v>
      </c>
      <c r="D1945" s="79" t="s">
        <v>241</v>
      </c>
      <c r="E1945" s="78" t="s">
        <v>238</v>
      </c>
      <c r="F1945" s="77" t="s">
        <v>243</v>
      </c>
      <c r="G1945" s="79" t="s">
        <v>206</v>
      </c>
    </row>
    <row r="1946" spans="1:10" x14ac:dyDescent="0.2">
      <c r="A1946" s="11" t="s">
        <v>24</v>
      </c>
      <c r="B1946" s="11"/>
      <c r="C1946" s="11"/>
      <c r="D1946" s="11"/>
      <c r="E1946" s="11"/>
      <c r="F1946" s="11"/>
      <c r="G1946" s="11"/>
    </row>
    <row r="1947" spans="1:10" x14ac:dyDescent="0.2">
      <c r="A1947" s="4" t="s">
        <v>23</v>
      </c>
      <c r="B1947" s="4">
        <v>2</v>
      </c>
      <c r="C1947" s="4"/>
      <c r="D1947" s="4"/>
      <c r="E1947" s="4">
        <v>2</v>
      </c>
      <c r="F1947" s="4">
        <v>2</v>
      </c>
      <c r="G1947" s="4"/>
    </row>
    <row r="1948" spans="1:10" x14ac:dyDescent="0.2">
      <c r="A1948" s="11" t="s">
        <v>22</v>
      </c>
      <c r="B1948" s="11">
        <v>6</v>
      </c>
      <c r="C1948" s="11"/>
      <c r="D1948" s="11"/>
      <c r="E1948" s="11">
        <v>6</v>
      </c>
      <c r="F1948" s="11">
        <v>6</v>
      </c>
      <c r="G1948" s="11"/>
    </row>
    <row r="1949" spans="1:10" x14ac:dyDescent="0.2">
      <c r="A1949" s="4" t="s">
        <v>21</v>
      </c>
      <c r="B1949" s="4">
        <v>3</v>
      </c>
      <c r="C1949" s="4"/>
      <c r="D1949" s="4">
        <v>2</v>
      </c>
      <c r="E1949" s="4">
        <v>5</v>
      </c>
      <c r="F1949" s="4">
        <v>3</v>
      </c>
      <c r="G1949" s="4">
        <v>2</v>
      </c>
    </row>
    <row r="1950" spans="1:10" x14ac:dyDescent="0.2">
      <c r="A1950" s="11" t="s">
        <v>20</v>
      </c>
      <c r="B1950" s="11"/>
      <c r="C1950" s="11"/>
      <c r="D1950" s="11">
        <v>12</v>
      </c>
      <c r="E1950" s="11">
        <v>12</v>
      </c>
      <c r="F1950" s="11"/>
      <c r="G1950" s="11">
        <v>12</v>
      </c>
    </row>
    <row r="1951" spans="1:10" x14ac:dyDescent="0.2">
      <c r="A1951" s="4" t="s">
        <v>19</v>
      </c>
      <c r="B1951" s="4"/>
      <c r="C1951" s="4"/>
      <c r="D1951" s="4">
        <v>5</v>
      </c>
      <c r="E1951" s="4">
        <v>5</v>
      </c>
      <c r="F1951" s="4"/>
      <c r="G1951" s="4">
        <v>5</v>
      </c>
    </row>
    <row r="1952" spans="1:10" x14ac:dyDescent="0.2">
      <c r="A1952" s="11" t="s">
        <v>18</v>
      </c>
      <c r="B1952" s="11"/>
      <c r="C1952" s="11"/>
      <c r="D1952" s="11">
        <v>7</v>
      </c>
      <c r="E1952" s="11">
        <v>7</v>
      </c>
      <c r="F1952" s="11"/>
      <c r="G1952" s="11">
        <v>7</v>
      </c>
    </row>
    <row r="1953" spans="1:10" x14ac:dyDescent="0.2">
      <c r="A1953" s="4" t="s">
        <v>17</v>
      </c>
      <c r="B1953" s="4"/>
      <c r="C1953" s="4"/>
      <c r="D1953" s="4">
        <v>3</v>
      </c>
      <c r="E1953" s="4">
        <v>3</v>
      </c>
      <c r="F1953" s="4"/>
      <c r="G1953" s="4">
        <v>3</v>
      </c>
    </row>
    <row r="1954" spans="1:10" x14ac:dyDescent="0.2">
      <c r="A1954" s="21" t="s">
        <v>16</v>
      </c>
      <c r="B1954" s="21"/>
      <c r="C1954" s="21"/>
      <c r="D1954" s="21">
        <v>1</v>
      </c>
      <c r="E1954" s="21">
        <v>1</v>
      </c>
      <c r="F1954" s="21"/>
      <c r="G1954" s="21">
        <v>1</v>
      </c>
    </row>
    <row r="1955" spans="1:10" x14ac:dyDescent="0.2">
      <c r="A1955" s="20" t="s">
        <v>15</v>
      </c>
      <c r="B1955" s="20"/>
      <c r="C1955" s="20"/>
      <c r="D1955" s="20"/>
      <c r="E1955" s="20"/>
      <c r="F1955" s="20"/>
      <c r="G1955" s="20"/>
    </row>
    <row r="1956" spans="1:10" x14ac:dyDescent="0.2">
      <c r="A1956" s="4" t="s">
        <v>14</v>
      </c>
      <c r="B1956" s="4"/>
      <c r="C1956" s="4"/>
      <c r="D1956" s="4"/>
      <c r="E1956" s="4"/>
      <c r="F1956" s="4"/>
      <c r="G1956" s="4"/>
    </row>
    <row r="1957" spans="1:10" x14ac:dyDescent="0.2">
      <c r="A1957" s="17" t="s">
        <v>13</v>
      </c>
      <c r="B1957" s="17"/>
      <c r="C1957" s="17"/>
      <c r="D1957" s="17"/>
      <c r="E1957" s="17"/>
      <c r="F1957" s="17"/>
      <c r="G1957" s="17"/>
    </row>
    <row r="1958" spans="1:10" x14ac:dyDescent="0.2">
      <c r="A1958" s="4" t="s">
        <v>12</v>
      </c>
      <c r="B1958" s="4"/>
      <c r="C1958" s="4"/>
      <c r="D1958" s="4"/>
      <c r="E1958" s="4"/>
      <c r="F1958" s="4"/>
      <c r="G1958" s="4"/>
    </row>
    <row r="1959" spans="1:10" x14ac:dyDescent="0.2">
      <c r="A1959" s="14" t="s">
        <v>11</v>
      </c>
      <c r="B1959" s="14">
        <v>1</v>
      </c>
      <c r="C1959" s="14"/>
      <c r="D1959" s="14"/>
      <c r="E1959" s="14">
        <v>1</v>
      </c>
      <c r="F1959" s="14">
        <v>1</v>
      </c>
      <c r="G1959" s="14"/>
      <c r="J1959" s="1">
        <f>SUM(E1946:E1959)</f>
        <v>42</v>
      </c>
    </row>
    <row r="1960" spans="1:10" x14ac:dyDescent="0.2">
      <c r="E1960" s="73"/>
    </row>
    <row r="1961" spans="1:10" ht="15.75" x14ac:dyDescent="0.2">
      <c r="A1961" s="13" t="s">
        <v>10</v>
      </c>
      <c r="B1961" s="77" t="s">
        <v>240</v>
      </c>
      <c r="C1961" s="78" t="s">
        <v>242</v>
      </c>
      <c r="D1961" s="79" t="s">
        <v>241</v>
      </c>
      <c r="E1961" s="78" t="s">
        <v>238</v>
      </c>
      <c r="F1961" s="77" t="s">
        <v>243</v>
      </c>
      <c r="G1961" s="79" t="s">
        <v>206</v>
      </c>
    </row>
    <row r="1962" spans="1:10" x14ac:dyDescent="0.2">
      <c r="A1962" s="11" t="s">
        <v>8</v>
      </c>
      <c r="B1962" s="11"/>
      <c r="C1962" s="11"/>
      <c r="D1962" s="11"/>
      <c r="E1962" s="11"/>
      <c r="F1962" s="11"/>
      <c r="G1962" s="11"/>
    </row>
    <row r="1963" spans="1:10" x14ac:dyDescent="0.2">
      <c r="A1963" s="4" t="s">
        <v>7</v>
      </c>
      <c r="B1963" s="4">
        <v>8</v>
      </c>
      <c r="C1963" s="4"/>
      <c r="D1963" s="4"/>
      <c r="E1963" s="4">
        <v>8</v>
      </c>
      <c r="F1963" s="4">
        <v>8</v>
      </c>
      <c r="G1963" s="4"/>
    </row>
    <row r="1964" spans="1:10" x14ac:dyDescent="0.2">
      <c r="A1964" s="11" t="s">
        <v>6</v>
      </c>
      <c r="B1964" s="11">
        <v>3</v>
      </c>
      <c r="C1964" s="11"/>
      <c r="D1964" s="11">
        <v>8</v>
      </c>
      <c r="E1964" s="11">
        <v>11</v>
      </c>
      <c r="F1964" s="11">
        <v>3</v>
      </c>
      <c r="G1964" s="11">
        <v>8</v>
      </c>
    </row>
    <row r="1965" spans="1:10" x14ac:dyDescent="0.2">
      <c r="A1965" s="4" t="s">
        <v>5</v>
      </c>
      <c r="B1965" s="4"/>
      <c r="C1965" s="4"/>
      <c r="D1965" s="4">
        <v>6</v>
      </c>
      <c r="E1965" s="4">
        <v>6</v>
      </c>
      <c r="F1965" s="4"/>
      <c r="G1965" s="4">
        <v>6</v>
      </c>
    </row>
    <row r="1966" spans="1:10" x14ac:dyDescent="0.2">
      <c r="A1966" s="11" t="s">
        <v>4</v>
      </c>
      <c r="B1966" s="11"/>
      <c r="C1966" s="11"/>
      <c r="D1966" s="11">
        <v>3</v>
      </c>
      <c r="E1966" s="11">
        <v>3</v>
      </c>
      <c r="F1966" s="11"/>
      <c r="G1966" s="11">
        <v>3</v>
      </c>
    </row>
    <row r="1967" spans="1:10" x14ac:dyDescent="0.2">
      <c r="A1967" s="4" t="s">
        <v>3</v>
      </c>
      <c r="B1967" s="4"/>
      <c r="C1967" s="4"/>
      <c r="D1967" s="4">
        <v>4</v>
      </c>
      <c r="E1967" s="4">
        <v>4</v>
      </c>
      <c r="F1967" s="4"/>
      <c r="G1967" s="4">
        <v>4</v>
      </c>
    </row>
    <row r="1968" spans="1:10" x14ac:dyDescent="0.2">
      <c r="A1968" s="11" t="s">
        <v>2</v>
      </c>
      <c r="B1968" s="11"/>
      <c r="C1968" s="11"/>
      <c r="D1968" s="11">
        <v>6</v>
      </c>
      <c r="E1968" s="11">
        <v>6</v>
      </c>
      <c r="F1968" s="11"/>
      <c r="G1968" s="11">
        <v>6</v>
      </c>
    </row>
    <row r="1969" spans="1:10" x14ac:dyDescent="0.2">
      <c r="A1969" s="4" t="s">
        <v>1</v>
      </c>
      <c r="B1969" s="4"/>
      <c r="C1969" s="4"/>
      <c r="D1969" s="4">
        <v>2</v>
      </c>
      <c r="E1969" s="4">
        <v>2</v>
      </c>
      <c r="F1969" s="4"/>
      <c r="G1969" s="4">
        <v>2</v>
      </c>
    </row>
    <row r="1970" spans="1:10" x14ac:dyDescent="0.2">
      <c r="A1970" s="7" t="s">
        <v>0</v>
      </c>
      <c r="B1970" s="7">
        <v>1</v>
      </c>
      <c r="C1970" s="7"/>
      <c r="D1970" s="7">
        <v>1</v>
      </c>
      <c r="E1970" s="7">
        <v>2</v>
      </c>
      <c r="F1970" s="7">
        <v>1</v>
      </c>
      <c r="G1970" s="7">
        <v>1</v>
      </c>
      <c r="J1970" s="1">
        <f>SUM(E1962:E1970)</f>
        <v>42</v>
      </c>
    </row>
  </sheetData>
  <mergeCells count="2">
    <mergeCell ref="B1241:D1241"/>
    <mergeCell ref="F1241:G12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3C1A-F8CA-4A6A-BF5F-17987D1ADDB2}">
  <dimension ref="A3:U504"/>
  <sheetViews>
    <sheetView topLeftCell="A191" zoomScale="85" zoomScaleNormal="85" workbookViewId="0">
      <selection activeCell="H244" sqref="H244"/>
    </sheetView>
  </sheetViews>
  <sheetFormatPr defaultColWidth="9.140625" defaultRowHeight="12.75" x14ac:dyDescent="0.2"/>
  <cols>
    <col min="1" max="1" width="30" style="53" customWidth="1"/>
    <col min="2" max="2" width="9.140625" style="52"/>
    <col min="3" max="6" width="9.140625" style="1"/>
    <col min="7" max="7" width="16.7109375" style="93" customWidth="1"/>
    <col min="8" max="8" width="16.28515625" style="93" bestFit="1" customWidth="1"/>
    <col min="9" max="9" width="15.7109375" style="93" customWidth="1"/>
    <col min="10" max="10" width="13.85546875" style="93" customWidth="1"/>
    <col min="11" max="11" width="10.5703125" style="93" bestFit="1" customWidth="1"/>
    <col min="12" max="12" width="21.42578125" style="1" customWidth="1"/>
    <col min="13" max="13" width="21.140625" style="1" customWidth="1"/>
    <col min="14" max="14" width="12.85546875" style="1" bestFit="1" customWidth="1"/>
    <col min="15" max="15" width="11.7109375" style="1" bestFit="1" customWidth="1"/>
    <col min="16" max="16" width="9.140625" style="1"/>
    <col min="17" max="17" width="21" style="1" bestFit="1" customWidth="1"/>
    <col min="18" max="16384" width="9.140625" style="1"/>
  </cols>
  <sheetData>
    <row r="3" spans="1:21" ht="27.75" x14ac:dyDescent="0.4">
      <c r="A3" s="54" t="s">
        <v>218</v>
      </c>
      <c r="B3" s="157" t="s">
        <v>237</v>
      </c>
      <c r="C3" s="158"/>
      <c r="D3" s="158"/>
      <c r="E3" s="158"/>
      <c r="F3" s="159"/>
      <c r="L3" s="157" t="s">
        <v>239</v>
      </c>
      <c r="M3" s="160"/>
      <c r="N3" s="52"/>
    </row>
    <row r="4" spans="1:21" ht="15" x14ac:dyDescent="0.2">
      <c r="A4" s="55" t="s">
        <v>203</v>
      </c>
      <c r="B4" s="98" t="s">
        <v>238</v>
      </c>
      <c r="C4" s="82" t="s">
        <v>240</v>
      </c>
      <c r="D4" s="81" t="s">
        <v>242</v>
      </c>
      <c r="E4" s="98" t="s">
        <v>240</v>
      </c>
      <c r="F4" s="83" t="s">
        <v>241</v>
      </c>
      <c r="G4" s="100" t="s">
        <v>279</v>
      </c>
      <c r="H4" s="100" t="s">
        <v>280</v>
      </c>
      <c r="I4" s="100" t="s">
        <v>302</v>
      </c>
      <c r="J4" s="103" t="s">
        <v>275</v>
      </c>
      <c r="K4" s="109" t="s">
        <v>244</v>
      </c>
      <c r="L4" s="82" t="s">
        <v>243</v>
      </c>
      <c r="M4" s="83" t="s">
        <v>206</v>
      </c>
      <c r="N4" s="101" t="s">
        <v>235</v>
      </c>
      <c r="O4" s="104" t="s">
        <v>236</v>
      </c>
      <c r="R4" s="1" t="s">
        <v>276</v>
      </c>
    </row>
    <row r="5" spans="1:21" x14ac:dyDescent="0.2">
      <c r="A5" s="56" t="s">
        <v>234</v>
      </c>
      <c r="B5" s="52">
        <f>'TTD_all data'!E1244</f>
        <v>489</v>
      </c>
      <c r="C5" s="1">
        <f>'TTD_all data'!B1244</f>
        <v>7</v>
      </c>
      <c r="D5" s="1">
        <f>'TTD_all data'!C1244</f>
        <v>28</v>
      </c>
      <c r="E5" s="1">
        <f>SUM(C5:D5)</f>
        <v>35</v>
      </c>
      <c r="F5" s="4">
        <f>'TTD_all data'!D1244</f>
        <v>454</v>
      </c>
      <c r="G5" s="72">
        <f>IFERROR(C5/$B5,"")</f>
        <v>1.4314928425357873E-2</v>
      </c>
      <c r="H5" s="72">
        <f>ROUNDUP(IFERROR(D5/$B5,""),2)</f>
        <v>6.0000000000000005E-2</v>
      </c>
      <c r="I5" s="72">
        <f>E5/$B5</f>
        <v>7.1574642126789365E-2</v>
      </c>
      <c r="J5" s="72">
        <f>IFERROR(F5/$B5,"")</f>
        <v>0.92842535787321068</v>
      </c>
      <c r="K5" s="72">
        <f>B5/$B$9</f>
        <v>0.47941176470588237</v>
      </c>
      <c r="L5" s="52">
        <f>'TTD_all data'!F1244</f>
        <v>3</v>
      </c>
      <c r="M5" s="80">
        <f>'TTD_all data'!G1244</f>
        <v>486</v>
      </c>
      <c r="N5" s="72">
        <f>IFERROR(L5/B5,"")</f>
        <v>6.1349693251533744E-3</v>
      </c>
      <c r="O5" s="72">
        <f>IFERROR(M5/B5,"")</f>
        <v>0.99386503067484666</v>
      </c>
      <c r="R5" s="1" t="s">
        <v>277</v>
      </c>
      <c r="T5" s="99"/>
      <c r="U5" s="1" t="s">
        <v>282</v>
      </c>
    </row>
    <row r="6" spans="1:21" x14ac:dyDescent="0.2">
      <c r="A6" s="28" t="s">
        <v>303</v>
      </c>
      <c r="B6" s="52">
        <f>'TTD_all data'!E1245</f>
        <v>482</v>
      </c>
      <c r="C6" s="1">
        <f>'TTD_all data'!B1245</f>
        <v>465</v>
      </c>
      <c r="D6" s="1">
        <f>'TTD_all data'!C1245</f>
        <v>1</v>
      </c>
      <c r="E6" s="1">
        <f t="shared" ref="E6:E8" si="0">SUM(C6:D6)</f>
        <v>466</v>
      </c>
      <c r="F6" s="4">
        <f>'TTD_all data'!D1245</f>
        <v>16</v>
      </c>
      <c r="G6" s="72">
        <f t="shared" ref="G6:G8" si="1">IFERROR(C6/$B6,"")</f>
        <v>0.96473029045643155</v>
      </c>
      <c r="H6" s="72">
        <f t="shared" ref="H6:H8" si="2">ROUNDUP(IFERROR(D6/$B6,""),2)</f>
        <v>0.01</v>
      </c>
      <c r="I6" s="72">
        <f>E6/$B6</f>
        <v>0.96680497925311204</v>
      </c>
      <c r="J6" s="72">
        <f t="shared" ref="J6:J7" si="3">IFERROR(F6/$B6,"")</f>
        <v>3.3195020746887967E-2</v>
      </c>
      <c r="K6" s="72">
        <f>B6/$B$9</f>
        <v>0.47254901960784312</v>
      </c>
      <c r="L6" s="52">
        <f>'TTD_all data'!F1245</f>
        <v>465</v>
      </c>
      <c r="M6" s="4">
        <f>'TTD_all data'!G1245</f>
        <v>17</v>
      </c>
      <c r="N6" s="72">
        <f>IFERROR(L6/B6,"")</f>
        <v>0.96473029045643155</v>
      </c>
      <c r="O6" s="72">
        <f>IFERROR(M6/B6,"")</f>
        <v>3.5269709543568464E-2</v>
      </c>
      <c r="R6" s="1" t="s">
        <v>278</v>
      </c>
      <c r="T6" s="102"/>
      <c r="U6" s="1" t="s">
        <v>283</v>
      </c>
    </row>
    <row r="7" spans="1:21" x14ac:dyDescent="0.2">
      <c r="A7" s="56" t="s">
        <v>304</v>
      </c>
      <c r="B7" s="52">
        <f>'TTD_all data'!E1246</f>
        <v>43</v>
      </c>
      <c r="C7" s="1">
        <f>'TTD_all data'!B1246</f>
        <v>43</v>
      </c>
      <c r="D7" s="1">
        <f>'TTD_all data'!C1246</f>
        <v>0</v>
      </c>
      <c r="E7" s="1">
        <f t="shared" si="0"/>
        <v>43</v>
      </c>
      <c r="F7" s="4">
        <f>'TTD_all data'!D1246</f>
        <v>0</v>
      </c>
      <c r="G7" s="72">
        <f t="shared" si="1"/>
        <v>1</v>
      </c>
      <c r="H7" s="72">
        <f t="shared" si="2"/>
        <v>0</v>
      </c>
      <c r="I7" s="72">
        <f t="shared" ref="I7:I8" si="4">E7/$B7</f>
        <v>1</v>
      </c>
      <c r="J7" s="72">
        <f t="shared" si="3"/>
        <v>0</v>
      </c>
      <c r="K7" s="72">
        <f>B7/$B$9</f>
        <v>4.2156862745098042E-2</v>
      </c>
      <c r="L7" s="52">
        <f>'TTD_all data'!F1246</f>
        <v>43</v>
      </c>
      <c r="M7" s="4">
        <f>'TTD_all data'!G1246</f>
        <v>0</v>
      </c>
      <c r="N7" s="72">
        <f>IFERROR(L7/B7,"")</f>
        <v>1</v>
      </c>
      <c r="O7" s="72">
        <f>IFERROR(M7/B7,"")</f>
        <v>0</v>
      </c>
    </row>
    <row r="8" spans="1:21" x14ac:dyDescent="0.2">
      <c r="A8" s="57" t="s">
        <v>199</v>
      </c>
      <c r="B8" s="52">
        <f>'TTD_all data'!E1247</f>
        <v>6</v>
      </c>
      <c r="C8" s="1">
        <f>'TTD_all data'!B1247</f>
        <v>6</v>
      </c>
      <c r="D8" s="1">
        <f>'TTD_all data'!C1247</f>
        <v>0</v>
      </c>
      <c r="E8" s="1">
        <f t="shared" si="0"/>
        <v>6</v>
      </c>
      <c r="F8" s="4">
        <f>'TTD_all data'!D1247</f>
        <v>0</v>
      </c>
      <c r="G8" s="72">
        <f t="shared" si="1"/>
        <v>1</v>
      </c>
      <c r="H8" s="72">
        <f t="shared" si="2"/>
        <v>0</v>
      </c>
      <c r="I8" s="72">
        <f t="shared" si="4"/>
        <v>1</v>
      </c>
      <c r="J8" s="72">
        <f>IFERROR(F8/$B8,"")</f>
        <v>0</v>
      </c>
      <c r="K8" s="72">
        <f>B8/$B$9</f>
        <v>5.8823529411764705E-3</v>
      </c>
      <c r="L8" s="52">
        <f>'TTD_all data'!F1247</f>
        <v>6</v>
      </c>
      <c r="M8" s="4">
        <f>'TTD_all data'!G1247</f>
        <v>0</v>
      </c>
      <c r="N8" s="72">
        <f>IFERROR(L8/B8,"")</f>
        <v>1</v>
      </c>
      <c r="O8" s="72">
        <f>IFERROR(M8/B8,"")</f>
        <v>0</v>
      </c>
      <c r="R8" s="105" t="s">
        <v>285</v>
      </c>
      <c r="S8" s="1" t="s">
        <v>203</v>
      </c>
      <c r="U8" s="1" t="s">
        <v>284</v>
      </c>
    </row>
    <row r="9" spans="1:21" x14ac:dyDescent="0.2">
      <c r="B9" s="52">
        <f>SUM(B5:B8)</f>
        <v>1020</v>
      </c>
    </row>
    <row r="10" spans="1:21" ht="15" x14ac:dyDescent="0.2">
      <c r="A10" s="27" t="s">
        <v>198</v>
      </c>
      <c r="B10" s="81" t="s">
        <v>238</v>
      </c>
      <c r="C10" s="82" t="s">
        <v>240</v>
      </c>
      <c r="D10" s="81" t="s">
        <v>242</v>
      </c>
      <c r="E10" s="98" t="s">
        <v>240</v>
      </c>
      <c r="F10" s="83" t="s">
        <v>241</v>
      </c>
      <c r="G10" s="94" t="s">
        <v>279</v>
      </c>
      <c r="H10" s="94" t="s">
        <v>280</v>
      </c>
      <c r="I10" s="94"/>
      <c r="J10" s="95" t="s">
        <v>275</v>
      </c>
      <c r="K10" s="94" t="s">
        <v>244</v>
      </c>
      <c r="L10" s="82" t="s">
        <v>243</v>
      </c>
      <c r="M10" s="83" t="s">
        <v>206</v>
      </c>
      <c r="N10" s="84" t="s">
        <v>235</v>
      </c>
      <c r="O10" s="83" t="s">
        <v>236</v>
      </c>
    </row>
    <row r="11" spans="1:21" x14ac:dyDescent="0.2">
      <c r="A11" s="56" t="s">
        <v>246</v>
      </c>
      <c r="B11" s="52">
        <f>SUM('TTD_all data'!E1250,'TTD_all data'!E1251,'TTD_all data'!E1258)</f>
        <v>421</v>
      </c>
      <c r="C11" s="1">
        <f>SUM('TTD_all data'!B1250,'TTD_all data'!B1251,'TTD_all data'!B1258)</f>
        <v>215</v>
      </c>
      <c r="D11" s="1">
        <f>SUM('TTD_all data'!C1250,'TTD_all data'!C1251,'TTD_all data'!C1258)</f>
        <v>17</v>
      </c>
      <c r="E11" s="1">
        <f>SUM(C11:D11)</f>
        <v>232</v>
      </c>
      <c r="F11" s="4">
        <f>SUM('TTD_all data'!D1250,'TTD_all data'!D1251,'TTD_all data'!D1258)</f>
        <v>189</v>
      </c>
      <c r="G11" s="72">
        <f t="shared" ref="G11:G14" si="5">IFERROR(C11/$B11,"")</f>
        <v>0.5106888361045131</v>
      </c>
      <c r="H11" s="72">
        <f>IFERROR(D11/$B11,"")</f>
        <v>4.0380047505938245E-2</v>
      </c>
      <c r="I11" s="72">
        <f>E11/$B11</f>
        <v>0.55106888361045125</v>
      </c>
      <c r="J11" s="72">
        <f>IFERROR(F11/$B11,"")</f>
        <v>0.44893111638954869</v>
      </c>
      <c r="K11" s="72">
        <f>B11/$B$15</f>
        <v>0.41274509803921566</v>
      </c>
      <c r="L11" s="52">
        <f>SUM('TTD_all data'!F1250,'TTD_all data'!F1251,'TTD_all data'!F1258)</f>
        <v>213</v>
      </c>
      <c r="M11" s="80">
        <f>SUM('TTD_all data'!G1250,'TTD_all data'!G1251,'TTD_all data'!G1258)</f>
        <v>208</v>
      </c>
      <c r="N11" s="72">
        <f>IFERROR(L11/B11,"")</f>
        <v>0.50593824228028506</v>
      </c>
      <c r="O11" s="72">
        <f>IFERROR(M11/B11,"")</f>
        <v>0.49406175771971494</v>
      </c>
    </row>
    <row r="12" spans="1:21" x14ac:dyDescent="0.2">
      <c r="A12" s="4" t="s">
        <v>245</v>
      </c>
      <c r="B12" s="52">
        <f>'TTD_all data'!E1252</f>
        <v>103</v>
      </c>
      <c r="C12" s="1">
        <f>'TTD_all data'!B1252</f>
        <v>46</v>
      </c>
      <c r="D12" s="1">
        <f>'TTD_all data'!C1252</f>
        <v>5</v>
      </c>
      <c r="E12" s="1">
        <f t="shared" ref="E12:E14" si="6">SUM(C12:D12)</f>
        <v>51</v>
      </c>
      <c r="F12" s="4">
        <f>'TTD_all data'!D1252</f>
        <v>52</v>
      </c>
      <c r="G12" s="72">
        <f t="shared" si="5"/>
        <v>0.44660194174757284</v>
      </c>
      <c r="H12" s="72">
        <f t="shared" ref="H12:H14" si="7">IFERROR(D12/$B12,"")</f>
        <v>4.8543689320388349E-2</v>
      </c>
      <c r="I12" s="72">
        <f t="shared" ref="I12:I14" si="8">E12/$B12</f>
        <v>0.49514563106796117</v>
      </c>
      <c r="J12" s="72">
        <f t="shared" ref="J12:J14" si="9">IFERROR(F12/$B12,"")</f>
        <v>0.50485436893203883</v>
      </c>
      <c r="K12" s="72">
        <f>B12/$B$15</f>
        <v>0.10098039215686275</v>
      </c>
      <c r="L12" s="52">
        <f>'TTD_all data'!F1252</f>
        <v>46</v>
      </c>
      <c r="M12" s="4">
        <f>'TTD_all data'!G1252</f>
        <v>57</v>
      </c>
      <c r="N12" s="72">
        <f>IFERROR(L12/B12,"")</f>
        <v>0.44660194174757284</v>
      </c>
      <c r="O12" s="72">
        <f>IFERROR(M12/B12,"")</f>
        <v>0.55339805825242716</v>
      </c>
    </row>
    <row r="13" spans="1:21" x14ac:dyDescent="0.2">
      <c r="A13" s="56" t="s">
        <v>193</v>
      </c>
      <c r="B13" s="52">
        <f>'TTD_all data'!E1253</f>
        <v>369</v>
      </c>
      <c r="C13" s="1">
        <f>'TTD_all data'!B1253</f>
        <v>189</v>
      </c>
      <c r="D13" s="1">
        <f>'TTD_all data'!C1253</f>
        <v>7</v>
      </c>
      <c r="E13" s="1">
        <f t="shared" si="6"/>
        <v>196</v>
      </c>
      <c r="F13" s="4">
        <f>'TTD_all data'!D1253</f>
        <v>173</v>
      </c>
      <c r="G13" s="72">
        <f t="shared" si="5"/>
        <v>0.51219512195121952</v>
      </c>
      <c r="H13" s="72">
        <f t="shared" si="7"/>
        <v>1.8970189701897018E-2</v>
      </c>
      <c r="I13" s="72">
        <f t="shared" si="8"/>
        <v>0.53116531165311653</v>
      </c>
      <c r="J13" s="72">
        <f t="shared" si="9"/>
        <v>0.46883468834688347</v>
      </c>
      <c r="K13" s="72">
        <f>B13/$B$15</f>
        <v>0.36176470588235293</v>
      </c>
      <c r="L13" s="52">
        <f>'TTD_all data'!F1253</f>
        <v>187</v>
      </c>
      <c r="M13" s="4">
        <f>'TTD_all data'!G1253</f>
        <v>182</v>
      </c>
      <c r="N13" s="72">
        <f>IFERROR(L13/B13,"")</f>
        <v>0.50677506775067749</v>
      </c>
      <c r="O13" s="72">
        <f>IFERROR(M13/B13,"")</f>
        <v>0.49322493224932251</v>
      </c>
    </row>
    <row r="14" spans="1:21" x14ac:dyDescent="0.2">
      <c r="A14" s="4" t="s">
        <v>247</v>
      </c>
      <c r="B14" s="52">
        <f>SUM('TTD_all data'!E1254:E1257)</f>
        <v>127</v>
      </c>
      <c r="C14" s="1">
        <f>SUM('TTD_all data'!B1254:B1257)</f>
        <v>71</v>
      </c>
      <c r="D14" s="1">
        <f>SUM('TTD_all data'!C1254:C1257)</f>
        <v>0</v>
      </c>
      <c r="E14" s="1">
        <f t="shared" si="6"/>
        <v>71</v>
      </c>
      <c r="F14" s="4">
        <f>SUM('TTD_all data'!D1254:D1257)</f>
        <v>56</v>
      </c>
      <c r="G14" s="72">
        <f t="shared" si="5"/>
        <v>0.55905511811023623</v>
      </c>
      <c r="H14" s="72">
        <f t="shared" si="7"/>
        <v>0</v>
      </c>
      <c r="I14" s="72">
        <f t="shared" si="8"/>
        <v>0.55905511811023623</v>
      </c>
      <c r="J14" s="72">
        <f t="shared" si="9"/>
        <v>0.44094488188976377</v>
      </c>
      <c r="K14" s="72">
        <f>B14/$B$15</f>
        <v>0.12450980392156863</v>
      </c>
      <c r="L14" s="52">
        <f>SUM('TTD_all data'!F1254:F1257)</f>
        <v>71</v>
      </c>
      <c r="M14" s="4">
        <f>SUM('TTD_all data'!G1254:G1257)</f>
        <v>56</v>
      </c>
      <c r="N14" s="72">
        <f>IFERROR(L14/B14,"")</f>
        <v>0.55905511811023623</v>
      </c>
      <c r="O14" s="72">
        <f>IFERROR(M14/B14,"")</f>
        <v>0.44094488188976377</v>
      </c>
    </row>
    <row r="15" spans="1:21" x14ac:dyDescent="0.2">
      <c r="B15" s="52">
        <f>SUM(B11:B14)</f>
        <v>1020</v>
      </c>
    </row>
    <row r="16" spans="1:21" ht="15" x14ac:dyDescent="0.2">
      <c r="A16" s="27" t="s">
        <v>181</v>
      </c>
      <c r="B16" s="81" t="s">
        <v>238</v>
      </c>
      <c r="C16" s="82" t="s">
        <v>240</v>
      </c>
      <c r="D16" s="81" t="s">
        <v>242</v>
      </c>
      <c r="E16" s="98" t="s">
        <v>240</v>
      </c>
      <c r="F16" s="83" t="s">
        <v>241</v>
      </c>
      <c r="G16" s="94" t="s">
        <v>279</v>
      </c>
      <c r="H16" s="94" t="s">
        <v>280</v>
      </c>
      <c r="I16" s="94"/>
      <c r="J16" s="95" t="s">
        <v>275</v>
      </c>
      <c r="K16" s="94" t="s">
        <v>244</v>
      </c>
      <c r="L16" s="82" t="s">
        <v>243</v>
      </c>
      <c r="M16" s="83" t="s">
        <v>206</v>
      </c>
      <c r="N16" s="84" t="s">
        <v>235</v>
      </c>
      <c r="O16" s="83" t="s">
        <v>236</v>
      </c>
    </row>
    <row r="17" spans="1:20" x14ac:dyDescent="0.2">
      <c r="A17" s="56" t="s">
        <v>248</v>
      </c>
      <c r="B17" s="52">
        <f>SUM('TTD_all data'!E1261:E1262)</f>
        <v>107</v>
      </c>
      <c r="C17" s="1">
        <f>SUM('TTD_all data'!B1261:B1262)</f>
        <v>54</v>
      </c>
      <c r="D17" s="1">
        <f>SUM('TTD_all data'!C1261:C1262)</f>
        <v>11</v>
      </c>
      <c r="E17" s="1">
        <f>SUM(C17:D17)</f>
        <v>65</v>
      </c>
      <c r="F17" s="4">
        <f>SUM('TTD_all data'!D1261:D1262)</f>
        <v>42</v>
      </c>
      <c r="G17" s="72">
        <f>IFERROR(C17/$B17,"")</f>
        <v>0.50467289719626163</v>
      </c>
      <c r="H17" s="72">
        <f t="shared" ref="H17" si="10">ROUNDUP(IFERROR(D17/$B17,""),2)</f>
        <v>0.11</v>
      </c>
      <c r="I17" s="72">
        <f>E17/$B17</f>
        <v>0.60747663551401865</v>
      </c>
      <c r="J17" s="72">
        <f t="shared" ref="J17" si="11">IFERROR(F17/$B17,"")</f>
        <v>0.3925233644859813</v>
      </c>
      <c r="K17" s="72">
        <f>B17/$B$21</f>
        <v>0.10490196078431373</v>
      </c>
      <c r="L17" s="52">
        <f>SUM('TTD_all data'!F1261:F1262)</f>
        <v>54</v>
      </c>
      <c r="M17" s="80">
        <f>SUM('TTD_all data'!G1261:G1262)</f>
        <v>53</v>
      </c>
      <c r="N17" s="72">
        <f>IFERROR(L17/B17,"")</f>
        <v>0.50467289719626163</v>
      </c>
      <c r="O17" s="72">
        <f>IFERROR(M17/B17,"")</f>
        <v>0.49532710280373832</v>
      </c>
    </row>
    <row r="18" spans="1:20" x14ac:dyDescent="0.2">
      <c r="A18" s="28" t="s">
        <v>249</v>
      </c>
      <c r="B18" s="52">
        <f>'TTD_all data'!E1263</f>
        <v>478</v>
      </c>
      <c r="C18" s="1">
        <f>'TTD_all data'!B1263</f>
        <v>260</v>
      </c>
      <c r="D18" s="1">
        <f>'TTD_all data'!C1263</f>
        <v>24</v>
      </c>
      <c r="E18" s="1">
        <f t="shared" ref="E18:E20" si="12">SUM(C18:D18)</f>
        <v>284</v>
      </c>
      <c r="F18" s="4">
        <f>'TTD_all data'!D1263</f>
        <v>194</v>
      </c>
      <c r="G18" s="72">
        <f t="shared" ref="G18:G20" si="13">IFERROR(C18/$B18,"")</f>
        <v>0.54393305439330542</v>
      </c>
      <c r="H18" s="72">
        <f>IFERROR(D18/$B18,"")</f>
        <v>5.0209205020920501E-2</v>
      </c>
      <c r="I18" s="72">
        <f>E18/$B18</f>
        <v>0.59414225941422594</v>
      </c>
      <c r="J18" s="72">
        <f t="shared" ref="J18:J20" si="14">IFERROR(F18/$B18,"")</f>
        <v>0.40585774058577406</v>
      </c>
      <c r="K18" s="72">
        <f>B18/$B$21</f>
        <v>0.46862745098039216</v>
      </c>
      <c r="L18" s="52">
        <f>'TTD_all data'!F1263</f>
        <v>260</v>
      </c>
      <c r="M18" s="4">
        <f>'TTD_all data'!G1263</f>
        <v>218</v>
      </c>
      <c r="N18" s="72">
        <f>IFERROR(L18/B18,"")</f>
        <v>0.54393305439330542</v>
      </c>
      <c r="O18" s="72">
        <f>IFERROR(M18/B18,"")</f>
        <v>0.45606694560669458</v>
      </c>
    </row>
    <row r="19" spans="1:20" x14ac:dyDescent="0.2">
      <c r="A19" s="56" t="s">
        <v>250</v>
      </c>
      <c r="B19" s="52">
        <f>'TTD_all data'!E1264</f>
        <v>329</v>
      </c>
      <c r="C19" s="1">
        <f>'TTD_all data'!B1264</f>
        <v>148</v>
      </c>
      <c r="D19" s="1">
        <f>'TTD_all data'!C1264</f>
        <v>25</v>
      </c>
      <c r="E19" s="1">
        <f t="shared" si="12"/>
        <v>173</v>
      </c>
      <c r="F19" s="4">
        <f>'TTD_all data'!D1264</f>
        <v>156</v>
      </c>
      <c r="G19" s="72">
        <f t="shared" si="13"/>
        <v>0.44984802431610943</v>
      </c>
      <c r="H19" s="72">
        <f t="shared" ref="H19:H20" si="15">ROUNDUP(IFERROR(D19/$B19,""),2)</f>
        <v>0.08</v>
      </c>
      <c r="I19" s="72">
        <f t="shared" ref="I19:I20" si="16">E19/$B19</f>
        <v>0.52583586626139822</v>
      </c>
      <c r="J19" s="72">
        <f t="shared" si="14"/>
        <v>0.47416413373860183</v>
      </c>
      <c r="K19" s="72">
        <f>B19/$B$21</f>
        <v>0.32254901960784316</v>
      </c>
      <c r="L19" s="52">
        <f>'TTD_all data'!F1264</f>
        <v>148</v>
      </c>
      <c r="M19" s="4">
        <f>'TTD_all data'!G1264</f>
        <v>181</v>
      </c>
      <c r="N19" s="72">
        <f>IFERROR(L19/B19,"")</f>
        <v>0.44984802431610943</v>
      </c>
      <c r="O19" s="72">
        <f>IFERROR(M19/B19,"")</f>
        <v>0.55015197568389063</v>
      </c>
      <c r="S19" s="1">
        <v>10.1</v>
      </c>
      <c r="T19" s="1">
        <f>ROUNDUP(S19,0)</f>
        <v>11</v>
      </c>
    </row>
    <row r="20" spans="1:20" x14ac:dyDescent="0.2">
      <c r="A20" s="57" t="s">
        <v>251</v>
      </c>
      <c r="B20" s="52">
        <f>SUM('TTD_all data'!E1265:E1269)</f>
        <v>106</v>
      </c>
      <c r="C20" s="1">
        <f>SUM('TTD_all data'!B1265:B1269)</f>
        <v>59</v>
      </c>
      <c r="D20" s="1">
        <f>SUM('TTD_all data'!C1265:C1269)</f>
        <v>12</v>
      </c>
      <c r="E20" s="1">
        <f t="shared" si="12"/>
        <v>71</v>
      </c>
      <c r="F20" s="4">
        <f>SUM('TTD_all data'!D1265:D1269)</f>
        <v>35</v>
      </c>
      <c r="G20" s="72">
        <f t="shared" si="13"/>
        <v>0.55660377358490565</v>
      </c>
      <c r="H20" s="72">
        <f t="shared" si="15"/>
        <v>0.12</v>
      </c>
      <c r="I20" s="72">
        <f t="shared" si="16"/>
        <v>0.66981132075471694</v>
      </c>
      <c r="J20" s="72">
        <f t="shared" si="14"/>
        <v>0.330188679245283</v>
      </c>
      <c r="K20" s="72">
        <f>B20/$B$21</f>
        <v>0.10392156862745099</v>
      </c>
      <c r="L20" s="52">
        <f>SUM('TTD_all data'!F1265:F1269)</f>
        <v>55</v>
      </c>
      <c r="M20" s="4">
        <f>SUM('TTD_all data'!G1265:G1269)</f>
        <v>51</v>
      </c>
      <c r="N20" s="72">
        <f>IFERROR(L20/B20,"")</f>
        <v>0.51886792452830188</v>
      </c>
      <c r="O20" s="72">
        <f>IFERROR(M20/B20,"")</f>
        <v>0.48113207547169812</v>
      </c>
    </row>
    <row r="21" spans="1:20" x14ac:dyDescent="0.2">
      <c r="B21" s="52">
        <f>SUM(B17:B20)</f>
        <v>1020</v>
      </c>
    </row>
    <row r="22" spans="1:20" ht="15" x14ac:dyDescent="0.2">
      <c r="A22" s="27" t="s">
        <v>171</v>
      </c>
      <c r="B22" s="81" t="s">
        <v>238</v>
      </c>
      <c r="C22" s="82" t="s">
        <v>240</v>
      </c>
      <c r="D22" s="81" t="s">
        <v>242</v>
      </c>
      <c r="E22" s="98" t="s">
        <v>240</v>
      </c>
      <c r="F22" s="83" t="s">
        <v>241</v>
      </c>
      <c r="G22" s="94" t="s">
        <v>279</v>
      </c>
      <c r="H22" s="94" t="s">
        <v>280</v>
      </c>
      <c r="I22" s="94"/>
      <c r="J22" s="95" t="s">
        <v>275</v>
      </c>
      <c r="K22" s="94" t="s">
        <v>244</v>
      </c>
      <c r="L22" s="82" t="s">
        <v>243</v>
      </c>
      <c r="M22" s="83" t="s">
        <v>206</v>
      </c>
      <c r="N22" s="84" t="s">
        <v>235</v>
      </c>
      <c r="O22" s="83" t="s">
        <v>236</v>
      </c>
    </row>
    <row r="23" spans="1:20" x14ac:dyDescent="0.2">
      <c r="A23" s="56" t="s">
        <v>170</v>
      </c>
      <c r="B23" s="52">
        <f>'TTD_all data'!E1272</f>
        <v>410</v>
      </c>
      <c r="C23" s="1">
        <f>'TTD_all data'!B1272</f>
        <v>213</v>
      </c>
      <c r="D23" s="1">
        <f>'TTD_all data'!C1272</f>
        <v>15</v>
      </c>
      <c r="E23" s="1">
        <f>SUM(C23:D23)</f>
        <v>228</v>
      </c>
      <c r="F23" s="4">
        <f>'TTD_all data'!D1272</f>
        <v>182</v>
      </c>
      <c r="G23" s="72">
        <f t="shared" ref="G23:G25" si="17">IFERROR(C23/$B23,"")</f>
        <v>0.51951219512195124</v>
      </c>
      <c r="H23" s="72">
        <f t="shared" ref="H23:H24" si="18">ROUNDUP(IFERROR(D23/$B23,""),2)</f>
        <v>0.04</v>
      </c>
      <c r="I23" s="72">
        <f>E23/$B23</f>
        <v>0.55609756097560981</v>
      </c>
      <c r="J23" s="72">
        <f>IFERROR(F23/$B23,"")</f>
        <v>0.44390243902439025</v>
      </c>
      <c r="K23" s="72">
        <f>B23/$B$26</f>
        <v>0.40196078431372551</v>
      </c>
      <c r="L23" s="52">
        <f>'TTD_all data'!F1272</f>
        <v>210</v>
      </c>
      <c r="M23" s="80">
        <f>'TTD_all data'!G1272</f>
        <v>200</v>
      </c>
      <c r="N23" s="72">
        <f>ROUNDUP(IFERROR(L23/B23,""),2)</f>
        <v>0.52</v>
      </c>
      <c r="O23" s="72">
        <f>IFERROR(M23/B23,"")</f>
        <v>0.48780487804878048</v>
      </c>
    </row>
    <row r="24" spans="1:20" x14ac:dyDescent="0.2">
      <c r="A24" s="58" t="s">
        <v>169</v>
      </c>
      <c r="B24" s="52">
        <f>'TTD_all data'!E1273</f>
        <v>610</v>
      </c>
      <c r="C24" s="1">
        <f>'TTD_all data'!B1273</f>
        <v>308</v>
      </c>
      <c r="D24" s="1">
        <f>'TTD_all data'!C1273</f>
        <v>14</v>
      </c>
      <c r="E24" s="1">
        <f t="shared" ref="E24:E25" si="19">SUM(C24:D24)</f>
        <v>322</v>
      </c>
      <c r="F24" s="4">
        <f>'TTD_all data'!D1273</f>
        <v>288</v>
      </c>
      <c r="G24" s="72">
        <f t="shared" si="17"/>
        <v>0.5049180327868853</v>
      </c>
      <c r="H24" s="72">
        <f t="shared" si="18"/>
        <v>0.03</v>
      </c>
      <c r="I24" s="72">
        <f t="shared" ref="I24" si="20">E24/$B24</f>
        <v>0.52786885245901638</v>
      </c>
      <c r="J24" s="72">
        <f t="shared" ref="J24:J25" si="21">IFERROR(F24/$B24,"")</f>
        <v>0.47213114754098362</v>
      </c>
      <c r="K24" s="72">
        <f>B24/$B$26</f>
        <v>0.59803921568627449</v>
      </c>
      <c r="L24" s="52">
        <f>'TTD_all data'!F1273</f>
        <v>307</v>
      </c>
      <c r="M24" s="4">
        <f>'TTD_all data'!G1273</f>
        <v>303</v>
      </c>
      <c r="N24" s="72">
        <f>IFERROR(L24/B24,"")</f>
        <v>0.50327868852459012</v>
      </c>
      <c r="O24" s="72">
        <f>IFERROR(M24/B24,"")</f>
        <v>0.49672131147540982</v>
      </c>
    </row>
    <row r="25" spans="1:20" x14ac:dyDescent="0.2">
      <c r="A25" s="56" t="s">
        <v>0</v>
      </c>
      <c r="B25" s="52">
        <f>'TTD_all data'!E1274</f>
        <v>0</v>
      </c>
      <c r="C25" s="1">
        <f>'TTD_all data'!B1274</f>
        <v>0</v>
      </c>
      <c r="D25" s="1">
        <f>'TTD_all data'!C1274</f>
        <v>0</v>
      </c>
      <c r="E25" s="1">
        <f t="shared" si="19"/>
        <v>0</v>
      </c>
      <c r="F25" s="4">
        <f>'TTD_all data'!D1274</f>
        <v>0</v>
      </c>
      <c r="G25" s="72" t="str">
        <f t="shared" si="17"/>
        <v/>
      </c>
      <c r="H25" s="72" t="str">
        <f>IFERROR(D25/$B25,"")</f>
        <v/>
      </c>
      <c r="I25" s="72" t="str">
        <f>IFERROR(E25/$B25,"")</f>
        <v/>
      </c>
      <c r="J25" s="72" t="str">
        <f t="shared" si="21"/>
        <v/>
      </c>
      <c r="K25" s="72">
        <f>B25/$B$26</f>
        <v>0</v>
      </c>
      <c r="L25" s="52">
        <f>'TTD_all data'!F1274</f>
        <v>0</v>
      </c>
      <c r="M25" s="4">
        <f>'TTD_all data'!G1274</f>
        <v>0</v>
      </c>
      <c r="N25" s="72" t="str">
        <f>IFERROR(L25/B25,"")</f>
        <v/>
      </c>
      <c r="O25" s="72" t="str">
        <f>IFERROR(M25/B25,"")</f>
        <v/>
      </c>
    </row>
    <row r="26" spans="1:20" x14ac:dyDescent="0.2">
      <c r="B26" s="52">
        <f>SUM(B23:B25)</f>
        <v>1020</v>
      </c>
    </row>
    <row r="27" spans="1:20" ht="15" x14ac:dyDescent="0.2">
      <c r="A27" s="27" t="s">
        <v>168</v>
      </c>
      <c r="B27" s="81" t="s">
        <v>238</v>
      </c>
      <c r="C27" s="82" t="s">
        <v>240</v>
      </c>
      <c r="D27" s="81" t="s">
        <v>242</v>
      </c>
      <c r="E27" s="98" t="s">
        <v>240</v>
      </c>
      <c r="F27" s="83" t="s">
        <v>241</v>
      </c>
      <c r="G27" s="94" t="s">
        <v>279</v>
      </c>
      <c r="H27" s="94" t="s">
        <v>280</v>
      </c>
      <c r="I27" s="94"/>
      <c r="J27" s="95" t="s">
        <v>275</v>
      </c>
      <c r="K27" s="94" t="s">
        <v>244</v>
      </c>
      <c r="L27" s="82" t="s">
        <v>243</v>
      </c>
      <c r="M27" s="83" t="s">
        <v>206</v>
      </c>
      <c r="N27" s="84" t="s">
        <v>235</v>
      </c>
      <c r="O27" s="83" t="s">
        <v>236</v>
      </c>
    </row>
    <row r="28" spans="1:20" x14ac:dyDescent="0.2">
      <c r="A28" s="56" t="s">
        <v>166</v>
      </c>
      <c r="B28" s="52">
        <f>'TTD_all data'!E1277</f>
        <v>180</v>
      </c>
      <c r="C28" s="1">
        <f>'TTD_all data'!B1277</f>
        <v>93</v>
      </c>
      <c r="D28" s="1">
        <f>'TTD_all data'!C1277</f>
        <v>10</v>
      </c>
      <c r="E28" s="1">
        <f t="shared" ref="E28:E29" si="22">SUM(C28:D28)</f>
        <v>103</v>
      </c>
      <c r="F28" s="4">
        <f>'TTD_all data'!D1277</f>
        <v>77</v>
      </c>
      <c r="G28" s="72">
        <f>IFERROR(C28/$B28,"")</f>
        <v>0.51666666666666672</v>
      </c>
      <c r="H28" s="72">
        <f>IFERROR(D28/$B28,"")</f>
        <v>5.5555555555555552E-2</v>
      </c>
      <c r="I28" s="72">
        <f>IFERROR(E28/$B28,"")</f>
        <v>0.57222222222222219</v>
      </c>
      <c r="J28" s="72">
        <f>IFERROR(F28/$B28,"")</f>
        <v>0.42777777777777776</v>
      </c>
      <c r="K28" s="72">
        <f>B28/$B$30</f>
        <v>0.17647058823529413</v>
      </c>
      <c r="L28" s="52">
        <f>'TTD_all data'!F1277</f>
        <v>92</v>
      </c>
      <c r="M28" s="80">
        <f>'TTD_all data'!G1277</f>
        <v>88</v>
      </c>
      <c r="N28" s="72">
        <f>IFERROR(L28/B28,"")</f>
        <v>0.51111111111111107</v>
      </c>
      <c r="O28" s="72">
        <f>IFERROR(M28/B28,"")</f>
        <v>0.48888888888888887</v>
      </c>
    </row>
    <row r="29" spans="1:20" x14ac:dyDescent="0.2">
      <c r="A29" s="53" t="s">
        <v>209</v>
      </c>
      <c r="B29" s="52">
        <f>SUM('TTD_all data'!E1278:E1280)</f>
        <v>840</v>
      </c>
      <c r="C29" s="1">
        <f>SUM('TTD_all data'!B1278:B1280)</f>
        <v>428</v>
      </c>
      <c r="D29" s="1">
        <f>SUM('TTD_all data'!C1278:C1280)</f>
        <v>19</v>
      </c>
      <c r="E29" s="1">
        <f t="shared" si="22"/>
        <v>447</v>
      </c>
      <c r="F29" s="4">
        <f>SUM('TTD_all data'!D1278:D1280)</f>
        <v>393</v>
      </c>
      <c r="G29" s="72">
        <f>IFERROR(C29/$B29,"")</f>
        <v>0.50952380952380949</v>
      </c>
      <c r="H29" s="72">
        <f>IFERROR(D29/$B29,"")</f>
        <v>2.2619047619047618E-2</v>
      </c>
      <c r="I29" s="72">
        <f>IFERROR(E29/$B29,"")</f>
        <v>0.53214285714285714</v>
      </c>
      <c r="J29" s="72">
        <f t="shared" ref="J29" si="23">IFERROR(F29/$B29,"")</f>
        <v>0.46785714285714286</v>
      </c>
      <c r="K29" s="72">
        <f>B29/$B$30</f>
        <v>0.82352941176470584</v>
      </c>
      <c r="L29" s="52">
        <f>SUM('TTD_all data'!F1278:F1280)</f>
        <v>425</v>
      </c>
      <c r="M29" s="4">
        <f>SUM('TTD_all data'!G1278:G1280)</f>
        <v>415</v>
      </c>
      <c r="N29" s="72">
        <f>IFERROR(L29/B29,"")</f>
        <v>0.50595238095238093</v>
      </c>
      <c r="O29" s="72">
        <f>IFERROR(M29/B29,"")</f>
        <v>0.49404761904761907</v>
      </c>
    </row>
    <row r="30" spans="1:20" x14ac:dyDescent="0.2">
      <c r="B30" s="52">
        <f>SUM(B28:B29)</f>
        <v>1020</v>
      </c>
    </row>
    <row r="31" spans="1:20" ht="15" x14ac:dyDescent="0.2">
      <c r="A31" s="27" t="s">
        <v>163</v>
      </c>
      <c r="B31" s="81" t="s">
        <v>238</v>
      </c>
      <c r="C31" s="82" t="s">
        <v>240</v>
      </c>
      <c r="D31" s="81" t="s">
        <v>242</v>
      </c>
      <c r="E31" s="98" t="s">
        <v>240</v>
      </c>
      <c r="F31" s="83" t="s">
        <v>241</v>
      </c>
      <c r="G31" s="94" t="s">
        <v>279</v>
      </c>
      <c r="H31" s="94" t="s">
        <v>280</v>
      </c>
      <c r="I31" s="94"/>
      <c r="J31" s="95" t="s">
        <v>275</v>
      </c>
      <c r="K31" s="94" t="s">
        <v>244</v>
      </c>
      <c r="L31" s="82" t="s">
        <v>243</v>
      </c>
      <c r="M31" s="83" t="s">
        <v>206</v>
      </c>
      <c r="N31" s="84" t="s">
        <v>235</v>
      </c>
      <c r="O31" s="83" t="s">
        <v>236</v>
      </c>
    </row>
    <row r="32" spans="1:20" x14ac:dyDescent="0.2">
      <c r="A32" s="56" t="s">
        <v>255</v>
      </c>
      <c r="B32" s="52">
        <f>'TTD_all data'!E1283</f>
        <v>389</v>
      </c>
      <c r="C32" s="1">
        <f>'TTD_all data'!B1283</f>
        <v>180</v>
      </c>
      <c r="D32" s="1">
        <f>'TTD_all data'!C1283</f>
        <v>10</v>
      </c>
      <c r="E32" s="1">
        <f>SUM(C32:D32)</f>
        <v>190</v>
      </c>
      <c r="F32" s="4">
        <f>'TTD_all data'!D1283</f>
        <v>199</v>
      </c>
      <c r="G32" s="72">
        <f>IFERROR(C32/$B32,"")</f>
        <v>0.46272493573264784</v>
      </c>
      <c r="H32" s="72">
        <f t="shared" ref="G32:H34" si="24">IFERROR(D32/$B32,"")</f>
        <v>2.570694087403599E-2</v>
      </c>
      <c r="I32" s="72">
        <f>IFERROR(E32/$B32,"")</f>
        <v>0.4884318766066838</v>
      </c>
      <c r="J32" s="72">
        <f>IFERROR(F32/$B32,"")</f>
        <v>0.51156812339331614</v>
      </c>
      <c r="K32" s="72">
        <f>B32/$B$35</f>
        <v>0.38137254901960782</v>
      </c>
      <c r="L32" s="52">
        <f>'TTD_all data'!F1283</f>
        <v>180</v>
      </c>
      <c r="M32" s="80">
        <f>'TTD_all data'!G1283</f>
        <v>209</v>
      </c>
      <c r="N32" s="72">
        <f>IFERROR(L32/B32,"")</f>
        <v>0.46272493573264784</v>
      </c>
      <c r="O32" s="72">
        <f>IFERROR(M32/B32,"")</f>
        <v>0.53727506426735216</v>
      </c>
    </row>
    <row r="33" spans="1:15" x14ac:dyDescent="0.2">
      <c r="A33" s="28" t="s">
        <v>256</v>
      </c>
      <c r="B33" s="52">
        <f>SUM('TTD_all data'!E1284:E1285)</f>
        <v>582</v>
      </c>
      <c r="C33" s="1">
        <f>SUM('TTD_all data'!B1284:B1285)</f>
        <v>316</v>
      </c>
      <c r="D33" s="1">
        <f>SUM('TTD_all data'!C1284:C1285)</f>
        <v>19</v>
      </c>
      <c r="E33" s="1">
        <f t="shared" ref="E33:E34" si="25">SUM(C33:D33)</f>
        <v>335</v>
      </c>
      <c r="F33" s="4">
        <f>SUM('TTD_all data'!D1284:D1285)</f>
        <v>247</v>
      </c>
      <c r="G33" s="72">
        <f t="shared" si="24"/>
        <v>0.54295532646048106</v>
      </c>
      <c r="H33" s="72">
        <f t="shared" ref="H33:H34" si="26">ROUNDUP(IFERROR(D33/$B33,""),2)</f>
        <v>0.04</v>
      </c>
      <c r="I33" s="72">
        <f>IFERROR(E33/$B33,"")</f>
        <v>0.57560137457044669</v>
      </c>
      <c r="J33" s="72">
        <f t="shared" ref="J33:J34" si="27">IFERROR(F33/$B33,"")</f>
        <v>0.42439862542955326</v>
      </c>
      <c r="K33" s="72">
        <f>B33/$B$35</f>
        <v>0.57058823529411762</v>
      </c>
      <c r="L33" s="52">
        <f>SUM('TTD_all data'!F1284:F1285)</f>
        <v>313</v>
      </c>
      <c r="M33" s="4">
        <f>SUM('TTD_all data'!G1284:G1285)</f>
        <v>269</v>
      </c>
      <c r="N33" s="72">
        <f>IFERROR(L33/B33,"")</f>
        <v>0.53780068728522334</v>
      </c>
      <c r="O33" s="72">
        <f>IFERROR(M33/B33,"")</f>
        <v>0.46219931271477666</v>
      </c>
    </row>
    <row r="34" spans="1:15" x14ac:dyDescent="0.2">
      <c r="A34" s="56" t="s">
        <v>50</v>
      </c>
      <c r="B34" s="52">
        <f>SUM('TTD_all data'!E1286:E1289)</f>
        <v>49</v>
      </c>
      <c r="C34" s="1">
        <f>SUM('TTD_all data'!B1286:B1289)</f>
        <v>24</v>
      </c>
      <c r="D34" s="1">
        <f>SUM('TTD_all data'!C1286:C1289)</f>
        <v>0</v>
      </c>
      <c r="E34" s="1">
        <f t="shared" si="25"/>
        <v>24</v>
      </c>
      <c r="F34" s="4">
        <f>SUM('TTD_all data'!D1286:D1289)</f>
        <v>25</v>
      </c>
      <c r="G34" s="72">
        <f t="shared" si="24"/>
        <v>0.48979591836734693</v>
      </c>
      <c r="H34" s="72">
        <f t="shared" si="26"/>
        <v>0</v>
      </c>
      <c r="I34" s="72">
        <f>IFERROR(E34/$B34,"")</f>
        <v>0.48979591836734693</v>
      </c>
      <c r="J34" s="72">
        <f t="shared" si="27"/>
        <v>0.51020408163265307</v>
      </c>
      <c r="K34" s="72">
        <f>B34/$B$35</f>
        <v>4.8039215686274513E-2</v>
      </c>
      <c r="L34" s="52">
        <f>SUM('TTD_all data'!F1286:F1289)</f>
        <v>24</v>
      </c>
      <c r="M34" s="4">
        <f>SUM('TTD_all data'!G1286:G1289)</f>
        <v>25</v>
      </c>
      <c r="N34" s="72">
        <f>IFERROR(L34/B34,"")</f>
        <v>0.48979591836734693</v>
      </c>
      <c r="O34" s="72">
        <f>IFERROR(M34/B34,"")</f>
        <v>0.51020408163265307</v>
      </c>
    </row>
    <row r="35" spans="1:15" x14ac:dyDescent="0.2">
      <c r="B35" s="52">
        <f>SUM(B32:B34)</f>
        <v>1020</v>
      </c>
    </row>
    <row r="36" spans="1:15" ht="15" x14ac:dyDescent="0.2">
      <c r="A36" s="27" t="s">
        <v>155</v>
      </c>
      <c r="B36" s="81" t="s">
        <v>238</v>
      </c>
      <c r="C36" s="82" t="s">
        <v>240</v>
      </c>
      <c r="D36" s="81" t="s">
        <v>242</v>
      </c>
      <c r="E36" s="98" t="s">
        <v>240</v>
      </c>
      <c r="F36" s="83" t="s">
        <v>241</v>
      </c>
      <c r="G36" s="94" t="s">
        <v>279</v>
      </c>
      <c r="H36" s="94" t="s">
        <v>280</v>
      </c>
      <c r="I36" s="94"/>
      <c r="J36" s="95" t="s">
        <v>275</v>
      </c>
      <c r="K36" s="94" t="s">
        <v>244</v>
      </c>
      <c r="L36" s="82" t="s">
        <v>243</v>
      </c>
      <c r="M36" s="83" t="s">
        <v>206</v>
      </c>
      <c r="N36" s="84" t="s">
        <v>235</v>
      </c>
      <c r="O36" s="83" t="s">
        <v>236</v>
      </c>
    </row>
    <row r="37" spans="1:15" x14ac:dyDescent="0.2">
      <c r="A37" s="56" t="s">
        <v>254</v>
      </c>
      <c r="B37" s="52">
        <f>'TTD_all data'!E1292</f>
        <v>537</v>
      </c>
      <c r="C37" s="1">
        <f>'TTD_all data'!B1292</f>
        <v>257</v>
      </c>
      <c r="D37" s="1">
        <f>'TTD_all data'!C1292</f>
        <v>14</v>
      </c>
      <c r="E37" s="1">
        <f t="shared" ref="E37:E39" si="28">SUM(C37:D37)</f>
        <v>271</v>
      </c>
      <c r="F37" s="4">
        <f>'TTD_all data'!D1292</f>
        <v>266</v>
      </c>
      <c r="G37" s="72">
        <f t="shared" ref="G37:H39" si="29">IFERROR(C37/$B37,"")</f>
        <v>0.47858472998137802</v>
      </c>
      <c r="H37" s="72">
        <f t="shared" si="29"/>
        <v>2.6070763500931099E-2</v>
      </c>
      <c r="I37" s="72">
        <f>ROUNDUP(IFERROR(E37/$B37,""),2)</f>
        <v>0.51</v>
      </c>
      <c r="J37" s="72">
        <f>IFERROR(F37/$B37,"")</f>
        <v>0.49534450651769085</v>
      </c>
      <c r="K37" s="72">
        <f>B37/$B$40</f>
        <v>0.52647058823529413</v>
      </c>
      <c r="L37" s="52">
        <f>'TTD_all data'!F1292</f>
        <v>256</v>
      </c>
      <c r="M37" s="80">
        <f>'TTD_all data'!G1292</f>
        <v>281</v>
      </c>
      <c r="N37" s="72">
        <f>IFERROR(L37/B37,"")</f>
        <v>0.47672253258845437</v>
      </c>
      <c r="O37" s="72">
        <f>IFERROR(M37/B37,"")</f>
        <v>0.52327746741154557</v>
      </c>
    </row>
    <row r="38" spans="1:15" x14ac:dyDescent="0.2">
      <c r="A38" s="28" t="s">
        <v>153</v>
      </c>
      <c r="B38" s="52">
        <f>'TTD_all data'!E1293</f>
        <v>213</v>
      </c>
      <c r="C38" s="1">
        <f>'TTD_all data'!B1293</f>
        <v>101</v>
      </c>
      <c r="D38" s="1">
        <f>'TTD_all data'!C1293</f>
        <v>6</v>
      </c>
      <c r="E38" s="1">
        <f t="shared" si="28"/>
        <v>107</v>
      </c>
      <c r="F38" s="4">
        <f>'TTD_all data'!D1293</f>
        <v>106</v>
      </c>
      <c r="G38" s="72">
        <f t="shared" si="29"/>
        <v>0.47417840375586856</v>
      </c>
      <c r="H38" s="72">
        <f t="shared" si="29"/>
        <v>2.8169014084507043E-2</v>
      </c>
      <c r="I38" s="72">
        <f>IFERROR(E38/$B38,"")</f>
        <v>0.50234741784037562</v>
      </c>
      <c r="J38" s="72">
        <f t="shared" ref="J38:J39" si="30">IFERROR(F38/$B38,"")</f>
        <v>0.49765258215962443</v>
      </c>
      <c r="K38" s="72">
        <f>B38/$B$40</f>
        <v>0.20882352941176471</v>
      </c>
      <c r="L38" s="52">
        <f>'TTD_all data'!F1293</f>
        <v>101</v>
      </c>
      <c r="M38" s="4">
        <f>'TTD_all data'!G1293</f>
        <v>112</v>
      </c>
      <c r="N38" s="72">
        <f>IFERROR(L38/B38,"")</f>
        <v>0.47417840375586856</v>
      </c>
      <c r="O38" s="72">
        <f>IFERROR(M38/B38,"")</f>
        <v>0.5258215962441315</v>
      </c>
    </row>
    <row r="39" spans="1:15" x14ac:dyDescent="0.2">
      <c r="A39" s="56" t="s">
        <v>252</v>
      </c>
      <c r="B39" s="52">
        <f>SUM('TTD_all data'!E1294:E1296)</f>
        <v>270</v>
      </c>
      <c r="C39" s="1">
        <f>SUM('TTD_all data'!B1294:B1296)</f>
        <v>163</v>
      </c>
      <c r="D39" s="1">
        <f>SUM('TTD_all data'!C1294:C1296)</f>
        <v>9</v>
      </c>
      <c r="E39" s="1">
        <f t="shared" si="28"/>
        <v>172</v>
      </c>
      <c r="F39" s="4">
        <f>SUM('TTD_all data'!D1294:D1296)</f>
        <v>98</v>
      </c>
      <c r="G39" s="72">
        <f t="shared" si="29"/>
        <v>0.60370370370370374</v>
      </c>
      <c r="H39" s="72">
        <f t="shared" ref="H39" si="31">ROUNDUP(IFERROR(D39/$B39,""),2)</f>
        <v>0.04</v>
      </c>
      <c r="I39" s="72">
        <f>ROUNDUP(IFERROR(E39/$B39,""),2)</f>
        <v>0.64</v>
      </c>
      <c r="J39" s="72">
        <f t="shared" si="30"/>
        <v>0.36296296296296299</v>
      </c>
      <c r="K39" s="72">
        <f>B39/$B$40</f>
        <v>0.26470588235294118</v>
      </c>
      <c r="L39" s="52">
        <f>SUM('TTD_all data'!F1294:F1296)</f>
        <v>160</v>
      </c>
      <c r="M39" s="4">
        <f>SUM('TTD_all data'!G1294:G1296)</f>
        <v>110</v>
      </c>
      <c r="N39" s="72">
        <f>ROUNDUP(IFERROR(L39/B39,""),2)</f>
        <v>0.6</v>
      </c>
      <c r="O39" s="72">
        <f>IFERROR(M39/B39,"")</f>
        <v>0.40740740740740738</v>
      </c>
    </row>
    <row r="40" spans="1:15" x14ac:dyDescent="0.2">
      <c r="B40" s="52">
        <f>SUM(B37:B39)</f>
        <v>1020</v>
      </c>
    </row>
    <row r="41" spans="1:15" ht="15" x14ac:dyDescent="0.2">
      <c r="A41" s="27" t="s">
        <v>149</v>
      </c>
      <c r="B41" s="81" t="s">
        <v>238</v>
      </c>
      <c r="C41" s="82" t="s">
        <v>240</v>
      </c>
      <c r="D41" s="81" t="s">
        <v>242</v>
      </c>
      <c r="E41" s="98" t="s">
        <v>240</v>
      </c>
      <c r="F41" s="83" t="s">
        <v>241</v>
      </c>
      <c r="G41" s="94" t="s">
        <v>279</v>
      </c>
      <c r="H41" s="94" t="s">
        <v>280</v>
      </c>
      <c r="I41" s="94"/>
      <c r="J41" s="95" t="s">
        <v>275</v>
      </c>
      <c r="K41" s="94" t="s">
        <v>244</v>
      </c>
      <c r="L41" s="82" t="s">
        <v>243</v>
      </c>
      <c r="M41" s="83" t="s">
        <v>206</v>
      </c>
      <c r="N41" s="84" t="s">
        <v>235</v>
      </c>
      <c r="O41" s="83" t="s">
        <v>236</v>
      </c>
    </row>
    <row r="42" spans="1:15" x14ac:dyDescent="0.2">
      <c r="A42" s="25" t="s">
        <v>147</v>
      </c>
      <c r="B42" s="52">
        <f>'TTD_all data'!E1299</f>
        <v>350</v>
      </c>
      <c r="C42" s="1">
        <f>'TTD_all data'!B1299</f>
        <v>193</v>
      </c>
      <c r="D42" s="1">
        <f>'TTD_all data'!C1299</f>
        <v>7</v>
      </c>
      <c r="E42" s="1">
        <f t="shared" ref="E42:E44" si="32">SUM(C42:D42)</f>
        <v>200</v>
      </c>
      <c r="F42" s="4">
        <f>'TTD_all data'!D1299</f>
        <v>150</v>
      </c>
      <c r="G42" s="72">
        <f t="shared" ref="G42:H44" si="33">IFERROR(C42/$B42,"")</f>
        <v>0.55142857142857138</v>
      </c>
      <c r="H42" s="72">
        <f t="shared" si="33"/>
        <v>0.02</v>
      </c>
      <c r="I42" s="72">
        <f>ROUNDUP(IFERROR(E42/$B42,""),2)</f>
        <v>0.57999999999999996</v>
      </c>
      <c r="J42" s="72">
        <f>IFERROR(F42/$B42,"")</f>
        <v>0.42857142857142855</v>
      </c>
      <c r="K42" s="72">
        <f>B42/$B$45</f>
        <v>0.34313725490196079</v>
      </c>
      <c r="L42" s="52">
        <f>'TTD_all data'!F1299</f>
        <v>193</v>
      </c>
      <c r="M42" s="80">
        <f>'TTD_all data'!G1299</f>
        <v>157</v>
      </c>
      <c r="N42" s="72">
        <f>IFERROR(L42/B42,"")</f>
        <v>0.55142857142857138</v>
      </c>
      <c r="O42" s="72">
        <f>IFERROR(M42/B42,"")</f>
        <v>0.44857142857142857</v>
      </c>
    </row>
    <row r="43" spans="1:15" x14ac:dyDescent="0.2">
      <c r="A43" s="22" t="s">
        <v>146</v>
      </c>
      <c r="B43" s="52">
        <f>'TTD_all data'!E1300</f>
        <v>2</v>
      </c>
      <c r="C43" s="1">
        <f>'TTD_all data'!B1300</f>
        <v>0</v>
      </c>
      <c r="D43" s="1">
        <f>'TTD_all data'!C1300</f>
        <v>0</v>
      </c>
      <c r="E43" s="1">
        <f t="shared" si="32"/>
        <v>0</v>
      </c>
      <c r="F43" s="4">
        <f>'TTD_all data'!D1300</f>
        <v>2</v>
      </c>
      <c r="G43" s="72">
        <f t="shared" si="33"/>
        <v>0</v>
      </c>
      <c r="H43" s="72">
        <f t="shared" si="33"/>
        <v>0</v>
      </c>
      <c r="I43" s="72">
        <f>IFERROR(E43/$B43,"")</f>
        <v>0</v>
      </c>
      <c r="J43" s="72">
        <f t="shared" ref="J43:J44" si="34">IFERROR(F43/$B43,"")</f>
        <v>1</v>
      </c>
      <c r="K43" s="72">
        <f>B43/$B$45</f>
        <v>1.9607843137254902E-3</v>
      </c>
      <c r="L43" s="52">
        <f>'TTD_all data'!F1300</f>
        <v>0</v>
      </c>
      <c r="M43" s="4">
        <f>'TTD_all data'!G1300</f>
        <v>2</v>
      </c>
      <c r="N43" s="72">
        <f>IFERROR(L43/B43,"")</f>
        <v>0</v>
      </c>
      <c r="O43" s="72">
        <f>IFERROR(M43/B43,"")</f>
        <v>1</v>
      </c>
    </row>
    <row r="44" spans="1:15" x14ac:dyDescent="0.2">
      <c r="A44" s="56" t="s">
        <v>253</v>
      </c>
      <c r="B44" s="52">
        <f>SUM('TTD_all data'!E1301:E1303)</f>
        <v>668</v>
      </c>
      <c r="C44" s="1">
        <f>SUM('TTD_all data'!B1301:B1303)</f>
        <v>325</v>
      </c>
      <c r="D44" s="1">
        <f>SUM('TTD_all data'!C1301:C1303)</f>
        <v>22</v>
      </c>
      <c r="E44" s="1">
        <f t="shared" si="32"/>
        <v>347</v>
      </c>
      <c r="F44" s="4">
        <f>SUM('TTD_all data'!D1301:D1303)</f>
        <v>321</v>
      </c>
      <c r="G44" s="72">
        <f t="shared" si="33"/>
        <v>0.48652694610778441</v>
      </c>
      <c r="H44" s="72">
        <f t="shared" si="33"/>
        <v>3.2934131736526949E-2</v>
      </c>
      <c r="I44" s="72">
        <f>IFERROR(E44/$B44,"")</f>
        <v>0.51946107784431139</v>
      </c>
      <c r="J44" s="72">
        <f t="shared" si="34"/>
        <v>0.48053892215568861</v>
      </c>
      <c r="K44" s="72">
        <f>B44/$B$45</f>
        <v>0.65490196078431373</v>
      </c>
      <c r="L44" s="52">
        <f>SUM('TTD_all data'!F1301:F1303)</f>
        <v>324</v>
      </c>
      <c r="M44" s="4">
        <f>SUM('TTD_all data'!G1301:G1303)</f>
        <v>344</v>
      </c>
      <c r="N44" s="72">
        <f>IFERROR(L44/B44,"")</f>
        <v>0.48502994011976047</v>
      </c>
      <c r="O44" s="72">
        <f>IFERROR(M44/B44,"")</f>
        <v>0.51497005988023947</v>
      </c>
    </row>
    <row r="45" spans="1:15" x14ac:dyDescent="0.2">
      <c r="B45" s="52">
        <f>SUM(B42:B44)</f>
        <v>1020</v>
      </c>
    </row>
    <row r="46" spans="1:15" ht="15" x14ac:dyDescent="0.2">
      <c r="A46" s="27" t="s">
        <v>142</v>
      </c>
      <c r="B46" s="81" t="s">
        <v>238</v>
      </c>
      <c r="C46" s="82" t="s">
        <v>240</v>
      </c>
      <c r="D46" s="81" t="s">
        <v>242</v>
      </c>
      <c r="E46" s="98" t="s">
        <v>240</v>
      </c>
      <c r="F46" s="83" t="s">
        <v>241</v>
      </c>
      <c r="G46" s="94" t="s">
        <v>279</v>
      </c>
      <c r="H46" s="94" t="s">
        <v>280</v>
      </c>
      <c r="I46" s="94"/>
      <c r="J46" s="95" t="s">
        <v>275</v>
      </c>
      <c r="K46" s="94" t="s">
        <v>244</v>
      </c>
      <c r="L46" s="82" t="s">
        <v>243</v>
      </c>
      <c r="M46" s="83" t="s">
        <v>206</v>
      </c>
      <c r="N46" s="84" t="s">
        <v>235</v>
      </c>
      <c r="O46" s="83" t="s">
        <v>236</v>
      </c>
    </row>
    <row r="47" spans="1:15" x14ac:dyDescent="0.2">
      <c r="A47" s="56" t="s">
        <v>257</v>
      </c>
      <c r="B47" s="52">
        <f>SUM('TTD_all data'!E1306,'TTD_all data'!E1312)</f>
        <v>392</v>
      </c>
      <c r="C47" s="1">
        <f>SUM('TTD_all data'!B1306,'TTD_all data'!B1312)</f>
        <v>218</v>
      </c>
      <c r="D47" s="1">
        <f>SUM('TTD_all data'!C1306,'TTD_all data'!C1312)</f>
        <v>35</v>
      </c>
      <c r="E47" s="1">
        <f t="shared" ref="E47:E52" si="35">SUM(C47:D47)</f>
        <v>253</v>
      </c>
      <c r="F47" s="4">
        <f>SUM('TTD_all data'!D1306,'TTD_all data'!D1312)</f>
        <v>139</v>
      </c>
      <c r="G47" s="72">
        <f t="shared" ref="G47:J48" si="36">IFERROR(C47/$B47,"")</f>
        <v>0.55612244897959184</v>
      </c>
      <c r="H47" s="72">
        <f t="shared" ref="H47" si="37">ROUNDUP(IFERROR(D47/$B47,""),2)</f>
        <v>0.09</v>
      </c>
      <c r="I47" s="72">
        <f t="shared" si="36"/>
        <v>0.64540816326530615</v>
      </c>
      <c r="J47" s="72">
        <f t="shared" si="36"/>
        <v>0.35459183673469385</v>
      </c>
      <c r="K47" s="72">
        <f>B47/$B$53</f>
        <v>0.3843137254901961</v>
      </c>
      <c r="L47" s="52">
        <f>SUM('TTD_all data'!F1306,'TTD_all data'!F1312)</f>
        <v>218</v>
      </c>
      <c r="M47" s="80">
        <f>SUM('TTD_all data'!G1306,'TTD_all data'!G1312)</f>
        <v>174</v>
      </c>
      <c r="N47" s="72">
        <f t="shared" ref="N47:N52" si="38">IFERROR(L47/B47,"")</f>
        <v>0.55612244897959184</v>
      </c>
      <c r="O47" s="72">
        <f t="shared" ref="O47:O52" si="39">IFERROR(M47/B47,"")</f>
        <v>0.44387755102040816</v>
      </c>
    </row>
    <row r="48" spans="1:15" x14ac:dyDescent="0.2">
      <c r="A48" s="28" t="s">
        <v>258</v>
      </c>
      <c r="B48" s="52">
        <f>'TTD_all data'!E1307</f>
        <v>574</v>
      </c>
      <c r="C48" s="1">
        <f>'TTD_all data'!B1307</f>
        <v>292</v>
      </c>
      <c r="D48" s="1">
        <f>'TTD_all data'!C1307</f>
        <v>17</v>
      </c>
      <c r="E48" s="1">
        <f t="shared" si="35"/>
        <v>309</v>
      </c>
      <c r="F48" s="4">
        <f>'TTD_all data'!D1307</f>
        <v>265</v>
      </c>
      <c r="G48" s="72">
        <f t="shared" si="36"/>
        <v>0.50871080139372826</v>
      </c>
      <c r="H48" s="72">
        <f t="shared" si="36"/>
        <v>2.9616724738675958E-2</v>
      </c>
      <c r="I48" s="72">
        <f t="shared" si="36"/>
        <v>0.5383275261324042</v>
      </c>
      <c r="J48" s="72">
        <f t="shared" si="36"/>
        <v>0.4616724738675958</v>
      </c>
      <c r="K48" s="72">
        <f>B48/$B$53</f>
        <v>0.56274509803921569</v>
      </c>
      <c r="L48" s="52">
        <f>'TTD_all data'!F1307</f>
        <v>292</v>
      </c>
      <c r="M48" s="4">
        <f>'TTD_all data'!G1307</f>
        <v>282</v>
      </c>
      <c r="N48" s="72">
        <f t="shared" si="38"/>
        <v>0.50871080139372826</v>
      </c>
      <c r="O48" s="72">
        <f t="shared" si="39"/>
        <v>0.49128919860627179</v>
      </c>
    </row>
    <row r="49" spans="1:15" x14ac:dyDescent="0.2">
      <c r="A49" s="56" t="s">
        <v>295</v>
      </c>
      <c r="B49" s="52">
        <f>'TTD_all data'!E1308</f>
        <v>0</v>
      </c>
      <c r="C49" s="52">
        <f>'TTD_all data'!B1308</f>
        <v>0</v>
      </c>
      <c r="D49" s="52">
        <f>'TTD_all data'!C1308</f>
        <v>0</v>
      </c>
      <c r="E49" s="1">
        <f>SUM(C49:D49)</f>
        <v>0</v>
      </c>
      <c r="F49" s="4">
        <f>'TTD_all data'!D1308</f>
        <v>0</v>
      </c>
      <c r="G49" s="72" t="str">
        <f t="shared" ref="G49:G50" si="40">IFERROR(C49/$B49,"")</f>
        <v/>
      </c>
      <c r="H49" s="72" t="str">
        <f t="shared" ref="H49:H50" si="41">IFERROR(D49/$B49,"")</f>
        <v/>
      </c>
      <c r="I49" s="72" t="str">
        <f t="shared" ref="I49:I52" si="42">IFERROR(E49/$B49,"")</f>
        <v/>
      </c>
      <c r="J49" s="72" t="str">
        <f t="shared" ref="J49:J50" si="43">IFERROR(F49/$B49,"")</f>
        <v/>
      </c>
      <c r="K49" s="72">
        <f t="shared" ref="K49:K50" si="44">B49/$B$53</f>
        <v>0</v>
      </c>
      <c r="L49" s="52">
        <f>'TTD_all data'!F1308</f>
        <v>0</v>
      </c>
      <c r="M49" s="4">
        <f>'TTD_all data'!G1308</f>
        <v>0</v>
      </c>
      <c r="N49" s="72" t="str">
        <f t="shared" si="38"/>
        <v/>
      </c>
      <c r="O49" s="72" t="str">
        <f t="shared" si="39"/>
        <v/>
      </c>
    </row>
    <row r="50" spans="1:15" x14ac:dyDescent="0.2">
      <c r="A50" s="56" t="s">
        <v>298</v>
      </c>
      <c r="B50" s="52">
        <f>'TTD_all data'!E1309</f>
        <v>9</v>
      </c>
      <c r="C50" s="52">
        <f>'TTD_all data'!B1309</f>
        <v>0</v>
      </c>
      <c r="D50" s="52">
        <f>'TTD_all data'!C1309</f>
        <v>0</v>
      </c>
      <c r="E50" s="1">
        <f>SUM(C50:D50)</f>
        <v>0</v>
      </c>
      <c r="F50" s="4">
        <f>'TTD_all data'!D1309</f>
        <v>9</v>
      </c>
      <c r="G50" s="72">
        <f t="shared" si="40"/>
        <v>0</v>
      </c>
      <c r="H50" s="72">
        <f t="shared" si="41"/>
        <v>0</v>
      </c>
      <c r="I50" s="72">
        <f t="shared" si="42"/>
        <v>0</v>
      </c>
      <c r="J50" s="72">
        <f t="shared" si="43"/>
        <v>1</v>
      </c>
      <c r="K50" s="72">
        <f t="shared" si="44"/>
        <v>8.8235294117647058E-3</v>
      </c>
      <c r="L50" s="52">
        <f>'TTD_all data'!F1309</f>
        <v>0</v>
      </c>
      <c r="M50" s="4">
        <f>'TTD_all data'!G1309</f>
        <v>9</v>
      </c>
      <c r="N50" s="72">
        <f t="shared" si="38"/>
        <v>0</v>
      </c>
      <c r="O50" s="72">
        <f t="shared" si="39"/>
        <v>1</v>
      </c>
    </row>
    <row r="51" spans="1:15" x14ac:dyDescent="0.2">
      <c r="A51" s="28" t="s">
        <v>296</v>
      </c>
      <c r="B51" s="52">
        <f>'TTD_all data'!E1310</f>
        <v>7</v>
      </c>
      <c r="C51" s="1">
        <f>'TTD_all data'!B1310</f>
        <v>3</v>
      </c>
      <c r="D51" s="1">
        <f>'TTD_all data'!C1310</f>
        <v>0</v>
      </c>
      <c r="E51" s="1">
        <f t="shared" si="35"/>
        <v>3</v>
      </c>
      <c r="F51" s="4">
        <f>'TTD_all data'!D1310</f>
        <v>4</v>
      </c>
      <c r="G51" s="72">
        <f>IFERROR(C51/$B51,"")</f>
        <v>0.42857142857142855</v>
      </c>
      <c r="H51" s="72">
        <f>IFERROR(D51/$B51,"")</f>
        <v>0</v>
      </c>
      <c r="I51" s="72">
        <f t="shared" si="42"/>
        <v>0.42857142857142855</v>
      </c>
      <c r="J51" s="72">
        <f>IFERROR(F51/$B51,"")</f>
        <v>0.5714285714285714</v>
      </c>
      <c r="K51" s="72">
        <f>B51/$B$53</f>
        <v>6.8627450980392156E-3</v>
      </c>
      <c r="L51" s="52">
        <f>'TTD_all data'!F1310</f>
        <v>3</v>
      </c>
      <c r="M51" s="4">
        <f>'TTD_all data'!G1310</f>
        <v>4</v>
      </c>
      <c r="N51" s="72">
        <f t="shared" si="38"/>
        <v>0.42857142857142855</v>
      </c>
      <c r="O51" s="72">
        <f t="shared" si="39"/>
        <v>0.5714285714285714</v>
      </c>
    </row>
    <row r="52" spans="1:15" x14ac:dyDescent="0.2">
      <c r="A52" s="56" t="s">
        <v>297</v>
      </c>
      <c r="B52" s="52">
        <f>SUM('TTD_all data'!E1311,'TTD_all data'!E1313)</f>
        <v>38</v>
      </c>
      <c r="C52" s="1">
        <f>SUM('TTD_all data'!B1311,'TTD_all data'!B1313)</f>
        <v>4</v>
      </c>
      <c r="D52" s="1">
        <f>SUM('TTD_all data'!C1311,'TTD_all data'!C1313)</f>
        <v>0</v>
      </c>
      <c r="E52" s="1">
        <f t="shared" si="35"/>
        <v>4</v>
      </c>
      <c r="F52" s="4">
        <f>SUM('TTD_all data'!D1311,'TTD_all data'!D1313)</f>
        <v>34</v>
      </c>
      <c r="G52" s="72">
        <f>IFERROR(C52/$B52,"")</f>
        <v>0.10526315789473684</v>
      </c>
      <c r="H52" s="72">
        <f>IFERROR(D52/$B52,"")</f>
        <v>0</v>
      </c>
      <c r="I52" s="72">
        <f t="shared" si="42"/>
        <v>0.10526315789473684</v>
      </c>
      <c r="J52" s="72">
        <f t="shared" ref="J52" si="45">IFERROR(F52/$B52,"")</f>
        <v>0.89473684210526316</v>
      </c>
      <c r="K52" s="72">
        <f>B52/$B$53</f>
        <v>3.7254901960784313E-2</v>
      </c>
      <c r="L52" s="52">
        <f>SUM('TTD_all data'!F1311,'TTD_all data'!F1313)</f>
        <v>4</v>
      </c>
      <c r="M52" s="4">
        <f>SUM('TTD_all data'!G1311,'TTD_all data'!G1313)</f>
        <v>34</v>
      </c>
      <c r="N52" s="72">
        <f t="shared" si="38"/>
        <v>0.10526315789473684</v>
      </c>
      <c r="O52" s="72">
        <f t="shared" si="39"/>
        <v>0.89473684210526316</v>
      </c>
    </row>
    <row r="53" spans="1:15" x14ac:dyDescent="0.2">
      <c r="B53" s="52">
        <f>SUM(B47:B52)</f>
        <v>1020</v>
      </c>
    </row>
    <row r="54" spans="1:15" ht="15" x14ac:dyDescent="0.2">
      <c r="A54" s="27" t="s">
        <v>106</v>
      </c>
      <c r="B54" s="81" t="s">
        <v>238</v>
      </c>
      <c r="C54" s="82" t="s">
        <v>240</v>
      </c>
      <c r="D54" s="81" t="s">
        <v>242</v>
      </c>
      <c r="E54" s="98" t="s">
        <v>240</v>
      </c>
      <c r="F54" s="83" t="s">
        <v>241</v>
      </c>
      <c r="G54" s="94" t="s">
        <v>279</v>
      </c>
      <c r="H54" s="94" t="s">
        <v>280</v>
      </c>
      <c r="I54" s="94"/>
      <c r="J54" s="95" t="s">
        <v>275</v>
      </c>
      <c r="K54" s="94" t="s">
        <v>244</v>
      </c>
      <c r="L54" s="82" t="s">
        <v>243</v>
      </c>
      <c r="M54" s="83" t="s">
        <v>206</v>
      </c>
      <c r="N54" s="84" t="s">
        <v>235</v>
      </c>
      <c r="O54" s="83" t="s">
        <v>236</v>
      </c>
    </row>
    <row r="55" spans="1:15" x14ac:dyDescent="0.2">
      <c r="A55" s="56" t="s">
        <v>259</v>
      </c>
      <c r="B55" s="52">
        <f>'TTD_all data'!E1316</f>
        <v>715</v>
      </c>
      <c r="C55" s="1">
        <f>'TTD_all data'!B1316</f>
        <v>369</v>
      </c>
      <c r="D55" s="1">
        <f>'TTD_all data'!C1316</f>
        <v>19</v>
      </c>
      <c r="E55" s="1">
        <f t="shared" ref="E55:E58" si="46">SUM(C55:D55)</f>
        <v>388</v>
      </c>
      <c r="F55" s="4">
        <f>'TTD_all data'!D1316</f>
        <v>327</v>
      </c>
      <c r="G55" s="72">
        <f t="shared" ref="G55:I58" si="47">IFERROR(C55/$B55,"")</f>
        <v>0.51608391608391613</v>
      </c>
      <c r="H55" s="72">
        <f t="shared" si="47"/>
        <v>2.6573426573426574E-2</v>
      </c>
      <c r="I55" s="72">
        <f>IFERROR(E55/$B55,"")</f>
        <v>0.54265734265734267</v>
      </c>
      <c r="J55" s="72">
        <f>IFERROR(F55/$B55,"")</f>
        <v>0.45734265734265733</v>
      </c>
      <c r="K55" s="72">
        <f>B55/$B$59</f>
        <v>0.7009803921568627</v>
      </c>
      <c r="L55" s="52">
        <f>'TTD_all data'!F1316</f>
        <v>368</v>
      </c>
      <c r="M55" s="80">
        <f>'TTD_all data'!G1316</f>
        <v>347</v>
      </c>
      <c r="N55" s="72">
        <f>IFERROR(L55/B55,"")</f>
        <v>0.51468531468531464</v>
      </c>
      <c r="O55" s="72">
        <f>IFERROR(M55/B55,"")</f>
        <v>0.4853146853146853</v>
      </c>
    </row>
    <row r="56" spans="1:15" x14ac:dyDescent="0.2">
      <c r="A56" s="28" t="s">
        <v>260</v>
      </c>
      <c r="B56" s="52">
        <f>SUM('TTD_all data'!E1317:E1318)</f>
        <v>251</v>
      </c>
      <c r="C56" s="1">
        <f>SUM('TTD_all data'!B1317:B1318)</f>
        <v>141</v>
      </c>
      <c r="D56" s="1">
        <f>SUM('TTD_all data'!C1317:C1318)</f>
        <v>8</v>
      </c>
      <c r="E56" s="1">
        <f t="shared" si="46"/>
        <v>149</v>
      </c>
      <c r="F56" s="4">
        <f>SUM('TTD_all data'!D1317:D1318)</f>
        <v>102</v>
      </c>
      <c r="G56" s="72">
        <f t="shared" si="47"/>
        <v>0.56175298804780871</v>
      </c>
      <c r="H56" s="72">
        <f t="shared" ref="H56" si="48">ROUNDUP(IFERROR(D56/$B56,""),2)</f>
        <v>0.04</v>
      </c>
      <c r="I56" s="72">
        <f>IFERROR(E56/$B56,"")</f>
        <v>0.59362549800796816</v>
      </c>
      <c r="J56" s="72">
        <f t="shared" ref="J56:J57" si="49">IFERROR(F56/$B56,"")</f>
        <v>0.4063745019920319</v>
      </c>
      <c r="K56" s="72">
        <f>B56/$B$59</f>
        <v>0.24607843137254901</v>
      </c>
      <c r="L56" s="52">
        <f>SUM('TTD_all data'!F1317:F1318)</f>
        <v>138</v>
      </c>
      <c r="M56" s="4">
        <f>SUM('TTD_all data'!G1317:G1318)</f>
        <v>113</v>
      </c>
      <c r="N56" s="72">
        <f>IFERROR(L56/B56,"")</f>
        <v>0.54980079681274896</v>
      </c>
      <c r="O56" s="72">
        <f>IFERROR(M56/B56,"")</f>
        <v>0.45019920318725098</v>
      </c>
    </row>
    <row r="57" spans="1:15" x14ac:dyDescent="0.2">
      <c r="A57" s="56" t="s">
        <v>261</v>
      </c>
      <c r="B57" s="52">
        <f>'TTD_all data'!E1319</f>
        <v>20</v>
      </c>
      <c r="C57" s="1">
        <f>'TTD_all data'!B1319</f>
        <v>8</v>
      </c>
      <c r="D57" s="1">
        <f>'TTD_all data'!C1319</f>
        <v>2</v>
      </c>
      <c r="E57" s="1">
        <f t="shared" si="46"/>
        <v>10</v>
      </c>
      <c r="F57" s="4">
        <f>'TTD_all data'!D1319</f>
        <v>10</v>
      </c>
      <c r="G57" s="72">
        <f t="shared" si="47"/>
        <v>0.4</v>
      </c>
      <c r="H57" s="72">
        <f t="shared" si="47"/>
        <v>0.1</v>
      </c>
      <c r="I57" s="72">
        <f t="shared" si="47"/>
        <v>0.5</v>
      </c>
      <c r="J57" s="72">
        <f t="shared" si="49"/>
        <v>0.5</v>
      </c>
      <c r="K57" s="72">
        <f>B57/$B$59</f>
        <v>1.9607843137254902E-2</v>
      </c>
      <c r="L57" s="52">
        <f>'TTD_all data'!F1319</f>
        <v>8</v>
      </c>
      <c r="M57" s="4">
        <f>'TTD_all data'!G1319</f>
        <v>12</v>
      </c>
      <c r="N57" s="72">
        <f>IFERROR(L57/B57,"")</f>
        <v>0.4</v>
      </c>
      <c r="O57" s="72">
        <f>IFERROR(M57/B57,"")</f>
        <v>0.6</v>
      </c>
    </row>
    <row r="58" spans="1:15" x14ac:dyDescent="0.2">
      <c r="A58" s="28" t="s">
        <v>209</v>
      </c>
      <c r="B58" s="52">
        <f>SUM('TTD_all data'!E1320:E1321)</f>
        <v>34</v>
      </c>
      <c r="C58" s="1">
        <f>SUM('TTD_all data'!B1320,'TTD_all data'!B1321)</f>
        <v>3</v>
      </c>
      <c r="D58" s="1">
        <f>SUM('TTD_all data'!C1320,'TTD_all data'!C1321)</f>
        <v>0</v>
      </c>
      <c r="E58" s="1">
        <f t="shared" si="46"/>
        <v>3</v>
      </c>
      <c r="F58" s="4">
        <f>SUM('TTD_all data'!D1320,'TTD_all data'!D1321)</f>
        <v>31</v>
      </c>
      <c r="G58" s="72">
        <f t="shared" si="47"/>
        <v>8.8235294117647065E-2</v>
      </c>
      <c r="H58" s="72">
        <f t="shared" si="47"/>
        <v>0</v>
      </c>
      <c r="I58" s="72">
        <f t="shared" si="47"/>
        <v>8.8235294117647065E-2</v>
      </c>
      <c r="J58" s="72">
        <f>IFERROR(F58/$B58,"")</f>
        <v>0.91176470588235292</v>
      </c>
      <c r="K58" s="72">
        <f>B58/$B$59</f>
        <v>3.3333333333333333E-2</v>
      </c>
      <c r="L58" s="52">
        <f>SUM('TTD_all data'!F1320,'TTD_all data'!F1321)</f>
        <v>3</v>
      </c>
      <c r="M58" s="4">
        <f>SUM('TTD_all data'!G1320,'TTD_all data'!G1321)</f>
        <v>31</v>
      </c>
      <c r="N58" s="72">
        <f>IFERROR(L58/B58,"")</f>
        <v>8.8235294117647065E-2</v>
      </c>
      <c r="O58" s="72">
        <f>IFERROR(M58/B58,"")</f>
        <v>0.91176470588235292</v>
      </c>
    </row>
    <row r="59" spans="1:15" x14ac:dyDescent="0.2">
      <c r="B59" s="52">
        <f>SUM(B55:B58)</f>
        <v>1020</v>
      </c>
    </row>
    <row r="60" spans="1:15" ht="15" x14ac:dyDescent="0.2">
      <c r="A60" s="27" t="s">
        <v>100</v>
      </c>
      <c r="B60" s="81" t="s">
        <v>238</v>
      </c>
      <c r="C60" s="82" t="s">
        <v>240</v>
      </c>
      <c r="D60" s="81" t="s">
        <v>242</v>
      </c>
      <c r="E60" s="98" t="s">
        <v>240</v>
      </c>
      <c r="F60" s="83" t="s">
        <v>241</v>
      </c>
      <c r="G60" s="94" t="s">
        <v>279</v>
      </c>
      <c r="H60" s="94" t="s">
        <v>280</v>
      </c>
      <c r="I60" s="94"/>
      <c r="J60" s="95" t="s">
        <v>275</v>
      </c>
      <c r="K60" s="94" t="s">
        <v>244</v>
      </c>
      <c r="L60" s="82" t="s">
        <v>243</v>
      </c>
      <c r="M60" s="83" t="s">
        <v>206</v>
      </c>
      <c r="N60" s="84" t="s">
        <v>235</v>
      </c>
      <c r="O60" s="83" t="s">
        <v>236</v>
      </c>
    </row>
    <row r="61" spans="1:15" x14ac:dyDescent="0.2">
      <c r="A61" s="56" t="s">
        <v>265</v>
      </c>
      <c r="B61" s="52">
        <f>SUM('TTD_all data'!E1324:E1326,'TTD_all data'!E1334)</f>
        <v>26</v>
      </c>
      <c r="C61" s="1">
        <f>SUM('TTD_all data'!B1324:B1326,'TTD_all data'!B1334)</f>
        <v>8</v>
      </c>
      <c r="D61" s="1">
        <f>SUM('TTD_all data'!C1324:C1326,'TTD_all data'!C1334)</f>
        <v>1</v>
      </c>
      <c r="E61" s="1">
        <f t="shared" ref="E61:E64" si="50">SUM(C61:D61)</f>
        <v>9</v>
      </c>
      <c r="F61" s="4">
        <f>SUM('TTD_all data'!D1324:D1326,'TTD_all data'!D1334)</f>
        <v>17</v>
      </c>
      <c r="G61" s="72">
        <f t="shared" ref="G61:I64" si="51">IFERROR(C61/$B61,"")</f>
        <v>0.30769230769230771</v>
      </c>
      <c r="H61" s="72">
        <f t="shared" si="51"/>
        <v>3.8461538461538464E-2</v>
      </c>
      <c r="I61" s="72">
        <f>IFERROR(E61/$B61,"")</f>
        <v>0.34615384615384615</v>
      </c>
      <c r="J61" s="72">
        <f>IFERROR(F61/$B61,"")</f>
        <v>0.65384615384615385</v>
      </c>
      <c r="K61" s="72">
        <f>B61/$B$65</f>
        <v>2.5490196078431372E-2</v>
      </c>
      <c r="L61" s="52">
        <f>SUM('TTD_all data'!F1324:F1326,'TTD_all data'!F1334)</f>
        <v>8</v>
      </c>
      <c r="M61" s="80">
        <f>SUM('TTD_all data'!G1324:G1326,'TTD_all data'!G1334)</f>
        <v>18</v>
      </c>
      <c r="N61" s="72">
        <f>IFERROR(L61/B61,"")</f>
        <v>0.30769230769230771</v>
      </c>
      <c r="O61" s="72">
        <f>IFERROR(M61/B61,"")</f>
        <v>0.69230769230769229</v>
      </c>
    </row>
    <row r="62" spans="1:15" x14ac:dyDescent="0.2">
      <c r="A62" s="28" t="s">
        <v>262</v>
      </c>
      <c r="B62" s="52">
        <f>SUM('TTD_all data'!E1327:E1330)</f>
        <v>193</v>
      </c>
      <c r="C62" s="1">
        <f>SUM('TTD_all data'!B1327:B1330)</f>
        <v>72</v>
      </c>
      <c r="D62" s="1">
        <f>SUM('TTD_all data'!C1327:C1330)</f>
        <v>10</v>
      </c>
      <c r="E62" s="1">
        <f t="shared" si="50"/>
        <v>82</v>
      </c>
      <c r="F62" s="4">
        <f>SUM('TTD_all data'!D1327:D1330)</f>
        <v>111</v>
      </c>
      <c r="G62" s="72">
        <f t="shared" si="51"/>
        <v>0.37305699481865284</v>
      </c>
      <c r="H62" s="72">
        <f t="shared" si="51"/>
        <v>5.181347150259067E-2</v>
      </c>
      <c r="I62" s="72">
        <f>IFERROR(E62/$B62,"")</f>
        <v>0.42487046632124353</v>
      </c>
      <c r="J62" s="72">
        <f t="shared" ref="J62:J63" si="52">IFERROR(F62/$B62,"")</f>
        <v>0.57512953367875652</v>
      </c>
      <c r="K62" s="72">
        <f>B62/$B$65</f>
        <v>0.1892156862745098</v>
      </c>
      <c r="L62" s="52">
        <f>SUM('TTD_all data'!F1327:F1330)</f>
        <v>72</v>
      </c>
      <c r="M62" s="4">
        <f>SUM('TTD_all data'!G1327:G1330)</f>
        <v>121</v>
      </c>
      <c r="N62" s="72">
        <f>IFERROR(L62/B62,"")</f>
        <v>0.37305699481865284</v>
      </c>
      <c r="O62" s="72">
        <f>IFERROR(M62/B62,"")</f>
        <v>0.62694300518134716</v>
      </c>
    </row>
    <row r="63" spans="1:15" x14ac:dyDescent="0.2">
      <c r="A63" s="56" t="s">
        <v>263</v>
      </c>
      <c r="B63" s="52">
        <f>'TTD_all data'!E1331</f>
        <v>704</v>
      </c>
      <c r="C63" s="1">
        <f>'TTD_all data'!B1331</f>
        <v>388</v>
      </c>
      <c r="D63" s="1">
        <f>'TTD_all data'!C1331</f>
        <v>17</v>
      </c>
      <c r="E63" s="1">
        <f t="shared" si="50"/>
        <v>405</v>
      </c>
      <c r="F63" s="4">
        <f>'TTD_all data'!D1331</f>
        <v>299</v>
      </c>
      <c r="G63" s="72">
        <f t="shared" si="51"/>
        <v>0.55113636363636365</v>
      </c>
      <c r="H63" s="72">
        <f t="shared" ref="H63" si="53">ROUNDUP(IFERROR(D63/$B63,""),2)</f>
        <v>0.03</v>
      </c>
      <c r="I63" s="72">
        <f t="shared" si="51"/>
        <v>0.57528409090909094</v>
      </c>
      <c r="J63" s="72">
        <f t="shared" si="52"/>
        <v>0.42471590909090912</v>
      </c>
      <c r="K63" s="72">
        <f>B63/$B$65</f>
        <v>0.69019607843137254</v>
      </c>
      <c r="L63" s="52">
        <f>'TTD_all data'!F1331</f>
        <v>387</v>
      </c>
      <c r="M63" s="4">
        <f>'TTD_all data'!G1331</f>
        <v>317</v>
      </c>
      <c r="N63" s="72">
        <f>IFERROR(L63/B63,"")</f>
        <v>0.54971590909090906</v>
      </c>
      <c r="O63" s="72">
        <f>IFERROR(M63/B63,"")</f>
        <v>0.45028409090909088</v>
      </c>
    </row>
    <row r="64" spans="1:15" x14ac:dyDescent="0.2">
      <c r="A64" s="56" t="s">
        <v>264</v>
      </c>
      <c r="B64" s="52">
        <f>SUM('TTD_all data'!E1332:E1333)</f>
        <v>97</v>
      </c>
      <c r="C64" s="1">
        <f>SUM('TTD_all data'!B1332:B1333)</f>
        <v>50</v>
      </c>
      <c r="D64" s="1">
        <f>SUM('TTD_all data'!C1332:C1333)</f>
        <v>5</v>
      </c>
      <c r="E64" s="1">
        <f t="shared" si="50"/>
        <v>55</v>
      </c>
      <c r="F64" s="4">
        <f>SUM('TTD_all data'!D1332:D1333)</f>
        <v>42</v>
      </c>
      <c r="G64" s="72">
        <f t="shared" si="51"/>
        <v>0.51546391752577314</v>
      </c>
      <c r="H64" s="72">
        <f t="shared" si="51"/>
        <v>5.1546391752577317E-2</v>
      </c>
      <c r="I64" s="72">
        <f t="shared" si="51"/>
        <v>0.5670103092783505</v>
      </c>
      <c r="J64" s="72">
        <f>IFERROR(F64/$B64,"")</f>
        <v>0.4329896907216495</v>
      </c>
      <c r="K64" s="72">
        <f>B64/$B$65</f>
        <v>9.509803921568627E-2</v>
      </c>
      <c r="L64" s="52">
        <f>SUM('TTD_all data'!F1332:F1333)</f>
        <v>50</v>
      </c>
      <c r="M64" s="4">
        <f>SUM('TTD_all data'!G1332:G1333)</f>
        <v>47</v>
      </c>
      <c r="N64" s="72">
        <f>IFERROR(L64/B64,"")</f>
        <v>0.51546391752577314</v>
      </c>
      <c r="O64" s="72">
        <f>IFERROR(M64/B64,"")</f>
        <v>0.4845360824742268</v>
      </c>
    </row>
    <row r="65" spans="1:15" x14ac:dyDescent="0.2">
      <c r="B65" s="52">
        <f>SUM(B61:B64)</f>
        <v>1020</v>
      </c>
    </row>
    <row r="67" spans="1:15" ht="15" x14ac:dyDescent="0.2">
      <c r="A67" s="27" t="s">
        <v>88</v>
      </c>
      <c r="B67" s="81" t="s">
        <v>238</v>
      </c>
      <c r="C67" s="82" t="s">
        <v>240</v>
      </c>
      <c r="D67" s="81" t="s">
        <v>242</v>
      </c>
      <c r="E67" s="98" t="s">
        <v>240</v>
      </c>
      <c r="F67" s="83" t="s">
        <v>241</v>
      </c>
      <c r="G67" s="94" t="s">
        <v>279</v>
      </c>
      <c r="H67" s="94" t="s">
        <v>280</v>
      </c>
      <c r="I67" s="94"/>
      <c r="J67" s="95" t="s">
        <v>275</v>
      </c>
      <c r="K67" s="94" t="s">
        <v>244</v>
      </c>
      <c r="L67" s="82" t="s">
        <v>243</v>
      </c>
      <c r="M67" s="83" t="s">
        <v>206</v>
      </c>
      <c r="N67" s="84" t="s">
        <v>235</v>
      </c>
      <c r="O67" s="83" t="s">
        <v>236</v>
      </c>
    </row>
    <row r="68" spans="1:15" x14ac:dyDescent="0.2">
      <c r="A68" s="56" t="s">
        <v>266</v>
      </c>
      <c r="B68" s="52">
        <f>SUM('TTD_all data'!E1337,'TTD_all data'!E1340)</f>
        <v>986</v>
      </c>
      <c r="C68" s="1">
        <f>SUM('TTD_all data'!B1337,'TTD_all data'!B1340)</f>
        <v>515</v>
      </c>
      <c r="D68" s="1">
        <f>SUM('TTD_all data'!C1337,'TTD_all data'!C1340)</f>
        <v>29</v>
      </c>
      <c r="E68" s="1">
        <f t="shared" ref="E68:E70" si="54">SUM(C68:D68)</f>
        <v>544</v>
      </c>
      <c r="F68" s="4">
        <f>SUM('TTD_all data'!D1337,'TTD_all data'!D1340)</f>
        <v>442</v>
      </c>
      <c r="G68" s="72">
        <f t="shared" ref="G68:H70" si="55">IFERROR(C68/$B68,"")</f>
        <v>0.52231237322515212</v>
      </c>
      <c r="H68" s="72">
        <f t="shared" si="55"/>
        <v>2.9411764705882353E-2</v>
      </c>
      <c r="I68" s="72">
        <f>IFERROR(E68/$B68,"")</f>
        <v>0.55172413793103448</v>
      </c>
      <c r="J68" s="72">
        <f t="shared" ref="J68:J70" si="56">IFERROR(F68/$B68,"")</f>
        <v>0.44827586206896552</v>
      </c>
      <c r="K68" s="72">
        <f>B68/$B$71</f>
        <v>0.96666666666666667</v>
      </c>
      <c r="L68" s="52">
        <f>SUM('TTD_all data'!F1337,'TTD_all data'!F1340)</f>
        <v>511</v>
      </c>
      <c r="M68" s="80">
        <f>SUM('TTD_all data'!G1337,'TTD_all data'!G1340)</f>
        <v>475</v>
      </c>
      <c r="N68" s="72">
        <f>IFERROR(L68/B68,"")</f>
        <v>0.51825557809330625</v>
      </c>
      <c r="O68" s="72">
        <f>IFERROR(M68/B68,"")</f>
        <v>0.4817444219066937</v>
      </c>
    </row>
    <row r="69" spans="1:15" x14ac:dyDescent="0.2">
      <c r="A69" s="28" t="s">
        <v>268</v>
      </c>
      <c r="B69" s="52">
        <f>'TTD_all data'!E1338</f>
        <v>10</v>
      </c>
      <c r="C69" s="1">
        <f>'TTD_all data'!B1338</f>
        <v>3</v>
      </c>
      <c r="D69" s="1">
        <f>'TTD_all data'!C1338</f>
        <v>0</v>
      </c>
      <c r="E69" s="1">
        <f t="shared" si="54"/>
        <v>3</v>
      </c>
      <c r="F69" s="4">
        <f>'TTD_all data'!D1338</f>
        <v>7</v>
      </c>
      <c r="G69" s="72">
        <f t="shared" si="55"/>
        <v>0.3</v>
      </c>
      <c r="H69" s="72">
        <f t="shared" si="55"/>
        <v>0</v>
      </c>
      <c r="I69" s="72">
        <f t="shared" ref="I69:I70" si="57">IFERROR(E69/$B69,"")</f>
        <v>0.3</v>
      </c>
      <c r="J69" s="72">
        <f t="shared" si="56"/>
        <v>0.7</v>
      </c>
      <c r="K69" s="72">
        <f>B69/$B$71</f>
        <v>9.8039215686274508E-3</v>
      </c>
      <c r="L69" s="52">
        <f>'TTD_all data'!F1338</f>
        <v>3</v>
      </c>
      <c r="M69" s="4">
        <f>'TTD_all data'!G1338</f>
        <v>7</v>
      </c>
      <c r="N69" s="72">
        <f>IFERROR(L69/B69,"")</f>
        <v>0.3</v>
      </c>
      <c r="O69" s="72">
        <f>IFERROR(M69/B69,"")</f>
        <v>0.7</v>
      </c>
    </row>
    <row r="70" spans="1:15" x14ac:dyDescent="0.2">
      <c r="A70" s="56" t="s">
        <v>267</v>
      </c>
      <c r="B70" s="52">
        <f>SUM('TTD_all data'!E1339,'TTD_all data'!E1341)</f>
        <v>24</v>
      </c>
      <c r="C70" s="1">
        <f>SUM('TTD_all data'!B1339,'TTD_all data'!B1341)</f>
        <v>3</v>
      </c>
      <c r="D70" s="1">
        <f>SUM('TTD_all data'!C1339,'TTD_all data'!C1341)</f>
        <v>0</v>
      </c>
      <c r="E70" s="1">
        <f t="shared" si="54"/>
        <v>3</v>
      </c>
      <c r="F70" s="4">
        <f>SUM('TTD_all data'!D1339,'TTD_all data'!D1341)</f>
        <v>21</v>
      </c>
      <c r="G70" s="72">
        <f t="shared" si="55"/>
        <v>0.125</v>
      </c>
      <c r="H70" s="72">
        <f t="shared" si="55"/>
        <v>0</v>
      </c>
      <c r="I70" s="72">
        <f t="shared" si="57"/>
        <v>0.125</v>
      </c>
      <c r="J70" s="72">
        <f t="shared" si="56"/>
        <v>0.875</v>
      </c>
      <c r="K70" s="72">
        <f>B70/$B$71</f>
        <v>2.3529411764705882E-2</v>
      </c>
      <c r="L70" s="52">
        <f>SUM('TTD_all data'!F1339,'TTD_all data'!F1341)</f>
        <v>3</v>
      </c>
      <c r="M70" s="4">
        <f>SUM('TTD_all data'!G1339,'TTD_all data'!G1341)</f>
        <v>21</v>
      </c>
      <c r="N70" s="72">
        <f>IFERROR(L70/B70,"")</f>
        <v>0.125</v>
      </c>
      <c r="O70" s="72">
        <f>IFERROR(M70/B70,"")</f>
        <v>0.875</v>
      </c>
    </row>
    <row r="71" spans="1:15" x14ac:dyDescent="0.2">
      <c r="B71" s="52">
        <f>SUM(B68:B70)</f>
        <v>1020</v>
      </c>
    </row>
    <row r="72" spans="1:15" ht="15" x14ac:dyDescent="0.2">
      <c r="A72" s="27" t="s">
        <v>82</v>
      </c>
      <c r="B72" s="81" t="s">
        <v>238</v>
      </c>
      <c r="C72" s="82" t="s">
        <v>240</v>
      </c>
      <c r="D72" s="81" t="s">
        <v>242</v>
      </c>
      <c r="E72" s="98" t="s">
        <v>240</v>
      </c>
      <c r="F72" s="83" t="s">
        <v>241</v>
      </c>
      <c r="G72" s="94" t="s">
        <v>279</v>
      </c>
      <c r="H72" s="94" t="s">
        <v>280</v>
      </c>
      <c r="I72" s="94"/>
      <c r="J72" s="95" t="s">
        <v>275</v>
      </c>
      <c r="K72" s="94" t="s">
        <v>244</v>
      </c>
      <c r="L72" s="82" t="s">
        <v>243</v>
      </c>
      <c r="M72" s="83" t="s">
        <v>206</v>
      </c>
      <c r="N72" s="84" t="s">
        <v>235</v>
      </c>
      <c r="O72" s="83" t="s">
        <v>236</v>
      </c>
    </row>
    <row r="73" spans="1:15" x14ac:dyDescent="0.2">
      <c r="A73" s="56" t="s">
        <v>272</v>
      </c>
      <c r="B73" s="52">
        <f>SUM('TTD_all data'!E1344:E1346)</f>
        <v>140</v>
      </c>
      <c r="C73" s="1">
        <f>SUM('TTD_all data'!B1344:B1346)</f>
        <v>42</v>
      </c>
      <c r="D73" s="1">
        <f>SUM('TTD_all data'!C1344:C1346)</f>
        <v>3</v>
      </c>
      <c r="E73" s="1">
        <f t="shared" ref="E73:E76" si="58">SUM(C73:D73)</f>
        <v>45</v>
      </c>
      <c r="F73" s="4">
        <f>SUM('TTD_all data'!D1344:D1346)</f>
        <v>95</v>
      </c>
      <c r="G73" s="72">
        <f t="shared" ref="G73:I76" si="59">IFERROR(C73/$B73,"")</f>
        <v>0.3</v>
      </c>
      <c r="H73" s="72">
        <f t="shared" si="59"/>
        <v>2.1428571428571429E-2</v>
      </c>
      <c r="I73" s="72">
        <f>IFERROR(E73/$B73,"")</f>
        <v>0.32142857142857145</v>
      </c>
      <c r="J73" s="72">
        <f t="shared" ref="J73:J76" si="60">IFERROR(F73/$B73,"")</f>
        <v>0.6785714285714286</v>
      </c>
      <c r="K73" s="72">
        <f>B73/$B$77</f>
        <v>0.13725490196078433</v>
      </c>
      <c r="L73" s="52">
        <f>SUM('TTD_all data'!F1344:F1346)</f>
        <v>42</v>
      </c>
      <c r="M73" s="80">
        <f>SUM('TTD_all data'!G1344:G1346)</f>
        <v>98</v>
      </c>
      <c r="N73" s="72">
        <f>IFERROR(L73/B73,"")</f>
        <v>0.3</v>
      </c>
      <c r="O73" s="72">
        <f>IFERROR(M73/B73,"")</f>
        <v>0.7</v>
      </c>
    </row>
    <row r="74" spans="1:15" x14ac:dyDescent="0.2">
      <c r="A74" s="28" t="s">
        <v>269</v>
      </c>
      <c r="B74" s="52">
        <f>SUM('TTD_all data'!E1347:E1348)</f>
        <v>213</v>
      </c>
      <c r="C74" s="1">
        <f>SUM('TTD_all data'!B1347:B1348)</f>
        <v>111</v>
      </c>
      <c r="D74" s="1">
        <f>SUM('TTD_all data'!C1347:C1348)</f>
        <v>5</v>
      </c>
      <c r="E74" s="1">
        <f t="shared" si="58"/>
        <v>116</v>
      </c>
      <c r="F74" s="4">
        <f>SUM('TTD_all data'!D1347:D1348)</f>
        <v>97</v>
      </c>
      <c r="G74" s="72">
        <f t="shared" si="59"/>
        <v>0.52112676056338025</v>
      </c>
      <c r="H74" s="72">
        <f t="shared" si="59"/>
        <v>2.3474178403755867E-2</v>
      </c>
      <c r="I74" s="72">
        <f t="shared" si="59"/>
        <v>0.54460093896713613</v>
      </c>
      <c r="J74" s="72">
        <f t="shared" si="60"/>
        <v>0.45539906103286387</v>
      </c>
      <c r="K74" s="72">
        <f>B74/$B$77</f>
        <v>0.20882352941176471</v>
      </c>
      <c r="L74" s="52">
        <f>SUM('TTD_all data'!F1347:F1348)</f>
        <v>110</v>
      </c>
      <c r="M74" s="4">
        <f>SUM('TTD_all data'!G1347:G1348)</f>
        <v>103</v>
      </c>
      <c r="N74" s="72">
        <f>IFERROR(L74/B74,"")</f>
        <v>0.51643192488262912</v>
      </c>
      <c r="O74" s="72">
        <f>IFERROR(M74/B74,"")</f>
        <v>0.48356807511737088</v>
      </c>
    </row>
    <row r="75" spans="1:15" x14ac:dyDescent="0.2">
      <c r="A75" s="56" t="s">
        <v>270</v>
      </c>
      <c r="B75" s="52">
        <f>'TTD_all data'!E1349</f>
        <v>298</v>
      </c>
      <c r="C75" s="1">
        <f>'TTD_all data'!B1349</f>
        <v>142</v>
      </c>
      <c r="D75" s="1">
        <f>'TTD_all data'!C1349</f>
        <v>11</v>
      </c>
      <c r="E75" s="1">
        <f t="shared" si="58"/>
        <v>153</v>
      </c>
      <c r="F75" s="4">
        <f>'TTD_all data'!D1349</f>
        <v>145</v>
      </c>
      <c r="G75" s="72">
        <f t="shared" si="59"/>
        <v>0.47651006711409394</v>
      </c>
      <c r="H75" s="72">
        <f>ROUNDDOWN(IFERROR(D75/$B75,""),2)</f>
        <v>0.03</v>
      </c>
      <c r="I75" s="72">
        <f t="shared" si="59"/>
        <v>0.51342281879194629</v>
      </c>
      <c r="J75" s="72">
        <f t="shared" si="60"/>
        <v>0.48657718120805371</v>
      </c>
      <c r="K75" s="72">
        <f>B75/$B$77</f>
        <v>0.29215686274509806</v>
      </c>
      <c r="L75" s="52">
        <f>'TTD_all data'!F1349</f>
        <v>142</v>
      </c>
      <c r="M75" s="4">
        <f>'TTD_all data'!G1349</f>
        <v>156</v>
      </c>
      <c r="N75" s="72">
        <f>ROUNDUP(IFERROR(L75/B75,""),2)</f>
        <v>0.48</v>
      </c>
      <c r="O75" s="72">
        <f>IFERROR(M75/B75,"")</f>
        <v>0.52348993288590606</v>
      </c>
    </row>
    <row r="76" spans="1:15" x14ac:dyDescent="0.2">
      <c r="A76" s="56" t="s">
        <v>271</v>
      </c>
      <c r="B76" s="52">
        <f>SUM('TTD_all data'!E1350:E1351)</f>
        <v>369</v>
      </c>
      <c r="C76" s="1">
        <f>SUM('TTD_all data'!B1350:B1351)</f>
        <v>223</v>
      </c>
      <c r="D76" s="1">
        <f>SUM('TTD_all data'!C1350:C1351)</f>
        <v>13</v>
      </c>
      <c r="E76" s="1">
        <f t="shared" si="58"/>
        <v>236</v>
      </c>
      <c r="F76" s="4">
        <f>SUM('TTD_all data'!D1350:D1351)</f>
        <v>133</v>
      </c>
      <c r="G76" s="72">
        <f t="shared" si="59"/>
        <v>0.60433604336043356</v>
      </c>
      <c r="H76" s="72">
        <f>ROUNDUP(IFERROR(D76/$B76,""),2)</f>
        <v>0.04</v>
      </c>
      <c r="I76" s="72">
        <f>IFERROR(E76/$B76,"")</f>
        <v>0.63956639566395668</v>
      </c>
      <c r="J76" s="72">
        <f t="shared" si="60"/>
        <v>0.36043360433604338</v>
      </c>
      <c r="K76" s="72">
        <f>B76/$B$77</f>
        <v>0.36176470588235293</v>
      </c>
      <c r="L76" s="52">
        <f>SUM('TTD_all data'!F1350:F1351)</f>
        <v>223</v>
      </c>
      <c r="M76" s="4">
        <f>SUM('TTD_all data'!G1350:G1351)</f>
        <v>146</v>
      </c>
      <c r="N76" s="72">
        <f>IFERROR(L76/B76,"")</f>
        <v>0.60433604336043356</v>
      </c>
      <c r="O76" s="72">
        <f>IFERROR(M76/B76,"")</f>
        <v>0.39566395663956638</v>
      </c>
    </row>
    <row r="77" spans="1:15" x14ac:dyDescent="0.2">
      <c r="B77" s="52">
        <f>SUM(B73:B76)</f>
        <v>1020</v>
      </c>
    </row>
    <row r="78" spans="1:15" ht="15" x14ac:dyDescent="0.2">
      <c r="A78" s="27" t="s">
        <v>72</v>
      </c>
      <c r="B78" s="64" t="s">
        <v>225</v>
      </c>
      <c r="C78" s="65" t="s">
        <v>240</v>
      </c>
      <c r="D78" s="65" t="s">
        <v>222</v>
      </c>
      <c r="E78" s="98" t="s">
        <v>240</v>
      </c>
      <c r="F78" s="65" t="s">
        <v>241</v>
      </c>
      <c r="G78" s="96" t="s">
        <v>223</v>
      </c>
      <c r="H78" s="96" t="s">
        <v>281</v>
      </c>
      <c r="I78" s="96"/>
      <c r="J78" s="96" t="s">
        <v>224</v>
      </c>
      <c r="K78" s="94" t="s">
        <v>244</v>
      </c>
      <c r="L78" s="82" t="s">
        <v>243</v>
      </c>
      <c r="M78" s="83" t="s">
        <v>206</v>
      </c>
      <c r="N78" s="84" t="s">
        <v>235</v>
      </c>
      <c r="O78" s="83" t="s">
        <v>236</v>
      </c>
    </row>
    <row r="79" spans="1:15" x14ac:dyDescent="0.2">
      <c r="A79" s="85" t="s">
        <v>226</v>
      </c>
      <c r="B79" s="52">
        <f>SUM('TTD_all data'!E1359:E1362,'TTD_all data'!E1364)</f>
        <v>674</v>
      </c>
      <c r="C79" s="1">
        <f>SUM('TTD_all data'!B1359:B1362,'TTD_all data'!B1364)</f>
        <v>347</v>
      </c>
      <c r="D79" s="1">
        <f>SUM('TTD_all data'!C1359:C1362,'TTD_all data'!C1364)</f>
        <v>20</v>
      </c>
      <c r="E79" s="1">
        <f t="shared" ref="E79:E83" si="61">SUM(C79:D79)</f>
        <v>367</v>
      </c>
      <c r="F79" s="4">
        <f>SUM('TTD_all data'!D1359:D1362,'TTD_all data'!D1364)</f>
        <v>307</v>
      </c>
      <c r="G79" s="72">
        <f t="shared" ref="G79:I82" si="62">IFERROR(C79/$B79,"")</f>
        <v>0.51483679525222548</v>
      </c>
      <c r="H79" s="72">
        <f t="shared" si="62"/>
        <v>2.967359050445104E-2</v>
      </c>
      <c r="I79" s="72">
        <f>IFERROR(E79/$B79,"")</f>
        <v>0.54451038575667654</v>
      </c>
      <c r="J79" s="72">
        <f t="shared" ref="J79:J82" si="63">IFERROR(F79/$B79,"")</f>
        <v>0.45548961424332346</v>
      </c>
      <c r="K79" s="72">
        <f>B79/$B$84</f>
        <v>0.66078431372549018</v>
      </c>
      <c r="L79" s="52">
        <f>SUM('TTD_all data'!F1359:F1362,'TTD_all data'!F1364)</f>
        <v>343</v>
      </c>
      <c r="M79" s="80">
        <f>SUM('TTD_all data'!G1359:G1362,'TTD_all data'!G1364)</f>
        <v>331</v>
      </c>
      <c r="N79" s="72">
        <f>IFERROR(L79/B79,"")</f>
        <v>0.50890207715133529</v>
      </c>
      <c r="O79" s="72">
        <f>IFERROR(M79/B79,"")</f>
        <v>0.49109792284866471</v>
      </c>
    </row>
    <row r="80" spans="1:15" x14ac:dyDescent="0.2">
      <c r="A80" s="86" t="s">
        <v>227</v>
      </c>
      <c r="B80" s="52">
        <f>SUM('TTD_all data'!E1355:E1356,'TTD_all data'!E1357:E1358,'TTD_all data'!E1363,'TTD_all data'!E1365)</f>
        <v>290</v>
      </c>
      <c r="C80" s="1">
        <f>SUM('TTD_all data'!B1355:B1356,'TTD_all data'!B1357:B1358,'TTD_all data'!B1363,'TTD_all data'!B1365)</f>
        <v>160</v>
      </c>
      <c r="D80" s="1">
        <f>SUM('TTD_all data'!C1355:C1356,'TTD_all data'!C1357:C1358,'TTD_all data'!C1363,'TTD_all data'!C1365)</f>
        <v>7</v>
      </c>
      <c r="E80" s="1">
        <f t="shared" si="61"/>
        <v>167</v>
      </c>
      <c r="F80" s="4">
        <f>SUM('TTD_all data'!D1355:D1356,'TTD_all data'!D1357:D1358,'TTD_all data'!D1363,'TTD_all data'!D1365)</f>
        <v>123</v>
      </c>
      <c r="G80" s="72">
        <f t="shared" si="62"/>
        <v>0.55172413793103448</v>
      </c>
      <c r="H80" s="72">
        <f t="shared" ref="H80" si="64">ROUNDUP(IFERROR(D80/$B80,""),2)</f>
        <v>0.03</v>
      </c>
      <c r="I80" s="72">
        <f t="shared" si="62"/>
        <v>0.57586206896551728</v>
      </c>
      <c r="J80" s="72">
        <f t="shared" si="63"/>
        <v>0.42413793103448277</v>
      </c>
      <c r="K80" s="72">
        <f>B80/$B$84</f>
        <v>0.28431372549019607</v>
      </c>
      <c r="L80" s="52">
        <f>SUM('TTD_all data'!F1355:F1356,'TTD_all data'!F1357:F1358,'TTD_all data'!F1363,'TTD_all data'!F1365)</f>
        <v>160</v>
      </c>
      <c r="M80" s="4">
        <f>SUM('TTD_all data'!G1355:G1356,'TTD_all data'!G1357:G1358,'TTD_all data'!G1363,'TTD_all data'!G1365)</f>
        <v>130</v>
      </c>
      <c r="N80" s="72">
        <f>IFERROR(L80/B80,"")</f>
        <v>0.55172413793103448</v>
      </c>
      <c r="O80" s="72">
        <f>IFERROR(M80/B80,"")</f>
        <v>0.44827586206896552</v>
      </c>
    </row>
    <row r="81" spans="1:15" x14ac:dyDescent="0.2">
      <c r="A81" s="87" t="s">
        <v>57</v>
      </c>
      <c r="B81" s="52">
        <f>SUM('TTD_all data'!E1354,'TTD_all data'!E1367)</f>
        <v>18</v>
      </c>
      <c r="C81" s="1">
        <f>SUM('TTD_all data'!B1354,'TTD_all data'!B1367)</f>
        <v>5</v>
      </c>
      <c r="D81" s="1">
        <f>SUM('TTD_all data'!C1354,'TTD_all data'!C1367)</f>
        <v>0</v>
      </c>
      <c r="E81" s="1">
        <f t="shared" si="61"/>
        <v>5</v>
      </c>
      <c r="F81" s="4">
        <f>SUM('TTD_all data'!D1354,'TTD_all data'!D1367)</f>
        <v>13</v>
      </c>
      <c r="G81" s="72">
        <f t="shared" si="62"/>
        <v>0.27777777777777779</v>
      </c>
      <c r="H81" s="72">
        <f t="shared" si="62"/>
        <v>0</v>
      </c>
      <c r="I81" s="72">
        <f t="shared" si="62"/>
        <v>0.27777777777777779</v>
      </c>
      <c r="J81" s="72">
        <f t="shared" si="63"/>
        <v>0.72222222222222221</v>
      </c>
      <c r="K81" s="72">
        <f>B81/$B$84</f>
        <v>1.7647058823529412E-2</v>
      </c>
      <c r="L81" s="52">
        <f>SUM('TTD_all data'!F1354,'TTD_all data'!F1367)</f>
        <v>5</v>
      </c>
      <c r="M81" s="4">
        <f>SUM('TTD_all data'!G1354,'TTD_all data'!G1367)</f>
        <v>13</v>
      </c>
      <c r="N81" s="72">
        <f>IFERROR(L81/B81,"")</f>
        <v>0.27777777777777779</v>
      </c>
      <c r="O81" s="72">
        <f>IFERROR(M81/B81,"")</f>
        <v>0.72222222222222221</v>
      </c>
    </row>
    <row r="82" spans="1:15" x14ac:dyDescent="0.2">
      <c r="A82" s="88" t="s">
        <v>273</v>
      </c>
      <c r="B82" s="52">
        <f>SUM('TTD_all data'!E1366,'TTD_all data'!E1368:E1373)</f>
        <v>7</v>
      </c>
      <c r="C82" s="1">
        <f>SUM('TTD_all data'!B1366,'TTD_all data'!B1368:B1373)</f>
        <v>4</v>
      </c>
      <c r="D82" s="1">
        <f>SUM('TTD_all data'!C1366,'TTD_all data'!C1368:C1373)</f>
        <v>0</v>
      </c>
      <c r="E82" s="1">
        <f t="shared" si="61"/>
        <v>4</v>
      </c>
      <c r="F82" s="4">
        <f>SUM('TTD_all data'!D1366,'TTD_all data'!D1368:D1373)</f>
        <v>3</v>
      </c>
      <c r="G82" s="72">
        <f t="shared" si="62"/>
        <v>0.5714285714285714</v>
      </c>
      <c r="H82" s="72">
        <f t="shared" si="62"/>
        <v>0</v>
      </c>
      <c r="I82" s="72">
        <f>IFERROR(E82/$B82,"")</f>
        <v>0.5714285714285714</v>
      </c>
      <c r="J82" s="72">
        <f t="shared" si="63"/>
        <v>0.42857142857142855</v>
      </c>
      <c r="K82" s="72">
        <f>B82/$B$84</f>
        <v>6.8627450980392156E-3</v>
      </c>
      <c r="L82" s="52">
        <f>SUM('TTD_all data'!F1366,'TTD_all data'!F1368:F1373)</f>
        <v>4</v>
      </c>
      <c r="M82" s="4">
        <f>SUM('TTD_all data'!G1366,'TTD_all data'!G1368:G1373)</f>
        <v>3</v>
      </c>
      <c r="N82" s="72">
        <f>IFERROR(L82/B82,"")</f>
        <v>0.5714285714285714</v>
      </c>
      <c r="O82" s="72">
        <f>IFERROR(M82/B82,"")</f>
        <v>0.42857142857142855</v>
      </c>
    </row>
    <row r="83" spans="1:15" x14ac:dyDescent="0.2">
      <c r="A83" s="53" t="s">
        <v>0</v>
      </c>
      <c r="B83" s="52">
        <f>SUM('TTD_all data'!E1374:E1375)</f>
        <v>31</v>
      </c>
      <c r="C83" s="1">
        <f>SUM('TTD_all data'!B1374:B1375)</f>
        <v>5</v>
      </c>
      <c r="D83" s="1">
        <f>SUM('TTD_all data'!C1374:C1375)</f>
        <v>2</v>
      </c>
      <c r="E83" s="1">
        <f t="shared" si="61"/>
        <v>7</v>
      </c>
      <c r="F83" s="4">
        <f>SUM('TTD_all data'!D1374:D1375)</f>
        <v>24</v>
      </c>
      <c r="G83" s="72">
        <f>IFERROR(C83/$B83,"")</f>
        <v>0.16129032258064516</v>
      </c>
      <c r="H83" s="72">
        <f t="shared" ref="H83" si="65">ROUNDUP(IFERROR(D83/$B83,""),2)</f>
        <v>6.9999999999999993E-2</v>
      </c>
      <c r="I83" s="72">
        <f>IFERROR(E83/$B83,"")</f>
        <v>0.22580645161290322</v>
      </c>
      <c r="J83" s="72">
        <f t="shared" ref="J83" si="66">IFERROR(F83/$B83,"")</f>
        <v>0.77419354838709675</v>
      </c>
      <c r="K83" s="72">
        <f>B83/$B$84</f>
        <v>3.0392156862745098E-2</v>
      </c>
      <c r="L83" s="52">
        <f>SUM('TTD_all data'!F1374:F1375)</f>
        <v>5</v>
      </c>
      <c r="M83" s="4">
        <f>SUM('TTD_all data'!G1374:G1375)</f>
        <v>26</v>
      </c>
      <c r="N83" s="72">
        <f>IFERROR(L83/B83,"")</f>
        <v>0.16129032258064516</v>
      </c>
      <c r="O83" s="72">
        <f>IFERROR(M83/B83,"")</f>
        <v>0.83870967741935487</v>
      </c>
    </row>
    <row r="84" spans="1:15" x14ac:dyDescent="0.2">
      <c r="B84" s="52">
        <f>SUM(B79:B83)</f>
        <v>1020</v>
      </c>
    </row>
    <row r="85" spans="1:15" ht="15" x14ac:dyDescent="0.2">
      <c r="A85" s="27" t="s">
        <v>49</v>
      </c>
      <c r="B85" s="81" t="s">
        <v>238</v>
      </c>
      <c r="C85" s="82" t="s">
        <v>240</v>
      </c>
      <c r="D85" s="81" t="s">
        <v>242</v>
      </c>
      <c r="E85" s="98" t="s">
        <v>240</v>
      </c>
      <c r="F85" s="83" t="s">
        <v>241</v>
      </c>
      <c r="G85" s="94" t="s">
        <v>279</v>
      </c>
      <c r="H85" s="94" t="s">
        <v>280</v>
      </c>
      <c r="I85" s="94"/>
      <c r="J85" s="95" t="s">
        <v>275</v>
      </c>
      <c r="K85" s="94" t="s">
        <v>244</v>
      </c>
      <c r="L85" s="82" t="s">
        <v>243</v>
      </c>
      <c r="M85" s="83" t="s">
        <v>206</v>
      </c>
      <c r="N85" s="84" t="s">
        <v>235</v>
      </c>
      <c r="O85" s="83" t="s">
        <v>236</v>
      </c>
    </row>
    <row r="86" spans="1:15" x14ac:dyDescent="0.2">
      <c r="A86" s="56" t="s">
        <v>229</v>
      </c>
      <c r="B86" s="52">
        <f>'TTD_all data'!E1378</f>
        <v>249</v>
      </c>
      <c r="C86" s="1">
        <f>'TTD_all data'!B1378</f>
        <v>131</v>
      </c>
      <c r="D86" s="1">
        <f>'TTD_all data'!C1378</f>
        <v>8</v>
      </c>
      <c r="E86" s="1">
        <f>SUM(C86:D86)</f>
        <v>139</v>
      </c>
      <c r="F86" s="4">
        <f>'TTD_all data'!D1378</f>
        <v>110</v>
      </c>
      <c r="G86" s="72">
        <f t="shared" ref="G86:I88" si="67">IFERROR(C86/$B86,"")</f>
        <v>0.52610441767068272</v>
      </c>
      <c r="H86" s="72">
        <f t="shared" si="67"/>
        <v>3.2128514056224897E-2</v>
      </c>
      <c r="I86" s="72">
        <f>IFERROR(E86/$B86,"")</f>
        <v>0.55823293172690758</v>
      </c>
      <c r="J86" s="72">
        <f t="shared" ref="J86:J88" si="68">IFERROR(F86/$B86,"")</f>
        <v>0.44176706827309237</v>
      </c>
      <c r="K86" s="72">
        <f>B86/$B$89</f>
        <v>0.24411764705882352</v>
      </c>
      <c r="L86" s="52">
        <f>'TTD_all data'!F1378</f>
        <v>131</v>
      </c>
      <c r="M86" s="80">
        <f>'TTD_all data'!G1378</f>
        <v>118</v>
      </c>
      <c r="N86" s="72">
        <f>IFERROR(L86/B86,"")</f>
        <v>0.52610441767068272</v>
      </c>
      <c r="O86" s="72">
        <f>IFERROR(M86/B86,"")</f>
        <v>0.47389558232931728</v>
      </c>
    </row>
    <row r="87" spans="1:15" x14ac:dyDescent="0.2">
      <c r="A87" s="28" t="s">
        <v>230</v>
      </c>
      <c r="B87" s="52">
        <f>'TTD_all data'!E1379</f>
        <v>739</v>
      </c>
      <c r="C87" s="1">
        <f>'TTD_all data'!B1379</f>
        <v>370</v>
      </c>
      <c r="D87" s="1">
        <f>'TTD_all data'!C1379</f>
        <v>21</v>
      </c>
      <c r="E87" s="1">
        <f t="shared" ref="E87:E88" si="69">SUM(C87:D87)</f>
        <v>391</v>
      </c>
      <c r="F87" s="4">
        <f>'TTD_all data'!D1379</f>
        <v>348</v>
      </c>
      <c r="G87" s="72">
        <f t="shared" si="67"/>
        <v>0.50067658998646825</v>
      </c>
      <c r="H87" s="72">
        <f t="shared" si="67"/>
        <v>2.8416779431664412E-2</v>
      </c>
      <c r="I87" s="72">
        <f t="shared" si="67"/>
        <v>0.52909336941813256</v>
      </c>
      <c r="J87" s="72">
        <f t="shared" si="68"/>
        <v>0.47090663058186738</v>
      </c>
      <c r="K87" s="72">
        <f>B87/$B$89</f>
        <v>0.72450980392156861</v>
      </c>
      <c r="L87" s="52">
        <f>'TTD_all data'!F1379</f>
        <v>366</v>
      </c>
      <c r="M87" s="4">
        <f>'TTD_all data'!G1379</f>
        <v>373</v>
      </c>
      <c r="N87" s="72">
        <f>IFERROR(L87/B87,"")</f>
        <v>0.49526387009472261</v>
      </c>
      <c r="O87" s="72">
        <f>IFERROR(M87/B87,"")</f>
        <v>0.50473612990527739</v>
      </c>
    </row>
    <row r="88" spans="1:15" x14ac:dyDescent="0.2">
      <c r="A88" s="56" t="s">
        <v>274</v>
      </c>
      <c r="B88" s="52">
        <f>SUM('TTD_all data'!E1380:E1383)</f>
        <v>32</v>
      </c>
      <c r="C88" s="1">
        <f>SUM('TTD_all data'!B1380:B1383)</f>
        <v>20</v>
      </c>
      <c r="D88" s="1">
        <f>SUM('TTD_all data'!C1380:C1383)</f>
        <v>0</v>
      </c>
      <c r="E88" s="1">
        <f t="shared" si="69"/>
        <v>20</v>
      </c>
      <c r="F88" s="4">
        <f>SUM('TTD_all data'!D1380:D1383)</f>
        <v>12</v>
      </c>
      <c r="G88" s="72">
        <f t="shared" si="67"/>
        <v>0.625</v>
      </c>
      <c r="H88" s="72">
        <f t="shared" si="67"/>
        <v>0</v>
      </c>
      <c r="I88" s="72">
        <f t="shared" si="67"/>
        <v>0.625</v>
      </c>
      <c r="J88" s="72">
        <f t="shared" si="68"/>
        <v>0.375</v>
      </c>
      <c r="K88" s="72">
        <f>B88/$B$89</f>
        <v>3.1372549019607843E-2</v>
      </c>
      <c r="L88" s="52">
        <f>SUM('TTD_all data'!F1380:F1383)</f>
        <v>20</v>
      </c>
      <c r="M88" s="4">
        <f>SUM('TTD_all data'!G1380:G1383)</f>
        <v>12</v>
      </c>
      <c r="N88" s="72">
        <f>IFERROR(L88/B88,"")</f>
        <v>0.625</v>
      </c>
      <c r="O88" s="72">
        <f>IFERROR(M88/B88,"")</f>
        <v>0.375</v>
      </c>
    </row>
    <row r="89" spans="1:15" x14ac:dyDescent="0.2">
      <c r="B89" s="52">
        <f>SUM(B86:B88)</f>
        <v>1020</v>
      </c>
    </row>
    <row r="91" spans="1:15" ht="15" x14ac:dyDescent="0.2">
      <c r="A91" s="27" t="s">
        <v>34</v>
      </c>
      <c r="B91" s="81" t="s">
        <v>238</v>
      </c>
      <c r="C91" s="82" t="s">
        <v>240</v>
      </c>
      <c r="D91" s="81" t="s">
        <v>242</v>
      </c>
      <c r="E91" s="98" t="s">
        <v>240</v>
      </c>
      <c r="F91" s="83" t="s">
        <v>241</v>
      </c>
      <c r="G91" s="94" t="s">
        <v>279</v>
      </c>
      <c r="H91" s="94" t="s">
        <v>280</v>
      </c>
      <c r="I91" s="94"/>
      <c r="J91" s="95" t="s">
        <v>275</v>
      </c>
      <c r="K91" s="94" t="s">
        <v>244</v>
      </c>
      <c r="L91" s="82" t="s">
        <v>243</v>
      </c>
      <c r="M91" s="83" t="s">
        <v>206</v>
      </c>
      <c r="N91" s="84" t="s">
        <v>235</v>
      </c>
      <c r="O91" s="83" t="s">
        <v>236</v>
      </c>
    </row>
    <row r="92" spans="1:15" x14ac:dyDescent="0.2">
      <c r="A92" s="59" t="s">
        <v>33</v>
      </c>
      <c r="B92" s="52">
        <f>'TTD_all data'!E1386</f>
        <v>6</v>
      </c>
      <c r="C92" s="1">
        <f>'TTD_all data'!B1386</f>
        <v>0</v>
      </c>
      <c r="D92" s="1">
        <f>'TTD_all data'!C1386</f>
        <v>0</v>
      </c>
      <c r="E92" s="1">
        <f t="shared" ref="E92:E100" si="70">SUM(C92:D92)</f>
        <v>0</v>
      </c>
      <c r="F92" s="4">
        <f>'TTD_all data'!D1386</f>
        <v>6</v>
      </c>
      <c r="G92" s="72">
        <f t="shared" ref="G92:G100" si="71">IFERROR(C92/$B92,"")</f>
        <v>0</v>
      </c>
      <c r="H92" s="72">
        <f t="shared" ref="H92:H100" si="72">IFERROR(D92/$B92,"")</f>
        <v>0</v>
      </c>
      <c r="I92" s="72">
        <f>IFERROR(E92/$B92,"")</f>
        <v>0</v>
      </c>
      <c r="J92" s="72">
        <f>IFERROR(F92/$B92,"")</f>
        <v>1</v>
      </c>
      <c r="K92" s="72">
        <f t="shared" ref="K92:K100" si="73">B92/$B$101</f>
        <v>5.8823529411764705E-3</v>
      </c>
      <c r="L92" s="52">
        <f>'TTD_all data'!F1386</f>
        <v>0</v>
      </c>
      <c r="M92" s="80">
        <f>'TTD_all data'!G1386</f>
        <v>6</v>
      </c>
      <c r="N92" s="72">
        <f t="shared" ref="N92:N100" si="74">IFERROR(L92/B92,"")</f>
        <v>0</v>
      </c>
      <c r="O92" s="72">
        <f t="shared" ref="O92:O100" si="75">IFERROR(M92/B92,"")</f>
        <v>1</v>
      </c>
    </row>
    <row r="93" spans="1:15" x14ac:dyDescent="0.2">
      <c r="A93" s="28" t="s">
        <v>32</v>
      </c>
      <c r="B93" s="52">
        <f>'TTD_all data'!E1387</f>
        <v>9</v>
      </c>
      <c r="C93" s="1">
        <f>'TTD_all data'!B1387</f>
        <v>2</v>
      </c>
      <c r="D93" s="1">
        <f>'TTD_all data'!C1387</f>
        <v>0</v>
      </c>
      <c r="E93" s="1">
        <f>SUM(C93:D93)</f>
        <v>2</v>
      </c>
      <c r="F93" s="4">
        <f>'TTD_all data'!D1387</f>
        <v>7</v>
      </c>
      <c r="G93" s="72">
        <f t="shared" si="71"/>
        <v>0.22222222222222221</v>
      </c>
      <c r="H93" s="72">
        <f t="shared" si="72"/>
        <v>0</v>
      </c>
      <c r="I93" s="72">
        <f t="shared" ref="I93:I100" si="76">IFERROR(E93/$B93,"")</f>
        <v>0.22222222222222221</v>
      </c>
      <c r="J93" s="72">
        <f t="shared" ref="J93:J100" si="77">IFERROR(F93/$B93,"")</f>
        <v>0.77777777777777779</v>
      </c>
      <c r="K93" s="72">
        <f t="shared" si="73"/>
        <v>8.8235294117647058E-3</v>
      </c>
      <c r="L93" s="52">
        <f>'TTD_all data'!F1387</f>
        <v>2</v>
      </c>
      <c r="M93" s="4">
        <f>'TTD_all data'!G1387</f>
        <v>7</v>
      </c>
      <c r="N93" s="72">
        <f t="shared" si="74"/>
        <v>0.22222222222222221</v>
      </c>
      <c r="O93" s="72">
        <f t="shared" si="75"/>
        <v>0.77777777777777779</v>
      </c>
    </row>
    <row r="94" spans="1:15" x14ac:dyDescent="0.2">
      <c r="A94" s="59" t="s">
        <v>31</v>
      </c>
      <c r="B94" s="52">
        <f>'TTD_all data'!E1388</f>
        <v>165</v>
      </c>
      <c r="C94" s="1">
        <f>'TTD_all data'!B1388</f>
        <v>159</v>
      </c>
      <c r="D94" s="1">
        <f>'TTD_all data'!C1388</f>
        <v>0</v>
      </c>
      <c r="E94" s="1">
        <f t="shared" si="70"/>
        <v>159</v>
      </c>
      <c r="F94" s="4">
        <f>'TTD_all data'!D1388</f>
        <v>6</v>
      </c>
      <c r="G94" s="72">
        <f t="shared" si="71"/>
        <v>0.96363636363636362</v>
      </c>
      <c r="H94" s="72">
        <f t="shared" si="72"/>
        <v>0</v>
      </c>
      <c r="I94" s="72">
        <f t="shared" si="76"/>
        <v>0.96363636363636362</v>
      </c>
      <c r="J94" s="72">
        <f t="shared" si="77"/>
        <v>3.6363636363636362E-2</v>
      </c>
      <c r="K94" s="72">
        <f t="shared" si="73"/>
        <v>0.16176470588235295</v>
      </c>
      <c r="L94" s="52">
        <f>'TTD_all data'!F1388</f>
        <v>159</v>
      </c>
      <c r="M94" s="4">
        <f>'TTD_all data'!G1388</f>
        <v>6</v>
      </c>
      <c r="N94" s="72">
        <f t="shared" si="74"/>
        <v>0.96363636363636362</v>
      </c>
      <c r="O94" s="72">
        <f t="shared" si="75"/>
        <v>3.6363636363636362E-2</v>
      </c>
    </row>
    <row r="95" spans="1:15" x14ac:dyDescent="0.2">
      <c r="A95" s="28" t="s">
        <v>30</v>
      </c>
      <c r="B95" s="52">
        <f>'TTD_all data'!E1389</f>
        <v>1</v>
      </c>
      <c r="C95" s="1">
        <f>'TTD_all data'!B1389</f>
        <v>0</v>
      </c>
      <c r="D95" s="1">
        <f>'TTD_all data'!C1389</f>
        <v>0</v>
      </c>
      <c r="E95" s="1">
        <f t="shared" si="70"/>
        <v>0</v>
      </c>
      <c r="F95" s="4">
        <f>'TTD_all data'!D1389</f>
        <v>1</v>
      </c>
      <c r="G95" s="72">
        <f t="shared" si="71"/>
        <v>0</v>
      </c>
      <c r="H95" s="72">
        <f t="shared" si="72"/>
        <v>0</v>
      </c>
      <c r="I95" s="72">
        <f t="shared" si="76"/>
        <v>0</v>
      </c>
      <c r="J95" s="72">
        <f t="shared" si="77"/>
        <v>1</v>
      </c>
      <c r="K95" s="72">
        <f t="shared" si="73"/>
        <v>9.8039215686274508E-4</v>
      </c>
      <c r="L95" s="52">
        <f>'TTD_all data'!F1389</f>
        <v>0</v>
      </c>
      <c r="M95" s="4">
        <f>'TTD_all data'!G1389</f>
        <v>1</v>
      </c>
      <c r="N95" s="72">
        <f t="shared" si="74"/>
        <v>0</v>
      </c>
      <c r="O95" s="72">
        <f t="shared" si="75"/>
        <v>1</v>
      </c>
    </row>
    <row r="96" spans="1:15" x14ac:dyDescent="0.2">
      <c r="A96" s="59" t="s">
        <v>29</v>
      </c>
      <c r="B96" s="52">
        <f>'TTD_all data'!E1390</f>
        <v>6</v>
      </c>
      <c r="C96" s="1">
        <f>'TTD_all data'!B1390</f>
        <v>3</v>
      </c>
      <c r="D96" s="1">
        <f>'TTD_all data'!C1390</f>
        <v>1</v>
      </c>
      <c r="E96" s="1">
        <f t="shared" si="70"/>
        <v>4</v>
      </c>
      <c r="F96" s="4">
        <f>'TTD_all data'!D1390</f>
        <v>2</v>
      </c>
      <c r="G96" s="72">
        <f t="shared" si="71"/>
        <v>0.5</v>
      </c>
      <c r="H96" s="72">
        <f t="shared" si="72"/>
        <v>0.16666666666666666</v>
      </c>
      <c r="I96" s="72">
        <f t="shared" si="76"/>
        <v>0.66666666666666663</v>
      </c>
      <c r="J96" s="72">
        <f t="shared" si="77"/>
        <v>0.33333333333333331</v>
      </c>
      <c r="K96" s="72">
        <f t="shared" si="73"/>
        <v>5.8823529411764705E-3</v>
      </c>
      <c r="L96" s="52">
        <f>'TTD_all data'!F1390</f>
        <v>3</v>
      </c>
      <c r="M96" s="4">
        <f>'TTD_all data'!G1390</f>
        <v>3</v>
      </c>
      <c r="N96" s="72">
        <f t="shared" si="74"/>
        <v>0.5</v>
      </c>
      <c r="O96" s="72">
        <f t="shared" si="75"/>
        <v>0.5</v>
      </c>
    </row>
    <row r="97" spans="1:18" x14ac:dyDescent="0.2">
      <c r="A97" s="28" t="s">
        <v>28</v>
      </c>
      <c r="B97" s="52">
        <f>'TTD_all data'!E1391</f>
        <v>44</v>
      </c>
      <c r="C97" s="1">
        <f>'TTD_all data'!B1391</f>
        <v>44</v>
      </c>
      <c r="D97" s="1">
        <f>'TTD_all data'!C1391</f>
        <v>0</v>
      </c>
      <c r="E97" s="1">
        <f t="shared" si="70"/>
        <v>44</v>
      </c>
      <c r="F97" s="4">
        <f>'TTD_all data'!D1391</f>
        <v>0</v>
      </c>
      <c r="G97" s="72">
        <f t="shared" si="71"/>
        <v>1</v>
      </c>
      <c r="H97" s="72">
        <f t="shared" si="72"/>
        <v>0</v>
      </c>
      <c r="I97" s="72">
        <f t="shared" si="76"/>
        <v>1</v>
      </c>
      <c r="J97" s="72">
        <f t="shared" si="77"/>
        <v>0</v>
      </c>
      <c r="K97" s="72">
        <f t="shared" si="73"/>
        <v>4.3137254901960784E-2</v>
      </c>
      <c r="L97" s="52">
        <f>'TTD_all data'!F1391</f>
        <v>44</v>
      </c>
      <c r="M97" s="4">
        <f>'TTD_all data'!G1391</f>
        <v>0</v>
      </c>
      <c r="N97" s="72">
        <f t="shared" si="74"/>
        <v>1</v>
      </c>
      <c r="O97" s="72">
        <f t="shared" si="75"/>
        <v>0</v>
      </c>
    </row>
    <row r="98" spans="1:18" x14ac:dyDescent="0.2">
      <c r="A98" s="59" t="s">
        <v>27</v>
      </c>
      <c r="B98" s="52">
        <f>'TTD_all data'!E1392</f>
        <v>148</v>
      </c>
      <c r="C98" s="1">
        <f>'TTD_all data'!B1392</f>
        <v>148</v>
      </c>
      <c r="D98" s="1">
        <f>'TTD_all data'!C1392</f>
        <v>0</v>
      </c>
      <c r="E98" s="1">
        <f t="shared" si="70"/>
        <v>148</v>
      </c>
      <c r="F98" s="4">
        <f>'TTD_all data'!D1392</f>
        <v>0</v>
      </c>
      <c r="G98" s="72">
        <f t="shared" si="71"/>
        <v>1</v>
      </c>
      <c r="H98" s="72">
        <f t="shared" si="72"/>
        <v>0</v>
      </c>
      <c r="I98" s="72">
        <f t="shared" si="76"/>
        <v>1</v>
      </c>
      <c r="J98" s="72">
        <f t="shared" si="77"/>
        <v>0</v>
      </c>
      <c r="K98" s="72">
        <f t="shared" si="73"/>
        <v>0.14509803921568629</v>
      </c>
      <c r="L98" s="52">
        <f>'TTD_all data'!F1392</f>
        <v>148</v>
      </c>
      <c r="M98" s="4">
        <f>'TTD_all data'!G1392</f>
        <v>0</v>
      </c>
      <c r="N98" s="72">
        <f t="shared" si="74"/>
        <v>1</v>
      </c>
      <c r="O98" s="72">
        <f t="shared" si="75"/>
        <v>0</v>
      </c>
    </row>
    <row r="99" spans="1:18" x14ac:dyDescent="0.2">
      <c r="A99" s="28" t="s">
        <v>26</v>
      </c>
      <c r="B99" s="52">
        <f>'TTD_all data'!E1393</f>
        <v>161</v>
      </c>
      <c r="C99" s="1">
        <f>'TTD_all data'!B1393</f>
        <v>161</v>
      </c>
      <c r="D99" s="1">
        <f>'TTD_all data'!C1393</f>
        <v>0</v>
      </c>
      <c r="E99" s="1">
        <f t="shared" si="70"/>
        <v>161</v>
      </c>
      <c r="F99" s="4">
        <f>'TTD_all data'!D1393</f>
        <v>0</v>
      </c>
      <c r="G99" s="72">
        <f t="shared" si="71"/>
        <v>1</v>
      </c>
      <c r="H99" s="72">
        <f t="shared" si="72"/>
        <v>0</v>
      </c>
      <c r="I99" s="72">
        <f t="shared" si="76"/>
        <v>1</v>
      </c>
      <c r="J99" s="72">
        <f t="shared" si="77"/>
        <v>0</v>
      </c>
      <c r="K99" s="72">
        <f t="shared" si="73"/>
        <v>0.15784313725490196</v>
      </c>
      <c r="L99" s="52">
        <f>'TTD_all data'!F1393</f>
        <v>161</v>
      </c>
      <c r="M99" s="4">
        <f>'TTD_all data'!G1393</f>
        <v>0</v>
      </c>
      <c r="N99" s="72">
        <f t="shared" si="74"/>
        <v>1</v>
      </c>
      <c r="O99" s="72">
        <f t="shared" si="75"/>
        <v>0</v>
      </c>
    </row>
    <row r="100" spans="1:18" x14ac:dyDescent="0.2">
      <c r="A100" s="59" t="s">
        <v>0</v>
      </c>
      <c r="B100" s="52">
        <f>'TTD_all data'!E1394</f>
        <v>480</v>
      </c>
      <c r="C100" s="1">
        <f>'TTD_all data'!B1394</f>
        <v>4</v>
      </c>
      <c r="D100" s="1">
        <f>'TTD_all data'!C1394</f>
        <v>28</v>
      </c>
      <c r="E100" s="1">
        <f t="shared" si="70"/>
        <v>32</v>
      </c>
      <c r="F100" s="4">
        <f>'TTD_all data'!D1394</f>
        <v>448</v>
      </c>
      <c r="G100" s="72">
        <f t="shared" si="71"/>
        <v>8.3333333333333332E-3</v>
      </c>
      <c r="H100" s="72">
        <f t="shared" si="72"/>
        <v>5.8333333333333334E-2</v>
      </c>
      <c r="I100" s="72">
        <f t="shared" si="76"/>
        <v>6.6666666666666666E-2</v>
      </c>
      <c r="J100" s="72">
        <f t="shared" si="77"/>
        <v>0.93333333333333335</v>
      </c>
      <c r="K100" s="72">
        <f t="shared" si="73"/>
        <v>0.47058823529411764</v>
      </c>
      <c r="L100" s="52">
        <f>'TTD_all data'!F1394</f>
        <v>0</v>
      </c>
      <c r="M100" s="4">
        <f>'TTD_all data'!G1394</f>
        <v>480</v>
      </c>
      <c r="N100" s="72">
        <f t="shared" si="74"/>
        <v>0</v>
      </c>
      <c r="O100" s="72">
        <f t="shared" si="75"/>
        <v>1</v>
      </c>
    </row>
    <row r="101" spans="1:18" x14ac:dyDescent="0.2">
      <c r="B101" s="52">
        <f>SUM(B92:B100)</f>
        <v>1020</v>
      </c>
    </row>
    <row r="103" spans="1:18" ht="15" x14ac:dyDescent="0.2">
      <c r="A103" s="27" t="s">
        <v>25</v>
      </c>
      <c r="B103" s="81" t="s">
        <v>238</v>
      </c>
      <c r="C103" s="82" t="s">
        <v>240</v>
      </c>
      <c r="D103" s="81" t="s">
        <v>242</v>
      </c>
      <c r="E103" s="98" t="s">
        <v>240</v>
      </c>
      <c r="F103" s="83" t="s">
        <v>241</v>
      </c>
      <c r="G103" s="94" t="s">
        <v>279</v>
      </c>
      <c r="H103" s="94" t="s">
        <v>280</v>
      </c>
      <c r="I103" s="94"/>
      <c r="J103" s="95" t="s">
        <v>275</v>
      </c>
      <c r="K103" s="94" t="s">
        <v>244</v>
      </c>
      <c r="L103" s="82" t="s">
        <v>243</v>
      </c>
      <c r="M103" s="83" t="s">
        <v>206</v>
      </c>
      <c r="N103" s="84" t="s">
        <v>235</v>
      </c>
      <c r="O103" s="83" t="s">
        <v>236</v>
      </c>
    </row>
    <row r="104" spans="1:18" x14ac:dyDescent="0.2">
      <c r="A104" s="59" t="s">
        <v>24</v>
      </c>
      <c r="B104" s="52">
        <f>'TTD_all data'!E1397</f>
        <v>29</v>
      </c>
      <c r="C104" s="1">
        <f>'TTD_all data'!B1397</f>
        <v>16</v>
      </c>
      <c r="D104" s="1">
        <f>'TTD_all data'!C1397</f>
        <v>0</v>
      </c>
      <c r="E104" s="1">
        <f t="shared" ref="E104:E117" si="78">SUM(C104:D104)</f>
        <v>16</v>
      </c>
      <c r="F104" s="4">
        <f>'TTD_all data'!D1397</f>
        <v>13</v>
      </c>
      <c r="G104" s="72">
        <f>IFERROR(C104/$B104,"")</f>
        <v>0.55172413793103448</v>
      </c>
      <c r="H104" s="72">
        <f t="shared" ref="H104:I117" si="79">IFERROR(D104/$B104,"")</f>
        <v>0</v>
      </c>
      <c r="I104" s="72">
        <f>IFERROR(E104/$B104,"")</f>
        <v>0.55172413793103448</v>
      </c>
      <c r="J104" s="72">
        <f>IFERROR(F104/$B104,"")</f>
        <v>0.44827586206896552</v>
      </c>
      <c r="K104" s="72">
        <f t="shared" ref="K104:K117" si="80">B104/$B$118</f>
        <v>2.8431372549019607E-2</v>
      </c>
      <c r="L104" s="52">
        <f>'TTD_all data'!F1397</f>
        <v>16</v>
      </c>
      <c r="M104" s="80">
        <f>'TTD_all data'!G1397</f>
        <v>13</v>
      </c>
      <c r="N104" s="72">
        <f t="shared" ref="N104:N117" si="81">IFERROR(L104/B104,"")</f>
        <v>0.55172413793103448</v>
      </c>
      <c r="O104" s="72">
        <f t="shared" ref="O104:O117" si="82">IFERROR(M104/B104,"")</f>
        <v>0.44827586206896552</v>
      </c>
    </row>
    <row r="105" spans="1:18" x14ac:dyDescent="0.2">
      <c r="A105" s="28" t="s">
        <v>23</v>
      </c>
      <c r="B105" s="52">
        <f>'TTD_all data'!E1398</f>
        <v>82</v>
      </c>
      <c r="C105" s="1">
        <f>'TTD_all data'!B1398</f>
        <v>73</v>
      </c>
      <c r="D105" s="1">
        <f>'TTD_all data'!C1398</f>
        <v>0</v>
      </c>
      <c r="E105" s="1">
        <f t="shared" si="78"/>
        <v>73</v>
      </c>
      <c r="F105" s="4">
        <f>'TTD_all data'!D1398</f>
        <v>9</v>
      </c>
      <c r="G105" s="72">
        <f t="shared" ref="G105:G117" si="83">IFERROR(C105/$B105,"")</f>
        <v>0.8902439024390244</v>
      </c>
      <c r="H105" s="72">
        <f t="shared" si="79"/>
        <v>0</v>
      </c>
      <c r="I105" s="72">
        <f t="shared" si="79"/>
        <v>0.8902439024390244</v>
      </c>
      <c r="J105" s="72">
        <f t="shared" ref="J105:J117" si="84">IFERROR(F105/$B105,"")</f>
        <v>0.10975609756097561</v>
      </c>
      <c r="K105" s="72">
        <f t="shared" si="80"/>
        <v>8.0392156862745104E-2</v>
      </c>
      <c r="L105" s="52">
        <f>'TTD_all data'!F1398</f>
        <v>73</v>
      </c>
      <c r="M105" s="4">
        <f>'TTD_all data'!G1398</f>
        <v>9</v>
      </c>
      <c r="N105" s="72">
        <f t="shared" si="81"/>
        <v>0.8902439024390244</v>
      </c>
      <c r="O105" s="72">
        <f t="shared" si="82"/>
        <v>0.10975609756097561</v>
      </c>
    </row>
    <row r="106" spans="1:18" x14ac:dyDescent="0.2">
      <c r="A106" s="59" t="s">
        <v>22</v>
      </c>
      <c r="B106" s="52">
        <f>'TTD_all data'!E1399</f>
        <v>106</v>
      </c>
      <c r="C106" s="1">
        <f>'TTD_all data'!B1399</f>
        <v>89</v>
      </c>
      <c r="D106" s="1">
        <f>'TTD_all data'!C1399</f>
        <v>0</v>
      </c>
      <c r="E106" s="1">
        <f t="shared" si="78"/>
        <v>89</v>
      </c>
      <c r="F106" s="4">
        <f>'TTD_all data'!D1399</f>
        <v>17</v>
      </c>
      <c r="G106" s="72">
        <f t="shared" si="83"/>
        <v>0.839622641509434</v>
      </c>
      <c r="H106" s="72">
        <f t="shared" si="79"/>
        <v>0</v>
      </c>
      <c r="I106" s="72">
        <f t="shared" si="79"/>
        <v>0.839622641509434</v>
      </c>
      <c r="J106" s="72">
        <f t="shared" si="84"/>
        <v>0.16037735849056603</v>
      </c>
      <c r="K106" s="72">
        <f t="shared" si="80"/>
        <v>0.10392156862745099</v>
      </c>
      <c r="L106" s="52">
        <f>'TTD_all data'!F1399</f>
        <v>89</v>
      </c>
      <c r="M106" s="4">
        <f>'TTD_all data'!G1399</f>
        <v>17</v>
      </c>
      <c r="N106" s="72">
        <f t="shared" si="81"/>
        <v>0.839622641509434</v>
      </c>
      <c r="O106" s="72">
        <f t="shared" si="82"/>
        <v>0.16037735849056603</v>
      </c>
    </row>
    <row r="107" spans="1:18" x14ac:dyDescent="0.2">
      <c r="A107" s="28" t="s">
        <v>21</v>
      </c>
      <c r="B107" s="52">
        <f>'TTD_all data'!E1400</f>
        <v>74</v>
      </c>
      <c r="C107" s="1">
        <f>'TTD_all data'!B1400</f>
        <v>72</v>
      </c>
      <c r="D107" s="1">
        <f>'TTD_all data'!C1400</f>
        <v>1</v>
      </c>
      <c r="E107" s="1">
        <f t="shared" si="78"/>
        <v>73</v>
      </c>
      <c r="F107" s="4">
        <f>'TTD_all data'!D1400</f>
        <v>1</v>
      </c>
      <c r="G107" s="72">
        <f t="shared" si="83"/>
        <v>0.97297297297297303</v>
      </c>
      <c r="H107" s="72">
        <f>ROUNDUP(IFERROR(D107/$B107,""),2)</f>
        <v>0.02</v>
      </c>
      <c r="I107" s="72">
        <f t="shared" si="79"/>
        <v>0.98648648648648651</v>
      </c>
      <c r="J107" s="72">
        <f t="shared" si="84"/>
        <v>1.3513513513513514E-2</v>
      </c>
      <c r="K107" s="72">
        <f t="shared" si="80"/>
        <v>7.2549019607843143E-2</v>
      </c>
      <c r="L107" s="52">
        <f>'TTD_all data'!F1400</f>
        <v>72</v>
      </c>
      <c r="M107" s="4">
        <f>'TTD_all data'!G1400</f>
        <v>2</v>
      </c>
      <c r="N107" s="72">
        <f t="shared" si="81"/>
        <v>0.97297297297297303</v>
      </c>
      <c r="O107" s="72">
        <f t="shared" si="82"/>
        <v>2.7027027027027029E-2</v>
      </c>
    </row>
    <row r="108" spans="1:18" x14ac:dyDescent="0.2">
      <c r="A108" s="59" t="s">
        <v>20</v>
      </c>
      <c r="B108" s="52">
        <f>'TTD_all data'!E1401</f>
        <v>110</v>
      </c>
      <c r="C108" s="1">
        <f>'TTD_all data'!B1401</f>
        <v>100</v>
      </c>
      <c r="D108" s="1">
        <f>'TTD_all data'!C1401</f>
        <v>0</v>
      </c>
      <c r="E108" s="1">
        <f t="shared" si="78"/>
        <v>100</v>
      </c>
      <c r="F108" s="4">
        <f>'TTD_all data'!D1401</f>
        <v>10</v>
      </c>
      <c r="G108" s="72">
        <f t="shared" si="83"/>
        <v>0.90909090909090906</v>
      </c>
      <c r="H108" s="72">
        <f t="shared" si="79"/>
        <v>0</v>
      </c>
      <c r="I108" s="72">
        <f t="shared" si="79"/>
        <v>0.90909090909090906</v>
      </c>
      <c r="J108" s="72">
        <f t="shared" si="84"/>
        <v>9.0909090909090912E-2</v>
      </c>
      <c r="K108" s="72">
        <f t="shared" si="80"/>
        <v>0.10784313725490197</v>
      </c>
      <c r="L108" s="52">
        <f>'TTD_all data'!F1401</f>
        <v>100</v>
      </c>
      <c r="M108" s="4">
        <f>'TTD_all data'!G1401</f>
        <v>10</v>
      </c>
      <c r="N108" s="72">
        <f t="shared" si="81"/>
        <v>0.90909090909090906</v>
      </c>
      <c r="O108" s="72">
        <f t="shared" si="82"/>
        <v>9.0909090909090912E-2</v>
      </c>
    </row>
    <row r="109" spans="1:18" x14ac:dyDescent="0.2">
      <c r="A109" s="28" t="s">
        <v>19</v>
      </c>
      <c r="B109" s="52">
        <f>'TTD_all data'!E1402</f>
        <v>146</v>
      </c>
      <c r="C109" s="1">
        <f>'TTD_all data'!B1402</f>
        <v>100</v>
      </c>
      <c r="D109" s="1">
        <f>'TTD_all data'!C1402</f>
        <v>28</v>
      </c>
      <c r="E109" s="1">
        <f t="shared" si="78"/>
        <v>128</v>
      </c>
      <c r="F109" s="4">
        <f>'TTD_all data'!D1402</f>
        <v>18</v>
      </c>
      <c r="G109" s="72">
        <f t="shared" si="83"/>
        <v>0.68493150684931503</v>
      </c>
      <c r="H109" s="72">
        <f>ROUNDUP(IFERROR(D109/$B109,""),2)</f>
        <v>0.2</v>
      </c>
      <c r="I109" s="72">
        <f t="shared" si="79"/>
        <v>0.87671232876712324</v>
      </c>
      <c r="J109" s="72">
        <f t="shared" si="84"/>
        <v>0.12328767123287671</v>
      </c>
      <c r="K109" s="72">
        <f t="shared" si="80"/>
        <v>0.14313725490196078</v>
      </c>
      <c r="L109" s="52">
        <f>'TTD_all data'!F1402</f>
        <v>100</v>
      </c>
      <c r="M109" s="4">
        <f>'TTD_all data'!G1402</f>
        <v>46</v>
      </c>
      <c r="N109" s="72">
        <f t="shared" si="81"/>
        <v>0.68493150684931503</v>
      </c>
      <c r="O109" s="72">
        <f t="shared" si="82"/>
        <v>0.31506849315068491</v>
      </c>
    </row>
    <row r="110" spans="1:18" x14ac:dyDescent="0.2">
      <c r="A110" s="59" t="s">
        <v>18</v>
      </c>
      <c r="B110" s="52">
        <f>'TTD_all data'!E1403</f>
        <v>191</v>
      </c>
      <c r="C110" s="1">
        <f>'TTD_all data'!B1403</f>
        <v>12</v>
      </c>
      <c r="D110" s="1">
        <f>'TTD_all data'!C1403</f>
        <v>0</v>
      </c>
      <c r="E110" s="1">
        <f t="shared" si="78"/>
        <v>12</v>
      </c>
      <c r="F110" s="4">
        <f>'TTD_all data'!D1403</f>
        <v>179</v>
      </c>
      <c r="G110" s="72">
        <f t="shared" si="83"/>
        <v>6.2827225130890049E-2</v>
      </c>
      <c r="H110" s="72">
        <f t="shared" si="79"/>
        <v>0</v>
      </c>
      <c r="I110" s="72">
        <f t="shared" si="79"/>
        <v>6.2827225130890049E-2</v>
      </c>
      <c r="J110" s="72">
        <f t="shared" si="84"/>
        <v>0.93717277486910999</v>
      </c>
      <c r="K110" s="72">
        <f t="shared" si="80"/>
        <v>0.18725490196078431</v>
      </c>
      <c r="L110" s="52">
        <f>'TTD_all data'!F1403</f>
        <v>12</v>
      </c>
      <c r="M110" s="4">
        <f>'TTD_all data'!G1403</f>
        <v>179</v>
      </c>
      <c r="N110" s="72">
        <f t="shared" si="81"/>
        <v>6.2827225130890049E-2</v>
      </c>
      <c r="O110" s="72">
        <f t="shared" si="82"/>
        <v>0.93717277486910999</v>
      </c>
    </row>
    <row r="111" spans="1:18" x14ac:dyDescent="0.2">
      <c r="A111" s="28" t="s">
        <v>17</v>
      </c>
      <c r="B111" s="52">
        <f>'TTD_all data'!E1404</f>
        <v>93</v>
      </c>
      <c r="C111" s="1">
        <f>'TTD_all data'!B1404</f>
        <v>0</v>
      </c>
      <c r="D111" s="1">
        <f>'TTD_all data'!C1404</f>
        <v>0</v>
      </c>
      <c r="E111" s="1">
        <f t="shared" si="78"/>
        <v>0</v>
      </c>
      <c r="F111" s="4">
        <f>'TTD_all data'!D1404</f>
        <v>93</v>
      </c>
      <c r="G111" s="72">
        <f t="shared" si="83"/>
        <v>0</v>
      </c>
      <c r="H111" s="72">
        <f t="shared" si="79"/>
        <v>0</v>
      </c>
      <c r="I111" s="72">
        <f>IFERROR(E111/$B111,"")</f>
        <v>0</v>
      </c>
      <c r="J111" s="72">
        <f t="shared" si="84"/>
        <v>1</v>
      </c>
      <c r="K111" s="72">
        <f t="shared" si="80"/>
        <v>9.1176470588235289E-2</v>
      </c>
      <c r="L111" s="52">
        <f>'TTD_all data'!F1404</f>
        <v>0</v>
      </c>
      <c r="M111" s="4">
        <f>'TTD_all data'!G1404</f>
        <v>93</v>
      </c>
      <c r="N111" s="72">
        <f t="shared" si="81"/>
        <v>0</v>
      </c>
      <c r="O111" s="72">
        <f t="shared" si="82"/>
        <v>1</v>
      </c>
    </row>
    <row r="112" spans="1:18" x14ac:dyDescent="0.2">
      <c r="A112" s="60" t="s">
        <v>16</v>
      </c>
      <c r="B112" s="52">
        <f>'TTD_all data'!E1405</f>
        <v>70</v>
      </c>
      <c r="C112" s="1">
        <f>'TTD_all data'!B1405</f>
        <v>0</v>
      </c>
      <c r="D112" s="1">
        <f>'TTD_all data'!C1405</f>
        <v>0</v>
      </c>
      <c r="E112" s="1">
        <f t="shared" si="78"/>
        <v>0</v>
      </c>
      <c r="F112" s="4">
        <f>'TTD_all data'!D1405</f>
        <v>70</v>
      </c>
      <c r="G112" s="72">
        <f t="shared" si="83"/>
        <v>0</v>
      </c>
      <c r="H112" s="72">
        <f t="shared" si="79"/>
        <v>0</v>
      </c>
      <c r="I112" s="72">
        <f t="shared" si="79"/>
        <v>0</v>
      </c>
      <c r="J112" s="72">
        <f t="shared" si="84"/>
        <v>1</v>
      </c>
      <c r="K112" s="72">
        <f t="shared" si="80"/>
        <v>6.8627450980392163E-2</v>
      </c>
      <c r="L112" s="52">
        <f>'TTD_all data'!F1405</f>
        <v>0</v>
      </c>
      <c r="M112" s="4">
        <f>'TTD_all data'!G1405</f>
        <v>70</v>
      </c>
      <c r="N112" s="72">
        <f t="shared" si="81"/>
        <v>0</v>
      </c>
      <c r="O112" s="72">
        <f t="shared" si="82"/>
        <v>1</v>
      </c>
      <c r="R112" s="1" t="s">
        <v>287</v>
      </c>
    </row>
    <row r="113" spans="1:17" x14ac:dyDescent="0.2">
      <c r="A113" s="61" t="s">
        <v>15</v>
      </c>
      <c r="B113" s="52">
        <f>'TTD_all data'!E1406</f>
        <v>0</v>
      </c>
      <c r="C113" s="1">
        <f>'TTD_all data'!B1406</f>
        <v>0</v>
      </c>
      <c r="D113" s="1">
        <f>'TTD_all data'!C1406</f>
        <v>0</v>
      </c>
      <c r="E113" s="1">
        <f t="shared" si="78"/>
        <v>0</v>
      </c>
      <c r="F113" s="4">
        <f>'TTD_all data'!D1406</f>
        <v>0</v>
      </c>
      <c r="G113" s="72" t="str">
        <f t="shared" si="83"/>
        <v/>
      </c>
      <c r="H113" s="72" t="str">
        <f t="shared" si="79"/>
        <v/>
      </c>
      <c r="I113" s="72" t="str">
        <f>IFERROR(E113/$B113,"")</f>
        <v/>
      </c>
      <c r="J113" s="72" t="str">
        <f t="shared" si="84"/>
        <v/>
      </c>
      <c r="K113" s="72">
        <f t="shared" si="80"/>
        <v>0</v>
      </c>
      <c r="L113" s="52">
        <f>'TTD_all data'!F1406</f>
        <v>0</v>
      </c>
      <c r="M113" s="4">
        <f>'TTD_all data'!G1406</f>
        <v>0</v>
      </c>
      <c r="N113" s="72" t="str">
        <f t="shared" si="81"/>
        <v/>
      </c>
      <c r="O113" s="72" t="str">
        <f t="shared" si="82"/>
        <v/>
      </c>
    </row>
    <row r="114" spans="1:17" x14ac:dyDescent="0.2">
      <c r="A114" s="28" t="s">
        <v>14</v>
      </c>
      <c r="B114" s="52">
        <f>'TTD_all data'!E1407</f>
        <v>0</v>
      </c>
      <c r="C114" s="1">
        <f>'TTD_all data'!B1407</f>
        <v>0</v>
      </c>
      <c r="D114" s="1">
        <f>'TTD_all data'!C1407</f>
        <v>0</v>
      </c>
      <c r="E114" s="1">
        <f t="shared" si="78"/>
        <v>0</v>
      </c>
      <c r="F114" s="4">
        <f>'TTD_all data'!D1407</f>
        <v>0</v>
      </c>
      <c r="G114" s="72" t="str">
        <f t="shared" si="83"/>
        <v/>
      </c>
      <c r="H114" s="72" t="str">
        <f t="shared" si="79"/>
        <v/>
      </c>
      <c r="I114" s="72" t="str">
        <f t="shared" si="79"/>
        <v/>
      </c>
      <c r="J114" s="72" t="str">
        <f t="shared" si="84"/>
        <v/>
      </c>
      <c r="K114" s="72">
        <f t="shared" si="80"/>
        <v>0</v>
      </c>
      <c r="L114" s="52">
        <f>'TTD_all data'!F1407</f>
        <v>0</v>
      </c>
      <c r="M114" s="4">
        <f>'TTD_all data'!G1407</f>
        <v>0</v>
      </c>
      <c r="N114" s="72" t="str">
        <f t="shared" si="81"/>
        <v/>
      </c>
      <c r="O114" s="72" t="str">
        <f t="shared" si="82"/>
        <v/>
      </c>
    </row>
    <row r="115" spans="1:17" x14ac:dyDescent="0.2">
      <c r="A115" s="62" t="s">
        <v>13</v>
      </c>
      <c r="B115" s="52">
        <f>'TTD_all data'!E1408</f>
        <v>8</v>
      </c>
      <c r="C115" s="1">
        <f>'TTD_all data'!B1408</f>
        <v>6</v>
      </c>
      <c r="D115" s="1">
        <f>'TTD_all data'!C1408</f>
        <v>0</v>
      </c>
      <c r="E115" s="1">
        <f t="shared" si="78"/>
        <v>6</v>
      </c>
      <c r="F115" s="4">
        <f>'TTD_all data'!D1408</f>
        <v>2</v>
      </c>
      <c r="G115" s="72">
        <f t="shared" si="83"/>
        <v>0.75</v>
      </c>
      <c r="H115" s="72">
        <f t="shared" si="79"/>
        <v>0</v>
      </c>
      <c r="I115" s="72">
        <f t="shared" si="79"/>
        <v>0.75</v>
      </c>
      <c r="J115" s="72">
        <f t="shared" si="84"/>
        <v>0.25</v>
      </c>
      <c r="K115" s="72">
        <f t="shared" si="80"/>
        <v>7.8431372549019607E-3</v>
      </c>
      <c r="L115" s="52">
        <f>'TTD_all data'!F1408</f>
        <v>6</v>
      </c>
      <c r="M115" s="4">
        <f>'TTD_all data'!G1408</f>
        <v>2</v>
      </c>
      <c r="N115" s="72">
        <f t="shared" si="81"/>
        <v>0.75</v>
      </c>
      <c r="O115" s="72">
        <f t="shared" si="82"/>
        <v>0.25</v>
      </c>
    </row>
    <row r="116" spans="1:17" x14ac:dyDescent="0.2">
      <c r="A116" s="28" t="s">
        <v>12</v>
      </c>
      <c r="B116" s="52">
        <f>'TTD_all data'!E1409</f>
        <v>7</v>
      </c>
      <c r="C116" s="1">
        <f>'TTD_all data'!B1409</f>
        <v>4</v>
      </c>
      <c r="D116" s="1">
        <f>'TTD_all data'!C1409</f>
        <v>0</v>
      </c>
      <c r="E116" s="1">
        <f t="shared" si="78"/>
        <v>4</v>
      </c>
      <c r="F116" s="4">
        <f>'TTD_all data'!D1409</f>
        <v>3</v>
      </c>
      <c r="G116" s="72">
        <f t="shared" si="83"/>
        <v>0.5714285714285714</v>
      </c>
      <c r="H116" s="72">
        <f t="shared" si="79"/>
        <v>0</v>
      </c>
      <c r="I116" s="72">
        <f t="shared" si="79"/>
        <v>0.5714285714285714</v>
      </c>
      <c r="J116" s="72">
        <f t="shared" si="84"/>
        <v>0.42857142857142855</v>
      </c>
      <c r="K116" s="72">
        <f t="shared" si="80"/>
        <v>6.8627450980392156E-3</v>
      </c>
      <c r="L116" s="52">
        <f>'TTD_all data'!F1409</f>
        <v>4</v>
      </c>
      <c r="M116" s="4">
        <f>'TTD_all data'!G1409</f>
        <v>3</v>
      </c>
      <c r="N116" s="72">
        <f t="shared" si="81"/>
        <v>0.5714285714285714</v>
      </c>
      <c r="O116" s="72">
        <f t="shared" si="82"/>
        <v>0.42857142857142855</v>
      </c>
    </row>
    <row r="117" spans="1:17" x14ac:dyDescent="0.2">
      <c r="A117" s="63" t="s">
        <v>286</v>
      </c>
      <c r="B117" s="52">
        <f>'TTD_all data'!E1410</f>
        <v>104</v>
      </c>
      <c r="C117" s="1">
        <f>'TTD_all data'!B1410</f>
        <v>45</v>
      </c>
      <c r="D117" s="1">
        <f>'TTD_all data'!C1410</f>
        <v>0</v>
      </c>
      <c r="E117" s="1">
        <f t="shared" si="78"/>
        <v>45</v>
      </c>
      <c r="F117" s="4">
        <f>'TTD_all data'!D1410</f>
        <v>59</v>
      </c>
      <c r="G117" s="72">
        <f t="shared" si="83"/>
        <v>0.43269230769230771</v>
      </c>
      <c r="H117" s="72">
        <f t="shared" si="79"/>
        <v>0</v>
      </c>
      <c r="I117" s="72">
        <f t="shared" si="79"/>
        <v>0.43269230769230771</v>
      </c>
      <c r="J117" s="72">
        <f t="shared" si="84"/>
        <v>0.56730769230769229</v>
      </c>
      <c r="K117" s="72">
        <f t="shared" si="80"/>
        <v>0.10196078431372549</v>
      </c>
      <c r="L117" s="52">
        <f>'TTD_all data'!F1410</f>
        <v>45</v>
      </c>
      <c r="M117" s="4">
        <f>'TTD_all data'!G1410</f>
        <v>59</v>
      </c>
      <c r="N117" s="72">
        <f t="shared" si="81"/>
        <v>0.43269230769230771</v>
      </c>
      <c r="O117" s="72">
        <f t="shared" si="82"/>
        <v>0.56730769230769229</v>
      </c>
    </row>
    <row r="118" spans="1:17" x14ac:dyDescent="0.2">
      <c r="B118" s="52">
        <f>SUM(B104:B117)</f>
        <v>1020</v>
      </c>
    </row>
    <row r="120" spans="1:17" ht="15" x14ac:dyDescent="0.2">
      <c r="A120" s="27" t="s">
        <v>10</v>
      </c>
      <c r="B120" s="81" t="s">
        <v>238</v>
      </c>
      <c r="C120" s="82" t="s">
        <v>240</v>
      </c>
      <c r="D120" s="81" t="s">
        <v>242</v>
      </c>
      <c r="E120" s="98" t="s">
        <v>240</v>
      </c>
      <c r="F120" s="83" t="s">
        <v>241</v>
      </c>
      <c r="G120" s="94" t="s">
        <v>279</v>
      </c>
      <c r="H120" s="94" t="s">
        <v>280</v>
      </c>
      <c r="I120" s="94"/>
      <c r="J120" s="95" t="s">
        <v>275</v>
      </c>
      <c r="K120" s="94" t="s">
        <v>244</v>
      </c>
      <c r="L120" s="82" t="s">
        <v>243</v>
      </c>
      <c r="M120" s="83" t="s">
        <v>206</v>
      </c>
      <c r="N120" s="84" t="s">
        <v>235</v>
      </c>
      <c r="O120" s="83" t="s">
        <v>236</v>
      </c>
    </row>
    <row r="121" spans="1:17" x14ac:dyDescent="0.2">
      <c r="A121" s="59" t="s">
        <v>289</v>
      </c>
      <c r="B121" s="52">
        <f>SUM('TTD_all data'!E1413:E1414)</f>
        <v>266</v>
      </c>
      <c r="C121" s="1">
        <f>SUM('TTD_all data'!B1413:B1414)</f>
        <v>200</v>
      </c>
      <c r="D121" s="1">
        <f>SUM('TTD_all data'!C1413:C1414)</f>
        <v>0</v>
      </c>
      <c r="E121" s="1">
        <f t="shared" ref="E121:E125" si="85">SUM(C121:D121)</f>
        <v>200</v>
      </c>
      <c r="F121" s="4">
        <f>SUM('TTD_all data'!D1413:D1414)</f>
        <v>66</v>
      </c>
      <c r="G121" s="72">
        <f t="shared" ref="G121:I125" si="86">IFERROR(C121/$B121,"")</f>
        <v>0.75187969924812026</v>
      </c>
      <c r="H121" s="72">
        <f t="shared" si="86"/>
        <v>0</v>
      </c>
      <c r="I121" s="72">
        <f>IFERROR(E121/$B121,"")</f>
        <v>0.75187969924812026</v>
      </c>
      <c r="J121" s="72">
        <f>IFERROR(F121/$B121,"")</f>
        <v>0.24812030075187969</v>
      </c>
      <c r="K121" s="72">
        <f>B121/$B$126</f>
        <v>0.26078431372549021</v>
      </c>
      <c r="L121" s="52">
        <f>SUM('TTD_all data'!F1413:F1414)</f>
        <v>200</v>
      </c>
      <c r="M121" s="80">
        <f>SUM('TTD_all data'!G1413:G1414)</f>
        <v>66</v>
      </c>
      <c r="N121" s="72">
        <f>IFERROR(L121/B121,"")</f>
        <v>0.75187969924812026</v>
      </c>
      <c r="O121" s="72">
        <f>IFERROR(M121/B121,"")</f>
        <v>0.24812030075187969</v>
      </c>
      <c r="Q121" s="111">
        <f>L121/$L$126</f>
        <v>0.38684719535783363</v>
      </c>
    </row>
    <row r="122" spans="1:17" x14ac:dyDescent="0.2">
      <c r="A122" s="28" t="s">
        <v>305</v>
      </c>
      <c r="B122" s="52">
        <f>'TTD_all data'!E1415</f>
        <v>110</v>
      </c>
      <c r="C122" s="1">
        <f>'TTD_all data'!B1415</f>
        <v>101</v>
      </c>
      <c r="D122" s="1">
        <f>'TTD_all data'!C1415</f>
        <v>1</v>
      </c>
      <c r="E122" s="1">
        <f t="shared" si="85"/>
        <v>102</v>
      </c>
      <c r="F122" s="4">
        <f>'TTD_all data'!D1415</f>
        <v>8</v>
      </c>
      <c r="G122" s="72">
        <f t="shared" si="86"/>
        <v>0.91818181818181821</v>
      </c>
      <c r="H122" s="72">
        <f t="shared" si="86"/>
        <v>9.0909090909090905E-3</v>
      </c>
      <c r="I122" s="72">
        <f t="shared" si="86"/>
        <v>0.92727272727272725</v>
      </c>
      <c r="J122" s="72">
        <f t="shared" ref="J122:J123" si="87">IFERROR(F122/$B122,"")</f>
        <v>7.2727272727272724E-2</v>
      </c>
      <c r="K122" s="72">
        <f>B122/$B$126</f>
        <v>0.10784313725490197</v>
      </c>
      <c r="L122" s="52">
        <f>'TTD_all data'!F1415</f>
        <v>101</v>
      </c>
      <c r="M122" s="4">
        <f>'TTD_all data'!G1415</f>
        <v>9</v>
      </c>
      <c r="N122" s="72">
        <f>IFERROR(L122/B122,"")</f>
        <v>0.91818181818181821</v>
      </c>
      <c r="O122" s="72">
        <f>IFERROR(M122/B122,"")</f>
        <v>8.1818181818181818E-2</v>
      </c>
      <c r="Q122" s="111">
        <f>L122/$L$126</f>
        <v>0.195357833655706</v>
      </c>
    </row>
    <row r="123" spans="1:17" x14ac:dyDescent="0.2">
      <c r="A123" s="59" t="s">
        <v>290</v>
      </c>
      <c r="B123" s="52">
        <f>SUM('TTD_all data'!E1416:E1417)</f>
        <v>188</v>
      </c>
      <c r="C123" s="1">
        <f>SUM('TTD_all data'!B1416:B1417)</f>
        <v>148</v>
      </c>
      <c r="D123" s="1">
        <f>SUM('TTD_all data'!C1416:C1417)</f>
        <v>17</v>
      </c>
      <c r="E123" s="1">
        <f t="shared" si="85"/>
        <v>165</v>
      </c>
      <c r="F123" s="4">
        <f>SUM('TTD_all data'!D1416:D1417)</f>
        <v>23</v>
      </c>
      <c r="G123" s="72">
        <f t="shared" si="86"/>
        <v>0.78723404255319152</v>
      </c>
      <c r="H123" s="72">
        <f t="shared" si="86"/>
        <v>9.0425531914893623E-2</v>
      </c>
      <c r="I123" s="72">
        <f t="shared" si="86"/>
        <v>0.87765957446808507</v>
      </c>
      <c r="J123" s="72">
        <f t="shared" si="87"/>
        <v>0.12234042553191489</v>
      </c>
      <c r="K123" s="72">
        <f>B123/$B$126</f>
        <v>0.18431372549019609</v>
      </c>
      <c r="L123" s="52">
        <f>SUM('TTD_all data'!F1416:F1417)</f>
        <v>148</v>
      </c>
      <c r="M123" s="4">
        <f>SUM('TTD_all data'!G1416:G1417)</f>
        <v>40</v>
      </c>
      <c r="N123" s="72">
        <f>IFERROR(L123/B123,"")</f>
        <v>0.78723404255319152</v>
      </c>
      <c r="O123" s="72">
        <f>IFERROR(M123/B123,"")</f>
        <v>0.21276595744680851</v>
      </c>
      <c r="Q123" s="111">
        <f>L123/$L$126</f>
        <v>0.28626692456479691</v>
      </c>
    </row>
    <row r="124" spans="1:17" x14ac:dyDescent="0.2">
      <c r="A124" s="28" t="s">
        <v>292</v>
      </c>
      <c r="B124" s="52">
        <f>'TTD_all data'!E1418</f>
        <v>138</v>
      </c>
      <c r="C124" s="1">
        <f>'TTD_all data'!B1418</f>
        <v>43</v>
      </c>
      <c r="D124" s="1">
        <f>'TTD_all data'!C1418</f>
        <v>11</v>
      </c>
      <c r="E124" s="1">
        <f t="shared" si="85"/>
        <v>54</v>
      </c>
      <c r="F124" s="4">
        <f>'TTD_all data'!D1418</f>
        <v>84</v>
      </c>
      <c r="G124" s="72">
        <f t="shared" si="86"/>
        <v>0.31159420289855072</v>
      </c>
      <c r="H124" s="72">
        <f t="shared" si="86"/>
        <v>7.9710144927536225E-2</v>
      </c>
      <c r="I124" s="72">
        <f t="shared" si="86"/>
        <v>0.39130434782608697</v>
      </c>
      <c r="J124" s="72">
        <f>IFERROR(F124/$B124,"")</f>
        <v>0.60869565217391308</v>
      </c>
      <c r="K124" s="72">
        <f>B124/$B$126</f>
        <v>0.13529411764705881</v>
      </c>
      <c r="L124" s="52">
        <f>'TTD_all data'!F1418</f>
        <v>43</v>
      </c>
      <c r="M124" s="4">
        <f>'TTD_all data'!G1418</f>
        <v>95</v>
      </c>
      <c r="N124" s="72">
        <f>IFERROR(L124/B124,"")</f>
        <v>0.31159420289855072</v>
      </c>
      <c r="O124" s="72">
        <f>IFERROR(M124/B124,"")</f>
        <v>0.68840579710144922</v>
      </c>
      <c r="Q124" s="111">
        <f>1-SUM(Q121:Q123)</f>
        <v>0.13152804642166349</v>
      </c>
    </row>
    <row r="125" spans="1:17" x14ac:dyDescent="0.2">
      <c r="A125" s="59" t="s">
        <v>293</v>
      </c>
      <c r="B125" s="52">
        <f>SUM('TTD_all data'!E1419:E1421)</f>
        <v>318</v>
      </c>
      <c r="C125" s="1">
        <f>SUM('TTD_all data'!B1419:B1421)</f>
        <v>25</v>
      </c>
      <c r="D125" s="1">
        <f>SUM('TTD_all data'!C1419:C1421)</f>
        <v>0</v>
      </c>
      <c r="E125" s="1">
        <f t="shared" si="85"/>
        <v>25</v>
      </c>
      <c r="F125" s="4">
        <f>SUM('TTD_all data'!D1419:D1421)</f>
        <v>293</v>
      </c>
      <c r="G125" s="72">
        <f t="shared" si="86"/>
        <v>7.8616352201257858E-2</v>
      </c>
      <c r="H125" s="72">
        <f t="shared" si="86"/>
        <v>0</v>
      </c>
      <c r="I125" s="72">
        <f t="shared" si="86"/>
        <v>7.8616352201257858E-2</v>
      </c>
      <c r="J125" s="72">
        <f t="shared" ref="J125" si="88">IFERROR(F125/$B125,"")</f>
        <v>0.92138364779874216</v>
      </c>
      <c r="K125" s="72">
        <f>B125/$B$126</f>
        <v>0.31176470588235294</v>
      </c>
      <c r="L125" s="52">
        <f>SUM('TTD_all data'!F1419:F1421)</f>
        <v>25</v>
      </c>
      <c r="M125" s="4">
        <f>SUM('TTD_all data'!G1419:G1421)</f>
        <v>293</v>
      </c>
      <c r="N125" s="72">
        <f>IFERROR(L125/B125,"")</f>
        <v>7.8616352201257858E-2</v>
      </c>
      <c r="O125" s="72">
        <f>IFERROR(M125/B125,"")</f>
        <v>0.92138364779874216</v>
      </c>
    </row>
    <row r="126" spans="1:17" s="38" customFormat="1" x14ac:dyDescent="0.2">
      <c r="A126" s="66"/>
      <c r="B126" s="67">
        <f>SUM(B121:B125)</f>
        <v>1020</v>
      </c>
      <c r="G126" s="97"/>
      <c r="H126" s="97"/>
      <c r="I126" s="97"/>
      <c r="J126" s="97"/>
      <c r="K126" s="97"/>
      <c r="L126" s="113">
        <f>SUM(L121:L125)</f>
        <v>517</v>
      </c>
    </row>
    <row r="128" spans="1:17" ht="27.75" x14ac:dyDescent="0.4">
      <c r="A128" s="54" t="s">
        <v>219</v>
      </c>
    </row>
    <row r="129" spans="1:15" ht="15" x14ac:dyDescent="0.2">
      <c r="A129" s="55" t="s">
        <v>203</v>
      </c>
      <c r="B129" s="81" t="s">
        <v>238</v>
      </c>
      <c r="C129" s="82" t="s">
        <v>240</v>
      </c>
      <c r="D129" s="81" t="s">
        <v>242</v>
      </c>
      <c r="E129" s="98" t="s">
        <v>240</v>
      </c>
      <c r="F129" s="83" t="s">
        <v>241</v>
      </c>
      <c r="G129" s="94" t="s">
        <v>279</v>
      </c>
      <c r="H129" s="94" t="s">
        <v>280</v>
      </c>
      <c r="I129" s="94"/>
      <c r="J129" s="95" t="s">
        <v>275</v>
      </c>
      <c r="K129" s="94" t="s">
        <v>244</v>
      </c>
      <c r="L129" s="82" t="s">
        <v>243</v>
      </c>
      <c r="M129" s="83" t="s">
        <v>206</v>
      </c>
      <c r="N129" s="84" t="s">
        <v>235</v>
      </c>
      <c r="O129" s="83" t="s">
        <v>236</v>
      </c>
    </row>
    <row r="130" spans="1:15" x14ac:dyDescent="0.2">
      <c r="A130" s="56" t="s">
        <v>234</v>
      </c>
      <c r="B130" s="52">
        <f>'TTD_all data'!E1427</f>
        <v>2076</v>
      </c>
      <c r="C130" s="1">
        <f>'TTD_all data'!B1427</f>
        <v>19</v>
      </c>
      <c r="D130" s="1">
        <f>'TTD_all data'!C1427</f>
        <v>10</v>
      </c>
      <c r="E130" s="1">
        <f>SUM(C130:D130)</f>
        <v>29</v>
      </c>
      <c r="F130" s="4">
        <f>'TTD_all data'!D1427</f>
        <v>2047</v>
      </c>
      <c r="G130" s="72">
        <f t="shared" ref="G130:I133" si="89">IFERROR(C130/$B130,"")</f>
        <v>9.1522157996146436E-3</v>
      </c>
      <c r="H130" s="72">
        <f t="shared" si="89"/>
        <v>4.8169556840077067E-3</v>
      </c>
      <c r="I130" s="72">
        <f>IFERROR(E130/$B130,"")</f>
        <v>1.3969171483622351E-2</v>
      </c>
      <c r="J130" s="72">
        <f>IFERROR(F130/$B130,"")</f>
        <v>0.98603082851637769</v>
      </c>
      <c r="K130" s="72">
        <f>B130/$B$134</f>
        <v>0.58793542905692442</v>
      </c>
      <c r="L130" s="52">
        <f>'TTD_all data'!F1427</f>
        <v>12</v>
      </c>
      <c r="M130" s="80">
        <f>'TTD_all data'!G1427</f>
        <v>2064</v>
      </c>
      <c r="N130" s="72">
        <f>IFERROR(L130/B130,"")</f>
        <v>5.7803468208092483E-3</v>
      </c>
      <c r="O130" s="72">
        <f>IFERROR(M130/B130,"")</f>
        <v>0.9942196531791907</v>
      </c>
    </row>
    <row r="131" spans="1:15" x14ac:dyDescent="0.2">
      <c r="A131" s="28" t="s">
        <v>201</v>
      </c>
      <c r="B131" s="52">
        <f>'TTD_all data'!E1428</f>
        <v>1416</v>
      </c>
      <c r="C131" s="1">
        <f>'TTD_all data'!B1428</f>
        <v>1392</v>
      </c>
      <c r="D131" s="1">
        <f>'TTD_all data'!C1428</f>
        <v>0</v>
      </c>
      <c r="E131" s="1">
        <f t="shared" ref="E131:E133" si="90">SUM(C131:D131)</f>
        <v>1392</v>
      </c>
      <c r="F131" s="4">
        <f>'TTD_all data'!D1428</f>
        <v>24</v>
      </c>
      <c r="G131" s="72">
        <f t="shared" si="89"/>
        <v>0.98305084745762716</v>
      </c>
      <c r="H131" s="72">
        <f t="shared" si="89"/>
        <v>0</v>
      </c>
      <c r="I131" s="72">
        <f t="shared" si="89"/>
        <v>0.98305084745762716</v>
      </c>
      <c r="J131" s="72">
        <f t="shared" ref="J131:J133" si="91">IFERROR(F131/$B131,"")</f>
        <v>1.6949152542372881E-2</v>
      </c>
      <c r="K131" s="72">
        <f>B131/$B$134</f>
        <v>0.40101954120645711</v>
      </c>
      <c r="L131" s="52">
        <f>'TTD_all data'!F1428</f>
        <v>1392</v>
      </c>
      <c r="M131" s="4">
        <f>'TTD_all data'!G1428</f>
        <v>24</v>
      </c>
      <c r="N131" s="72">
        <f>IFERROR(L131/B131,"")</f>
        <v>0.98305084745762716</v>
      </c>
      <c r="O131" s="72">
        <f>IFERROR(M131/B131,"")</f>
        <v>1.6949152542372881E-2</v>
      </c>
    </row>
    <row r="132" spans="1:15" x14ac:dyDescent="0.2">
      <c r="A132" s="56" t="s">
        <v>200</v>
      </c>
      <c r="B132" s="52">
        <f>'TTD_all data'!E1429</f>
        <v>38</v>
      </c>
      <c r="C132" s="1">
        <f>'TTD_all data'!B1429</f>
        <v>37</v>
      </c>
      <c r="D132" s="1">
        <f>'TTD_all data'!C1429</f>
        <v>0</v>
      </c>
      <c r="E132" s="1">
        <f t="shared" si="90"/>
        <v>37</v>
      </c>
      <c r="F132" s="4">
        <f>'TTD_all data'!D1429</f>
        <v>1</v>
      </c>
      <c r="G132" s="72">
        <f t="shared" si="89"/>
        <v>0.97368421052631582</v>
      </c>
      <c r="H132" s="72">
        <f t="shared" si="89"/>
        <v>0</v>
      </c>
      <c r="I132" s="72">
        <f t="shared" si="89"/>
        <v>0.97368421052631582</v>
      </c>
      <c r="J132" s="72">
        <f t="shared" si="91"/>
        <v>2.6315789473684209E-2</v>
      </c>
      <c r="K132" s="72">
        <f>B132/$B$134</f>
        <v>1.0761823845935995E-2</v>
      </c>
      <c r="L132" s="52">
        <f>'TTD_all data'!F1429</f>
        <v>37</v>
      </c>
      <c r="M132" s="4">
        <f>'TTD_all data'!G1429</f>
        <v>1</v>
      </c>
      <c r="N132" s="72">
        <f>IFERROR(L132/B132,"")</f>
        <v>0.97368421052631582</v>
      </c>
      <c r="O132" s="72">
        <f>IFERROR(M132/B132,"")</f>
        <v>2.6315789473684209E-2</v>
      </c>
    </row>
    <row r="133" spans="1:15" x14ac:dyDescent="0.2">
      <c r="A133" s="57" t="s">
        <v>199</v>
      </c>
      <c r="B133" s="52">
        <f>'TTD_all data'!E1430</f>
        <v>1</v>
      </c>
      <c r="C133" s="1">
        <f>'TTD_all data'!B1430</f>
        <v>1</v>
      </c>
      <c r="D133" s="1">
        <f>'TTD_all data'!C1430</f>
        <v>0</v>
      </c>
      <c r="E133" s="1">
        <f t="shared" si="90"/>
        <v>1</v>
      </c>
      <c r="F133" s="4">
        <f>'TTD_all data'!D1430</f>
        <v>0</v>
      </c>
      <c r="G133" s="72">
        <f t="shared" si="89"/>
        <v>1</v>
      </c>
      <c r="H133" s="72">
        <f t="shared" si="89"/>
        <v>0</v>
      </c>
      <c r="I133" s="72">
        <f t="shared" si="89"/>
        <v>1</v>
      </c>
      <c r="J133" s="72">
        <f t="shared" si="91"/>
        <v>0</v>
      </c>
      <c r="K133" s="72">
        <f>B133/$B$134</f>
        <v>2.8320589068252618E-4</v>
      </c>
      <c r="L133" s="52">
        <f>'TTD_all data'!F1430</f>
        <v>1</v>
      </c>
      <c r="M133" s="4">
        <f>'TTD_all data'!G1430</f>
        <v>0</v>
      </c>
      <c r="N133" s="72">
        <f>IFERROR(L133/B133,"")</f>
        <v>1</v>
      </c>
      <c r="O133" s="72">
        <f>IFERROR(M133/B133,"")</f>
        <v>0</v>
      </c>
    </row>
    <row r="134" spans="1:15" x14ac:dyDescent="0.2">
      <c r="B134" s="52">
        <f>SUM(B130:B133)</f>
        <v>3531</v>
      </c>
      <c r="K134" s="72"/>
    </row>
    <row r="135" spans="1:15" ht="15" x14ac:dyDescent="0.2">
      <c r="A135" s="27" t="s">
        <v>198</v>
      </c>
      <c r="B135" s="81" t="s">
        <v>238</v>
      </c>
      <c r="C135" s="82" t="s">
        <v>240</v>
      </c>
      <c r="D135" s="81" t="s">
        <v>242</v>
      </c>
      <c r="E135" s="98" t="s">
        <v>240</v>
      </c>
      <c r="F135" s="83" t="s">
        <v>241</v>
      </c>
      <c r="G135" s="94" t="s">
        <v>279</v>
      </c>
      <c r="H135" s="94" t="s">
        <v>280</v>
      </c>
      <c r="I135" s="94"/>
      <c r="J135" s="95" t="s">
        <v>275</v>
      </c>
      <c r="K135" s="94" t="s">
        <v>244</v>
      </c>
      <c r="L135" s="82" t="s">
        <v>243</v>
      </c>
      <c r="M135" s="83" t="s">
        <v>206</v>
      </c>
      <c r="N135" s="84" t="s">
        <v>235</v>
      </c>
      <c r="O135" s="83" t="s">
        <v>236</v>
      </c>
    </row>
    <row r="136" spans="1:15" x14ac:dyDescent="0.2">
      <c r="A136" s="56" t="str">
        <f>$A$11</f>
        <v>A:&lt;=300K</v>
      </c>
      <c r="B136" s="52">
        <f>SUM('TTD_all data'!E1433,'TTD_all data'!E1434,'TTD_all data'!E1441)</f>
        <v>1300</v>
      </c>
      <c r="C136" s="1">
        <f>SUM('TTD_all data'!B1433,'TTD_all data'!B1434,'TTD_all data'!B1441)</f>
        <v>516</v>
      </c>
      <c r="D136" s="1">
        <f>SUM('TTD_all data'!C1433,'TTD_all data'!C1434,'TTD_all data'!C1441)</f>
        <v>3</v>
      </c>
      <c r="E136" s="1">
        <f>SUM(C136:D136)</f>
        <v>519</v>
      </c>
      <c r="F136" s="4">
        <f>SUM('TTD_all data'!D1433,'TTD_all data'!D1434,'TTD_all data'!D1441)</f>
        <v>781</v>
      </c>
      <c r="G136" s="72">
        <f t="shared" ref="G136:I139" si="92">IFERROR(C136/$B136,"")</f>
        <v>0.39692307692307693</v>
      </c>
      <c r="H136" s="72">
        <f>ROUNDUP(IFERROR(D136/$B136,""),2)</f>
        <v>0.01</v>
      </c>
      <c r="I136" s="72">
        <f>IFERROR(E136/$B136,"")</f>
        <v>0.39923076923076922</v>
      </c>
      <c r="J136" s="72">
        <f>IFERROR(F136/$B136,"")</f>
        <v>0.60076923076923072</v>
      </c>
      <c r="K136" s="72">
        <f>B136/$B$140</f>
        <v>0.36816765788728406</v>
      </c>
      <c r="L136" s="52">
        <f>SUM('TTD_all data'!F1433,'TTD_all data'!F1434,'TTD_all data'!F1441)</f>
        <v>513</v>
      </c>
      <c r="M136" s="80">
        <f>SUM('TTD_all data'!G1433,'TTD_all data'!G1434,'TTD_all data'!G1441)</f>
        <v>787</v>
      </c>
      <c r="N136" s="72">
        <f>IFERROR(L136/B136,"")</f>
        <v>0.39461538461538459</v>
      </c>
      <c r="O136" s="72">
        <f>IFERROR(M136/B136,"")</f>
        <v>0.60538461538461541</v>
      </c>
    </row>
    <row r="137" spans="1:15" x14ac:dyDescent="0.2">
      <c r="A137" s="28" t="str">
        <f>$A$12</f>
        <v>B:&gt;300K-500K</v>
      </c>
      <c r="B137" s="52">
        <f>'TTD_all data'!E1435</f>
        <v>226</v>
      </c>
      <c r="C137" s="1">
        <f>'TTD_all data'!B1435</f>
        <v>94</v>
      </c>
      <c r="D137" s="1">
        <f>'TTD_all data'!C1435</f>
        <v>1</v>
      </c>
      <c r="E137" s="1">
        <f t="shared" ref="E137:E139" si="93">SUM(C137:D137)</f>
        <v>95</v>
      </c>
      <c r="F137" s="4">
        <f>'TTD_all data'!D1435</f>
        <v>131</v>
      </c>
      <c r="G137" s="72">
        <f t="shared" si="92"/>
        <v>0.41592920353982299</v>
      </c>
      <c r="H137" s="72">
        <f>ROUNDUP(IFERROR(D137/$B137,""),2)</f>
        <v>0.01</v>
      </c>
      <c r="I137" s="72">
        <f t="shared" si="92"/>
        <v>0.42035398230088494</v>
      </c>
      <c r="J137" s="72">
        <f t="shared" ref="J137:J139" si="94">IFERROR(F137/$B137,"")</f>
        <v>0.57964601769911506</v>
      </c>
      <c r="K137" s="72">
        <f>B137/$B$140</f>
        <v>6.4004531294250919E-2</v>
      </c>
      <c r="L137" s="52">
        <f>'TTD_all data'!F1435</f>
        <v>92</v>
      </c>
      <c r="M137" s="4">
        <f>'TTD_all data'!G1435</f>
        <v>134</v>
      </c>
      <c r="N137" s="72">
        <f>IFERROR(L137/B137,"")</f>
        <v>0.40707964601769914</v>
      </c>
      <c r="O137" s="72">
        <f>IFERROR(M137/B137,"")</f>
        <v>0.59292035398230092</v>
      </c>
    </row>
    <row r="138" spans="1:15" x14ac:dyDescent="0.2">
      <c r="A138" s="56" t="str">
        <f>$A$13</f>
        <v>D:&gt;500K-2M</v>
      </c>
      <c r="B138" s="52">
        <f>'TTD_all data'!E1436</f>
        <v>1157</v>
      </c>
      <c r="C138" s="1">
        <f>'TTD_all data'!B1436</f>
        <v>456</v>
      </c>
      <c r="D138" s="1">
        <f>'TTD_all data'!C1436</f>
        <v>5</v>
      </c>
      <c r="E138" s="1">
        <f t="shared" si="93"/>
        <v>461</v>
      </c>
      <c r="F138" s="4">
        <f>'TTD_all data'!D1436</f>
        <v>696</v>
      </c>
      <c r="G138" s="72">
        <f t="shared" si="92"/>
        <v>0.39412273120138291</v>
      </c>
      <c r="H138" s="72">
        <f>ROUNDUP(IFERROR(D138/$B138,""),2)</f>
        <v>0.01</v>
      </c>
      <c r="I138" s="72">
        <f t="shared" si="92"/>
        <v>0.39844425237683667</v>
      </c>
      <c r="J138" s="72">
        <f t="shared" si="94"/>
        <v>0.60155574762316333</v>
      </c>
      <c r="K138" s="72">
        <f>B138/$B$140</f>
        <v>0.32766921551968281</v>
      </c>
      <c r="L138" s="52">
        <f>'TTD_all data'!F1436</f>
        <v>455</v>
      </c>
      <c r="M138" s="4">
        <f>'TTD_all data'!G1436</f>
        <v>702</v>
      </c>
      <c r="N138" s="72">
        <f>IFERROR(L138/B138,"")</f>
        <v>0.39325842696629215</v>
      </c>
      <c r="O138" s="72">
        <f>IFERROR(M138/B138,"")</f>
        <v>0.6067415730337079</v>
      </c>
    </row>
    <row r="139" spans="1:15" x14ac:dyDescent="0.2">
      <c r="A139" s="57" t="str">
        <f>$A$14</f>
        <v>E:&gt;2M</v>
      </c>
      <c r="B139" s="52">
        <f>SUM('TTD_all data'!E1437:E1440)</f>
        <v>848</v>
      </c>
      <c r="C139" s="1">
        <f>SUM('TTD_all data'!B1437:B1440)</f>
        <v>383</v>
      </c>
      <c r="D139" s="1">
        <f>SUM('TTD_all data'!C1437:C1440)</f>
        <v>1</v>
      </c>
      <c r="E139" s="1">
        <f t="shared" si="93"/>
        <v>384</v>
      </c>
      <c r="F139" s="4">
        <f>SUM('TTD_all data'!D1437:D1440)</f>
        <v>464</v>
      </c>
      <c r="G139" s="72">
        <f t="shared" si="92"/>
        <v>0.45165094339622641</v>
      </c>
      <c r="H139" s="72">
        <f t="shared" si="92"/>
        <v>1.1792452830188679E-3</v>
      </c>
      <c r="I139" s="72">
        <f t="shared" si="92"/>
        <v>0.45283018867924529</v>
      </c>
      <c r="J139" s="72">
        <f t="shared" si="94"/>
        <v>0.54716981132075471</v>
      </c>
      <c r="K139" s="72">
        <f>B139/$B$140</f>
        <v>0.24015859529878222</v>
      </c>
      <c r="L139" s="52">
        <f>SUM('TTD_all data'!F1437:F1440)</f>
        <v>382</v>
      </c>
      <c r="M139" s="4">
        <f>SUM('TTD_all data'!G1437:G1440)</f>
        <v>466</v>
      </c>
      <c r="N139" s="72">
        <f>IFERROR(L139/B139,"")</f>
        <v>0.45047169811320753</v>
      </c>
      <c r="O139" s="72">
        <f>IFERROR(M139/B139,"")</f>
        <v>0.54952830188679247</v>
      </c>
    </row>
    <row r="140" spans="1:15" x14ac:dyDescent="0.2">
      <c r="B140" s="52">
        <f>SUM(B136:B139)</f>
        <v>3531</v>
      </c>
    </row>
    <row r="141" spans="1:15" ht="15" x14ac:dyDescent="0.2">
      <c r="A141" s="27" t="s">
        <v>181</v>
      </c>
      <c r="B141" s="81" t="s">
        <v>238</v>
      </c>
      <c r="C141" s="82" t="s">
        <v>240</v>
      </c>
      <c r="D141" s="81" t="s">
        <v>242</v>
      </c>
      <c r="E141" s="98" t="s">
        <v>240</v>
      </c>
      <c r="F141" s="83" t="s">
        <v>241</v>
      </c>
      <c r="G141" s="94" t="s">
        <v>279</v>
      </c>
      <c r="H141" s="94" t="s">
        <v>280</v>
      </c>
      <c r="I141" s="94"/>
      <c r="J141" s="95" t="s">
        <v>275</v>
      </c>
      <c r="K141" s="94" t="s">
        <v>244</v>
      </c>
      <c r="L141" s="82" t="s">
        <v>243</v>
      </c>
      <c r="M141" s="83" t="s">
        <v>206</v>
      </c>
      <c r="N141" s="84" t="s">
        <v>235</v>
      </c>
      <c r="O141" s="83" t="s">
        <v>236</v>
      </c>
    </row>
    <row r="142" spans="1:15" x14ac:dyDescent="0.2">
      <c r="A142" s="56" t="s">
        <v>248</v>
      </c>
      <c r="B142" s="52">
        <f>SUM('TTD_all data'!E1444:E1445)</f>
        <v>594</v>
      </c>
      <c r="C142" s="1">
        <f>SUM('TTD_all data'!B1444:B1445)</f>
        <v>236</v>
      </c>
      <c r="D142" s="1">
        <f>SUM('TTD_all data'!C1444:C1445)</f>
        <v>1</v>
      </c>
      <c r="E142" s="1">
        <f>SUM(C142:D142)</f>
        <v>237</v>
      </c>
      <c r="F142" s="4">
        <f>SUM('TTD_all data'!D1444:D1445)</f>
        <v>357</v>
      </c>
      <c r="G142" s="72">
        <f t="shared" ref="G142:I145" si="95">IFERROR(C142/$B142,"")</f>
        <v>0.39730639730639733</v>
      </c>
      <c r="H142" s="72">
        <f t="shared" si="95"/>
        <v>1.6835016835016834E-3</v>
      </c>
      <c r="I142" s="72">
        <f>IFERROR(E142/$B142,"")</f>
        <v>0.39898989898989901</v>
      </c>
      <c r="J142" s="72">
        <f>IFERROR(F142/$B142,"")</f>
        <v>0.60101010101010099</v>
      </c>
      <c r="K142" s="72">
        <f>B142/$B$146</f>
        <v>0.16822429906542055</v>
      </c>
      <c r="L142" s="52">
        <f>SUM('TTD_all data'!F1444:F1445)</f>
        <v>236</v>
      </c>
      <c r="M142" s="80">
        <f>SUM('TTD_all data'!G1444:G1445)</f>
        <v>358</v>
      </c>
      <c r="N142" s="72">
        <f>IFERROR(L142/B142,"")</f>
        <v>0.39730639730639733</v>
      </c>
      <c r="O142" s="72">
        <f>IFERROR(M142/B142,"")</f>
        <v>0.60269360269360273</v>
      </c>
    </row>
    <row r="143" spans="1:15" x14ac:dyDescent="0.2">
      <c r="A143" s="28" t="s">
        <v>249</v>
      </c>
      <c r="B143" s="52">
        <f>'TTD_all data'!E1446</f>
        <v>1449</v>
      </c>
      <c r="C143" s="1">
        <f>'TTD_all data'!B1446</f>
        <v>605</v>
      </c>
      <c r="D143" s="1">
        <f>'TTD_all data'!C1446</f>
        <v>4</v>
      </c>
      <c r="E143" s="1">
        <f t="shared" ref="E143:E145" si="96">SUM(C143:D143)</f>
        <v>609</v>
      </c>
      <c r="F143" s="4">
        <f>'TTD_all data'!D1446</f>
        <v>840</v>
      </c>
      <c r="G143" s="72">
        <f t="shared" si="95"/>
        <v>0.41752933057280883</v>
      </c>
      <c r="H143" s="72">
        <f t="shared" si="95"/>
        <v>2.7605244996549345E-3</v>
      </c>
      <c r="I143" s="72">
        <f t="shared" si="95"/>
        <v>0.42028985507246375</v>
      </c>
      <c r="J143" s="72">
        <f t="shared" ref="J143:J145" si="97">IFERROR(F143/$B143,"")</f>
        <v>0.57971014492753625</v>
      </c>
      <c r="K143" s="72">
        <f>B143/$B$146</f>
        <v>0.41036533559898047</v>
      </c>
      <c r="L143" s="52">
        <f>'TTD_all data'!F1446</f>
        <v>605</v>
      </c>
      <c r="M143" s="4">
        <f>'TTD_all data'!G1446</f>
        <v>844</v>
      </c>
      <c r="N143" s="72">
        <f>IFERROR(L143/B143,"")</f>
        <v>0.41752933057280883</v>
      </c>
      <c r="O143" s="72">
        <f>IFERROR(M143/B143,"")</f>
        <v>0.58247066942719117</v>
      </c>
    </row>
    <row r="144" spans="1:15" x14ac:dyDescent="0.2">
      <c r="A144" s="56" t="s">
        <v>250</v>
      </c>
      <c r="B144" s="52">
        <f>'TTD_all data'!E1447</f>
        <v>1065</v>
      </c>
      <c r="C144" s="1">
        <f>'TTD_all data'!B1447</f>
        <v>411</v>
      </c>
      <c r="D144" s="1">
        <f>'TTD_all data'!C1447</f>
        <v>5</v>
      </c>
      <c r="E144" s="1">
        <f t="shared" si="96"/>
        <v>416</v>
      </c>
      <c r="F144" s="4">
        <f>'TTD_all data'!D1447</f>
        <v>649</v>
      </c>
      <c r="G144" s="72">
        <f t="shared" si="95"/>
        <v>0.38591549295774646</v>
      </c>
      <c r="H144" s="72">
        <f>ROUNDUP(IFERROR(D144/$B144,""),2)</f>
        <v>0.01</v>
      </c>
      <c r="I144" s="72">
        <f t="shared" si="95"/>
        <v>0.39061032863849765</v>
      </c>
      <c r="J144" s="72">
        <f t="shared" si="97"/>
        <v>0.60938967136150235</v>
      </c>
      <c r="K144" s="72">
        <f>B144/$B$146</f>
        <v>0.30161427357689041</v>
      </c>
      <c r="L144" s="52">
        <f>'TTD_all data'!F1447</f>
        <v>407</v>
      </c>
      <c r="M144" s="4">
        <f>'TTD_all data'!G1447</f>
        <v>658</v>
      </c>
      <c r="N144" s="72">
        <f>IFERROR(L144/B144,"")</f>
        <v>0.38215962441314555</v>
      </c>
      <c r="O144" s="72">
        <f>IFERROR(M144/B144,"")</f>
        <v>0.61784037558685445</v>
      </c>
    </row>
    <row r="145" spans="1:15" x14ac:dyDescent="0.2">
      <c r="A145" s="57" t="s">
        <v>251</v>
      </c>
      <c r="B145" s="52">
        <f>SUM('TTD_all data'!E1448:E1452)</f>
        <v>423</v>
      </c>
      <c r="C145" s="1">
        <f>SUM('TTD_all data'!B1448:B1452)</f>
        <v>194</v>
      </c>
      <c r="D145" s="1">
        <f>SUM('TTD_all data'!C1448:C1452)</f>
        <v>0</v>
      </c>
      <c r="E145" s="1">
        <f t="shared" si="96"/>
        <v>194</v>
      </c>
      <c r="F145" s="4">
        <f>SUM('TTD_all data'!D1448:D1452)</f>
        <v>229</v>
      </c>
      <c r="G145" s="72">
        <f t="shared" si="95"/>
        <v>0.45862884160756501</v>
      </c>
      <c r="H145" s="72">
        <f t="shared" si="95"/>
        <v>0</v>
      </c>
      <c r="I145" s="72">
        <f t="shared" si="95"/>
        <v>0.45862884160756501</v>
      </c>
      <c r="J145" s="72">
        <f t="shared" si="97"/>
        <v>0.54137115839243499</v>
      </c>
      <c r="K145" s="72">
        <f>B145/$B$146</f>
        <v>0.11979609175870858</v>
      </c>
      <c r="L145" s="52">
        <f>SUM('TTD_all data'!F1448:F1452)</f>
        <v>194</v>
      </c>
      <c r="M145" s="4">
        <f>SUM('TTD_all data'!G1448:G1452)</f>
        <v>229</v>
      </c>
      <c r="N145" s="72">
        <f>IFERROR(L145/B145,"")</f>
        <v>0.45862884160756501</v>
      </c>
      <c r="O145" s="72">
        <f>IFERROR(M145/B145,"")</f>
        <v>0.54137115839243499</v>
      </c>
    </row>
    <row r="146" spans="1:15" x14ac:dyDescent="0.2">
      <c r="B146" s="52">
        <f>SUM(B142:B145)</f>
        <v>3531</v>
      </c>
      <c r="K146" s="72"/>
    </row>
    <row r="147" spans="1:15" ht="15" x14ac:dyDescent="0.2">
      <c r="A147" s="27" t="s">
        <v>171</v>
      </c>
      <c r="B147" s="81" t="s">
        <v>238</v>
      </c>
      <c r="C147" s="82" t="s">
        <v>240</v>
      </c>
      <c r="D147" s="81" t="s">
        <v>242</v>
      </c>
      <c r="E147" s="98" t="s">
        <v>240</v>
      </c>
      <c r="F147" s="83" t="s">
        <v>241</v>
      </c>
      <c r="G147" s="94" t="s">
        <v>279</v>
      </c>
      <c r="H147" s="94" t="s">
        <v>280</v>
      </c>
      <c r="I147" s="94"/>
      <c r="J147" s="95" t="s">
        <v>275</v>
      </c>
      <c r="K147" s="94" t="s">
        <v>244</v>
      </c>
      <c r="L147" s="82" t="s">
        <v>243</v>
      </c>
      <c r="M147" s="83" t="s">
        <v>206</v>
      </c>
      <c r="N147" s="84" t="s">
        <v>235</v>
      </c>
      <c r="O147" s="83" t="s">
        <v>236</v>
      </c>
    </row>
    <row r="148" spans="1:15" x14ac:dyDescent="0.2">
      <c r="A148" s="56" t="s">
        <v>170</v>
      </c>
      <c r="B148" s="52">
        <f>'TTD_all data'!E1455</f>
        <v>1624</v>
      </c>
      <c r="C148" s="1">
        <f>'TTD_all data'!B1455</f>
        <v>667</v>
      </c>
      <c r="D148" s="1">
        <f>'TTD_all data'!C1455</f>
        <v>4</v>
      </c>
      <c r="E148" s="1">
        <f>SUM(C148:D148)</f>
        <v>671</v>
      </c>
      <c r="F148" s="4">
        <f>'TTD_all data'!D1455</f>
        <v>953</v>
      </c>
      <c r="G148" s="72">
        <f t="shared" ref="G148:I150" si="98">IFERROR(C148/$B148,"")</f>
        <v>0.4107142857142857</v>
      </c>
      <c r="H148" s="72">
        <f t="shared" si="98"/>
        <v>2.4630541871921183E-3</v>
      </c>
      <c r="I148" s="72">
        <f>IFERROR(E148/$B148,"")</f>
        <v>0.41317733990147781</v>
      </c>
      <c r="J148" s="72">
        <f>IFERROR(F148/$B148,"")</f>
        <v>0.58682266009852213</v>
      </c>
      <c r="K148" s="72">
        <f>B148/$B$151</f>
        <v>0.45992636646842255</v>
      </c>
      <c r="L148" s="52">
        <f>'TTD_all data'!F1455</f>
        <v>666</v>
      </c>
      <c r="M148" s="80">
        <f>'TTD_all data'!G1455</f>
        <v>958</v>
      </c>
      <c r="N148" s="72">
        <f>IFERROR(L148/B148,"")</f>
        <v>0.41009852216748771</v>
      </c>
      <c r="O148" s="72">
        <f>IFERROR(M148/B148,"")</f>
        <v>0.58990147783251234</v>
      </c>
    </row>
    <row r="149" spans="1:15" x14ac:dyDescent="0.2">
      <c r="A149" s="58" t="s">
        <v>169</v>
      </c>
      <c r="B149" s="52">
        <f>'TTD_all data'!E1456</f>
        <v>1905</v>
      </c>
      <c r="C149" s="1">
        <f>'TTD_all data'!B1456</f>
        <v>780</v>
      </c>
      <c r="D149" s="1">
        <f>'TTD_all data'!C1456</f>
        <v>6</v>
      </c>
      <c r="E149" s="1">
        <f t="shared" ref="E149:E150" si="99">SUM(C149:D149)</f>
        <v>786</v>
      </c>
      <c r="F149" s="4">
        <f>'TTD_all data'!D1456</f>
        <v>1119</v>
      </c>
      <c r="G149" s="72">
        <f t="shared" si="98"/>
        <v>0.40944881889763779</v>
      </c>
      <c r="H149" s="72">
        <f t="shared" si="98"/>
        <v>3.1496062992125984E-3</v>
      </c>
      <c r="I149" s="72">
        <f t="shared" si="98"/>
        <v>0.41259842519685042</v>
      </c>
      <c r="J149" s="72">
        <f t="shared" ref="J149:J150" si="100">IFERROR(F149/$B149,"")</f>
        <v>0.58740157480314958</v>
      </c>
      <c r="K149" s="72">
        <f>B149/$B$151</f>
        <v>0.53950722175021237</v>
      </c>
      <c r="L149" s="52">
        <f>'TTD_all data'!F1456</f>
        <v>774</v>
      </c>
      <c r="M149" s="4">
        <f>'TTD_all data'!G1456</f>
        <v>1131</v>
      </c>
      <c r="N149" s="72">
        <f>IFERROR(L149/B149,"")</f>
        <v>0.40629921259842522</v>
      </c>
      <c r="O149" s="72">
        <f>IFERROR(M149/B149,"")</f>
        <v>0.59370078740157484</v>
      </c>
    </row>
    <row r="150" spans="1:15" x14ac:dyDescent="0.2">
      <c r="A150" s="56" t="s">
        <v>0</v>
      </c>
      <c r="B150" s="52">
        <f>'TTD_all data'!E1457</f>
        <v>2</v>
      </c>
      <c r="C150" s="1">
        <f>'TTD_all data'!B1457</f>
        <v>2</v>
      </c>
      <c r="D150" s="1">
        <f>'TTD_all data'!C1457</f>
        <v>0</v>
      </c>
      <c r="E150" s="1">
        <f t="shared" si="99"/>
        <v>2</v>
      </c>
      <c r="F150" s="4">
        <f>'TTD_all data'!D1457</f>
        <v>0</v>
      </c>
      <c r="G150" s="72">
        <f t="shared" si="98"/>
        <v>1</v>
      </c>
      <c r="H150" s="72">
        <f t="shared" si="98"/>
        <v>0</v>
      </c>
      <c r="I150" s="72">
        <f t="shared" si="98"/>
        <v>1</v>
      </c>
      <c r="J150" s="72">
        <f t="shared" si="100"/>
        <v>0</v>
      </c>
      <c r="K150" s="72">
        <f>B150/$B$151</f>
        <v>5.6641178136505237E-4</v>
      </c>
      <c r="L150" s="52">
        <f>'TTD_all data'!F1457</f>
        <v>2</v>
      </c>
      <c r="M150" s="4">
        <f>'TTD_all data'!G1457</f>
        <v>0</v>
      </c>
      <c r="N150" s="72">
        <f>IFERROR(L150/B150,"")</f>
        <v>1</v>
      </c>
      <c r="O150" s="72">
        <f>IFERROR(M150/B150,"")</f>
        <v>0</v>
      </c>
    </row>
    <row r="151" spans="1:15" x14ac:dyDescent="0.2">
      <c r="B151" s="52">
        <f>SUM(B148:B150)</f>
        <v>3531</v>
      </c>
      <c r="I151" s="72"/>
    </row>
    <row r="152" spans="1:15" ht="15" x14ac:dyDescent="0.2">
      <c r="A152" s="27" t="s">
        <v>168</v>
      </c>
      <c r="B152" s="81" t="s">
        <v>238</v>
      </c>
      <c r="C152" s="82" t="s">
        <v>240</v>
      </c>
      <c r="D152" s="81" t="s">
        <v>242</v>
      </c>
      <c r="E152" s="98" t="s">
        <v>240</v>
      </c>
      <c r="F152" s="83" t="s">
        <v>241</v>
      </c>
      <c r="G152" s="94" t="s">
        <v>279</v>
      </c>
      <c r="H152" s="94" t="s">
        <v>280</v>
      </c>
      <c r="I152" s="94"/>
      <c r="J152" s="95" t="s">
        <v>275</v>
      </c>
      <c r="K152" s="94" t="s">
        <v>244</v>
      </c>
      <c r="L152" s="82" t="s">
        <v>243</v>
      </c>
      <c r="M152" s="83" t="s">
        <v>206</v>
      </c>
      <c r="N152" s="84" t="s">
        <v>235</v>
      </c>
      <c r="O152" s="83" t="s">
        <v>236</v>
      </c>
    </row>
    <row r="153" spans="1:15" x14ac:dyDescent="0.2">
      <c r="A153" s="56" t="s">
        <v>166</v>
      </c>
      <c r="B153" s="52">
        <f>'TTD_all data'!E1460</f>
        <v>912</v>
      </c>
      <c r="C153" s="1">
        <f>'TTD_all data'!B1460</f>
        <v>412</v>
      </c>
      <c r="D153" s="1">
        <f>'TTD_all data'!C1460</f>
        <v>4</v>
      </c>
      <c r="E153" s="1">
        <f t="shared" ref="E153:E154" si="101">SUM(C153:D153)</f>
        <v>416</v>
      </c>
      <c r="F153" s="4">
        <f>'TTD_all data'!D1460</f>
        <v>496</v>
      </c>
      <c r="G153" s="72">
        <f>IFERROR(C153/$B153,"")</f>
        <v>0.4517543859649123</v>
      </c>
      <c r="H153" s="72">
        <f>ROUNDUP(IFERROR(D153/$B153,""),2)</f>
        <v>0.01</v>
      </c>
      <c r="I153" s="72">
        <f>IFERROR(E153/$B153,"")</f>
        <v>0.45614035087719296</v>
      </c>
      <c r="J153" s="72">
        <f>IFERROR(F153/$B153,"")</f>
        <v>0.54385964912280704</v>
      </c>
      <c r="K153" s="72">
        <f>B153/$B$155</f>
        <v>0.25828377230246391</v>
      </c>
      <c r="L153" s="52">
        <f>'TTD_all data'!F1460</f>
        <v>409</v>
      </c>
      <c r="M153" s="80">
        <f>'TTD_all data'!G1460</f>
        <v>503</v>
      </c>
      <c r="N153" s="72">
        <f>IFERROR(L153/B153,"")</f>
        <v>0.44846491228070173</v>
      </c>
      <c r="O153" s="72">
        <f>IFERROR(M153/B153,"")</f>
        <v>0.55153508771929827</v>
      </c>
    </row>
    <row r="154" spans="1:15" x14ac:dyDescent="0.2">
      <c r="A154" s="53" t="s">
        <v>209</v>
      </c>
      <c r="B154" s="52">
        <f>SUM('TTD_all data'!E1461:E1463)</f>
        <v>2619</v>
      </c>
      <c r="C154" s="1">
        <f>SUM('TTD_all data'!B1461:B1463)</f>
        <v>1037</v>
      </c>
      <c r="D154" s="1">
        <f>SUM('TTD_all data'!C1461:C1463)</f>
        <v>6</v>
      </c>
      <c r="E154" s="1">
        <f t="shared" si="101"/>
        <v>1043</v>
      </c>
      <c r="F154" s="4">
        <f>SUM('TTD_all data'!D1461:D1463)</f>
        <v>1576</v>
      </c>
      <c r="G154" s="72">
        <f>IFERROR(C154/$B154,"")</f>
        <v>0.39595265368461247</v>
      </c>
      <c r="H154" s="72">
        <f>ROUNDUP(IFERROR(D154/$B154,""),2)</f>
        <v>0.01</v>
      </c>
      <c r="I154" s="72">
        <f t="shared" ref="I154" si="102">IFERROR(E154/$B154,"")</f>
        <v>0.39824360442917145</v>
      </c>
      <c r="J154" s="72">
        <f t="shared" ref="J154" si="103">IFERROR(F154/$B154,"")</f>
        <v>0.60175639557082861</v>
      </c>
      <c r="K154" s="72">
        <f>B154/$B$155</f>
        <v>0.74171622769753609</v>
      </c>
      <c r="L154" s="52">
        <f>SUM('TTD_all data'!F1461:F1463)</f>
        <v>1033</v>
      </c>
      <c r="M154" s="4">
        <f>SUM('TTD_all data'!G1461:G1463)</f>
        <v>1586</v>
      </c>
      <c r="N154" s="72">
        <f>IFERROR(L154/B154,"")</f>
        <v>0.39442535318823979</v>
      </c>
      <c r="O154" s="72">
        <f>IFERROR(M154/B154,"")</f>
        <v>0.60557464681176021</v>
      </c>
    </row>
    <row r="155" spans="1:15" x14ac:dyDescent="0.2">
      <c r="B155" s="52">
        <f>SUM(B153:B154)</f>
        <v>3531</v>
      </c>
    </row>
    <row r="156" spans="1:15" ht="15" x14ac:dyDescent="0.2">
      <c r="A156" s="27" t="s">
        <v>163</v>
      </c>
      <c r="B156" s="81" t="s">
        <v>238</v>
      </c>
      <c r="C156" s="82" t="s">
        <v>240</v>
      </c>
      <c r="D156" s="81" t="s">
        <v>242</v>
      </c>
      <c r="E156" s="98" t="s">
        <v>240</v>
      </c>
      <c r="F156" s="83" t="s">
        <v>241</v>
      </c>
      <c r="G156" s="94" t="s">
        <v>279</v>
      </c>
      <c r="H156" s="94" t="s">
        <v>280</v>
      </c>
      <c r="I156" s="94"/>
      <c r="J156" s="95" t="s">
        <v>275</v>
      </c>
      <c r="K156" s="94" t="s">
        <v>244</v>
      </c>
      <c r="L156" s="82" t="s">
        <v>243</v>
      </c>
      <c r="M156" s="83" t="s">
        <v>206</v>
      </c>
      <c r="N156" s="84" t="s">
        <v>235</v>
      </c>
      <c r="O156" s="83" t="s">
        <v>236</v>
      </c>
    </row>
    <row r="157" spans="1:15" x14ac:dyDescent="0.2">
      <c r="A157" s="56" t="s">
        <v>255</v>
      </c>
      <c r="B157" s="52">
        <f>'TTD_all data'!E1466</f>
        <v>1518</v>
      </c>
      <c r="C157" s="1">
        <f>'TTD_all data'!B1466</f>
        <v>569</v>
      </c>
      <c r="D157" s="1">
        <f>'TTD_all data'!C1466</f>
        <v>0</v>
      </c>
      <c r="E157" s="1">
        <f t="shared" ref="E157:E159" si="104">SUM(C157:D157)</f>
        <v>569</v>
      </c>
      <c r="F157" s="4">
        <f>'TTD_all data'!D1466</f>
        <v>949</v>
      </c>
      <c r="G157" s="72">
        <f t="shared" ref="G157:I159" si="105">IFERROR(C157/$B157,"")</f>
        <v>0.37483530961791833</v>
      </c>
      <c r="H157" s="72">
        <f t="shared" si="105"/>
        <v>0</v>
      </c>
      <c r="I157" s="72">
        <f>IFERROR(E157/$B157,"")</f>
        <v>0.37483530961791833</v>
      </c>
      <c r="J157" s="72">
        <f>IFERROR(F157/$B157,"")</f>
        <v>0.62516469038208167</v>
      </c>
      <c r="K157" s="72">
        <f>B157/$B$160</f>
        <v>0.42990654205607476</v>
      </c>
      <c r="L157" s="52">
        <f>'TTD_all data'!F1466</f>
        <v>569</v>
      </c>
      <c r="M157" s="80">
        <f>'TTD_all data'!G1466</f>
        <v>949</v>
      </c>
      <c r="N157" s="72">
        <f>IFERROR(L157/B157,"")</f>
        <v>0.37483530961791833</v>
      </c>
      <c r="O157" s="72">
        <f>IFERROR(M157/B157,"")</f>
        <v>0.62516469038208167</v>
      </c>
    </row>
    <row r="158" spans="1:15" x14ac:dyDescent="0.2">
      <c r="A158" s="28" t="s">
        <v>256</v>
      </c>
      <c r="B158" s="52">
        <f>SUM('TTD_all data'!E1467:E1468)</f>
        <v>1815</v>
      </c>
      <c r="C158" s="1">
        <f>SUM('TTD_all data'!B1467:B1468)</f>
        <v>811</v>
      </c>
      <c r="D158" s="1">
        <f>SUM('TTD_all data'!C1467:C1468)</f>
        <v>10</v>
      </c>
      <c r="E158" s="1">
        <f t="shared" si="104"/>
        <v>821</v>
      </c>
      <c r="F158" s="4">
        <f>SUM('TTD_all data'!D1467:D1468)</f>
        <v>994</v>
      </c>
      <c r="G158" s="72">
        <f t="shared" si="105"/>
        <v>0.44683195592286501</v>
      </c>
      <c r="H158" s="72">
        <f t="shared" si="105"/>
        <v>5.5096418732782371E-3</v>
      </c>
      <c r="I158" s="72">
        <f t="shared" si="105"/>
        <v>0.45234159779614325</v>
      </c>
      <c r="J158" s="72">
        <f t="shared" ref="J158:J159" si="106">IFERROR(F158/$B158,"")</f>
        <v>0.54765840220385675</v>
      </c>
      <c r="K158" s="72">
        <f>B158/$B$160</f>
        <v>0.51401869158878499</v>
      </c>
      <c r="L158" s="52">
        <f>SUM('TTD_all data'!F1467:F1468)</f>
        <v>806</v>
      </c>
      <c r="M158" s="4">
        <f>SUM('TTD_all data'!G1467:G1468)</f>
        <v>1009</v>
      </c>
      <c r="N158" s="72">
        <f>IFERROR(L158/B158,"")</f>
        <v>0.44407713498622592</v>
      </c>
      <c r="O158" s="72">
        <f>IFERROR(M158/B158,"")</f>
        <v>0.55592286501377408</v>
      </c>
    </row>
    <row r="159" spans="1:15" x14ac:dyDescent="0.2">
      <c r="A159" s="56" t="s">
        <v>50</v>
      </c>
      <c r="B159" s="52">
        <f>SUM('TTD_all data'!E1469:E1472)</f>
        <v>198</v>
      </c>
      <c r="C159" s="1">
        <f>SUM('TTD_all data'!B1469:B1472)</f>
        <v>68</v>
      </c>
      <c r="D159" s="1">
        <f>SUM('TTD_all data'!C1469:C1472)</f>
        <v>0</v>
      </c>
      <c r="E159" s="1">
        <f t="shared" si="104"/>
        <v>68</v>
      </c>
      <c r="F159" s="4">
        <f>SUM('TTD_all data'!D1469:D1472)</f>
        <v>130</v>
      </c>
      <c r="G159" s="72">
        <f t="shared" si="105"/>
        <v>0.34343434343434343</v>
      </c>
      <c r="H159" s="72">
        <f t="shared" si="105"/>
        <v>0</v>
      </c>
      <c r="I159" s="72">
        <f>IFERROR(E159/$B159,"")</f>
        <v>0.34343434343434343</v>
      </c>
      <c r="J159" s="72">
        <f t="shared" si="106"/>
        <v>0.65656565656565657</v>
      </c>
      <c r="K159" s="72">
        <f>B159/$B$160</f>
        <v>5.6074766355140186E-2</v>
      </c>
      <c r="L159" s="52">
        <f>SUM('TTD_all data'!F1469:F1472)</f>
        <v>67</v>
      </c>
      <c r="M159" s="4">
        <f>SUM('TTD_all data'!G1469:G1472)</f>
        <v>131</v>
      </c>
      <c r="N159" s="72">
        <f>IFERROR(L159/B159,"")</f>
        <v>0.3383838383838384</v>
      </c>
      <c r="O159" s="72">
        <f>IFERROR(M159/B159,"")</f>
        <v>0.66161616161616166</v>
      </c>
    </row>
    <row r="160" spans="1:15" x14ac:dyDescent="0.2">
      <c r="B160" s="52">
        <f>SUM(B157:B159)</f>
        <v>3531</v>
      </c>
    </row>
    <row r="161" spans="1:15" ht="15" x14ac:dyDescent="0.2">
      <c r="A161" s="27" t="s">
        <v>155</v>
      </c>
      <c r="B161" s="81" t="s">
        <v>238</v>
      </c>
      <c r="C161" s="82" t="s">
        <v>240</v>
      </c>
      <c r="D161" s="81" t="s">
        <v>242</v>
      </c>
      <c r="E161" s="98" t="s">
        <v>240</v>
      </c>
      <c r="F161" s="83" t="s">
        <v>241</v>
      </c>
      <c r="G161" s="94" t="s">
        <v>279</v>
      </c>
      <c r="H161" s="94" t="s">
        <v>280</v>
      </c>
      <c r="I161" s="94"/>
      <c r="J161" s="95" t="s">
        <v>275</v>
      </c>
      <c r="K161" s="94" t="s">
        <v>244</v>
      </c>
      <c r="L161" s="82" t="s">
        <v>243</v>
      </c>
      <c r="M161" s="83" t="s">
        <v>206</v>
      </c>
      <c r="N161" s="84" t="s">
        <v>235</v>
      </c>
      <c r="O161" s="83" t="s">
        <v>236</v>
      </c>
    </row>
    <row r="162" spans="1:15" x14ac:dyDescent="0.2">
      <c r="A162" s="56" t="s">
        <v>254</v>
      </c>
      <c r="B162" s="52">
        <f>'TTD_all data'!E1475</f>
        <v>2075</v>
      </c>
      <c r="C162" s="1">
        <f>'TTD_all data'!B1475</f>
        <v>798</v>
      </c>
      <c r="D162" s="1">
        <f>'TTD_all data'!C1475</f>
        <v>0</v>
      </c>
      <c r="E162" s="1">
        <f t="shared" ref="E162:E164" si="107">SUM(C162:D162)</f>
        <v>798</v>
      </c>
      <c r="F162" s="4">
        <f>'TTD_all data'!D1475</f>
        <v>1277</v>
      </c>
      <c r="G162" s="72">
        <f t="shared" ref="G162:I164" si="108">IFERROR(C162/$B162,"")</f>
        <v>0.38457831325301206</v>
      </c>
      <c r="H162" s="72">
        <f t="shared" si="108"/>
        <v>0</v>
      </c>
      <c r="I162" s="72">
        <f>IFERROR(E162/$B162,"")</f>
        <v>0.38457831325301206</v>
      </c>
      <c r="J162" s="72">
        <f>IFERROR(F162/$B162,"")</f>
        <v>0.61542168674698794</v>
      </c>
      <c r="K162" s="72">
        <f>B162/$B$165</f>
        <v>0.58765222316624188</v>
      </c>
      <c r="L162" s="52">
        <f>'TTD_all data'!F1475</f>
        <v>798</v>
      </c>
      <c r="M162" s="80">
        <f>'TTD_all data'!G1475</f>
        <v>1277</v>
      </c>
      <c r="N162" s="72">
        <f>IFERROR(L162/B162,"")</f>
        <v>0.38457831325301206</v>
      </c>
      <c r="O162" s="72">
        <f>IFERROR(M162/B162,"")</f>
        <v>0.61542168674698794</v>
      </c>
    </row>
    <row r="163" spans="1:15" x14ac:dyDescent="0.2">
      <c r="A163" s="28" t="s">
        <v>153</v>
      </c>
      <c r="B163" s="52">
        <f>'TTD_all data'!E1476</f>
        <v>582</v>
      </c>
      <c r="C163" s="1">
        <f>'TTD_all data'!B1476</f>
        <v>252</v>
      </c>
      <c r="D163" s="1">
        <f>'TTD_all data'!C1476</f>
        <v>0</v>
      </c>
      <c r="E163" s="1">
        <f t="shared" si="107"/>
        <v>252</v>
      </c>
      <c r="F163" s="4">
        <f>'TTD_all data'!D1476</f>
        <v>330</v>
      </c>
      <c r="G163" s="72">
        <f t="shared" si="108"/>
        <v>0.4329896907216495</v>
      </c>
      <c r="H163" s="72">
        <f t="shared" si="108"/>
        <v>0</v>
      </c>
      <c r="I163" s="72">
        <f t="shared" si="108"/>
        <v>0.4329896907216495</v>
      </c>
      <c r="J163" s="72">
        <f>IFERROR(F163/$B163,"")</f>
        <v>0.5670103092783505</v>
      </c>
      <c r="K163" s="72">
        <f>B163/$B$165</f>
        <v>0.16482582837723025</v>
      </c>
      <c r="L163" s="52">
        <f>'TTD_all data'!F1476</f>
        <v>252</v>
      </c>
      <c r="M163" s="4">
        <f>'TTD_all data'!G1476</f>
        <v>330</v>
      </c>
      <c r="N163" s="72">
        <f>IFERROR(L163/B163,"")</f>
        <v>0.4329896907216495</v>
      </c>
      <c r="O163" s="72">
        <f>IFERROR(M163/B163,"")</f>
        <v>0.5670103092783505</v>
      </c>
    </row>
    <row r="164" spans="1:15" x14ac:dyDescent="0.2">
      <c r="A164" s="56" t="s">
        <v>252</v>
      </c>
      <c r="B164" s="52">
        <f>SUM('TTD_all data'!E1477:E1479)</f>
        <v>874</v>
      </c>
      <c r="C164" s="1">
        <f>SUM('TTD_all data'!B1477:B1479)</f>
        <v>392</v>
      </c>
      <c r="D164" s="1">
        <f>SUM('TTD_all data'!C1477:C1479)</f>
        <v>10</v>
      </c>
      <c r="E164" s="1">
        <f t="shared" si="107"/>
        <v>402</v>
      </c>
      <c r="F164" s="4">
        <f>SUM('TTD_all data'!D1477:D1479)</f>
        <v>472</v>
      </c>
      <c r="G164" s="72">
        <f t="shared" si="108"/>
        <v>0.44851258581235698</v>
      </c>
      <c r="H164" s="72">
        <f t="shared" si="108"/>
        <v>1.1441647597254004E-2</v>
      </c>
      <c r="I164" s="72">
        <f>IFERROR(E164/$B164,"")</f>
        <v>0.459954233409611</v>
      </c>
      <c r="J164" s="72">
        <f t="shared" ref="J164" si="109">IFERROR(F164/$B164,"")</f>
        <v>0.54004576659038905</v>
      </c>
      <c r="K164" s="72">
        <f>B164/$B$165</f>
        <v>0.24752194845652789</v>
      </c>
      <c r="L164" s="52">
        <f>SUM('TTD_all data'!F1477:F1479)</f>
        <v>392</v>
      </c>
      <c r="M164" s="4">
        <f>SUM('TTD_all data'!G1477:G1479)</f>
        <v>482</v>
      </c>
      <c r="N164" s="72">
        <f>IFERROR(L164/B164,"")</f>
        <v>0.44851258581235698</v>
      </c>
      <c r="O164" s="72">
        <f>IFERROR(M164/B164,"")</f>
        <v>0.55148741418764302</v>
      </c>
    </row>
    <row r="165" spans="1:15" x14ac:dyDescent="0.2">
      <c r="B165" s="52">
        <f>SUM(B162:B164)</f>
        <v>3531</v>
      </c>
    </row>
    <row r="166" spans="1:15" ht="15" x14ac:dyDescent="0.2">
      <c r="A166" s="27" t="s">
        <v>149</v>
      </c>
      <c r="B166" s="81" t="s">
        <v>238</v>
      </c>
      <c r="C166" s="82" t="s">
        <v>240</v>
      </c>
      <c r="D166" s="81" t="s">
        <v>242</v>
      </c>
      <c r="E166" s="98" t="s">
        <v>240</v>
      </c>
      <c r="F166" s="83" t="s">
        <v>241</v>
      </c>
      <c r="G166" s="94" t="s">
        <v>279</v>
      </c>
      <c r="H166" s="94" t="s">
        <v>280</v>
      </c>
      <c r="I166" s="94"/>
      <c r="J166" s="95" t="s">
        <v>275</v>
      </c>
      <c r="K166" s="94" t="s">
        <v>244</v>
      </c>
      <c r="L166" s="82" t="s">
        <v>243</v>
      </c>
      <c r="M166" s="83" t="s">
        <v>206</v>
      </c>
      <c r="N166" s="84" t="s">
        <v>235</v>
      </c>
      <c r="O166" s="83" t="s">
        <v>236</v>
      </c>
    </row>
    <row r="167" spans="1:15" x14ac:dyDescent="0.2">
      <c r="A167" s="56" t="s">
        <v>147</v>
      </c>
      <c r="B167" s="52">
        <f>'TTD_all data'!E1482</f>
        <v>897</v>
      </c>
      <c r="C167" s="1">
        <f>'TTD_all data'!B1482</f>
        <v>382</v>
      </c>
      <c r="D167" s="1">
        <f>'TTD_all data'!C1482</f>
        <v>3</v>
      </c>
      <c r="E167" s="1">
        <f t="shared" ref="E167:E169" si="110">SUM(C167:D167)</f>
        <v>385</v>
      </c>
      <c r="F167" s="4">
        <f>'TTD_all data'!D1482</f>
        <v>512</v>
      </c>
      <c r="G167" s="72">
        <f t="shared" ref="G167:I169" si="111">IFERROR(C167/$B167,"")</f>
        <v>0.4258639910813824</v>
      </c>
      <c r="H167" s="72">
        <f>ROUNDUP(IFERROR(D167/$B167,""),2)</f>
        <v>0.01</v>
      </c>
      <c r="I167" s="72">
        <f>IFERROR(E167/$B167,"")</f>
        <v>0.42920847268673357</v>
      </c>
      <c r="J167" s="72">
        <f>IFERROR(F167/$B167,"")</f>
        <v>0.57079152731326643</v>
      </c>
      <c r="K167" s="72">
        <f>B167/$B$170</f>
        <v>0.25403568394222598</v>
      </c>
      <c r="L167" s="52">
        <f>'TTD_all data'!F1482</f>
        <v>379</v>
      </c>
      <c r="M167" s="80">
        <f>'TTD_all data'!G1482</f>
        <v>518</v>
      </c>
      <c r="N167" s="72">
        <f>IFERROR(L167/B167,"")</f>
        <v>0.42251950947603123</v>
      </c>
      <c r="O167" s="72">
        <f>IFERROR(M167/B167,"")</f>
        <v>0.57748049052396877</v>
      </c>
    </row>
    <row r="168" spans="1:15" x14ac:dyDescent="0.2">
      <c r="A168" s="28" t="s">
        <v>146</v>
      </c>
      <c r="B168" s="52">
        <f>'TTD_all data'!E1483</f>
        <v>31</v>
      </c>
      <c r="C168" s="1">
        <f>'TTD_all data'!B1483</f>
        <v>5</v>
      </c>
      <c r="D168" s="1">
        <f>'TTD_all data'!C1483</f>
        <v>0</v>
      </c>
      <c r="E168" s="1">
        <f t="shared" si="110"/>
        <v>5</v>
      </c>
      <c r="F168" s="4">
        <f>'TTD_all data'!D1483</f>
        <v>26</v>
      </c>
      <c r="G168" s="72">
        <f t="shared" si="111"/>
        <v>0.16129032258064516</v>
      </c>
      <c r="H168" s="72">
        <f t="shared" si="111"/>
        <v>0</v>
      </c>
      <c r="I168" s="72">
        <f t="shared" si="111"/>
        <v>0.16129032258064516</v>
      </c>
      <c r="J168" s="72">
        <f t="shared" ref="J168:J169" si="112">IFERROR(F168/$B168,"")</f>
        <v>0.83870967741935487</v>
      </c>
      <c r="K168" s="72">
        <f>B168/$B$170</f>
        <v>8.779382611158312E-3</v>
      </c>
      <c r="L168" s="52">
        <f>'TTD_all data'!F1483</f>
        <v>5</v>
      </c>
      <c r="M168" s="4">
        <f>'TTD_all data'!G1483</f>
        <v>26</v>
      </c>
      <c r="N168" s="72">
        <f>IFERROR(L168/B168,"")</f>
        <v>0.16129032258064516</v>
      </c>
      <c r="O168" s="72">
        <f>IFERROR(M168/B168,"")</f>
        <v>0.83870967741935487</v>
      </c>
    </row>
    <row r="169" spans="1:15" x14ac:dyDescent="0.2">
      <c r="A169" s="56" t="s">
        <v>253</v>
      </c>
      <c r="B169" s="52">
        <f>SUM('TTD_all data'!E1484:E1486)</f>
        <v>2603</v>
      </c>
      <c r="C169" s="1">
        <f>SUM('TTD_all data'!B1484:B1486)</f>
        <v>1062</v>
      </c>
      <c r="D169" s="1">
        <f>SUM('TTD_all data'!C1484:C1486)</f>
        <v>7</v>
      </c>
      <c r="E169" s="1">
        <f t="shared" si="110"/>
        <v>1069</v>
      </c>
      <c r="F169" s="4">
        <f>SUM('TTD_all data'!D1484:D1486)</f>
        <v>1534</v>
      </c>
      <c r="G169" s="72">
        <f t="shared" si="111"/>
        <v>0.40799077986938148</v>
      </c>
      <c r="H169" s="72">
        <f t="shared" si="111"/>
        <v>2.6892047637341529E-3</v>
      </c>
      <c r="I169" s="72">
        <f>IFERROR(E169/$B169,"")</f>
        <v>0.41067998463311561</v>
      </c>
      <c r="J169" s="72">
        <f t="shared" si="112"/>
        <v>0.58932001536688439</v>
      </c>
      <c r="K169" s="72">
        <f>B169/$B$170</f>
        <v>0.73718493344661573</v>
      </c>
      <c r="L169" s="52">
        <f>SUM('TTD_all data'!F1484:F1486)</f>
        <v>1058</v>
      </c>
      <c r="M169" s="4">
        <f>SUM('TTD_all data'!G1484:G1486)</f>
        <v>1545</v>
      </c>
      <c r="N169" s="72">
        <f>IFERROR(L169/B169,"")</f>
        <v>0.40645409143296196</v>
      </c>
      <c r="O169" s="72">
        <f>IFERROR(M169/B169,"")</f>
        <v>0.59354590856703804</v>
      </c>
    </row>
    <row r="170" spans="1:15" x14ac:dyDescent="0.2">
      <c r="B170" s="52">
        <f>SUM(B167:B169)</f>
        <v>3531</v>
      </c>
    </row>
    <row r="171" spans="1:15" ht="15" x14ac:dyDescent="0.2">
      <c r="A171" s="27" t="s">
        <v>142</v>
      </c>
      <c r="B171" s="81" t="s">
        <v>238</v>
      </c>
      <c r="C171" s="82" t="s">
        <v>240</v>
      </c>
      <c r="D171" s="81" t="s">
        <v>242</v>
      </c>
      <c r="E171" s="98" t="s">
        <v>240</v>
      </c>
      <c r="F171" s="83" t="s">
        <v>241</v>
      </c>
      <c r="G171" s="94" t="s">
        <v>279</v>
      </c>
      <c r="H171" s="94" t="s">
        <v>280</v>
      </c>
      <c r="I171" s="94"/>
      <c r="J171" s="95" t="s">
        <v>275</v>
      </c>
      <c r="K171" s="94" t="s">
        <v>244</v>
      </c>
      <c r="L171" s="82" t="s">
        <v>243</v>
      </c>
      <c r="M171" s="83" t="s">
        <v>206</v>
      </c>
      <c r="N171" s="84" t="s">
        <v>235</v>
      </c>
      <c r="O171" s="83" t="s">
        <v>236</v>
      </c>
    </row>
    <row r="172" spans="1:15" x14ac:dyDescent="0.2">
      <c r="A172" s="56" t="s">
        <v>257</v>
      </c>
      <c r="B172" s="52">
        <f>SUM('TTD_all data'!E1489,'TTD_all data'!E1495)</f>
        <v>569</v>
      </c>
      <c r="C172" s="1">
        <f>SUM('TTD_all data'!B1489,'TTD_all data'!B1495)</f>
        <v>268</v>
      </c>
      <c r="D172" s="1">
        <f>SUM('TTD_all data'!C1489,'TTD_all data'!C1495)</f>
        <v>2</v>
      </c>
      <c r="E172" s="1">
        <f t="shared" ref="E172:E177" si="113">SUM(C172:D172)</f>
        <v>270</v>
      </c>
      <c r="F172" s="4">
        <f>SUM('TTD_all data'!D1489,'TTD_all data'!D1495)</f>
        <v>299</v>
      </c>
      <c r="G172" s="72">
        <f t="shared" ref="G172:I177" si="114">IFERROR(C172/$B172,"")</f>
        <v>0.47100175746924428</v>
      </c>
      <c r="H172" s="72">
        <f>ROUNDUP(IFERROR(D172/$B172,""),2)</f>
        <v>0.01</v>
      </c>
      <c r="I172" s="72">
        <f>IFERROR(E172/$B172,"")</f>
        <v>0.47451669595782076</v>
      </c>
      <c r="J172" s="72">
        <f>IFERROR(F172/$B172,"")</f>
        <v>0.52548330404217924</v>
      </c>
      <c r="K172" s="72">
        <f t="shared" ref="K172:K177" si="115">B172/$B$178</f>
        <v>0.16114415179835739</v>
      </c>
      <c r="L172" s="52">
        <f>SUM('TTD_all data'!F1489,'TTD_all data'!F1495)</f>
        <v>264</v>
      </c>
      <c r="M172" s="80">
        <f>SUM('TTD_all data'!G1489,'TTD_all data'!G1495)</f>
        <v>305</v>
      </c>
      <c r="N172" s="72">
        <f t="shared" ref="N172:N177" si="116">IFERROR(L172/B172,"")</f>
        <v>0.46397188049209137</v>
      </c>
      <c r="O172" s="72">
        <f t="shared" ref="O172:O177" si="117">IFERROR(M172/B172,"")</f>
        <v>0.53602811950790863</v>
      </c>
    </row>
    <row r="173" spans="1:15" x14ac:dyDescent="0.2">
      <c r="A173" s="28" t="s">
        <v>258</v>
      </c>
      <c r="B173" s="52">
        <f>'TTD_all data'!E1490</f>
        <v>1801</v>
      </c>
      <c r="C173" s="1">
        <f>'TTD_all data'!B1490</f>
        <v>819</v>
      </c>
      <c r="D173" s="1">
        <f>'TTD_all data'!C1490</f>
        <v>2</v>
      </c>
      <c r="E173" s="1">
        <f t="shared" si="113"/>
        <v>821</v>
      </c>
      <c r="F173" s="4">
        <f>'TTD_all data'!D1490</f>
        <v>980</v>
      </c>
      <c r="G173" s="72">
        <f t="shared" si="114"/>
        <v>0.45474736257634646</v>
      </c>
      <c r="H173" s="72">
        <f>ROUNDUP(IFERROR(D173/$B173,""),2)</f>
        <v>0.01</v>
      </c>
      <c r="I173" s="72">
        <f t="shared" si="114"/>
        <v>0.45585785674625207</v>
      </c>
      <c r="J173" s="72">
        <f t="shared" ref="J173:J177" si="118">IFERROR(F173/$B173,"")</f>
        <v>0.54414214325374788</v>
      </c>
      <c r="K173" s="72">
        <f t="shared" si="115"/>
        <v>0.51005380911922971</v>
      </c>
      <c r="L173" s="52">
        <f>'TTD_all data'!F1490</f>
        <v>818</v>
      </c>
      <c r="M173" s="4">
        <f>'TTD_all data'!G1490</f>
        <v>983</v>
      </c>
      <c r="N173" s="72">
        <f t="shared" si="116"/>
        <v>0.45419211549139366</v>
      </c>
      <c r="O173" s="72">
        <f t="shared" si="117"/>
        <v>0.54580788450860629</v>
      </c>
    </row>
    <row r="174" spans="1:15" x14ac:dyDescent="0.2">
      <c r="A174" s="56" t="s">
        <v>295</v>
      </c>
      <c r="B174" s="52">
        <f>'TTD_all data'!E1491</f>
        <v>54</v>
      </c>
      <c r="C174" s="1">
        <f>'TTD_all data'!B1491</f>
        <v>6</v>
      </c>
      <c r="D174" s="1">
        <f>'TTD_all data'!C1491</f>
        <v>0</v>
      </c>
      <c r="E174" s="1">
        <f t="shared" si="113"/>
        <v>6</v>
      </c>
      <c r="F174" s="4">
        <f>'TTD_all data'!D1491</f>
        <v>48</v>
      </c>
      <c r="G174" s="72">
        <f t="shared" si="114"/>
        <v>0.1111111111111111</v>
      </c>
      <c r="H174" s="72">
        <f t="shared" si="114"/>
        <v>0</v>
      </c>
      <c r="I174" s="72">
        <f>IFERROR(E174/$B174,"")</f>
        <v>0.1111111111111111</v>
      </c>
      <c r="J174" s="72">
        <f t="shared" si="118"/>
        <v>0.88888888888888884</v>
      </c>
      <c r="K174" s="72">
        <f t="shared" si="115"/>
        <v>1.5293118096856415E-2</v>
      </c>
      <c r="L174" s="52">
        <f>'TTD_all data'!F1491</f>
        <v>6</v>
      </c>
      <c r="M174" s="4">
        <f>'TTD_all data'!G1491</f>
        <v>48</v>
      </c>
      <c r="N174" s="72">
        <f t="shared" si="116"/>
        <v>0.1111111111111111</v>
      </c>
      <c r="O174" s="72">
        <f t="shared" si="117"/>
        <v>0.88888888888888884</v>
      </c>
    </row>
    <row r="175" spans="1:15" x14ac:dyDescent="0.2">
      <c r="A175" s="56" t="s">
        <v>298</v>
      </c>
      <c r="B175" s="52">
        <f>'TTD_all data'!E1492</f>
        <v>126</v>
      </c>
      <c r="C175" s="1">
        <f>'TTD_all data'!B1492</f>
        <v>34</v>
      </c>
      <c r="D175" s="1">
        <f>'TTD_all data'!C1492</f>
        <v>0</v>
      </c>
      <c r="E175" s="1">
        <f t="shared" si="113"/>
        <v>34</v>
      </c>
      <c r="F175" s="4">
        <f>'TTD_all data'!D1492</f>
        <v>92</v>
      </c>
      <c r="G175" s="72">
        <f t="shared" si="114"/>
        <v>0.26984126984126983</v>
      </c>
      <c r="H175" s="72">
        <f t="shared" si="114"/>
        <v>0</v>
      </c>
      <c r="I175" s="72">
        <f>IFERROR(E175/$B175,"")</f>
        <v>0.26984126984126983</v>
      </c>
      <c r="J175" s="72">
        <f t="shared" ref="J175" si="119">IFERROR(F175/$B175,"")</f>
        <v>0.73015873015873012</v>
      </c>
      <c r="K175" s="72">
        <f t="shared" si="115"/>
        <v>3.56839422259983E-2</v>
      </c>
      <c r="L175" s="52">
        <f>'TTD_all data'!F1492</f>
        <v>34</v>
      </c>
      <c r="M175" s="4">
        <f>'TTD_all data'!G1492</f>
        <v>92</v>
      </c>
      <c r="N175" s="72">
        <f t="shared" si="116"/>
        <v>0.26984126984126983</v>
      </c>
      <c r="O175" s="72">
        <f t="shared" si="117"/>
        <v>0.73015873015873012</v>
      </c>
    </row>
    <row r="176" spans="1:15" x14ac:dyDescent="0.2">
      <c r="A176" s="56" t="s">
        <v>296</v>
      </c>
      <c r="B176" s="52">
        <f>'TTD_all data'!E1493</f>
        <v>789</v>
      </c>
      <c r="C176" s="1">
        <f>'TTD_all data'!B1493</f>
        <v>305</v>
      </c>
      <c r="D176" s="1">
        <f>'TTD_all data'!C1493</f>
        <v>5</v>
      </c>
      <c r="E176" s="1">
        <f t="shared" si="113"/>
        <v>310</v>
      </c>
      <c r="F176" s="4">
        <f>'TTD_all data'!D1493</f>
        <v>479</v>
      </c>
      <c r="G176" s="72">
        <f t="shared" si="114"/>
        <v>0.38656527249683142</v>
      </c>
      <c r="H176" s="72">
        <f t="shared" si="114"/>
        <v>6.3371356147021544E-3</v>
      </c>
      <c r="I176" s="72">
        <f t="shared" si="114"/>
        <v>0.3929024081115336</v>
      </c>
      <c r="J176" s="72">
        <f t="shared" si="118"/>
        <v>0.60709759188846646</v>
      </c>
      <c r="K176" s="72">
        <f t="shared" si="115"/>
        <v>0.22344944774851316</v>
      </c>
      <c r="L176" s="52">
        <f>'TTD_all data'!F1493</f>
        <v>303</v>
      </c>
      <c r="M176" s="4">
        <f>'TTD_all data'!G1493</f>
        <v>486</v>
      </c>
      <c r="N176" s="72">
        <f t="shared" si="116"/>
        <v>0.38403041825095058</v>
      </c>
      <c r="O176" s="72">
        <f t="shared" si="117"/>
        <v>0.61596958174904948</v>
      </c>
    </row>
    <row r="177" spans="1:15" x14ac:dyDescent="0.2">
      <c r="A177" s="28" t="s">
        <v>297</v>
      </c>
      <c r="B177" s="52">
        <f>SUM('TTD_all data'!E1494,'TTD_all data'!E1496)</f>
        <v>192</v>
      </c>
      <c r="C177" s="1">
        <f>SUM('TTD_all data'!B1494,'TTD_all data'!B1496)</f>
        <v>17</v>
      </c>
      <c r="D177" s="1">
        <f>SUM('TTD_all data'!C1494,'TTD_all data'!C1496)</f>
        <v>1</v>
      </c>
      <c r="E177" s="1">
        <f t="shared" si="113"/>
        <v>18</v>
      </c>
      <c r="F177" s="4">
        <f>SUM('TTD_all data'!D1494,'TTD_all data'!D1496)</f>
        <v>174</v>
      </c>
      <c r="G177" s="72">
        <f t="shared" si="114"/>
        <v>8.8541666666666671E-2</v>
      </c>
      <c r="H177" s="72">
        <f>ROUNDDOWN(IFERROR(D177/$B177,""),2)</f>
        <v>0</v>
      </c>
      <c r="I177" s="72">
        <f>IFERROR(E177/$B177,"")</f>
        <v>9.375E-2</v>
      </c>
      <c r="J177" s="72">
        <f t="shared" si="118"/>
        <v>0.90625</v>
      </c>
      <c r="K177" s="72">
        <f t="shared" si="115"/>
        <v>5.4375531011045031E-2</v>
      </c>
      <c r="L177" s="52">
        <f>SUM('TTD_all data'!F1494,'TTD_all data'!F1496)</f>
        <v>17</v>
      </c>
      <c r="M177" s="4">
        <f>SUM('TTD_all data'!G1494,'TTD_all data'!G1496)</f>
        <v>175</v>
      </c>
      <c r="N177" s="72">
        <f t="shared" si="116"/>
        <v>8.8541666666666671E-2</v>
      </c>
      <c r="O177" s="72">
        <f t="shared" si="117"/>
        <v>0.91145833333333337</v>
      </c>
    </row>
    <row r="178" spans="1:15" x14ac:dyDescent="0.2">
      <c r="B178" s="52">
        <f>SUM(B172:B177)</f>
        <v>3531</v>
      </c>
    </row>
    <row r="179" spans="1:15" ht="15" x14ac:dyDescent="0.2">
      <c r="A179" s="27" t="s">
        <v>106</v>
      </c>
      <c r="B179" s="81" t="s">
        <v>238</v>
      </c>
      <c r="C179" s="82" t="s">
        <v>240</v>
      </c>
      <c r="D179" s="81" t="s">
        <v>242</v>
      </c>
      <c r="E179" s="98" t="s">
        <v>240</v>
      </c>
      <c r="F179" s="83" t="s">
        <v>241</v>
      </c>
      <c r="G179" s="94" t="s">
        <v>279</v>
      </c>
      <c r="H179" s="94" t="s">
        <v>280</v>
      </c>
      <c r="I179" s="94"/>
      <c r="J179" s="95" t="s">
        <v>275</v>
      </c>
      <c r="K179" s="94" t="s">
        <v>244</v>
      </c>
      <c r="L179" s="82" t="s">
        <v>243</v>
      </c>
      <c r="M179" s="83" t="s">
        <v>206</v>
      </c>
      <c r="N179" s="84" t="s">
        <v>235</v>
      </c>
      <c r="O179" s="83" t="s">
        <v>236</v>
      </c>
    </row>
    <row r="180" spans="1:15" x14ac:dyDescent="0.2">
      <c r="A180" s="56" t="s">
        <v>259</v>
      </c>
      <c r="B180" s="52">
        <f>'TTD_all data'!E1499</f>
        <v>1722</v>
      </c>
      <c r="C180" s="1">
        <f>'TTD_all data'!B1499</f>
        <v>759</v>
      </c>
      <c r="D180" s="1">
        <f>'TTD_all data'!C1499</f>
        <v>5</v>
      </c>
      <c r="E180" s="1">
        <f t="shared" ref="E180:E183" si="120">SUM(C180:D180)</f>
        <v>764</v>
      </c>
      <c r="F180" s="4">
        <f>'TTD_all data'!D1499</f>
        <v>958</v>
      </c>
      <c r="G180" s="72">
        <f t="shared" ref="G180:I183" si="121">IFERROR(C180/$B180,"")</f>
        <v>0.44076655052264807</v>
      </c>
      <c r="H180" s="72">
        <f t="shared" si="121"/>
        <v>2.9036004645760743E-3</v>
      </c>
      <c r="I180" s="72">
        <f>IFERROR(E180/$B180,"")</f>
        <v>0.44367015098722418</v>
      </c>
      <c r="J180" s="72">
        <f>IFERROR(F180/$B180,"")</f>
        <v>0.55632984901277582</v>
      </c>
      <c r="K180" s="72">
        <f>B180/$B$184</f>
        <v>0.48768054375531011</v>
      </c>
      <c r="L180" s="52">
        <f>'TTD_all data'!F1499</f>
        <v>755</v>
      </c>
      <c r="M180" s="80">
        <f>'TTD_all data'!G1499</f>
        <v>967</v>
      </c>
      <c r="N180" s="72">
        <f>IFERROR(L180/B180,"")</f>
        <v>0.43844367015098723</v>
      </c>
      <c r="O180" s="72">
        <f>IFERROR(M180/B180,"")</f>
        <v>0.56155632984901283</v>
      </c>
    </row>
    <row r="181" spans="1:15" x14ac:dyDescent="0.2">
      <c r="A181" s="28" t="s">
        <v>260</v>
      </c>
      <c r="B181" s="52">
        <f>SUM('TTD_all data'!E1500:E1501)</f>
        <v>767</v>
      </c>
      <c r="C181" s="1">
        <f>SUM('TTD_all data'!B1500:B1501)</f>
        <v>325</v>
      </c>
      <c r="D181" s="1">
        <f>SUM('TTD_all data'!C1500:C1501)</f>
        <v>0</v>
      </c>
      <c r="E181" s="1">
        <f t="shared" si="120"/>
        <v>325</v>
      </c>
      <c r="F181" s="4">
        <f>SUM('TTD_all data'!D1500:D1501)</f>
        <v>442</v>
      </c>
      <c r="G181" s="72">
        <f t="shared" si="121"/>
        <v>0.42372881355932202</v>
      </c>
      <c r="H181" s="72">
        <f t="shared" si="121"/>
        <v>0</v>
      </c>
      <c r="I181" s="72">
        <f t="shared" si="121"/>
        <v>0.42372881355932202</v>
      </c>
      <c r="J181" s="72">
        <f t="shared" ref="J181:J183" si="122">IFERROR(F181/$B181,"")</f>
        <v>0.57627118644067798</v>
      </c>
      <c r="K181" s="72">
        <f>B181/$B$184</f>
        <v>0.21721891815349759</v>
      </c>
      <c r="L181" s="52">
        <f>SUM('TTD_all data'!F1500:F1501)</f>
        <v>324</v>
      </c>
      <c r="M181" s="4">
        <f>SUM('TTD_all data'!G1500:G1501)</f>
        <v>443</v>
      </c>
      <c r="N181" s="72">
        <f>IFERROR(L181/B181,"")</f>
        <v>0.42242503259452413</v>
      </c>
      <c r="O181" s="72">
        <f>IFERROR(M181/B181,"")</f>
        <v>0.57757496740547587</v>
      </c>
    </row>
    <row r="182" spans="1:15" x14ac:dyDescent="0.2">
      <c r="A182" s="56" t="s">
        <v>261</v>
      </c>
      <c r="B182" s="52">
        <f>'TTD_all data'!E1502</f>
        <v>786</v>
      </c>
      <c r="C182" s="1">
        <f>'TTD_all data'!B1502</f>
        <v>305</v>
      </c>
      <c r="D182" s="1">
        <f>'TTD_all data'!C1502</f>
        <v>2</v>
      </c>
      <c r="E182" s="1">
        <f t="shared" si="120"/>
        <v>307</v>
      </c>
      <c r="F182" s="4">
        <f>'TTD_all data'!D1502</f>
        <v>479</v>
      </c>
      <c r="G182" s="72">
        <f t="shared" si="121"/>
        <v>0.38804071246819338</v>
      </c>
      <c r="H182" s="72">
        <f t="shared" si="121"/>
        <v>2.5445292620865142E-3</v>
      </c>
      <c r="I182" s="72">
        <f>IFERROR(E182/$B182,"")</f>
        <v>0.39058524173027992</v>
      </c>
      <c r="J182" s="72">
        <f t="shared" si="122"/>
        <v>0.60941475826972014</v>
      </c>
      <c r="K182" s="72">
        <f>B182/$B$184</f>
        <v>0.22259983007646558</v>
      </c>
      <c r="L182" s="52">
        <f>'TTD_all data'!F1502</f>
        <v>305</v>
      </c>
      <c r="M182" s="4">
        <f>'TTD_all data'!G1502</f>
        <v>481</v>
      </c>
      <c r="N182" s="72">
        <f>IFERROR(L182/B182,"")</f>
        <v>0.38804071246819338</v>
      </c>
      <c r="O182" s="72">
        <f>IFERROR(M182/B182,"")</f>
        <v>0.61195928753180662</v>
      </c>
    </row>
    <row r="183" spans="1:15" x14ac:dyDescent="0.2">
      <c r="A183" s="56" t="s">
        <v>209</v>
      </c>
      <c r="B183" s="52">
        <f>SUM('TTD_all data'!E1503:E1504)</f>
        <v>256</v>
      </c>
      <c r="C183" s="1">
        <f>SUM('TTD_all data'!B1503:B1504)</f>
        <v>58</v>
      </c>
      <c r="D183" s="1">
        <f>SUM('TTD_all data'!C1503:C1504)</f>
        <v>3</v>
      </c>
      <c r="E183" s="1">
        <f t="shared" si="120"/>
        <v>61</v>
      </c>
      <c r="F183" s="4">
        <f>SUM('TTD_all data'!D1503:D1504)</f>
        <v>195</v>
      </c>
      <c r="G183" s="72">
        <f t="shared" si="121"/>
        <v>0.2265625</v>
      </c>
      <c r="H183" s="72">
        <f t="shared" si="121"/>
        <v>1.171875E-2</v>
      </c>
      <c r="I183" s="72">
        <f>IFERROR(E183/$B183,"")</f>
        <v>0.23828125</v>
      </c>
      <c r="J183" s="72">
        <f t="shared" si="122"/>
        <v>0.76171875</v>
      </c>
      <c r="K183" s="72">
        <f>B183/$B$184</f>
        <v>7.2500708014726703E-2</v>
      </c>
      <c r="L183" s="52">
        <f>SUM('TTD_all data'!F1503:F1504)</f>
        <v>58</v>
      </c>
      <c r="M183" s="4">
        <f>SUM('TTD_all data'!G1503:G1504)</f>
        <v>198</v>
      </c>
      <c r="N183" s="72">
        <f>IFERROR(L183/B183,"")</f>
        <v>0.2265625</v>
      </c>
      <c r="O183" s="72">
        <f>IFERROR(M183/B183,"")</f>
        <v>0.7734375</v>
      </c>
    </row>
    <row r="184" spans="1:15" x14ac:dyDescent="0.2">
      <c r="B184" s="52">
        <f>SUM(B180:B183)</f>
        <v>3531</v>
      </c>
    </row>
    <row r="185" spans="1:15" ht="15" x14ac:dyDescent="0.2">
      <c r="A185" s="27" t="s">
        <v>100</v>
      </c>
      <c r="B185" s="81" t="s">
        <v>238</v>
      </c>
      <c r="C185" s="82" t="s">
        <v>240</v>
      </c>
      <c r="D185" s="81" t="s">
        <v>242</v>
      </c>
      <c r="E185" s="98" t="s">
        <v>240</v>
      </c>
      <c r="F185" s="83" t="s">
        <v>241</v>
      </c>
      <c r="G185" s="94" t="s">
        <v>279</v>
      </c>
      <c r="H185" s="94" t="s">
        <v>280</v>
      </c>
      <c r="I185" s="94"/>
      <c r="J185" s="95" t="s">
        <v>275</v>
      </c>
      <c r="K185" s="94" t="s">
        <v>244</v>
      </c>
      <c r="L185" s="82" t="s">
        <v>243</v>
      </c>
      <c r="M185" s="83" t="s">
        <v>206</v>
      </c>
      <c r="N185" s="84" t="s">
        <v>235</v>
      </c>
      <c r="O185" s="83" t="s">
        <v>236</v>
      </c>
    </row>
    <row r="186" spans="1:15" x14ac:dyDescent="0.2">
      <c r="A186" s="56" t="s">
        <v>265</v>
      </c>
      <c r="B186" s="52">
        <f>SUM('TTD_all data'!E1507,'TTD_all data'!E1508,'TTD_all data'!E1509,'TTD_all data'!E1517)</f>
        <v>81</v>
      </c>
      <c r="C186" s="1">
        <f>SUM('TTD_all data'!B1507,'TTD_all data'!B1508,'TTD_all data'!B1509,'TTD_all data'!B1517)</f>
        <v>24</v>
      </c>
      <c r="D186" s="1">
        <f>SUM('TTD_all data'!C1507,'TTD_all data'!C1508,'TTD_all data'!C1509,'TTD_all data'!C1517)</f>
        <v>3</v>
      </c>
      <c r="E186" s="1">
        <f t="shared" ref="E186:E189" si="123">SUM(C186:D186)</f>
        <v>27</v>
      </c>
      <c r="F186" s="4">
        <f>SUM('TTD_all data'!D1507,'TTD_all data'!D1508,'TTD_all data'!D1509,'TTD_all data'!D1517)</f>
        <v>54</v>
      </c>
      <c r="G186" s="72">
        <f t="shared" ref="G186:I189" si="124">IFERROR(C186/$B186,"")</f>
        <v>0.29629629629629628</v>
      </c>
      <c r="H186" s="72">
        <f>ROUNDDOWN(IFERROR(D186/$B186,""),2)</f>
        <v>0.03</v>
      </c>
      <c r="I186" s="72">
        <f>IFERROR(E186/$B186,"")</f>
        <v>0.33333333333333331</v>
      </c>
      <c r="J186" s="72">
        <f>IFERROR(F186/$B186,"")</f>
        <v>0.66666666666666663</v>
      </c>
      <c r="K186" s="72">
        <f>B186/$B$190</f>
        <v>2.2939677145284623E-2</v>
      </c>
      <c r="L186" s="52">
        <f>SUM('TTD_all data'!F1507,'TTD_all data'!F1508,'TTD_all data'!F1509,'TTD_all data'!F1517)</f>
        <v>24</v>
      </c>
      <c r="M186" s="80">
        <f>SUM('TTD_all data'!G1507,'TTD_all data'!G1508,'TTD_all data'!G1509,'TTD_all data'!G1517)</f>
        <v>57</v>
      </c>
      <c r="N186" s="72">
        <f>IFERROR(L186/B186,"")</f>
        <v>0.29629629629629628</v>
      </c>
      <c r="O186" s="72">
        <f>IFERROR(M186/B186,"")</f>
        <v>0.70370370370370372</v>
      </c>
    </row>
    <row r="187" spans="1:15" x14ac:dyDescent="0.2">
      <c r="A187" s="28" t="s">
        <v>262</v>
      </c>
      <c r="B187" s="52">
        <f>SUM('TTD_all data'!E1510:E1513)</f>
        <v>697</v>
      </c>
      <c r="C187" s="1">
        <f>SUM('TTD_all data'!B1510:B1513)</f>
        <v>291</v>
      </c>
      <c r="D187" s="1">
        <f>SUM('TTD_all data'!C1510:C1513)</f>
        <v>5</v>
      </c>
      <c r="E187" s="1">
        <f t="shared" si="123"/>
        <v>296</v>
      </c>
      <c r="F187" s="4">
        <f>SUM('TTD_all data'!D1510:D1513)</f>
        <v>401</v>
      </c>
      <c r="G187" s="72">
        <f t="shared" si="124"/>
        <v>0.41750358680057387</v>
      </c>
      <c r="H187" s="72">
        <f>ROUNDDOWN(IFERROR(D187/$B187,""),2)</f>
        <v>0</v>
      </c>
      <c r="I187" s="72">
        <f t="shared" si="124"/>
        <v>0.42467718794835008</v>
      </c>
      <c r="J187" s="72">
        <f t="shared" ref="J187:J189" si="125">IFERROR(F187/$B187,"")</f>
        <v>0.57532281205164992</v>
      </c>
      <c r="K187" s="72">
        <f>B187/$B$190</f>
        <v>0.19739450580572077</v>
      </c>
      <c r="L187" s="52">
        <f>SUM('TTD_all data'!F1510:F1513)</f>
        <v>290</v>
      </c>
      <c r="M187" s="4">
        <f>SUM('TTD_all data'!G1510:G1513)</f>
        <v>407</v>
      </c>
      <c r="N187" s="72">
        <f>IFERROR(L187/B187,"")</f>
        <v>0.41606886657101866</v>
      </c>
      <c r="O187" s="72">
        <f>IFERROR(M187/B187,"")</f>
        <v>0.5839311334289814</v>
      </c>
    </row>
    <row r="188" spans="1:15" x14ac:dyDescent="0.2">
      <c r="A188" s="56" t="s">
        <v>263</v>
      </c>
      <c r="B188" s="52">
        <f>'TTD_all data'!E1514</f>
        <v>2413</v>
      </c>
      <c r="C188" s="1">
        <f>'TTD_all data'!B1514</f>
        <v>986</v>
      </c>
      <c r="D188" s="1">
        <f>'TTD_all data'!C1514</f>
        <v>2</v>
      </c>
      <c r="E188" s="1">
        <f t="shared" si="123"/>
        <v>988</v>
      </c>
      <c r="F188" s="4">
        <f>'TTD_all data'!D1514</f>
        <v>1425</v>
      </c>
      <c r="G188" s="72">
        <f t="shared" si="124"/>
        <v>0.40861997513468712</v>
      </c>
      <c r="H188" s="72">
        <f t="shared" si="124"/>
        <v>8.2884376295068376E-4</v>
      </c>
      <c r="I188" s="72">
        <f>IFERROR(E188/$B188,"")</f>
        <v>0.40944881889763779</v>
      </c>
      <c r="J188" s="72">
        <f t="shared" si="125"/>
        <v>0.59055118110236215</v>
      </c>
      <c r="K188" s="72">
        <f>B188/$B$190</f>
        <v>0.68337581421693572</v>
      </c>
      <c r="L188" s="52">
        <f>'TTD_all data'!F1514</f>
        <v>983</v>
      </c>
      <c r="M188" s="4">
        <f>'TTD_all data'!G1514</f>
        <v>1430</v>
      </c>
      <c r="N188" s="72">
        <f>IFERROR(L188/B188,"")</f>
        <v>0.40737670949026111</v>
      </c>
      <c r="O188" s="72">
        <f>IFERROR(M188/B188,"")</f>
        <v>0.59262329050973894</v>
      </c>
    </row>
    <row r="189" spans="1:15" x14ac:dyDescent="0.2">
      <c r="A189" s="56" t="s">
        <v>264</v>
      </c>
      <c r="B189" s="52">
        <f>SUM('TTD_all data'!E1515:E1516)</f>
        <v>340</v>
      </c>
      <c r="C189" s="1">
        <f>SUM('TTD_all data'!B1515:B1516)</f>
        <v>146</v>
      </c>
      <c r="D189" s="1">
        <f>SUM('TTD_all data'!C1515:C1516)</f>
        <v>0</v>
      </c>
      <c r="E189" s="1">
        <f t="shared" si="123"/>
        <v>146</v>
      </c>
      <c r="F189" s="4">
        <f>SUM('TTD_all data'!D1515:D1516)</f>
        <v>194</v>
      </c>
      <c r="G189" s="72">
        <f t="shared" si="124"/>
        <v>0.42941176470588233</v>
      </c>
      <c r="H189" s="72">
        <f t="shared" si="124"/>
        <v>0</v>
      </c>
      <c r="I189" s="72">
        <f>IFERROR(E189/$B189,"")</f>
        <v>0.42941176470588233</v>
      </c>
      <c r="J189" s="72">
        <f t="shared" si="125"/>
        <v>0.57058823529411762</v>
      </c>
      <c r="K189" s="72">
        <f>B189/$B$190</f>
        <v>9.6290002832058907E-2</v>
      </c>
      <c r="L189" s="52">
        <f>SUM('TTD_all data'!F1515:F1516)</f>
        <v>145</v>
      </c>
      <c r="M189" s="4">
        <f>SUM('TTD_all data'!G1515:G1516)</f>
        <v>195</v>
      </c>
      <c r="N189" s="72">
        <f>IFERROR(L189/B189,"")</f>
        <v>0.4264705882352941</v>
      </c>
      <c r="O189" s="72">
        <f>IFERROR(M189/B189,"")</f>
        <v>0.57352941176470584</v>
      </c>
    </row>
    <row r="190" spans="1:15" x14ac:dyDescent="0.2">
      <c r="B190" s="52">
        <f>SUM(B186:B189)</f>
        <v>3531</v>
      </c>
    </row>
    <row r="192" spans="1:15" ht="15" x14ac:dyDescent="0.2">
      <c r="A192" s="27" t="s">
        <v>88</v>
      </c>
      <c r="B192" s="81" t="s">
        <v>238</v>
      </c>
      <c r="C192" s="82" t="s">
        <v>240</v>
      </c>
      <c r="D192" s="81" t="s">
        <v>242</v>
      </c>
      <c r="E192" s="98" t="s">
        <v>240</v>
      </c>
      <c r="F192" s="83" t="s">
        <v>241</v>
      </c>
      <c r="G192" s="94" t="s">
        <v>279</v>
      </c>
      <c r="H192" s="94" t="s">
        <v>280</v>
      </c>
      <c r="I192" s="94"/>
      <c r="J192" s="95" t="s">
        <v>275</v>
      </c>
      <c r="K192" s="94" t="s">
        <v>244</v>
      </c>
      <c r="L192" s="82" t="s">
        <v>243</v>
      </c>
      <c r="M192" s="83" t="s">
        <v>206</v>
      </c>
      <c r="N192" s="84" t="s">
        <v>235</v>
      </c>
      <c r="O192" s="83" t="s">
        <v>236</v>
      </c>
    </row>
    <row r="193" spans="1:15" x14ac:dyDescent="0.2">
      <c r="A193" s="56" t="s">
        <v>266</v>
      </c>
      <c r="B193" s="52">
        <f>SUM('TTD_all data'!E1520,'TTD_all data'!E1523)</f>
        <v>2517</v>
      </c>
      <c r="C193" s="1">
        <f>SUM('TTD_all data'!B1520,'TTD_all data'!B1523)</f>
        <v>1120</v>
      </c>
      <c r="D193" s="1">
        <f>SUM('TTD_all data'!C1520,'TTD_all data'!C1523)</f>
        <v>4</v>
      </c>
      <c r="E193" s="1">
        <f t="shared" ref="E193:E195" si="126">SUM(C193:D193)</f>
        <v>1124</v>
      </c>
      <c r="F193" s="4">
        <f>SUM('TTD_all data'!D1520,'TTD_all data'!D1523)</f>
        <v>1393</v>
      </c>
      <c r="G193" s="72">
        <f t="shared" ref="G193:I195" si="127">IFERROR(C193/$B193,"")</f>
        <v>0.44497417560588004</v>
      </c>
      <c r="H193" s="72">
        <f>ROUNDUP(IFERROR(D193/$B193,""),2)</f>
        <v>0.01</v>
      </c>
      <c r="I193" s="72">
        <f>IFERROR(E193/$B193,"")</f>
        <v>0.44656336909018673</v>
      </c>
      <c r="J193" s="72">
        <f t="shared" ref="J193:J195" si="128">IFERROR(F193/$B193,"")</f>
        <v>0.55343663090981332</v>
      </c>
      <c r="K193" s="72">
        <f>B193/$B$196</f>
        <v>0.71282922684791838</v>
      </c>
      <c r="L193" s="52">
        <f>SUM('TTD_all data'!F1520,'TTD_all data'!F1523)</f>
        <v>1115</v>
      </c>
      <c r="M193" s="80">
        <f>SUM('TTD_all data'!G1520,'TTD_all data'!G1523)</f>
        <v>1402</v>
      </c>
      <c r="N193" s="72">
        <f>IFERROR(L193/B193,"")</f>
        <v>0.44298768375049663</v>
      </c>
      <c r="O193" s="72">
        <f>IFERROR(M193/B193,"")</f>
        <v>0.55701231624950343</v>
      </c>
    </row>
    <row r="194" spans="1:15" x14ac:dyDescent="0.2">
      <c r="A194" s="28" t="s">
        <v>268</v>
      </c>
      <c r="B194" s="52">
        <f>'TTD_all data'!E1521</f>
        <v>922</v>
      </c>
      <c r="C194" s="1">
        <f>'TTD_all data'!B1521</f>
        <v>318</v>
      </c>
      <c r="D194" s="1">
        <f>'TTD_all data'!C1521</f>
        <v>5</v>
      </c>
      <c r="E194" s="1">
        <f t="shared" si="126"/>
        <v>323</v>
      </c>
      <c r="F194" s="4">
        <f>'TTD_all data'!D1521</f>
        <v>599</v>
      </c>
      <c r="G194" s="72">
        <f t="shared" si="127"/>
        <v>0.34490238611713664</v>
      </c>
      <c r="H194" s="72">
        <f t="shared" si="127"/>
        <v>5.4229934924078091E-3</v>
      </c>
      <c r="I194" s="72">
        <f t="shared" si="127"/>
        <v>0.35032537960954446</v>
      </c>
      <c r="J194" s="72">
        <f t="shared" si="128"/>
        <v>0.64967462039045554</v>
      </c>
      <c r="K194" s="72">
        <f>B194/$B$196</f>
        <v>0.26111583120928916</v>
      </c>
      <c r="L194" s="52">
        <f>'TTD_all data'!F1521</f>
        <v>316</v>
      </c>
      <c r="M194" s="4">
        <f>'TTD_all data'!G1521</f>
        <v>606</v>
      </c>
      <c r="N194" s="72">
        <f>IFERROR(L194/B194,"")</f>
        <v>0.34273318872017355</v>
      </c>
      <c r="O194" s="72">
        <f>IFERROR(M194/B194,"")</f>
        <v>0.65726681127982645</v>
      </c>
    </row>
    <row r="195" spans="1:15" x14ac:dyDescent="0.2">
      <c r="A195" s="56" t="s">
        <v>267</v>
      </c>
      <c r="B195" s="52">
        <f>SUM('TTD_all data'!E1522,'TTD_all data'!E1524)</f>
        <v>92</v>
      </c>
      <c r="C195" s="1">
        <f>SUM('TTD_all data'!B1522,'TTD_all data'!B1524)</f>
        <v>11</v>
      </c>
      <c r="D195" s="1">
        <f>SUM('TTD_all data'!C1522,'TTD_all data'!C1524)</f>
        <v>1</v>
      </c>
      <c r="E195" s="1">
        <f t="shared" si="126"/>
        <v>12</v>
      </c>
      <c r="F195" s="4">
        <f>SUM('TTD_all data'!D1522,'TTD_all data'!D1524)</f>
        <v>80</v>
      </c>
      <c r="G195" s="72">
        <f t="shared" si="127"/>
        <v>0.11956521739130435</v>
      </c>
      <c r="H195" s="72">
        <f t="shared" si="127"/>
        <v>1.0869565217391304E-2</v>
      </c>
      <c r="I195" s="72">
        <f>IFERROR(E195/$B195,"")</f>
        <v>0.13043478260869565</v>
      </c>
      <c r="J195" s="72">
        <f t="shared" si="128"/>
        <v>0.86956521739130432</v>
      </c>
      <c r="K195" s="72">
        <f>B195/$B$196</f>
        <v>2.6054941942792412E-2</v>
      </c>
      <c r="L195" s="52">
        <f>SUM('TTD_all data'!F1522,'TTD_all data'!F1524)</f>
        <v>11</v>
      </c>
      <c r="M195" s="4">
        <f>SUM('TTD_all data'!G1522,'TTD_all data'!G1524)</f>
        <v>81</v>
      </c>
      <c r="N195" s="72">
        <f>IFERROR(L195/B195,"")</f>
        <v>0.11956521739130435</v>
      </c>
      <c r="O195" s="72">
        <f>IFERROR(M195/B195,"")</f>
        <v>0.88043478260869568</v>
      </c>
    </row>
    <row r="196" spans="1:15" x14ac:dyDescent="0.2">
      <c r="B196" s="52">
        <f>SUM(B193:B195)</f>
        <v>3531</v>
      </c>
      <c r="I196" s="72"/>
      <c r="K196" s="72"/>
    </row>
    <row r="197" spans="1:15" ht="15" x14ac:dyDescent="0.2">
      <c r="A197" s="27" t="s">
        <v>82</v>
      </c>
      <c r="B197" s="81" t="s">
        <v>238</v>
      </c>
      <c r="C197" s="82" t="s">
        <v>240</v>
      </c>
      <c r="D197" s="81" t="s">
        <v>242</v>
      </c>
      <c r="E197" s="98" t="s">
        <v>240</v>
      </c>
      <c r="F197" s="83" t="s">
        <v>241</v>
      </c>
      <c r="G197" s="94" t="s">
        <v>279</v>
      </c>
      <c r="H197" s="94" t="s">
        <v>280</v>
      </c>
      <c r="I197" s="94"/>
      <c r="J197" s="95" t="s">
        <v>275</v>
      </c>
      <c r="K197" s="94" t="s">
        <v>244</v>
      </c>
      <c r="L197" s="82" t="s">
        <v>243</v>
      </c>
      <c r="M197" s="83" t="s">
        <v>206</v>
      </c>
      <c r="N197" s="84" t="s">
        <v>235</v>
      </c>
      <c r="O197" s="83" t="s">
        <v>236</v>
      </c>
    </row>
    <row r="198" spans="1:15" x14ac:dyDescent="0.2">
      <c r="A198" s="56" t="s">
        <v>272</v>
      </c>
      <c r="B198" s="52">
        <f>SUM('TTD_all data'!E1527:E1529)</f>
        <v>1442</v>
      </c>
      <c r="C198" s="1">
        <f>SUM('TTD_all data'!B1527:B1529)</f>
        <v>502</v>
      </c>
      <c r="D198" s="1">
        <f>SUM('TTD_all data'!C1527:C1529)</f>
        <v>5</v>
      </c>
      <c r="E198" s="1">
        <f t="shared" ref="E198:E201" si="129">SUM(C198:D198)</f>
        <v>507</v>
      </c>
      <c r="F198" s="4">
        <f>SUM('TTD_all data'!D1527:D1529)</f>
        <v>935</v>
      </c>
      <c r="G198" s="72">
        <f t="shared" ref="G198:I201" si="130">IFERROR(C198/$B198,"")</f>
        <v>0.34812760055478503</v>
      </c>
      <c r="H198" s="72">
        <f t="shared" si="130"/>
        <v>3.4674063800277394E-3</v>
      </c>
      <c r="I198" s="72">
        <f>IFERROR(E198/$B198,"")</f>
        <v>0.35159500693481277</v>
      </c>
      <c r="J198" s="72">
        <f>IFERROR(F198/$B198,"")</f>
        <v>0.64840499306518729</v>
      </c>
      <c r="K198" s="72">
        <f>B198/$B$202</f>
        <v>0.40838289436420278</v>
      </c>
      <c r="L198" s="52">
        <f>SUM('TTD_all data'!F1527:F1529)</f>
        <v>500</v>
      </c>
      <c r="M198" s="80">
        <f>SUM('TTD_all data'!G1527:G1529)</f>
        <v>942</v>
      </c>
      <c r="N198" s="72">
        <f>IFERROR(L198/B198,"")</f>
        <v>0.34674063800277394</v>
      </c>
      <c r="O198" s="72">
        <f>IFERROR(M198/B198,"")</f>
        <v>0.65325936199722612</v>
      </c>
    </row>
    <row r="199" spans="1:15" x14ac:dyDescent="0.2">
      <c r="A199" s="28" t="s">
        <v>269</v>
      </c>
      <c r="B199" s="52">
        <f>SUM('TTD_all data'!E1530:E1531)</f>
        <v>877</v>
      </c>
      <c r="C199" s="1">
        <f>SUM('TTD_all data'!B1530:B1531)</f>
        <v>407</v>
      </c>
      <c r="D199" s="1">
        <f>SUM('TTD_all data'!C1530:C1531)</f>
        <v>3</v>
      </c>
      <c r="E199" s="1">
        <f t="shared" si="129"/>
        <v>410</v>
      </c>
      <c r="F199" s="4">
        <f>SUM('TTD_all data'!D1530:D1531)</f>
        <v>467</v>
      </c>
      <c r="G199" s="72">
        <f t="shared" si="130"/>
        <v>0.46408209806157352</v>
      </c>
      <c r="H199" s="72">
        <f>ROUNDUP(IFERROR(D199/$B199,""),2)</f>
        <v>0.01</v>
      </c>
      <c r="I199" s="72">
        <f t="shared" si="130"/>
        <v>0.46750285062713798</v>
      </c>
      <c r="J199" s="72">
        <f t="shared" ref="J199:J201" si="131">IFERROR(F199/$B199,"")</f>
        <v>0.53249714937286208</v>
      </c>
      <c r="K199" s="72">
        <f>B199/$B$202</f>
        <v>0.24837156612857547</v>
      </c>
      <c r="L199" s="52">
        <f>SUM('TTD_all data'!F1530:F1531)</f>
        <v>402</v>
      </c>
      <c r="M199" s="4">
        <f>SUM('TTD_all data'!G1530:G1531)</f>
        <v>475</v>
      </c>
      <c r="N199" s="72">
        <f>IFERROR(L199/B199,"")</f>
        <v>0.45838084378563282</v>
      </c>
      <c r="O199" s="72">
        <f>IFERROR(M199/B199,"")</f>
        <v>0.54161915621436718</v>
      </c>
    </row>
    <row r="200" spans="1:15" x14ac:dyDescent="0.2">
      <c r="A200" s="56" t="s">
        <v>270</v>
      </c>
      <c r="B200" s="52">
        <f>'TTD_all data'!E1532</f>
        <v>649</v>
      </c>
      <c r="C200" s="1">
        <f>'TTD_all data'!B1532</f>
        <v>292</v>
      </c>
      <c r="D200" s="1">
        <f>'TTD_all data'!C1532</f>
        <v>0</v>
      </c>
      <c r="E200" s="1">
        <f t="shared" si="129"/>
        <v>292</v>
      </c>
      <c r="F200" s="4">
        <f>'TTD_all data'!D1532</f>
        <v>357</v>
      </c>
      <c r="G200" s="72">
        <f t="shared" si="130"/>
        <v>0.44992295839753466</v>
      </c>
      <c r="H200" s="72">
        <f t="shared" si="130"/>
        <v>0</v>
      </c>
      <c r="I200" s="72">
        <f>IFERROR(E200/$B200,"")</f>
        <v>0.44992295839753466</v>
      </c>
      <c r="J200" s="72">
        <f t="shared" si="131"/>
        <v>0.55007704160246529</v>
      </c>
      <c r="K200" s="72">
        <f>B200/$B$202</f>
        <v>0.18380062305295949</v>
      </c>
      <c r="L200" s="52">
        <f>'TTD_all data'!F1532</f>
        <v>292</v>
      </c>
      <c r="M200" s="4">
        <f>'TTD_all data'!G1532</f>
        <v>357</v>
      </c>
      <c r="N200" s="72">
        <f>IFERROR(L200/B200,"")</f>
        <v>0.44992295839753466</v>
      </c>
      <c r="O200" s="72">
        <f>IFERROR(M200/B200,"")</f>
        <v>0.55007704160246529</v>
      </c>
    </row>
    <row r="201" spans="1:15" x14ac:dyDescent="0.2">
      <c r="A201" s="56" t="s">
        <v>271</v>
      </c>
      <c r="B201" s="52">
        <f>SUM('TTD_all data'!E1533:E1534)</f>
        <v>563</v>
      </c>
      <c r="C201" s="1">
        <f>SUM('TTD_all data'!B1533:B1534)</f>
        <v>248</v>
      </c>
      <c r="D201" s="1">
        <f>SUM('TTD_all data'!C1533:C1534)</f>
        <v>2</v>
      </c>
      <c r="E201" s="1">
        <f t="shared" si="129"/>
        <v>250</v>
      </c>
      <c r="F201" s="4">
        <f>SUM('TTD_all data'!D1533:D1534)</f>
        <v>313</v>
      </c>
      <c r="G201" s="72">
        <f t="shared" si="130"/>
        <v>0.4404973357015986</v>
      </c>
      <c r="H201" s="72">
        <f t="shared" si="130"/>
        <v>3.552397868561279E-3</v>
      </c>
      <c r="I201" s="72">
        <f>IFERROR(E201/$B201,"")</f>
        <v>0.44404973357015987</v>
      </c>
      <c r="J201" s="72">
        <f t="shared" si="131"/>
        <v>0.55595026642984013</v>
      </c>
      <c r="K201" s="72">
        <f>B201/$B$202</f>
        <v>0.15944491645426226</v>
      </c>
      <c r="L201" s="52">
        <f>SUM('TTD_all data'!F1533:F1534)</f>
        <v>248</v>
      </c>
      <c r="M201" s="4">
        <f>SUM('TTD_all data'!G1533:G1534)</f>
        <v>315</v>
      </c>
      <c r="N201" s="72">
        <f>IFERROR(L201/B201,"")</f>
        <v>0.4404973357015986</v>
      </c>
      <c r="O201" s="72">
        <f>IFERROR(M201/B201,"")</f>
        <v>0.55950266429840145</v>
      </c>
    </row>
    <row r="202" spans="1:15" x14ac:dyDescent="0.2">
      <c r="B202" s="52">
        <f>SUM(B198:B201)</f>
        <v>3531</v>
      </c>
    </row>
    <row r="203" spans="1:15" ht="15" x14ac:dyDescent="0.2">
      <c r="A203" s="27" t="s">
        <v>72</v>
      </c>
      <c r="B203" s="81" t="s">
        <v>238</v>
      </c>
      <c r="C203" s="82" t="s">
        <v>240</v>
      </c>
      <c r="D203" s="81" t="s">
        <v>242</v>
      </c>
      <c r="E203" s="98" t="s">
        <v>240</v>
      </c>
      <c r="F203" s="83" t="s">
        <v>241</v>
      </c>
      <c r="G203" s="94" t="s">
        <v>279</v>
      </c>
      <c r="H203" s="94" t="s">
        <v>280</v>
      </c>
      <c r="I203" s="94"/>
      <c r="J203" s="95" t="s">
        <v>275</v>
      </c>
      <c r="K203" s="94" t="s">
        <v>244</v>
      </c>
      <c r="L203" s="82" t="s">
        <v>243</v>
      </c>
      <c r="M203" s="83" t="s">
        <v>206</v>
      </c>
      <c r="N203" s="84" t="s">
        <v>235</v>
      </c>
      <c r="O203" s="83" t="s">
        <v>236</v>
      </c>
    </row>
    <row r="204" spans="1:15" x14ac:dyDescent="0.2">
      <c r="A204" s="85" t="s">
        <v>226</v>
      </c>
      <c r="B204" s="52">
        <f>SUM('TTD_all data'!E1542:E1545,'TTD_all data'!E1547)</f>
        <v>2439</v>
      </c>
      <c r="C204" s="1">
        <f>SUM('TTD_all data'!B1542:B1545,'TTD_all data'!B1547)</f>
        <v>1051</v>
      </c>
      <c r="D204" s="1">
        <f>SUM('TTD_all data'!C1542:C1545,'TTD_all data'!C1547)</f>
        <v>8</v>
      </c>
      <c r="E204" s="1">
        <f t="shared" ref="E204:E208" si="132">SUM(C204:D204)</f>
        <v>1059</v>
      </c>
      <c r="F204" s="4">
        <f>SUM('TTD_all data'!D1542:D1545,'TTD_all data'!D1547)</f>
        <v>1380</v>
      </c>
      <c r="G204" s="72">
        <f t="shared" ref="G204:I208" si="133">IFERROR(C204/$B204,"")</f>
        <v>0.43091430914309142</v>
      </c>
      <c r="H204" s="72">
        <f t="shared" si="133"/>
        <v>3.2800328003280031E-3</v>
      </c>
      <c r="I204" s="72">
        <f>IFERROR(E204/$B204,"")</f>
        <v>0.43419434194341944</v>
      </c>
      <c r="J204" s="72">
        <f>IFERROR(F204/$B204,"")</f>
        <v>0.56580565805658056</v>
      </c>
      <c r="K204" s="72">
        <f>B204/$B$202</f>
        <v>0.69073916737468144</v>
      </c>
      <c r="L204" s="52">
        <f>SUM('TTD_all data'!F1542:F1545,'TTD_all data'!F1547)</f>
        <v>1051</v>
      </c>
      <c r="M204" s="80">
        <f>SUM('TTD_all data'!G1542:G1545,'TTD_all data'!G1547)</f>
        <v>1388</v>
      </c>
      <c r="N204" s="72">
        <f>IFERROR(L204/B204,"")</f>
        <v>0.43091430914309142</v>
      </c>
      <c r="O204" s="72">
        <f>IFERROR(M204/B204,"")</f>
        <v>0.56908569085690852</v>
      </c>
    </row>
    <row r="205" spans="1:15" x14ac:dyDescent="0.2">
      <c r="A205" s="86" t="s">
        <v>227</v>
      </c>
      <c r="B205" s="52">
        <f>SUM('TTD_all data'!E1538:E1541,'TTD_all data'!E1546,'TTD_all data'!E1548)</f>
        <v>709</v>
      </c>
      <c r="C205" s="1">
        <f>SUM('TTD_all data'!B1538:B1541,'TTD_all data'!B1546,'TTD_all data'!B1548)</f>
        <v>300</v>
      </c>
      <c r="D205" s="1">
        <f>SUM('TTD_all data'!C1538:C1541,'TTD_all data'!C1546,'TTD_all data'!C1548)</f>
        <v>0</v>
      </c>
      <c r="E205" s="1">
        <f t="shared" si="132"/>
        <v>300</v>
      </c>
      <c r="F205" s="4">
        <f>SUM('TTD_all data'!D1538:D1541,'TTD_all data'!D1546,'TTD_all data'!D1548)</f>
        <v>409</v>
      </c>
      <c r="G205" s="72">
        <f t="shared" si="133"/>
        <v>0.42313117066290551</v>
      </c>
      <c r="H205" s="72">
        <f t="shared" si="133"/>
        <v>0</v>
      </c>
      <c r="I205" s="72">
        <f t="shared" si="133"/>
        <v>0.42313117066290551</v>
      </c>
      <c r="J205" s="72">
        <f t="shared" ref="J205:J207" si="134">IFERROR(F205/$B205,"")</f>
        <v>0.57686882933709449</v>
      </c>
      <c r="K205" s="72">
        <f>B205/$B$202</f>
        <v>0.20079297649391106</v>
      </c>
      <c r="L205" s="52">
        <f>SUM('TTD_all data'!F1538:F1541,'TTD_all data'!F1546,'TTD_all data'!F1548)</f>
        <v>298</v>
      </c>
      <c r="M205" s="4">
        <f>SUM('TTD_all data'!G1538:G1541,'TTD_all data'!G1546,'TTD_all data'!G1548)</f>
        <v>411</v>
      </c>
      <c r="N205" s="72">
        <f>IFERROR(L205/B205,"")</f>
        <v>0.42031029619181948</v>
      </c>
      <c r="O205" s="72">
        <f>IFERROR(M205/B205,"")</f>
        <v>0.57968970380818052</v>
      </c>
    </row>
    <row r="206" spans="1:15" x14ac:dyDescent="0.2">
      <c r="A206" s="87" t="s">
        <v>57</v>
      </c>
      <c r="B206" s="52">
        <f>SUM('TTD_all data'!E1537,'TTD_all data'!E1550)</f>
        <v>112</v>
      </c>
      <c r="C206" s="1">
        <f>SUM('TTD_all data'!B1537,'TTD_all data'!B1550)</f>
        <v>50</v>
      </c>
      <c r="D206" s="1">
        <f>SUM('TTD_all data'!C1537,'TTD_all data'!C1550)</f>
        <v>0</v>
      </c>
      <c r="E206" s="1">
        <f t="shared" si="132"/>
        <v>50</v>
      </c>
      <c r="F206" s="4">
        <f>SUM('TTD_all data'!D1537,'TTD_all data'!D1550)</f>
        <v>62</v>
      </c>
      <c r="G206" s="72">
        <f t="shared" si="133"/>
        <v>0.44642857142857145</v>
      </c>
      <c r="H206" s="72">
        <f t="shared" si="133"/>
        <v>0</v>
      </c>
      <c r="I206" s="72">
        <f>IFERROR(E206/$B206,"")</f>
        <v>0.44642857142857145</v>
      </c>
      <c r="J206" s="72">
        <f t="shared" si="134"/>
        <v>0.5535714285714286</v>
      </c>
      <c r="K206" s="72">
        <f>B206/$B$202</f>
        <v>3.1719059756442937E-2</v>
      </c>
      <c r="L206" s="52">
        <f>SUM('TTD_all data'!F1537,'TTD_all data'!F1550)</f>
        <v>50</v>
      </c>
      <c r="M206" s="4">
        <f>SUM('TTD_all data'!G1537,'TTD_all data'!G1550)</f>
        <v>62</v>
      </c>
      <c r="N206" s="72">
        <f>IFERROR(L206/B206,"")</f>
        <v>0.44642857142857145</v>
      </c>
      <c r="O206" s="72">
        <f>IFERROR(M206/B206,"")</f>
        <v>0.5535714285714286</v>
      </c>
    </row>
    <row r="207" spans="1:15" x14ac:dyDescent="0.2">
      <c r="A207" s="88" t="s">
        <v>228</v>
      </c>
      <c r="B207" s="52">
        <f>SUM('TTD_all data'!E1549,'TTD_all data'!E1551:E1556)</f>
        <v>113</v>
      </c>
      <c r="C207" s="1">
        <f>SUM('TTD_all data'!B1549,'TTD_all data'!B1551:B1556)</f>
        <v>28</v>
      </c>
      <c r="D207" s="1">
        <f>SUM('TTD_all data'!C1549,'TTD_all data'!C1551:C1556)</f>
        <v>0</v>
      </c>
      <c r="E207" s="1">
        <f t="shared" si="132"/>
        <v>28</v>
      </c>
      <c r="F207" s="4">
        <f>SUM('TTD_all data'!D1549,'TTD_all data'!D1551:D1556)</f>
        <v>85</v>
      </c>
      <c r="G207" s="72">
        <f t="shared" si="133"/>
        <v>0.24778761061946902</v>
      </c>
      <c r="H207" s="72">
        <f t="shared" si="133"/>
        <v>0</v>
      </c>
      <c r="I207" s="72">
        <f>IFERROR(E207/$B207,"")</f>
        <v>0.24778761061946902</v>
      </c>
      <c r="J207" s="72">
        <f t="shared" si="134"/>
        <v>0.75221238938053092</v>
      </c>
      <c r="K207" s="72">
        <f>B207/$B$202</f>
        <v>3.2002265647125459E-2</v>
      </c>
      <c r="L207" s="52">
        <f>SUM('TTD_all data'!F1549,'TTD_all data'!F1551:F1556)</f>
        <v>28</v>
      </c>
      <c r="M207" s="4">
        <f>SUM('TTD_all data'!G1549,'TTD_all data'!G1551:G1556)</f>
        <v>85</v>
      </c>
      <c r="N207" s="72">
        <f>IFERROR(L207/B207,"")</f>
        <v>0.24778761061946902</v>
      </c>
      <c r="O207" s="72">
        <f>IFERROR(M207/B207,"")</f>
        <v>0.75221238938053092</v>
      </c>
    </row>
    <row r="208" spans="1:15" x14ac:dyDescent="0.2">
      <c r="A208" s="53" t="s">
        <v>0</v>
      </c>
      <c r="B208" s="52">
        <f>SUM('TTD_all data'!E1557:E1558)</f>
        <v>158</v>
      </c>
      <c r="C208" s="1">
        <f>SUM('TTD_all data'!B1557:B1558)</f>
        <v>15</v>
      </c>
      <c r="D208" s="1">
        <f>SUM('TTD_all data'!C1557:C1558)</f>
        <v>2</v>
      </c>
      <c r="E208" s="1">
        <f t="shared" si="132"/>
        <v>17</v>
      </c>
      <c r="F208" s="4">
        <f>SUM('TTD_all data'!D1557:D1558)</f>
        <v>141</v>
      </c>
      <c r="G208" s="72">
        <f t="shared" si="133"/>
        <v>9.49367088607595E-2</v>
      </c>
      <c r="H208" s="72">
        <f>ROUNDUP(IFERROR(D208/$B208,""),2)</f>
        <v>0.02</v>
      </c>
      <c r="I208" s="72">
        <f>IFERROR(E208/$B208,"")</f>
        <v>0.10759493670886076</v>
      </c>
      <c r="J208" s="72">
        <f t="shared" ref="J208" si="135">IFERROR(F208/$B208,"")</f>
        <v>0.89240506329113922</v>
      </c>
      <c r="K208" s="72">
        <f>B208/$B$202</f>
        <v>4.4746530727839136E-2</v>
      </c>
      <c r="L208" s="52">
        <f>SUM('TTD_all data'!F1557:F1558)</f>
        <v>15</v>
      </c>
      <c r="M208" s="4">
        <f>SUM('TTD_all data'!G1557:G1558)</f>
        <v>143</v>
      </c>
      <c r="N208" s="72">
        <f>IFERROR(L208/B208,"")</f>
        <v>9.49367088607595E-2</v>
      </c>
      <c r="O208" s="72">
        <f>IFERROR(M208/B208,"")</f>
        <v>0.90506329113924056</v>
      </c>
    </row>
    <row r="209" spans="1:15" x14ac:dyDescent="0.2">
      <c r="B209" s="52">
        <f>SUM(B204:B208)</f>
        <v>3531</v>
      </c>
    </row>
    <row r="210" spans="1:15" ht="15" x14ac:dyDescent="0.2">
      <c r="A210" s="27" t="s">
        <v>49</v>
      </c>
      <c r="B210" s="81" t="s">
        <v>238</v>
      </c>
      <c r="C210" s="82" t="s">
        <v>240</v>
      </c>
      <c r="D210" s="81" t="s">
        <v>242</v>
      </c>
      <c r="E210" s="98" t="s">
        <v>240</v>
      </c>
      <c r="F210" s="83" t="s">
        <v>241</v>
      </c>
      <c r="G210" s="94" t="s">
        <v>279</v>
      </c>
      <c r="H210" s="94" t="s">
        <v>280</v>
      </c>
      <c r="I210" s="94"/>
      <c r="J210" s="95" t="s">
        <v>275</v>
      </c>
      <c r="K210" s="94" t="s">
        <v>244</v>
      </c>
      <c r="L210" s="82" t="s">
        <v>243</v>
      </c>
      <c r="M210" s="83" t="s">
        <v>206</v>
      </c>
      <c r="N210" s="84" t="s">
        <v>235</v>
      </c>
      <c r="O210" s="83" t="s">
        <v>236</v>
      </c>
    </row>
    <row r="211" spans="1:15" x14ac:dyDescent="0.2">
      <c r="A211" s="56" t="s">
        <v>229</v>
      </c>
      <c r="B211" s="52">
        <f>'TTD_all data'!E1561</f>
        <v>1299</v>
      </c>
      <c r="C211" s="1">
        <f>'TTD_all data'!B1561</f>
        <v>571</v>
      </c>
      <c r="D211" s="1">
        <f>'TTD_all data'!C1561</f>
        <v>4</v>
      </c>
      <c r="E211" s="1">
        <f t="shared" ref="E211:E213" si="136">SUM(C211:D211)</f>
        <v>575</v>
      </c>
      <c r="F211" s="4">
        <f>'TTD_all data'!D1561</f>
        <v>724</v>
      </c>
      <c r="G211" s="72">
        <f t="shared" ref="G211:I213" si="137">IFERROR(C211/$B211,"")</f>
        <v>0.43956889915319475</v>
      </c>
      <c r="H211" s="72">
        <f t="shared" si="137"/>
        <v>3.0792917628945341E-3</v>
      </c>
      <c r="I211" s="72">
        <f>IFERROR(E211/$B211,"")</f>
        <v>0.44264819091608931</v>
      </c>
      <c r="J211" s="72">
        <f>IFERROR(F211/$B211,"")</f>
        <v>0.55735180908391069</v>
      </c>
      <c r="K211" s="72">
        <f>B211/$B$214</f>
        <v>0.36788445199660152</v>
      </c>
      <c r="L211" s="52">
        <f>'TTD_all data'!F1561</f>
        <v>569</v>
      </c>
      <c r="M211" s="80">
        <f>'TTD_all data'!G1561</f>
        <v>730</v>
      </c>
      <c r="N211" s="72">
        <f>IFERROR(L211/B211,"")</f>
        <v>0.43802925327174752</v>
      </c>
      <c r="O211" s="72">
        <f>IFERROR(M211/B211,"")</f>
        <v>0.56197074672825253</v>
      </c>
    </row>
    <row r="212" spans="1:15" x14ac:dyDescent="0.2">
      <c r="A212" s="28" t="s">
        <v>230</v>
      </c>
      <c r="B212" s="52">
        <f>'TTD_all data'!E1562</f>
        <v>2042</v>
      </c>
      <c r="C212" s="1">
        <f>'TTD_all data'!B1562</f>
        <v>829</v>
      </c>
      <c r="D212" s="1">
        <f>'TTD_all data'!C1562</f>
        <v>6</v>
      </c>
      <c r="E212" s="1">
        <f t="shared" si="136"/>
        <v>835</v>
      </c>
      <c r="F212" s="4">
        <f>'TTD_all data'!D1562</f>
        <v>1207</v>
      </c>
      <c r="G212" s="72">
        <f t="shared" si="137"/>
        <v>0.40597453476983347</v>
      </c>
      <c r="H212" s="72">
        <f>ROUNDUP(IFERROR(D212/$B212,""),2)</f>
        <v>0.01</v>
      </c>
      <c r="I212" s="72">
        <f t="shared" si="137"/>
        <v>0.40891283055827621</v>
      </c>
      <c r="J212" s="72">
        <f t="shared" ref="J212" si="138">IFERROR(F212/$B212,"")</f>
        <v>0.59108716944172379</v>
      </c>
      <c r="K212" s="72">
        <f>B212/$B$214</f>
        <v>0.57830642877371852</v>
      </c>
      <c r="L212" s="52">
        <f>'TTD_all data'!F1562</f>
        <v>824</v>
      </c>
      <c r="M212" s="4">
        <f>'TTD_all data'!G1562</f>
        <v>1218</v>
      </c>
      <c r="N212" s="72">
        <f>IFERROR(L212/B212,"")</f>
        <v>0.40352595494613125</v>
      </c>
      <c r="O212" s="72">
        <f>IFERROR(M212/B212,"")</f>
        <v>0.59647404505386881</v>
      </c>
    </row>
    <row r="213" spans="1:15" x14ac:dyDescent="0.2">
      <c r="A213" s="56" t="s">
        <v>209</v>
      </c>
      <c r="B213" s="52">
        <f>SUM('TTD_all data'!E1563:E1566)</f>
        <v>190</v>
      </c>
      <c r="C213" s="1">
        <f>SUM('TTD_all data'!B1563:B1566)</f>
        <v>49</v>
      </c>
      <c r="D213" s="1">
        <f>SUM('TTD_all data'!C1563:C1566)</f>
        <v>0</v>
      </c>
      <c r="E213" s="1">
        <f t="shared" si="136"/>
        <v>49</v>
      </c>
      <c r="F213" s="4">
        <f>SUM('TTD_all data'!D1563:D1566)</f>
        <v>141</v>
      </c>
      <c r="G213" s="72">
        <f t="shared" si="137"/>
        <v>0.25789473684210529</v>
      </c>
      <c r="H213" s="72">
        <f t="shared" si="137"/>
        <v>0</v>
      </c>
      <c r="I213" s="72">
        <f>IFERROR(E213/$B213,"")</f>
        <v>0.25789473684210529</v>
      </c>
      <c r="J213" s="72">
        <f>IFERROR(F213/$B213,"")</f>
        <v>0.74210526315789471</v>
      </c>
      <c r="K213" s="72">
        <f>B213/$B$214</f>
        <v>5.3809119229679979E-2</v>
      </c>
      <c r="L213" s="52">
        <f>SUM('TTD_all data'!F1563:F1566)</f>
        <v>49</v>
      </c>
      <c r="M213" s="4">
        <f>SUM('TTD_all data'!G1563:G1566)</f>
        <v>141</v>
      </c>
      <c r="N213" s="72">
        <f>IFERROR(L213/B213,"")</f>
        <v>0.25789473684210529</v>
      </c>
      <c r="O213" s="72">
        <f>IFERROR(M213/B213,"")</f>
        <v>0.74210526315789471</v>
      </c>
    </row>
    <row r="214" spans="1:15" x14ac:dyDescent="0.2">
      <c r="B214" s="52">
        <f>SUM(B211:B213)</f>
        <v>3531</v>
      </c>
    </row>
    <row r="216" spans="1:15" ht="15" x14ac:dyDescent="0.2">
      <c r="A216" s="27" t="s">
        <v>34</v>
      </c>
      <c r="B216" s="81" t="s">
        <v>238</v>
      </c>
      <c r="C216" s="82" t="s">
        <v>240</v>
      </c>
      <c r="D216" s="81" t="s">
        <v>242</v>
      </c>
      <c r="E216" s="98" t="s">
        <v>240</v>
      </c>
      <c r="F216" s="83" t="s">
        <v>241</v>
      </c>
      <c r="G216" s="94" t="s">
        <v>279</v>
      </c>
      <c r="H216" s="94" t="s">
        <v>280</v>
      </c>
      <c r="I216" s="94"/>
      <c r="J216" s="95" t="s">
        <v>275</v>
      </c>
      <c r="K216" s="94" t="s">
        <v>244</v>
      </c>
      <c r="L216" s="82" t="s">
        <v>243</v>
      </c>
      <c r="M216" s="83" t="s">
        <v>206</v>
      </c>
      <c r="N216" s="84" t="s">
        <v>235</v>
      </c>
      <c r="O216" s="83" t="s">
        <v>236</v>
      </c>
    </row>
    <row r="217" spans="1:15" x14ac:dyDescent="0.2">
      <c r="A217" s="59" t="s">
        <v>33</v>
      </c>
      <c r="B217" s="52">
        <f>'TTD_all data'!E1569</f>
        <v>26</v>
      </c>
      <c r="C217" s="1">
        <f>'TTD_all data'!B1569</f>
        <v>26</v>
      </c>
      <c r="D217" s="1">
        <f>'TTD_all data'!C1569</f>
        <v>0</v>
      </c>
      <c r="E217" s="1">
        <f t="shared" ref="E217:E225" si="139">SUM(C217:D217)</f>
        <v>26</v>
      </c>
      <c r="F217" s="4">
        <f>'TTD_all data'!D1569</f>
        <v>0</v>
      </c>
      <c r="G217" s="72">
        <f t="shared" ref="G217:G225" si="140">IFERROR(C217/$B217,"")</f>
        <v>1</v>
      </c>
      <c r="H217" s="72">
        <f t="shared" ref="H217:I225" si="141">IFERROR(D217/$B217,"")</f>
        <v>0</v>
      </c>
      <c r="I217" s="72">
        <f>IFERROR(E217/$B217,"")</f>
        <v>1</v>
      </c>
      <c r="J217" s="72">
        <f>IFERROR(F217/$B217,"")</f>
        <v>0</v>
      </c>
      <c r="K217" s="72">
        <f t="shared" ref="K217:K225" si="142">B217/$B$226</f>
        <v>7.3633531577456815E-3</v>
      </c>
      <c r="L217" s="52">
        <f>'TTD_all data'!F1569</f>
        <v>26</v>
      </c>
      <c r="M217" s="80">
        <f>'TTD_all data'!G1569</f>
        <v>0</v>
      </c>
      <c r="N217" s="72">
        <f t="shared" ref="N217:N225" si="143">IFERROR(L217/B217,"")</f>
        <v>1</v>
      </c>
      <c r="O217" s="72">
        <f t="shared" ref="O217:O225" si="144">IFERROR(M217/B217,"")</f>
        <v>0</v>
      </c>
    </row>
    <row r="218" spans="1:15" x14ac:dyDescent="0.2">
      <c r="A218" s="28" t="s">
        <v>32</v>
      </c>
      <c r="B218" s="52">
        <f>'TTD_all data'!E1570</f>
        <v>218</v>
      </c>
      <c r="C218" s="1">
        <f>'TTD_all data'!B1570</f>
        <v>196</v>
      </c>
      <c r="D218" s="1">
        <f>'TTD_all data'!C1570</f>
        <v>0</v>
      </c>
      <c r="E218" s="1">
        <f t="shared" si="139"/>
        <v>196</v>
      </c>
      <c r="F218" s="4">
        <f>'TTD_all data'!D1570</f>
        <v>22</v>
      </c>
      <c r="G218" s="72">
        <f t="shared" si="140"/>
        <v>0.8990825688073395</v>
      </c>
      <c r="H218" s="72">
        <f t="shared" si="141"/>
        <v>0</v>
      </c>
      <c r="I218" s="72">
        <f t="shared" si="141"/>
        <v>0.8990825688073395</v>
      </c>
      <c r="J218" s="72">
        <f t="shared" ref="J218:J225" si="145">IFERROR(F218/$B218,"")</f>
        <v>0.10091743119266056</v>
      </c>
      <c r="K218" s="72">
        <f t="shared" si="142"/>
        <v>6.1738884168790711E-2</v>
      </c>
      <c r="L218" s="52">
        <f>'TTD_all data'!F1570</f>
        <v>196</v>
      </c>
      <c r="M218" s="4">
        <f>'TTD_all data'!G1570</f>
        <v>22</v>
      </c>
      <c r="N218" s="72">
        <f t="shared" si="143"/>
        <v>0.8990825688073395</v>
      </c>
      <c r="O218" s="72">
        <f t="shared" si="144"/>
        <v>0.10091743119266056</v>
      </c>
    </row>
    <row r="219" spans="1:15" x14ac:dyDescent="0.2">
      <c r="A219" s="59" t="s">
        <v>31</v>
      </c>
      <c r="B219" s="52">
        <f>'TTD_all data'!E1571</f>
        <v>325</v>
      </c>
      <c r="C219" s="1">
        <f>'TTD_all data'!B1571</f>
        <v>325</v>
      </c>
      <c r="D219" s="1">
        <f>'TTD_all data'!C1571</f>
        <v>0</v>
      </c>
      <c r="E219" s="1">
        <f t="shared" si="139"/>
        <v>325</v>
      </c>
      <c r="F219" s="4">
        <f>'TTD_all data'!D1571</f>
        <v>0</v>
      </c>
      <c r="G219" s="72">
        <f t="shared" si="140"/>
        <v>1</v>
      </c>
      <c r="H219" s="72">
        <f t="shared" si="141"/>
        <v>0</v>
      </c>
      <c r="I219" s="72">
        <f>IFERROR(E219/$B219,"")</f>
        <v>1</v>
      </c>
      <c r="J219" s="72">
        <f t="shared" si="145"/>
        <v>0</v>
      </c>
      <c r="K219" s="72">
        <f t="shared" si="142"/>
        <v>9.2041914471821015E-2</v>
      </c>
      <c r="L219" s="52">
        <f>'TTD_all data'!F1571</f>
        <v>325</v>
      </c>
      <c r="M219" s="4">
        <f>'TTD_all data'!G1571</f>
        <v>0</v>
      </c>
      <c r="N219" s="72">
        <f t="shared" si="143"/>
        <v>1</v>
      </c>
      <c r="O219" s="72">
        <f t="shared" si="144"/>
        <v>0</v>
      </c>
    </row>
    <row r="220" spans="1:15" x14ac:dyDescent="0.2">
      <c r="A220" s="28" t="s">
        <v>30</v>
      </c>
      <c r="B220" s="52">
        <f>'TTD_all data'!E1572</f>
        <v>7</v>
      </c>
      <c r="C220" s="1">
        <f>'TTD_all data'!B1572</f>
        <v>4</v>
      </c>
      <c r="D220" s="1">
        <f>'TTD_all data'!C1572</f>
        <v>0</v>
      </c>
      <c r="E220" s="1">
        <f t="shared" si="139"/>
        <v>4</v>
      </c>
      <c r="F220" s="4">
        <f>'TTD_all data'!D1572</f>
        <v>3</v>
      </c>
      <c r="G220" s="72">
        <f t="shared" si="140"/>
        <v>0.5714285714285714</v>
      </c>
      <c r="H220" s="72">
        <f t="shared" si="141"/>
        <v>0</v>
      </c>
      <c r="I220" s="72">
        <f t="shared" ref="I220" si="146">IFERROR(E220/$B220,"")</f>
        <v>0.5714285714285714</v>
      </c>
      <c r="J220" s="72">
        <f t="shared" si="145"/>
        <v>0.42857142857142855</v>
      </c>
      <c r="K220" s="72">
        <f t="shared" si="142"/>
        <v>1.9824412347776836E-3</v>
      </c>
      <c r="L220" s="52">
        <f>'TTD_all data'!F1572</f>
        <v>4</v>
      </c>
      <c r="M220" s="4">
        <f>'TTD_all data'!G1572</f>
        <v>3</v>
      </c>
      <c r="N220" s="72">
        <f t="shared" si="143"/>
        <v>0.5714285714285714</v>
      </c>
      <c r="O220" s="72">
        <f t="shared" si="144"/>
        <v>0.42857142857142855</v>
      </c>
    </row>
    <row r="221" spans="1:15" x14ac:dyDescent="0.2">
      <c r="A221" s="59" t="s">
        <v>29</v>
      </c>
      <c r="B221" s="52">
        <f>'TTD_all data'!E1573</f>
        <v>244</v>
      </c>
      <c r="C221" s="1">
        <f>'TTD_all data'!B1573</f>
        <v>244</v>
      </c>
      <c r="D221" s="1">
        <f>'TTD_all data'!C1573</f>
        <v>0</v>
      </c>
      <c r="E221" s="1">
        <f t="shared" si="139"/>
        <v>244</v>
      </c>
      <c r="F221" s="4">
        <f>'TTD_all data'!D1573</f>
        <v>0</v>
      </c>
      <c r="G221" s="72">
        <f t="shared" si="140"/>
        <v>1</v>
      </c>
      <c r="H221" s="72">
        <f t="shared" si="141"/>
        <v>0</v>
      </c>
      <c r="I221" s="72">
        <f t="shared" si="141"/>
        <v>1</v>
      </c>
      <c r="J221" s="72">
        <f t="shared" si="145"/>
        <v>0</v>
      </c>
      <c r="K221" s="72">
        <f t="shared" si="142"/>
        <v>6.9102237326536392E-2</v>
      </c>
      <c r="L221" s="52">
        <f>'TTD_all data'!F1573</f>
        <v>244</v>
      </c>
      <c r="M221" s="4">
        <f>'TTD_all data'!G1573</f>
        <v>0</v>
      </c>
      <c r="N221" s="72">
        <f t="shared" si="143"/>
        <v>1</v>
      </c>
      <c r="O221" s="72">
        <f t="shared" si="144"/>
        <v>0</v>
      </c>
    </row>
    <row r="222" spans="1:15" x14ac:dyDescent="0.2">
      <c r="A222" s="28" t="s">
        <v>28</v>
      </c>
      <c r="B222" s="52">
        <f>'TTD_all data'!E1574</f>
        <v>564</v>
      </c>
      <c r="C222" s="1">
        <f>'TTD_all data'!B1574</f>
        <v>564</v>
      </c>
      <c r="D222" s="1">
        <f>'TTD_all data'!C1574</f>
        <v>0</v>
      </c>
      <c r="E222" s="1">
        <f t="shared" si="139"/>
        <v>564</v>
      </c>
      <c r="F222" s="4">
        <f>'TTD_all data'!D1574</f>
        <v>0</v>
      </c>
      <c r="G222" s="72">
        <f t="shared" si="140"/>
        <v>1</v>
      </c>
      <c r="H222" s="72">
        <f t="shared" si="141"/>
        <v>0</v>
      </c>
      <c r="I222" s="72">
        <f t="shared" si="141"/>
        <v>1</v>
      </c>
      <c r="J222" s="72">
        <f t="shared" si="145"/>
        <v>0</v>
      </c>
      <c r="K222" s="72">
        <f t="shared" si="142"/>
        <v>0.15972812234494477</v>
      </c>
      <c r="L222" s="52">
        <f>'TTD_all data'!F1574</f>
        <v>564</v>
      </c>
      <c r="M222" s="4">
        <f>'TTD_all data'!G1574</f>
        <v>0</v>
      </c>
      <c r="N222" s="72">
        <f t="shared" si="143"/>
        <v>1</v>
      </c>
      <c r="O222" s="72">
        <f t="shared" si="144"/>
        <v>0</v>
      </c>
    </row>
    <row r="223" spans="1:15" x14ac:dyDescent="0.2">
      <c r="A223" s="59" t="s">
        <v>27</v>
      </c>
      <c r="B223" s="52">
        <f>'TTD_all data'!E1575</f>
        <v>83</v>
      </c>
      <c r="C223" s="1">
        <f>'TTD_all data'!B1575</f>
        <v>83</v>
      </c>
      <c r="D223" s="1">
        <f>'TTD_all data'!C1575</f>
        <v>0</v>
      </c>
      <c r="E223" s="1">
        <f t="shared" si="139"/>
        <v>83</v>
      </c>
      <c r="F223" s="4">
        <f>'TTD_all data'!D1575</f>
        <v>0</v>
      </c>
      <c r="G223" s="72">
        <f t="shared" si="140"/>
        <v>1</v>
      </c>
      <c r="H223" s="72">
        <f t="shared" si="141"/>
        <v>0</v>
      </c>
      <c r="I223" s="72">
        <f t="shared" si="141"/>
        <v>1</v>
      </c>
      <c r="J223" s="72">
        <f t="shared" si="145"/>
        <v>0</v>
      </c>
      <c r="K223" s="72">
        <f t="shared" si="142"/>
        <v>2.3506088926649675E-2</v>
      </c>
      <c r="L223" s="52">
        <f>'TTD_all data'!F1575</f>
        <v>83</v>
      </c>
      <c r="M223" s="4">
        <f>'TTD_all data'!G1575</f>
        <v>0</v>
      </c>
      <c r="N223" s="72">
        <f t="shared" si="143"/>
        <v>1</v>
      </c>
      <c r="O223" s="72">
        <f t="shared" si="144"/>
        <v>0</v>
      </c>
    </row>
    <row r="224" spans="1:15" x14ac:dyDescent="0.2">
      <c r="A224" s="28" t="s">
        <v>26</v>
      </c>
      <c r="B224" s="52">
        <f>'TTD_all data'!E1576</f>
        <v>0</v>
      </c>
      <c r="C224" s="1">
        <f>'TTD_all data'!B1576</f>
        <v>0</v>
      </c>
      <c r="D224" s="1">
        <f>'TTD_all data'!C1576</f>
        <v>0</v>
      </c>
      <c r="E224" s="1">
        <f t="shared" si="139"/>
        <v>0</v>
      </c>
      <c r="F224" s="4">
        <f>'TTD_all data'!D1576</f>
        <v>0</v>
      </c>
      <c r="G224" s="72" t="str">
        <f t="shared" si="140"/>
        <v/>
      </c>
      <c r="H224" s="72" t="str">
        <f t="shared" si="141"/>
        <v/>
      </c>
      <c r="I224" s="72" t="str">
        <f t="shared" si="141"/>
        <v/>
      </c>
      <c r="J224" s="72" t="str">
        <f t="shared" si="145"/>
        <v/>
      </c>
      <c r="K224" s="72">
        <f t="shared" si="142"/>
        <v>0</v>
      </c>
      <c r="L224" s="52">
        <f>'TTD_all data'!F1576</f>
        <v>0</v>
      </c>
      <c r="M224" s="4">
        <f>'TTD_all data'!G1576</f>
        <v>0</v>
      </c>
      <c r="N224" s="72" t="str">
        <f t="shared" si="143"/>
        <v/>
      </c>
      <c r="O224" s="72" t="str">
        <f t="shared" si="144"/>
        <v/>
      </c>
    </row>
    <row r="225" spans="1:17" x14ac:dyDescent="0.2">
      <c r="A225" s="59" t="s">
        <v>0</v>
      </c>
      <c r="B225" s="52">
        <f>'TTD_all data'!E1577</f>
        <v>2064</v>
      </c>
      <c r="C225" s="1">
        <f>'TTD_all data'!B1577</f>
        <v>7</v>
      </c>
      <c r="D225" s="1">
        <f>'TTD_all data'!C1577</f>
        <v>10</v>
      </c>
      <c r="E225" s="1">
        <f t="shared" si="139"/>
        <v>17</v>
      </c>
      <c r="F225" s="4">
        <f>'TTD_all data'!D1577</f>
        <v>2047</v>
      </c>
      <c r="G225" s="72">
        <f t="shared" si="140"/>
        <v>3.3914728682170542E-3</v>
      </c>
      <c r="H225" s="72">
        <f>ROUNDUP(IFERROR(D225/$B225,""),2)</f>
        <v>0.01</v>
      </c>
      <c r="I225" s="72">
        <f t="shared" si="141"/>
        <v>8.2364341085271325E-3</v>
      </c>
      <c r="J225" s="72">
        <f t="shared" si="145"/>
        <v>0.99176356589147285</v>
      </c>
      <c r="K225" s="72">
        <f t="shared" si="142"/>
        <v>0.58453695836873409</v>
      </c>
      <c r="L225" s="52">
        <f>'TTD_all data'!F1577</f>
        <v>0</v>
      </c>
      <c r="M225" s="4">
        <f>'TTD_all data'!G1577</f>
        <v>2064</v>
      </c>
      <c r="N225" s="72">
        <f t="shared" si="143"/>
        <v>0</v>
      </c>
      <c r="O225" s="72">
        <f t="shared" si="144"/>
        <v>1</v>
      </c>
    </row>
    <row r="226" spans="1:17" x14ac:dyDescent="0.2">
      <c r="B226" s="52">
        <f>SUM(B217:B225)</f>
        <v>3531</v>
      </c>
    </row>
    <row r="228" spans="1:17" ht="15" x14ac:dyDescent="0.2">
      <c r="A228" s="27" t="s">
        <v>25</v>
      </c>
      <c r="B228" s="81" t="s">
        <v>238</v>
      </c>
      <c r="C228" s="82" t="s">
        <v>240</v>
      </c>
      <c r="D228" s="81" t="s">
        <v>242</v>
      </c>
      <c r="E228" s="98" t="s">
        <v>240</v>
      </c>
      <c r="F228" s="83" t="s">
        <v>241</v>
      </c>
      <c r="G228" s="94" t="s">
        <v>279</v>
      </c>
      <c r="H228" s="94" t="s">
        <v>280</v>
      </c>
      <c r="I228" s="94"/>
      <c r="J228" s="95" t="s">
        <v>275</v>
      </c>
      <c r="K228" s="94" t="s">
        <v>244</v>
      </c>
      <c r="L228" s="82" t="s">
        <v>243</v>
      </c>
      <c r="M228" s="83" t="s">
        <v>206</v>
      </c>
      <c r="N228" s="84" t="s">
        <v>235</v>
      </c>
      <c r="O228" s="83" t="s">
        <v>236</v>
      </c>
    </row>
    <row r="229" spans="1:17" x14ac:dyDescent="0.2">
      <c r="A229" s="59" t="s">
        <v>24</v>
      </c>
      <c r="B229" s="52">
        <f>'TTD_all data'!E1580</f>
        <v>97</v>
      </c>
      <c r="C229" s="1">
        <f>'TTD_all data'!B1580</f>
        <v>87</v>
      </c>
      <c r="D229" s="1">
        <f>'TTD_all data'!C1580</f>
        <v>0</v>
      </c>
      <c r="E229" s="1">
        <f t="shared" ref="E229:E242" si="147">SUM(C229:D229)</f>
        <v>87</v>
      </c>
      <c r="F229" s="4">
        <f>'TTD_all data'!D1580</f>
        <v>10</v>
      </c>
      <c r="G229" s="72">
        <f t="shared" ref="G229:G242" si="148">IFERROR(C229/$B229,"")</f>
        <v>0.89690721649484539</v>
      </c>
      <c r="H229" s="72">
        <f t="shared" ref="H229:I242" si="149">IFERROR(D229/$B229,"")</f>
        <v>0</v>
      </c>
      <c r="I229" s="72">
        <f>IFERROR(E229/$B229,"")</f>
        <v>0.89690721649484539</v>
      </c>
      <c r="J229" s="72">
        <f>IFERROR(F229/$B229,"")</f>
        <v>0.10309278350515463</v>
      </c>
      <c r="K229" s="72">
        <f t="shared" ref="K229:K242" si="150">B229/$B$243</f>
        <v>2.7470971396205041E-2</v>
      </c>
      <c r="L229" s="52">
        <f>'TTD_all data'!F1580</f>
        <v>87</v>
      </c>
      <c r="M229" s="80">
        <f>'TTD_all data'!G1580</f>
        <v>10</v>
      </c>
      <c r="N229" s="72">
        <f t="shared" ref="N229:N242" si="151">IFERROR(L229/B229,"")</f>
        <v>0.89690721649484539</v>
      </c>
      <c r="O229" s="72">
        <f t="shared" ref="O229:O242" si="152">IFERROR(M229/B229,"")</f>
        <v>0.10309278350515463</v>
      </c>
    </row>
    <row r="230" spans="1:17" x14ac:dyDescent="0.2">
      <c r="A230" s="28" t="s">
        <v>23</v>
      </c>
      <c r="B230" s="52">
        <f>'TTD_all data'!E1581</f>
        <v>210</v>
      </c>
      <c r="C230" s="1">
        <f>'TTD_all data'!B1581</f>
        <v>183</v>
      </c>
      <c r="D230" s="1">
        <f>'TTD_all data'!C1581</f>
        <v>0</v>
      </c>
      <c r="E230" s="1">
        <f t="shared" si="147"/>
        <v>183</v>
      </c>
      <c r="F230" s="4">
        <f>'TTD_all data'!D1581</f>
        <v>27</v>
      </c>
      <c r="G230" s="72">
        <f t="shared" si="148"/>
        <v>0.87142857142857144</v>
      </c>
      <c r="H230" s="72">
        <f t="shared" si="149"/>
        <v>0</v>
      </c>
      <c r="I230" s="72">
        <f t="shared" si="149"/>
        <v>0.87142857142857144</v>
      </c>
      <c r="J230" s="72">
        <f t="shared" ref="J230:J242" si="153">IFERROR(F230/$B230,"")</f>
        <v>0.12857142857142856</v>
      </c>
      <c r="K230" s="72">
        <f t="shared" si="150"/>
        <v>5.9473237043330504E-2</v>
      </c>
      <c r="L230" s="52">
        <f>'TTD_all data'!F1581</f>
        <v>183</v>
      </c>
      <c r="M230" s="4">
        <f>'TTD_all data'!G1581</f>
        <v>27</v>
      </c>
      <c r="N230" s="72">
        <f t="shared" si="151"/>
        <v>0.87142857142857144</v>
      </c>
      <c r="O230" s="72">
        <f t="shared" si="152"/>
        <v>0.12857142857142856</v>
      </c>
    </row>
    <row r="231" spans="1:17" x14ac:dyDescent="0.2">
      <c r="A231" s="59" t="s">
        <v>22</v>
      </c>
      <c r="B231" s="52">
        <f>'TTD_all data'!E1582</f>
        <v>376</v>
      </c>
      <c r="C231" s="1">
        <f>'TTD_all data'!B1582</f>
        <v>341</v>
      </c>
      <c r="D231" s="1">
        <f>'TTD_all data'!C1582</f>
        <v>0</v>
      </c>
      <c r="E231" s="1">
        <f t="shared" si="147"/>
        <v>341</v>
      </c>
      <c r="F231" s="4">
        <f>'TTD_all data'!D1582</f>
        <v>35</v>
      </c>
      <c r="G231" s="72">
        <f t="shared" si="148"/>
        <v>0.90691489361702127</v>
      </c>
      <c r="H231" s="72">
        <f t="shared" si="149"/>
        <v>0</v>
      </c>
      <c r="I231" s="72">
        <f>IFERROR(E231/$B231,"")</f>
        <v>0.90691489361702127</v>
      </c>
      <c r="J231" s="72">
        <f t="shared" si="153"/>
        <v>9.3085106382978719E-2</v>
      </c>
      <c r="K231" s="72">
        <f t="shared" si="150"/>
        <v>0.10648541489662985</v>
      </c>
      <c r="L231" s="52">
        <f>'TTD_all data'!F1582</f>
        <v>341</v>
      </c>
      <c r="M231" s="4">
        <f>'TTD_all data'!G1582</f>
        <v>35</v>
      </c>
      <c r="N231" s="72">
        <f t="shared" si="151"/>
        <v>0.90691489361702127</v>
      </c>
      <c r="O231" s="72">
        <f t="shared" si="152"/>
        <v>9.3085106382978719E-2</v>
      </c>
    </row>
    <row r="232" spans="1:17" x14ac:dyDescent="0.2">
      <c r="A232" s="28" t="s">
        <v>21</v>
      </c>
      <c r="B232" s="52">
        <f>'TTD_all data'!E1583</f>
        <v>539</v>
      </c>
      <c r="C232" s="1">
        <f>'TTD_all data'!B1583</f>
        <v>502</v>
      </c>
      <c r="D232" s="1">
        <f>'TTD_all data'!C1583</f>
        <v>10</v>
      </c>
      <c r="E232" s="1">
        <f t="shared" si="147"/>
        <v>512</v>
      </c>
      <c r="F232" s="4">
        <f>'TTD_all data'!D1583</f>
        <v>27</v>
      </c>
      <c r="G232" s="72">
        <f t="shared" si="148"/>
        <v>0.93135435992578852</v>
      </c>
      <c r="H232" s="72">
        <f t="shared" si="149"/>
        <v>1.8552875695732839E-2</v>
      </c>
      <c r="I232" s="72">
        <f t="shared" si="149"/>
        <v>0.94990723562152135</v>
      </c>
      <c r="J232" s="72">
        <f t="shared" si="153"/>
        <v>5.0092764378478663E-2</v>
      </c>
      <c r="K232" s="72">
        <f t="shared" si="150"/>
        <v>0.15264797507788161</v>
      </c>
      <c r="L232" s="52">
        <f>'TTD_all data'!F1583</f>
        <v>502</v>
      </c>
      <c r="M232" s="4">
        <f>'TTD_all data'!G1583</f>
        <v>37</v>
      </c>
      <c r="N232" s="72">
        <f t="shared" si="151"/>
        <v>0.93135435992578852</v>
      </c>
      <c r="O232" s="72">
        <f t="shared" si="152"/>
        <v>6.8645640074211506E-2</v>
      </c>
    </row>
    <row r="233" spans="1:17" x14ac:dyDescent="0.2">
      <c r="A233" s="59" t="s">
        <v>20</v>
      </c>
      <c r="B233" s="52">
        <f>'TTD_all data'!E1584</f>
        <v>570</v>
      </c>
      <c r="C233" s="1">
        <f>'TTD_all data'!B1584</f>
        <v>19</v>
      </c>
      <c r="D233" s="1">
        <f>'TTD_all data'!C1584</f>
        <v>0</v>
      </c>
      <c r="E233" s="1">
        <f t="shared" si="147"/>
        <v>19</v>
      </c>
      <c r="F233" s="4">
        <f>'TTD_all data'!D1584</f>
        <v>551</v>
      </c>
      <c r="G233" s="72">
        <f t="shared" si="148"/>
        <v>3.3333333333333333E-2</v>
      </c>
      <c r="H233" s="72">
        <f t="shared" si="149"/>
        <v>0</v>
      </c>
      <c r="I233" s="72">
        <f t="shared" si="149"/>
        <v>3.3333333333333333E-2</v>
      </c>
      <c r="J233" s="72">
        <f t="shared" si="153"/>
        <v>0.96666666666666667</v>
      </c>
      <c r="K233" s="72">
        <f t="shared" si="150"/>
        <v>0.16142735768903993</v>
      </c>
      <c r="L233" s="52">
        <f>'TTD_all data'!F1584</f>
        <v>19</v>
      </c>
      <c r="M233" s="4">
        <f>'TTD_all data'!G1584</f>
        <v>551</v>
      </c>
      <c r="N233" s="72">
        <f t="shared" si="151"/>
        <v>3.3333333333333333E-2</v>
      </c>
      <c r="O233" s="72">
        <f t="shared" si="152"/>
        <v>0.96666666666666667</v>
      </c>
    </row>
    <row r="234" spans="1:17" x14ac:dyDescent="0.2">
      <c r="A234" s="28" t="s">
        <v>19</v>
      </c>
      <c r="B234" s="52">
        <f>'TTD_all data'!E1585</f>
        <v>610</v>
      </c>
      <c r="C234" s="1">
        <f>'TTD_all data'!B1585</f>
        <v>13</v>
      </c>
      <c r="D234" s="1">
        <f>'TTD_all data'!C1585</f>
        <v>0</v>
      </c>
      <c r="E234" s="1">
        <f t="shared" si="147"/>
        <v>13</v>
      </c>
      <c r="F234" s="4">
        <f>'TTD_all data'!D1585</f>
        <v>597</v>
      </c>
      <c r="G234" s="72">
        <f t="shared" si="148"/>
        <v>2.1311475409836064E-2</v>
      </c>
      <c r="H234" s="72">
        <f t="shared" si="149"/>
        <v>0</v>
      </c>
      <c r="I234" s="72">
        <f t="shared" si="149"/>
        <v>2.1311475409836064E-2</v>
      </c>
      <c r="J234" s="72">
        <f t="shared" si="153"/>
        <v>0.97868852459016398</v>
      </c>
      <c r="K234" s="72">
        <f t="shared" si="150"/>
        <v>0.17275559331634097</v>
      </c>
      <c r="L234" s="52">
        <f>'TTD_all data'!F1585</f>
        <v>13</v>
      </c>
      <c r="M234" s="4">
        <f>'TTD_all data'!G1585</f>
        <v>597</v>
      </c>
      <c r="N234" s="72">
        <f t="shared" si="151"/>
        <v>2.1311475409836064E-2</v>
      </c>
      <c r="O234" s="72">
        <f t="shared" si="152"/>
        <v>0.97868852459016398</v>
      </c>
    </row>
    <row r="235" spans="1:17" x14ac:dyDescent="0.2">
      <c r="A235" s="59" t="s">
        <v>18</v>
      </c>
      <c r="B235" s="52">
        <f>'TTD_all data'!E1586</f>
        <v>426</v>
      </c>
      <c r="C235" s="1">
        <f>'TTD_all data'!B1586</f>
        <v>13</v>
      </c>
      <c r="D235" s="1">
        <f>'TTD_all data'!C1586</f>
        <v>0</v>
      </c>
      <c r="E235" s="1">
        <f t="shared" si="147"/>
        <v>13</v>
      </c>
      <c r="F235" s="4">
        <f>'TTD_all data'!D1586</f>
        <v>413</v>
      </c>
      <c r="G235" s="72">
        <f t="shared" si="148"/>
        <v>3.0516431924882629E-2</v>
      </c>
      <c r="H235" s="72">
        <f t="shared" si="149"/>
        <v>0</v>
      </c>
      <c r="I235" s="72">
        <f t="shared" si="149"/>
        <v>3.0516431924882629E-2</v>
      </c>
      <c r="J235" s="72">
        <f t="shared" si="153"/>
        <v>0.96948356807511737</v>
      </c>
      <c r="K235" s="72">
        <f t="shared" si="150"/>
        <v>0.12064570943075616</v>
      </c>
      <c r="L235" s="52">
        <f>'TTD_all data'!F1586</f>
        <v>13</v>
      </c>
      <c r="M235" s="4">
        <f>'TTD_all data'!G1586</f>
        <v>413</v>
      </c>
      <c r="N235" s="72">
        <f t="shared" si="151"/>
        <v>3.0516431924882629E-2</v>
      </c>
      <c r="O235" s="72">
        <f t="shared" si="152"/>
        <v>0.96948356807511737</v>
      </c>
    </row>
    <row r="236" spans="1:17" x14ac:dyDescent="0.2">
      <c r="A236" s="28" t="s">
        <v>17</v>
      </c>
      <c r="B236" s="52">
        <f>'TTD_all data'!E1587</f>
        <v>159</v>
      </c>
      <c r="C236" s="1">
        <f>'TTD_all data'!B1587</f>
        <v>4</v>
      </c>
      <c r="D236" s="1">
        <f>'TTD_all data'!C1587</f>
        <v>0</v>
      </c>
      <c r="E236" s="1">
        <f t="shared" si="147"/>
        <v>4</v>
      </c>
      <c r="F236" s="4">
        <f>'TTD_all data'!D1587</f>
        <v>155</v>
      </c>
      <c r="G236" s="72">
        <f t="shared" si="148"/>
        <v>2.5157232704402517E-2</v>
      </c>
      <c r="H236" s="72">
        <f t="shared" si="149"/>
        <v>0</v>
      </c>
      <c r="I236" s="72">
        <f t="shared" si="149"/>
        <v>2.5157232704402517E-2</v>
      </c>
      <c r="J236" s="72">
        <f t="shared" si="153"/>
        <v>0.97484276729559749</v>
      </c>
      <c r="K236" s="72">
        <f t="shared" si="150"/>
        <v>4.5029736618521665E-2</v>
      </c>
      <c r="L236" s="52">
        <f>'TTD_all data'!F1587</f>
        <v>4</v>
      </c>
      <c r="M236" s="4">
        <f>'TTD_all data'!G1587</f>
        <v>155</v>
      </c>
      <c r="N236" s="72">
        <f t="shared" si="151"/>
        <v>2.5157232704402517E-2</v>
      </c>
      <c r="O236" s="72">
        <f t="shared" si="152"/>
        <v>0.97484276729559749</v>
      </c>
    </row>
    <row r="237" spans="1:17" x14ac:dyDescent="0.2">
      <c r="A237" s="60" t="s">
        <v>16</v>
      </c>
      <c r="B237" s="52">
        <f>'TTD_all data'!E1588</f>
        <v>92</v>
      </c>
      <c r="C237" s="1">
        <f>'TTD_all data'!B1588</f>
        <v>3</v>
      </c>
      <c r="D237" s="1">
        <f>'TTD_all data'!C1588</f>
        <v>0</v>
      </c>
      <c r="E237" s="1">
        <f t="shared" si="147"/>
        <v>3</v>
      </c>
      <c r="F237" s="4">
        <f>'TTD_all data'!D1588</f>
        <v>89</v>
      </c>
      <c r="G237" s="72">
        <f t="shared" si="148"/>
        <v>3.2608695652173912E-2</v>
      </c>
      <c r="H237" s="72">
        <f t="shared" si="149"/>
        <v>0</v>
      </c>
      <c r="I237" s="72">
        <f t="shared" si="149"/>
        <v>3.2608695652173912E-2</v>
      </c>
      <c r="J237" s="72">
        <f t="shared" si="153"/>
        <v>0.96739130434782605</v>
      </c>
      <c r="K237" s="72">
        <f t="shared" si="150"/>
        <v>2.6054941942792412E-2</v>
      </c>
      <c r="L237" s="52">
        <f>'TTD_all data'!F1588</f>
        <v>3</v>
      </c>
      <c r="M237" s="4">
        <f>'TTD_all data'!G1588</f>
        <v>89</v>
      </c>
      <c r="N237" s="72">
        <f t="shared" si="151"/>
        <v>3.2608695652173912E-2</v>
      </c>
      <c r="O237" s="72">
        <f t="shared" si="152"/>
        <v>0.96739130434782605</v>
      </c>
    </row>
    <row r="238" spans="1:17" x14ac:dyDescent="0.2">
      <c r="A238" s="61" t="s">
        <v>15</v>
      </c>
      <c r="B238" s="52">
        <f>'TTD_all data'!E1589</f>
        <v>0</v>
      </c>
      <c r="C238" s="1">
        <f>'TTD_all data'!B1589</f>
        <v>0</v>
      </c>
      <c r="D238" s="1">
        <f>'TTD_all data'!C1589</f>
        <v>0</v>
      </c>
      <c r="E238" s="1">
        <f t="shared" si="147"/>
        <v>0</v>
      </c>
      <c r="F238" s="4">
        <f>'TTD_all data'!D1589</f>
        <v>0</v>
      </c>
      <c r="G238" s="72" t="str">
        <f t="shared" si="148"/>
        <v/>
      </c>
      <c r="H238" s="72" t="str">
        <f t="shared" si="149"/>
        <v/>
      </c>
      <c r="I238" s="72" t="str">
        <f>IFERROR(E238/$B238,"")</f>
        <v/>
      </c>
      <c r="J238" s="72" t="str">
        <f t="shared" si="153"/>
        <v/>
      </c>
      <c r="K238" s="72">
        <f t="shared" si="150"/>
        <v>0</v>
      </c>
      <c r="L238" s="52">
        <f>'TTD_all data'!F1589</f>
        <v>0</v>
      </c>
      <c r="M238" s="4">
        <f>'TTD_all data'!G1589</f>
        <v>0</v>
      </c>
      <c r="N238" s="72" t="str">
        <f t="shared" si="151"/>
        <v/>
      </c>
      <c r="O238" s="72" t="str">
        <f t="shared" si="152"/>
        <v/>
      </c>
      <c r="Q238" s="1" t="s">
        <v>288</v>
      </c>
    </row>
    <row r="239" spans="1:17" x14ac:dyDescent="0.2">
      <c r="A239" s="28" t="s">
        <v>14</v>
      </c>
      <c r="B239" s="52">
        <f>'TTD_all data'!E1590</f>
        <v>23</v>
      </c>
      <c r="C239" s="1">
        <f>'TTD_all data'!B1590</f>
        <v>23</v>
      </c>
      <c r="D239" s="1">
        <f>'TTD_all data'!C1590</f>
        <v>0</v>
      </c>
      <c r="E239" s="1">
        <f t="shared" si="147"/>
        <v>23</v>
      </c>
      <c r="F239" s="4">
        <f>'TTD_all data'!D1590</f>
        <v>0</v>
      </c>
      <c r="G239" s="72">
        <f t="shared" si="148"/>
        <v>1</v>
      </c>
      <c r="H239" s="72">
        <f t="shared" si="149"/>
        <v>0</v>
      </c>
      <c r="I239" s="72">
        <f t="shared" si="149"/>
        <v>1</v>
      </c>
      <c r="J239" s="72">
        <f t="shared" si="153"/>
        <v>0</v>
      </c>
      <c r="K239" s="72">
        <f t="shared" si="150"/>
        <v>6.5137354856981029E-3</v>
      </c>
      <c r="L239" s="52">
        <f>'TTD_all data'!F1590</f>
        <v>23</v>
      </c>
      <c r="M239" s="4">
        <f>'TTD_all data'!G1590</f>
        <v>0</v>
      </c>
      <c r="N239" s="72">
        <f t="shared" si="151"/>
        <v>1</v>
      </c>
      <c r="O239" s="72">
        <f t="shared" si="152"/>
        <v>0</v>
      </c>
    </row>
    <row r="240" spans="1:17" x14ac:dyDescent="0.2">
      <c r="A240" s="62" t="s">
        <v>13</v>
      </c>
      <c r="B240" s="52">
        <f>'TTD_all data'!E1591</f>
        <v>63</v>
      </c>
      <c r="C240" s="1">
        <f>'TTD_all data'!B1591</f>
        <v>54</v>
      </c>
      <c r="D240" s="1">
        <f>'TTD_all data'!C1591</f>
        <v>0</v>
      </c>
      <c r="E240" s="1">
        <f t="shared" si="147"/>
        <v>54</v>
      </c>
      <c r="F240" s="4">
        <f>'TTD_all data'!D1591</f>
        <v>9</v>
      </c>
      <c r="G240" s="72">
        <f t="shared" si="148"/>
        <v>0.8571428571428571</v>
      </c>
      <c r="H240" s="72">
        <f t="shared" si="149"/>
        <v>0</v>
      </c>
      <c r="I240" s="72">
        <f>IFERROR(E240/$B240,"")</f>
        <v>0.8571428571428571</v>
      </c>
      <c r="J240" s="72">
        <f t="shared" si="153"/>
        <v>0.14285714285714285</v>
      </c>
      <c r="K240" s="72">
        <f t="shared" si="150"/>
        <v>1.784197111299915E-2</v>
      </c>
      <c r="L240" s="52">
        <f>'TTD_all data'!F1591</f>
        <v>54</v>
      </c>
      <c r="M240" s="4">
        <f>'TTD_all data'!G1591</f>
        <v>9</v>
      </c>
      <c r="N240" s="72">
        <f t="shared" si="151"/>
        <v>0.8571428571428571</v>
      </c>
      <c r="O240" s="72">
        <f t="shared" si="152"/>
        <v>0.14285714285714285</v>
      </c>
    </row>
    <row r="241" spans="1:17" x14ac:dyDescent="0.2">
      <c r="A241" s="28" t="s">
        <v>12</v>
      </c>
      <c r="B241" s="52">
        <f>'TTD_all data'!E1592</f>
        <v>12</v>
      </c>
      <c r="C241" s="1">
        <f>'TTD_all data'!B1592</f>
        <v>8</v>
      </c>
      <c r="D241" s="1">
        <f>'TTD_all data'!C1592</f>
        <v>0</v>
      </c>
      <c r="E241" s="1">
        <f t="shared" si="147"/>
        <v>8</v>
      </c>
      <c r="F241" s="4">
        <f>'TTD_all data'!D1592</f>
        <v>4</v>
      </c>
      <c r="G241" s="72">
        <f t="shared" si="148"/>
        <v>0.66666666666666663</v>
      </c>
      <c r="H241" s="72">
        <f t="shared" si="149"/>
        <v>0</v>
      </c>
      <c r="I241" s="72">
        <f t="shared" si="149"/>
        <v>0.66666666666666663</v>
      </c>
      <c r="J241" s="72">
        <f t="shared" si="153"/>
        <v>0.33333333333333331</v>
      </c>
      <c r="K241" s="72">
        <f t="shared" si="150"/>
        <v>3.3984706881903144E-3</v>
      </c>
      <c r="L241" s="52">
        <f>'TTD_all data'!F1592</f>
        <v>8</v>
      </c>
      <c r="M241" s="4">
        <f>'TTD_all data'!G1592</f>
        <v>4</v>
      </c>
      <c r="N241" s="72">
        <f t="shared" si="151"/>
        <v>0.66666666666666663</v>
      </c>
      <c r="O241" s="72">
        <f t="shared" si="152"/>
        <v>0.33333333333333331</v>
      </c>
    </row>
    <row r="242" spans="1:17" x14ac:dyDescent="0.2">
      <c r="A242" s="63" t="s">
        <v>11</v>
      </c>
      <c r="B242" s="52">
        <f>'TTD_all data'!E1593</f>
        <v>354</v>
      </c>
      <c r="C242" s="1">
        <f>'TTD_all data'!B1593</f>
        <v>192</v>
      </c>
      <c r="D242" s="1">
        <f>'TTD_all data'!C1593</f>
        <v>0</v>
      </c>
      <c r="E242" s="1">
        <f t="shared" si="147"/>
        <v>192</v>
      </c>
      <c r="F242" s="4">
        <f>'TTD_all data'!D1593</f>
        <v>162</v>
      </c>
      <c r="G242" s="72">
        <f t="shared" si="148"/>
        <v>0.5423728813559322</v>
      </c>
      <c r="H242" s="72">
        <f t="shared" si="149"/>
        <v>0</v>
      </c>
      <c r="I242" s="72">
        <f t="shared" si="149"/>
        <v>0.5423728813559322</v>
      </c>
      <c r="J242" s="72">
        <f t="shared" si="153"/>
        <v>0.4576271186440678</v>
      </c>
      <c r="K242" s="72">
        <f t="shared" si="150"/>
        <v>0.10025488530161428</v>
      </c>
      <c r="L242" s="52">
        <f>'TTD_all data'!F1593</f>
        <v>192</v>
      </c>
      <c r="M242" s="4">
        <f>'TTD_all data'!G1593</f>
        <v>162</v>
      </c>
      <c r="N242" s="72">
        <f t="shared" si="151"/>
        <v>0.5423728813559322</v>
      </c>
      <c r="O242" s="72">
        <f t="shared" si="152"/>
        <v>0.4576271186440678</v>
      </c>
    </row>
    <row r="243" spans="1:17" x14ac:dyDescent="0.2">
      <c r="B243" s="52">
        <f>SUM(B229:B242)</f>
        <v>3531</v>
      </c>
    </row>
    <row r="245" spans="1:17" ht="15" x14ac:dyDescent="0.2">
      <c r="A245" s="27" t="s">
        <v>10</v>
      </c>
      <c r="B245" s="81" t="s">
        <v>238</v>
      </c>
      <c r="C245" s="82" t="s">
        <v>240</v>
      </c>
      <c r="D245" s="81" t="s">
        <v>242</v>
      </c>
      <c r="E245" s="98" t="s">
        <v>240</v>
      </c>
      <c r="F245" s="83" t="s">
        <v>241</v>
      </c>
      <c r="G245" s="94" t="s">
        <v>279</v>
      </c>
      <c r="H245" s="94" t="s">
        <v>280</v>
      </c>
      <c r="I245" s="94"/>
      <c r="J245" s="95" t="s">
        <v>275</v>
      </c>
      <c r="K245" s="94" t="s">
        <v>244</v>
      </c>
      <c r="L245" s="82" t="s">
        <v>243</v>
      </c>
      <c r="M245" s="83" t="s">
        <v>206</v>
      </c>
      <c r="N245" s="84" t="s">
        <v>235</v>
      </c>
      <c r="O245" s="83" t="s">
        <v>236</v>
      </c>
    </row>
    <row r="246" spans="1:17" x14ac:dyDescent="0.2">
      <c r="A246" s="59" t="s">
        <v>289</v>
      </c>
      <c r="B246" s="52">
        <f>SUM('TTD_all data'!E1596:E1597)</f>
        <v>794</v>
      </c>
      <c r="C246" s="1">
        <f>SUM('TTD_all data'!B1596:B1597)</f>
        <v>667</v>
      </c>
      <c r="D246" s="1">
        <f>SUM('TTD_all data'!C1596:C1597)</f>
        <v>0</v>
      </c>
      <c r="E246" s="1">
        <f t="shared" ref="E246:E250" si="154">SUM(C246:D246)</f>
        <v>667</v>
      </c>
      <c r="F246" s="4">
        <f>SUM('TTD_all data'!D1596:D1597)</f>
        <v>127</v>
      </c>
      <c r="G246" s="72">
        <f t="shared" ref="G246:I250" si="155">IFERROR(C246/$B246,"")</f>
        <v>0.84005037783375314</v>
      </c>
      <c r="H246" s="72">
        <f t="shared" si="155"/>
        <v>0</v>
      </c>
      <c r="I246" s="72">
        <f>IFERROR(E246/$B246,"")</f>
        <v>0.84005037783375314</v>
      </c>
      <c r="J246" s="72">
        <f>IFERROR(F246/$B246,"")</f>
        <v>0.15994962216624686</v>
      </c>
      <c r="K246" s="72">
        <f>B246/$B$251</f>
        <v>0.22486547720192579</v>
      </c>
      <c r="L246" s="52">
        <f>SUM('TTD_all data'!F1596:F1597)</f>
        <v>667</v>
      </c>
      <c r="M246" s="80">
        <f>SUM('TTD_all data'!G1596:G1597)</f>
        <v>127</v>
      </c>
      <c r="N246" s="72">
        <f>IFERROR(L246/B246,"")</f>
        <v>0.84005037783375314</v>
      </c>
      <c r="O246" s="72">
        <f>IFERROR(M246/B246,"")</f>
        <v>0.15994962216624686</v>
      </c>
      <c r="Q246" s="111">
        <f>L246/$L$251</f>
        <v>0.46255201109570043</v>
      </c>
    </row>
    <row r="247" spans="1:17" x14ac:dyDescent="0.2">
      <c r="A247" s="28" t="s">
        <v>305</v>
      </c>
      <c r="B247" s="52">
        <f>'TTD_all data'!E1598</f>
        <v>739</v>
      </c>
      <c r="C247" s="1">
        <f>'TTD_all data'!B1598</f>
        <v>535</v>
      </c>
      <c r="D247" s="1">
        <f>'TTD_all data'!C1598</f>
        <v>10</v>
      </c>
      <c r="E247" s="1">
        <f t="shared" si="154"/>
        <v>545</v>
      </c>
      <c r="F247" s="4">
        <f>'TTD_all data'!D1598</f>
        <v>194</v>
      </c>
      <c r="G247" s="72">
        <f t="shared" si="155"/>
        <v>0.72395128552097432</v>
      </c>
      <c r="H247" s="72">
        <f>ROUNDUP(IFERROR(D247/$B247,""),2)</f>
        <v>0.02</v>
      </c>
      <c r="I247" s="72">
        <f t="shared" si="155"/>
        <v>0.73748308525033834</v>
      </c>
      <c r="J247" s="72">
        <f t="shared" ref="J247:J250" si="156">IFERROR(F247/$B247,"")</f>
        <v>0.26251691474966171</v>
      </c>
      <c r="K247" s="72">
        <f>B247/$B$251</f>
        <v>0.20928915321438685</v>
      </c>
      <c r="L247" s="52">
        <f>'TTD_all data'!F1598</f>
        <v>535</v>
      </c>
      <c r="M247" s="4">
        <f>'TTD_all data'!G1598</f>
        <v>204</v>
      </c>
      <c r="N247" s="72">
        <f>IFERROR(L247/B247,"")</f>
        <v>0.72395128552097432</v>
      </c>
      <c r="O247" s="72">
        <f>IFERROR(M247/B247,"")</f>
        <v>0.27604871447902574</v>
      </c>
      <c r="Q247" s="111">
        <f>L247/$L$251</f>
        <v>0.3710124826629681</v>
      </c>
    </row>
    <row r="248" spans="1:17" x14ac:dyDescent="0.2">
      <c r="A248" s="59" t="s">
        <v>290</v>
      </c>
      <c r="B248" s="52">
        <f>SUM('TTD_all data'!E1599:E1600)</f>
        <v>882</v>
      </c>
      <c r="C248" s="1">
        <f>SUM('TTD_all data'!B1599:B1600)</f>
        <v>39</v>
      </c>
      <c r="D248" s="1">
        <f>SUM('TTD_all data'!C1599:C1600)</f>
        <v>0</v>
      </c>
      <c r="E248" s="1">
        <f t="shared" si="154"/>
        <v>39</v>
      </c>
      <c r="F248" s="4">
        <f>SUM('TTD_all data'!D1599:D1600)</f>
        <v>843</v>
      </c>
      <c r="G248" s="72">
        <f t="shared" si="155"/>
        <v>4.4217687074829932E-2</v>
      </c>
      <c r="H248" s="72">
        <f t="shared" si="155"/>
        <v>0</v>
      </c>
      <c r="I248" s="72">
        <f>IFERROR(E248/$B248,"")</f>
        <v>4.4217687074829932E-2</v>
      </c>
      <c r="J248" s="72">
        <f t="shared" si="156"/>
        <v>0.95578231292517002</v>
      </c>
      <c r="K248" s="72">
        <f>B248/$B$251</f>
        <v>0.2497875955819881</v>
      </c>
      <c r="L248" s="52">
        <f>SUM('TTD_all data'!F1599:F1600)</f>
        <v>39</v>
      </c>
      <c r="M248" s="4">
        <f>SUM('TTD_all data'!G1599:G1600)</f>
        <v>843</v>
      </c>
      <c r="N248" s="72">
        <f>IFERROR(L248/B248,"")</f>
        <v>4.4217687074829932E-2</v>
      </c>
      <c r="O248" s="72">
        <f>IFERROR(M248/B248,"")</f>
        <v>0.95578231292517002</v>
      </c>
      <c r="Q248" s="111">
        <f>L248/$L$251</f>
        <v>2.7045769764216365E-2</v>
      </c>
    </row>
    <row r="249" spans="1:17" x14ac:dyDescent="0.2">
      <c r="A249" s="28" t="s">
        <v>292</v>
      </c>
      <c r="B249" s="52">
        <f>'TTD_all data'!E1601</f>
        <v>361</v>
      </c>
      <c r="C249" s="1">
        <f>'TTD_all data'!B1601</f>
        <v>27</v>
      </c>
      <c r="D249" s="1">
        <f>'TTD_all data'!C1601</f>
        <v>0</v>
      </c>
      <c r="E249" s="1">
        <f t="shared" si="154"/>
        <v>27</v>
      </c>
      <c r="F249" s="4">
        <f>'TTD_all data'!D1601</f>
        <v>334</v>
      </c>
      <c r="G249" s="72">
        <f t="shared" si="155"/>
        <v>7.4792243767313013E-2</v>
      </c>
      <c r="H249" s="72">
        <f t="shared" si="155"/>
        <v>0</v>
      </c>
      <c r="I249" s="72">
        <f t="shared" si="155"/>
        <v>7.4792243767313013E-2</v>
      </c>
      <c r="J249" s="72">
        <f t="shared" si="156"/>
        <v>0.92520775623268703</v>
      </c>
      <c r="K249" s="72">
        <f>B249/$B$251</f>
        <v>0.10223732653639196</v>
      </c>
      <c r="L249" s="52">
        <f>'TTD_all data'!F1601</f>
        <v>27</v>
      </c>
      <c r="M249" s="4">
        <f>'TTD_all data'!G1601</f>
        <v>334</v>
      </c>
      <c r="N249" s="72">
        <f>IFERROR(L249/B249,"")</f>
        <v>7.4792243767313013E-2</v>
      </c>
      <c r="O249" s="72">
        <f>IFERROR(M249/B249,"")</f>
        <v>0.92520775623268703</v>
      </c>
      <c r="Q249" s="112">
        <f>1-SUM(Q246:Q248)</f>
        <v>0.13938973647711506</v>
      </c>
    </row>
    <row r="250" spans="1:17" x14ac:dyDescent="0.2">
      <c r="A250" s="59" t="s">
        <v>293</v>
      </c>
      <c r="B250" s="52">
        <f>SUM('TTD_all data'!E1602:E1604)</f>
        <v>755</v>
      </c>
      <c r="C250" s="1">
        <f>SUM('TTD_all data'!B1602:B1604)</f>
        <v>174</v>
      </c>
      <c r="D250" s="1">
        <f>SUM('TTD_all data'!C1602:C1604)</f>
        <v>0</v>
      </c>
      <c r="E250" s="1">
        <f t="shared" si="154"/>
        <v>174</v>
      </c>
      <c r="F250" s="4">
        <f>SUM('TTD_all data'!D1602:D1604)</f>
        <v>581</v>
      </c>
      <c r="G250" s="72">
        <f t="shared" si="155"/>
        <v>0.23046357615894039</v>
      </c>
      <c r="H250" s="72">
        <f t="shared" si="155"/>
        <v>0</v>
      </c>
      <c r="I250" s="72">
        <f>IFERROR(E250/$B250,"")</f>
        <v>0.23046357615894039</v>
      </c>
      <c r="J250" s="72">
        <f t="shared" si="156"/>
        <v>0.76953642384105958</v>
      </c>
      <c r="K250" s="72">
        <f>B250/$B$251</f>
        <v>0.21382044746530729</v>
      </c>
      <c r="L250" s="52">
        <f>SUM('TTD_all data'!F1602:F1604)</f>
        <v>174</v>
      </c>
      <c r="M250" s="4">
        <f>SUM('TTD_all data'!G1602:G1604)</f>
        <v>581</v>
      </c>
      <c r="N250" s="72">
        <f>IFERROR(L250/B250,"")</f>
        <v>0.23046357615894039</v>
      </c>
      <c r="O250" s="72">
        <f>IFERROR(M250/B250,"")</f>
        <v>0.76953642384105958</v>
      </c>
    </row>
    <row r="251" spans="1:17" s="38" customFormat="1" x14ac:dyDescent="0.2">
      <c r="A251" s="66"/>
      <c r="B251" s="67">
        <f>SUM(B246:B250)</f>
        <v>3531</v>
      </c>
      <c r="G251" s="97"/>
      <c r="H251" s="97"/>
      <c r="I251" s="97"/>
      <c r="J251" s="97"/>
      <c r="K251" s="97"/>
      <c r="L251" s="113">
        <f>SUM(L246:L250)</f>
        <v>1442</v>
      </c>
    </row>
    <row r="254" spans="1:17" ht="27.75" x14ac:dyDescent="0.4">
      <c r="A254" s="54" t="s">
        <v>231</v>
      </c>
    </row>
    <row r="255" spans="1:17" ht="15" x14ac:dyDescent="0.2">
      <c r="A255" s="55" t="s">
        <v>203</v>
      </c>
      <c r="B255" s="81" t="s">
        <v>238</v>
      </c>
      <c r="C255" s="82" t="s">
        <v>240</v>
      </c>
      <c r="D255" s="81" t="s">
        <v>242</v>
      </c>
      <c r="E255" s="98" t="s">
        <v>240</v>
      </c>
      <c r="F255" s="83" t="s">
        <v>241</v>
      </c>
      <c r="G255" s="94" t="s">
        <v>279</v>
      </c>
      <c r="H255" s="94" t="s">
        <v>280</v>
      </c>
      <c r="I255" s="94"/>
      <c r="J255" s="95" t="s">
        <v>275</v>
      </c>
      <c r="K255" s="94" t="s">
        <v>244</v>
      </c>
      <c r="L255" s="82" t="s">
        <v>243</v>
      </c>
      <c r="M255" s="83" t="s">
        <v>206</v>
      </c>
      <c r="N255" s="84" t="s">
        <v>235</v>
      </c>
      <c r="O255" s="83" t="s">
        <v>236</v>
      </c>
    </row>
    <row r="256" spans="1:17" x14ac:dyDescent="0.2">
      <c r="A256" s="56" t="s">
        <v>234</v>
      </c>
      <c r="B256" s="52">
        <f>'TTD_all data'!E1610</f>
        <v>1727</v>
      </c>
      <c r="C256" s="1">
        <f>'TTD_all data'!B1610</f>
        <v>23</v>
      </c>
      <c r="D256" s="1">
        <f>'TTD_all data'!C1610</f>
        <v>8</v>
      </c>
      <c r="E256" s="1">
        <f>SUM(C256:D256)</f>
        <v>31</v>
      </c>
      <c r="F256" s="4">
        <f>'TTD_all data'!D1610</f>
        <v>1696</v>
      </c>
      <c r="G256" s="72">
        <f t="shared" ref="G256:I259" si="157">IFERROR(C256/$B256,"")</f>
        <v>1.3317892298784018E-2</v>
      </c>
      <c r="H256" s="72">
        <f>ROUNDUP(IFERROR(D256/$B256,""),2)</f>
        <v>0.01</v>
      </c>
      <c r="I256" s="72">
        <f>IFERROR(E256/$B256,"")</f>
        <v>1.7950202663578461E-2</v>
      </c>
      <c r="J256" s="72">
        <f>IFERROR(F256/$B256,"")</f>
        <v>0.9820497973364215</v>
      </c>
      <c r="K256" s="72">
        <f>B256/$B$260</f>
        <v>0.43261523046092182</v>
      </c>
      <c r="L256" s="52">
        <f>'TTD_all data'!F1610</f>
        <v>19</v>
      </c>
      <c r="M256" s="80">
        <f>'TTD_all data'!G1610</f>
        <v>1708</v>
      </c>
      <c r="N256" s="72">
        <f>IFERROR(L256/B256,"")</f>
        <v>1.1001737116386797E-2</v>
      </c>
      <c r="O256" s="72">
        <f>IFERROR(M256/B256,"")</f>
        <v>0.98899826288361325</v>
      </c>
    </row>
    <row r="257" spans="1:15" x14ac:dyDescent="0.2">
      <c r="A257" s="28" t="s">
        <v>201</v>
      </c>
      <c r="B257" s="52">
        <f>'TTD_all data'!E1611</f>
        <v>2219</v>
      </c>
      <c r="C257" s="1">
        <f>'TTD_all data'!B1611</f>
        <v>2219</v>
      </c>
      <c r="D257" s="1">
        <f>'TTD_all data'!C1611</f>
        <v>0</v>
      </c>
      <c r="E257" s="1">
        <f t="shared" ref="E257:E259" si="158">SUM(C257:D257)</f>
        <v>2219</v>
      </c>
      <c r="F257" s="4">
        <f>'TTD_all data'!D1611</f>
        <v>0</v>
      </c>
      <c r="G257" s="72">
        <f t="shared" si="157"/>
        <v>1</v>
      </c>
      <c r="H257" s="72">
        <f t="shared" si="157"/>
        <v>0</v>
      </c>
      <c r="I257" s="72">
        <f t="shared" si="157"/>
        <v>1</v>
      </c>
      <c r="J257" s="72">
        <f t="shared" ref="J257:J259" si="159">IFERROR(F257/$B257,"")</f>
        <v>0</v>
      </c>
      <c r="K257" s="72">
        <f>B257/$B$260</f>
        <v>0.55586172344689377</v>
      </c>
      <c r="L257" s="52">
        <f>'TTD_all data'!F1611</f>
        <v>2219</v>
      </c>
      <c r="M257" s="4">
        <f>'TTD_all data'!G1611</f>
        <v>0</v>
      </c>
      <c r="N257" s="72">
        <f>IFERROR(L257/B257,"")</f>
        <v>1</v>
      </c>
      <c r="O257" s="72">
        <f>IFERROR(M257/B257,"")</f>
        <v>0</v>
      </c>
    </row>
    <row r="258" spans="1:15" x14ac:dyDescent="0.2">
      <c r="A258" s="56" t="s">
        <v>200</v>
      </c>
      <c r="B258" s="52">
        <f>'TTD_all data'!E1612</f>
        <v>36</v>
      </c>
      <c r="C258" s="1">
        <f>'TTD_all data'!B1612</f>
        <v>36</v>
      </c>
      <c r="D258" s="1">
        <f>'TTD_all data'!C1612</f>
        <v>0</v>
      </c>
      <c r="E258" s="1">
        <f t="shared" si="158"/>
        <v>36</v>
      </c>
      <c r="F258" s="4">
        <f>'TTD_all data'!D1612</f>
        <v>0</v>
      </c>
      <c r="G258" s="72">
        <f t="shared" si="157"/>
        <v>1</v>
      </c>
      <c r="H258" s="72">
        <f t="shared" si="157"/>
        <v>0</v>
      </c>
      <c r="I258" s="72">
        <f>IFERROR(E258/$B258,"")</f>
        <v>1</v>
      </c>
      <c r="J258" s="72">
        <f t="shared" si="159"/>
        <v>0</v>
      </c>
      <c r="K258" s="72">
        <f>B258/$B$260</f>
        <v>9.0180360721442889E-3</v>
      </c>
      <c r="L258" s="52">
        <f>'TTD_all data'!F1612</f>
        <v>36</v>
      </c>
      <c r="M258" s="4">
        <f>'TTD_all data'!G1612</f>
        <v>0</v>
      </c>
      <c r="N258" s="72">
        <f>IFERROR(L258/B258,"")</f>
        <v>1</v>
      </c>
      <c r="O258" s="72">
        <f>IFERROR(M258/B258,"")</f>
        <v>0</v>
      </c>
    </row>
    <row r="259" spans="1:15" x14ac:dyDescent="0.2">
      <c r="A259" s="57" t="s">
        <v>199</v>
      </c>
      <c r="B259" s="52">
        <f>'TTD_all data'!E1613</f>
        <v>10</v>
      </c>
      <c r="C259" s="1">
        <f>'TTD_all data'!B1613</f>
        <v>10</v>
      </c>
      <c r="D259" s="1">
        <f>'TTD_all data'!C1613</f>
        <v>0</v>
      </c>
      <c r="E259" s="1">
        <f t="shared" si="158"/>
        <v>10</v>
      </c>
      <c r="F259" s="4">
        <f>'TTD_all data'!D1613</f>
        <v>0</v>
      </c>
      <c r="G259" s="72">
        <f t="shared" si="157"/>
        <v>1</v>
      </c>
      <c r="H259" s="72">
        <f t="shared" si="157"/>
        <v>0</v>
      </c>
      <c r="I259" s="72">
        <f t="shared" si="157"/>
        <v>1</v>
      </c>
      <c r="J259" s="72">
        <f t="shared" si="159"/>
        <v>0</v>
      </c>
      <c r="K259" s="72">
        <f>B259/$B$260</f>
        <v>2.5050100200400801E-3</v>
      </c>
      <c r="L259" s="52">
        <f>'TTD_all data'!F1613</f>
        <v>10</v>
      </c>
      <c r="M259" s="4">
        <f>'TTD_all data'!G1613</f>
        <v>0</v>
      </c>
      <c r="N259" s="72">
        <f>IFERROR(L259/B259,"")</f>
        <v>1</v>
      </c>
      <c r="O259" s="72">
        <f>IFERROR(M259/B259,"")</f>
        <v>0</v>
      </c>
    </row>
    <row r="260" spans="1:15" x14ac:dyDescent="0.2">
      <c r="B260" s="52">
        <f>SUM(B256:B259)</f>
        <v>3992</v>
      </c>
    </row>
    <row r="261" spans="1:15" ht="15" x14ac:dyDescent="0.2">
      <c r="A261" s="27" t="s">
        <v>198</v>
      </c>
      <c r="B261" s="81" t="s">
        <v>238</v>
      </c>
      <c r="C261" s="82" t="s">
        <v>240</v>
      </c>
      <c r="D261" s="81" t="s">
        <v>242</v>
      </c>
      <c r="E261" s="98" t="s">
        <v>240</v>
      </c>
      <c r="F261" s="83" t="s">
        <v>241</v>
      </c>
      <c r="G261" s="94" t="s">
        <v>279</v>
      </c>
      <c r="H261" s="94" t="s">
        <v>280</v>
      </c>
      <c r="I261" s="94"/>
      <c r="J261" s="95" t="s">
        <v>275</v>
      </c>
      <c r="K261" s="94" t="s">
        <v>244</v>
      </c>
      <c r="L261" s="82" t="s">
        <v>243</v>
      </c>
      <c r="M261" s="83" t="s">
        <v>206</v>
      </c>
      <c r="N261" s="84" t="s">
        <v>235</v>
      </c>
      <c r="O261" s="83" t="s">
        <v>236</v>
      </c>
    </row>
    <row r="262" spans="1:15" x14ac:dyDescent="0.2">
      <c r="A262" s="56" t="s">
        <v>246</v>
      </c>
      <c r="B262" s="52">
        <f>SUM('TTD_all data'!E1616,'TTD_all data'!E1617,'TTD_all data'!E1624)</f>
        <v>3172</v>
      </c>
      <c r="C262" s="1">
        <f>SUM('TTD_all data'!B1616,'TTD_all data'!B1617,'TTD_all data'!B1624)</f>
        <v>1819</v>
      </c>
      <c r="D262" s="1">
        <f>SUM('TTD_all data'!C1616,'TTD_all data'!C1617,'TTD_all data'!C1624)</f>
        <v>6</v>
      </c>
      <c r="E262" s="1">
        <f>SUM(C262:D262)</f>
        <v>1825</v>
      </c>
      <c r="F262" s="4">
        <f>SUM('TTD_all data'!D1616,'TTD_all data'!D1617,'TTD_all data'!D1624)</f>
        <v>1347</v>
      </c>
      <c r="G262" s="72">
        <f t="shared" ref="G262:I265" si="160">IFERROR(C262/$B262,"")</f>
        <v>0.57345523329129888</v>
      </c>
      <c r="H262" s="72">
        <f>ROUNDUP(IFERROR(D262/$B262,""),2)</f>
        <v>0.01</v>
      </c>
      <c r="I262" s="72">
        <f>IFERROR(E262/$B262,"")</f>
        <v>0.57534678436317777</v>
      </c>
      <c r="J262" s="72">
        <f>IFERROR(F262/$B262,"")</f>
        <v>0.42465321563682218</v>
      </c>
      <c r="K262" s="72">
        <f>B262/$B$266</f>
        <v>0.79458917835671339</v>
      </c>
      <c r="L262" s="52">
        <f>SUM('TTD_all data'!F1616,'TTD_all data'!F1617,'TTD_all data'!F1624)</f>
        <v>1817</v>
      </c>
      <c r="M262" s="80">
        <f>SUM('TTD_all data'!G1616,'TTD_all data'!G1617,'TTD_all data'!G1624)</f>
        <v>1355</v>
      </c>
      <c r="N262" s="72">
        <f>IFERROR(L262/B262,"")</f>
        <v>0.57282471626733922</v>
      </c>
      <c r="O262" s="72">
        <f>IFERROR(M262/B262,"")</f>
        <v>0.42717528373266078</v>
      </c>
    </row>
    <row r="263" spans="1:15" x14ac:dyDescent="0.2">
      <c r="A263" s="28" t="s">
        <v>245</v>
      </c>
      <c r="B263" s="52">
        <f>'TTD_all data'!E1618</f>
        <v>597</v>
      </c>
      <c r="C263" s="1">
        <f>'TTD_all data'!B1618</f>
        <v>341</v>
      </c>
      <c r="D263" s="1">
        <f>'TTD_all data'!C1618</f>
        <v>0</v>
      </c>
      <c r="E263" s="1">
        <f t="shared" ref="E263:E265" si="161">SUM(C263:D263)</f>
        <v>341</v>
      </c>
      <c r="F263" s="4">
        <f>'TTD_all data'!D1618</f>
        <v>256</v>
      </c>
      <c r="G263" s="72">
        <f t="shared" si="160"/>
        <v>0.57118927973199329</v>
      </c>
      <c r="H263" s="72">
        <f t="shared" si="160"/>
        <v>0</v>
      </c>
      <c r="I263" s="72">
        <f t="shared" si="160"/>
        <v>0.57118927973199329</v>
      </c>
      <c r="J263" s="72">
        <f t="shared" ref="J263:J264" si="162">IFERROR(F263/$B263,"")</f>
        <v>0.42881072026800671</v>
      </c>
      <c r="K263" s="72">
        <f>B263/$B$266</f>
        <v>0.14954909819639278</v>
      </c>
      <c r="L263" s="52">
        <f>'TTD_all data'!F1618</f>
        <v>339</v>
      </c>
      <c r="M263" s="4">
        <f>'TTD_all data'!G1618</f>
        <v>258</v>
      </c>
      <c r="N263" s="72">
        <f>IFERROR(L263/B263,"")</f>
        <v>0.56783919597989951</v>
      </c>
      <c r="O263" s="72">
        <f>IFERROR(M263/B263,"")</f>
        <v>0.43216080402010049</v>
      </c>
    </row>
    <row r="264" spans="1:15" x14ac:dyDescent="0.2">
      <c r="A264" s="56" t="s">
        <v>193</v>
      </c>
      <c r="B264" s="52">
        <f>'TTD_all data'!E1619</f>
        <v>223</v>
      </c>
      <c r="C264" s="1">
        <f>'TTD_all data'!B1619</f>
        <v>128</v>
      </c>
      <c r="D264" s="1">
        <f>'TTD_all data'!C1619</f>
        <v>2</v>
      </c>
      <c r="E264" s="1">
        <f t="shared" si="161"/>
        <v>130</v>
      </c>
      <c r="F264" s="4">
        <f>'TTD_all data'!D1619</f>
        <v>93</v>
      </c>
      <c r="G264" s="72">
        <f t="shared" si="160"/>
        <v>0.57399103139013452</v>
      </c>
      <c r="H264" s="72">
        <f t="shared" si="160"/>
        <v>8.9686098654708519E-3</v>
      </c>
      <c r="I264" s="72">
        <f>IFERROR(E264/$B264,"")</f>
        <v>0.5829596412556054</v>
      </c>
      <c r="J264" s="72">
        <f t="shared" si="162"/>
        <v>0.4170403587443946</v>
      </c>
      <c r="K264" s="72">
        <f>B264/$B$266</f>
        <v>5.5861723446893788E-2</v>
      </c>
      <c r="L264" s="52">
        <f>'TTD_all data'!F1619</f>
        <v>128</v>
      </c>
      <c r="M264" s="4">
        <f>'TTD_all data'!G1619</f>
        <v>95</v>
      </c>
      <c r="N264" s="72">
        <f>IFERROR(L264/B264,"")</f>
        <v>0.57399103139013452</v>
      </c>
      <c r="O264" s="72">
        <f>IFERROR(M264/B264,"")</f>
        <v>0.42600896860986548</v>
      </c>
    </row>
    <row r="265" spans="1:15" x14ac:dyDescent="0.2">
      <c r="A265" s="57" t="s">
        <v>247</v>
      </c>
      <c r="B265" s="52">
        <f>SUM('TTD_all data'!E1620:E1624)</f>
        <v>0</v>
      </c>
      <c r="C265" s="1">
        <f>SUM('TTD_all data'!B1620:B1624)</f>
        <v>0</v>
      </c>
      <c r="D265" s="1">
        <f>SUM('TTD_all data'!C1620:C1624)</f>
        <v>0</v>
      </c>
      <c r="E265" s="1">
        <f t="shared" si="161"/>
        <v>0</v>
      </c>
      <c r="F265" s="4">
        <f>SUM('TTD_all data'!D1620:D1624)</f>
        <v>0</v>
      </c>
      <c r="G265" s="72" t="str">
        <f t="shared" si="160"/>
        <v/>
      </c>
      <c r="H265" s="72" t="str">
        <f t="shared" si="160"/>
        <v/>
      </c>
      <c r="I265" s="72"/>
      <c r="J265" s="72" t="str">
        <f t="shared" ref="J265" si="163">IFERROR(F265/$B265,"")</f>
        <v/>
      </c>
      <c r="K265" s="72">
        <f>B265/$B$266</f>
        <v>0</v>
      </c>
      <c r="L265" s="52">
        <f>SUM('TTD_all data'!F1620:F1624)</f>
        <v>0</v>
      </c>
      <c r="M265" s="4">
        <f>SUM('TTD_all data'!G1620:G1624)</f>
        <v>0</v>
      </c>
      <c r="N265" s="72" t="str">
        <f>IFERROR(L265/B265,"")</f>
        <v/>
      </c>
      <c r="O265" s="72" t="str">
        <f>IFERROR(M265/B265,"")</f>
        <v/>
      </c>
    </row>
    <row r="266" spans="1:15" x14ac:dyDescent="0.2">
      <c r="B266" s="52">
        <f>SUM(B262:B265)</f>
        <v>3992</v>
      </c>
    </row>
    <row r="267" spans="1:15" ht="15" x14ac:dyDescent="0.2">
      <c r="A267" s="27" t="s">
        <v>181</v>
      </c>
      <c r="B267" s="81" t="s">
        <v>238</v>
      </c>
      <c r="C267" s="82" t="s">
        <v>240</v>
      </c>
      <c r="D267" s="81" t="s">
        <v>242</v>
      </c>
      <c r="E267" s="98" t="s">
        <v>240</v>
      </c>
      <c r="F267" s="83" t="s">
        <v>241</v>
      </c>
      <c r="G267" s="94" t="s">
        <v>279</v>
      </c>
      <c r="H267" s="94" t="s">
        <v>280</v>
      </c>
      <c r="I267" s="94"/>
      <c r="J267" s="95" t="s">
        <v>275</v>
      </c>
      <c r="K267" s="94" t="s">
        <v>244</v>
      </c>
      <c r="L267" s="82" t="s">
        <v>243</v>
      </c>
      <c r="M267" s="83" t="s">
        <v>206</v>
      </c>
      <c r="N267" s="84" t="s">
        <v>235</v>
      </c>
      <c r="O267" s="83" t="s">
        <v>236</v>
      </c>
    </row>
    <row r="268" spans="1:15" x14ac:dyDescent="0.2">
      <c r="A268" s="56" t="s">
        <v>248</v>
      </c>
      <c r="B268" s="52">
        <f>SUM('TTD_all data'!E1627:E1628)</f>
        <v>755</v>
      </c>
      <c r="C268" s="1">
        <f>SUM('TTD_all data'!B1627:B1628)</f>
        <v>405</v>
      </c>
      <c r="D268" s="1">
        <f>SUM('TTD_all data'!C1627:C1628)</f>
        <v>0</v>
      </c>
      <c r="E268" s="1">
        <f>SUM(C268:D268)</f>
        <v>405</v>
      </c>
      <c r="F268" s="4">
        <f>SUM('TTD_all data'!D1627:D1628)</f>
        <v>350</v>
      </c>
      <c r="G268" s="72">
        <f t="shared" ref="G268:I271" si="164">IFERROR(C268/$B268,"")</f>
        <v>0.53642384105960261</v>
      </c>
      <c r="H268" s="72">
        <f t="shared" si="164"/>
        <v>0</v>
      </c>
      <c r="I268" s="72">
        <f>IFERROR(E268/$B268,"")</f>
        <v>0.53642384105960261</v>
      </c>
      <c r="J268" s="72">
        <f>IFERROR(F268/$B268,"")</f>
        <v>0.46357615894039733</v>
      </c>
      <c r="K268" s="72">
        <f>B268/$B$272</f>
        <v>0.18912825651302606</v>
      </c>
      <c r="L268" s="52">
        <f>SUM('TTD_all data'!F1627:F1628)</f>
        <v>405</v>
      </c>
      <c r="M268" s="80">
        <f>SUM('TTD_all data'!G1627:G1628)</f>
        <v>350</v>
      </c>
      <c r="N268" s="72">
        <f>IFERROR(L268/B268,"")</f>
        <v>0.53642384105960261</v>
      </c>
      <c r="O268" s="72">
        <f>IFERROR(M268/B268,"")</f>
        <v>0.46357615894039733</v>
      </c>
    </row>
    <row r="269" spans="1:15" x14ac:dyDescent="0.2">
      <c r="A269" s="28" t="s">
        <v>249</v>
      </c>
      <c r="B269" s="52">
        <f>'TTD_all data'!E1629</f>
        <v>1642</v>
      </c>
      <c r="C269" s="1">
        <f>'TTD_all data'!B1629</f>
        <v>945</v>
      </c>
      <c r="D269" s="1">
        <f>'TTD_all data'!C1629</f>
        <v>5</v>
      </c>
      <c r="E269" s="1">
        <f t="shared" ref="E269:E271" si="165">SUM(C269:D269)</f>
        <v>950</v>
      </c>
      <c r="F269" s="4">
        <f>'TTD_all data'!D1629</f>
        <v>692</v>
      </c>
      <c r="G269" s="72">
        <f t="shared" si="164"/>
        <v>0.57551766138855054</v>
      </c>
      <c r="H269" s="72">
        <f>ROUNDUP(IFERROR(D269/$B269,""),2)</f>
        <v>0.01</v>
      </c>
      <c r="I269" s="72">
        <f t="shared" si="164"/>
        <v>0.57856272838002432</v>
      </c>
      <c r="J269" s="72">
        <f t="shared" ref="J269:J271" si="166">IFERROR(F269/$B269,"")</f>
        <v>0.42143727161997563</v>
      </c>
      <c r="K269" s="72">
        <f>B269/$B$272</f>
        <v>0.41132264529058116</v>
      </c>
      <c r="L269" s="52">
        <f>'TTD_all data'!F1629</f>
        <v>942</v>
      </c>
      <c r="M269" s="4">
        <f>'TTD_all data'!G1629</f>
        <v>700</v>
      </c>
      <c r="N269" s="72">
        <f>IFERROR(L269/B269,"")</f>
        <v>0.57369062119366621</v>
      </c>
      <c r="O269" s="72">
        <f>IFERROR(M269/B269,"")</f>
        <v>0.42630937880633374</v>
      </c>
    </row>
    <row r="270" spans="1:15" x14ac:dyDescent="0.2">
      <c r="A270" s="56" t="s">
        <v>250</v>
      </c>
      <c r="B270" s="52">
        <f>'TTD_all data'!E1630</f>
        <v>1246</v>
      </c>
      <c r="C270" s="1">
        <f>'TTD_all data'!B1630</f>
        <v>741</v>
      </c>
      <c r="D270" s="1">
        <f>'TTD_all data'!C1630</f>
        <v>3</v>
      </c>
      <c r="E270" s="1">
        <f t="shared" si="165"/>
        <v>744</v>
      </c>
      <c r="F270" s="4">
        <f>'TTD_all data'!D1630</f>
        <v>502</v>
      </c>
      <c r="G270" s="72">
        <f t="shared" si="164"/>
        <v>0.5947030497592295</v>
      </c>
      <c r="H270" s="72">
        <f>ROUNDUP(IFERROR(D270/$B270,""),2)</f>
        <v>0.01</v>
      </c>
      <c r="I270" s="72">
        <f>IFERROR(E270/$B270,"")</f>
        <v>0.5971107544141252</v>
      </c>
      <c r="J270" s="72">
        <f t="shared" si="166"/>
        <v>0.4028892455858748</v>
      </c>
      <c r="K270" s="72">
        <f>B270/$B$272</f>
        <v>0.31212424849699399</v>
      </c>
      <c r="L270" s="52">
        <f>'TTD_all data'!F1630</f>
        <v>741</v>
      </c>
      <c r="M270" s="4">
        <f>'TTD_all data'!G1630</f>
        <v>505</v>
      </c>
      <c r="N270" s="72">
        <f>IFERROR(L270/B270,"")</f>
        <v>0.5947030497592295</v>
      </c>
      <c r="O270" s="72">
        <f>IFERROR(M270/B270,"")</f>
        <v>0.40529695024077045</v>
      </c>
    </row>
    <row r="271" spans="1:15" x14ac:dyDescent="0.2">
      <c r="A271" s="57" t="s">
        <v>251</v>
      </c>
      <c r="B271" s="52">
        <f>SUM('TTD_all data'!E1631:E1635)</f>
        <v>349</v>
      </c>
      <c r="C271" s="1">
        <f>SUM('TTD_all data'!B1631:B1635)</f>
        <v>197</v>
      </c>
      <c r="D271" s="1">
        <f>SUM('TTD_all data'!C1631:C1635)</f>
        <v>0</v>
      </c>
      <c r="E271" s="1">
        <f t="shared" si="165"/>
        <v>197</v>
      </c>
      <c r="F271" s="4">
        <f>SUM('TTD_all data'!D1631:D1635)</f>
        <v>152</v>
      </c>
      <c r="G271" s="72">
        <f t="shared" si="164"/>
        <v>0.5644699140401146</v>
      </c>
      <c r="H271" s="72">
        <f t="shared" si="164"/>
        <v>0</v>
      </c>
      <c r="I271" s="72">
        <f>IFERROR(E271/$B271,"")</f>
        <v>0.5644699140401146</v>
      </c>
      <c r="J271" s="72">
        <f t="shared" si="166"/>
        <v>0.4355300859598854</v>
      </c>
      <c r="K271" s="72">
        <f>B271/$B$272</f>
        <v>8.7424849699398802E-2</v>
      </c>
      <c r="L271" s="52">
        <f>SUM('TTD_all data'!F1631:F1635)</f>
        <v>196</v>
      </c>
      <c r="M271" s="4">
        <f>SUM('TTD_all data'!G1631:G1635)</f>
        <v>153</v>
      </c>
      <c r="N271" s="72">
        <f>IFERROR(L271/B271,"")</f>
        <v>0.56160458452722062</v>
      </c>
      <c r="O271" s="72">
        <f>IFERROR(M271/B271,"")</f>
        <v>0.43839541547277938</v>
      </c>
    </row>
    <row r="272" spans="1:15" x14ac:dyDescent="0.2">
      <c r="B272" s="52">
        <f>SUM(B268:B271)</f>
        <v>3992</v>
      </c>
      <c r="K272" s="72"/>
    </row>
    <row r="273" spans="1:15" ht="15" x14ac:dyDescent="0.2">
      <c r="A273" s="27" t="s">
        <v>171</v>
      </c>
      <c r="B273" s="81" t="s">
        <v>238</v>
      </c>
      <c r="C273" s="82" t="s">
        <v>240</v>
      </c>
      <c r="D273" s="81" t="s">
        <v>242</v>
      </c>
      <c r="E273" s="98" t="s">
        <v>240</v>
      </c>
      <c r="F273" s="83" t="s">
        <v>241</v>
      </c>
      <c r="G273" s="94" t="s">
        <v>279</v>
      </c>
      <c r="H273" s="94" t="s">
        <v>280</v>
      </c>
      <c r="I273" s="94"/>
      <c r="J273" s="95" t="s">
        <v>275</v>
      </c>
      <c r="K273" s="94" t="s">
        <v>244</v>
      </c>
      <c r="L273" s="82" t="s">
        <v>243</v>
      </c>
      <c r="M273" s="83" t="s">
        <v>206</v>
      </c>
      <c r="N273" s="84" t="s">
        <v>235</v>
      </c>
      <c r="O273" s="83" t="s">
        <v>236</v>
      </c>
    </row>
    <row r="274" spans="1:15" x14ac:dyDescent="0.2">
      <c r="A274" s="56" t="s">
        <v>170</v>
      </c>
      <c r="B274" s="52">
        <f>'TTD_all data'!E1638</f>
        <v>1697</v>
      </c>
      <c r="C274" s="1">
        <f>'TTD_all data'!B1638</f>
        <v>1002</v>
      </c>
      <c r="D274" s="1">
        <f>'TTD_all data'!C1638</f>
        <v>4</v>
      </c>
      <c r="E274" s="1">
        <f>SUM(C274:D274)</f>
        <v>1006</v>
      </c>
      <c r="F274" s="4">
        <f>'TTD_all data'!D1638</f>
        <v>691</v>
      </c>
      <c r="G274" s="72">
        <f t="shared" ref="G274:I276" si="167">IFERROR(C274/$B274,"")</f>
        <v>0.59045374189746613</v>
      </c>
      <c r="H274" s="72">
        <f t="shared" si="167"/>
        <v>2.3571007660577489E-3</v>
      </c>
      <c r="I274" s="72">
        <f>IFERROR(E274/$B274,"")</f>
        <v>0.59281084266352391</v>
      </c>
      <c r="J274" s="72">
        <f>IFERROR(F274/$B274,"")</f>
        <v>0.40718915733647615</v>
      </c>
      <c r="K274" s="72">
        <f>B274/$B$277</f>
        <v>0.4251002004008016</v>
      </c>
      <c r="L274" s="52">
        <f>'TTD_all data'!F1638</f>
        <v>1000</v>
      </c>
      <c r="M274" s="80">
        <f>'TTD_all data'!G1638</f>
        <v>697</v>
      </c>
      <c r="N274" s="72">
        <f>IFERROR(L274/B274,"")</f>
        <v>0.58927519151443719</v>
      </c>
      <c r="O274" s="72">
        <f>IFERROR(M274/B274,"")</f>
        <v>0.41072480848556275</v>
      </c>
    </row>
    <row r="275" spans="1:15" x14ac:dyDescent="0.2">
      <c r="A275" s="58" t="s">
        <v>169</v>
      </c>
      <c r="B275" s="52">
        <f>'TTD_all data'!E1639</f>
        <v>2292</v>
      </c>
      <c r="C275" s="1">
        <f>'TTD_all data'!B1639</f>
        <v>1286</v>
      </c>
      <c r="D275" s="1">
        <f>'TTD_all data'!C1639</f>
        <v>4</v>
      </c>
      <c r="E275" s="1">
        <f t="shared" ref="E275:E276" si="168">SUM(C275:D275)</f>
        <v>1290</v>
      </c>
      <c r="F275" s="4">
        <f>'TTD_all data'!D1639</f>
        <v>1002</v>
      </c>
      <c r="G275" s="72">
        <f t="shared" si="167"/>
        <v>0.56108202443280975</v>
      </c>
      <c r="H275" s="72">
        <f t="shared" si="167"/>
        <v>1.7452006980802793E-3</v>
      </c>
      <c r="I275" s="72">
        <f t="shared" si="167"/>
        <v>0.56282722513089001</v>
      </c>
      <c r="J275" s="72">
        <f t="shared" ref="J275:J276" si="169">IFERROR(F275/$B275,"")</f>
        <v>0.43717277486910994</v>
      </c>
      <c r="K275" s="72">
        <f>B275/$B$277</f>
        <v>0.57414829659318634</v>
      </c>
      <c r="L275" s="52">
        <f>'TTD_all data'!F1639</f>
        <v>1284</v>
      </c>
      <c r="M275" s="4">
        <f>'TTD_all data'!G1639</f>
        <v>1008</v>
      </c>
      <c r="N275" s="72">
        <f>IFERROR(L275/B275,"")</f>
        <v>0.56020942408376961</v>
      </c>
      <c r="O275" s="72">
        <f>IFERROR(M275/B275,"")</f>
        <v>0.43979057591623039</v>
      </c>
    </row>
    <row r="276" spans="1:15" x14ac:dyDescent="0.2">
      <c r="A276" s="56" t="s">
        <v>0</v>
      </c>
      <c r="B276" s="52">
        <f>'TTD_all data'!E1640</f>
        <v>3</v>
      </c>
      <c r="C276" s="1">
        <f>'TTD_all data'!B1640</f>
        <v>0</v>
      </c>
      <c r="D276" s="1">
        <f>'TTD_all data'!C1640</f>
        <v>0</v>
      </c>
      <c r="E276" s="1">
        <f t="shared" si="168"/>
        <v>0</v>
      </c>
      <c r="F276" s="4">
        <f>'TTD_all data'!D1640</f>
        <v>3</v>
      </c>
      <c r="G276" s="72">
        <f t="shared" si="167"/>
        <v>0</v>
      </c>
      <c r="H276" s="72">
        <f t="shared" si="167"/>
        <v>0</v>
      </c>
      <c r="I276" s="72">
        <f>IFERROR(E276/$B276,"")</f>
        <v>0</v>
      </c>
      <c r="J276" s="72">
        <f t="shared" si="169"/>
        <v>1</v>
      </c>
      <c r="K276" s="72">
        <f>B276/$B$277</f>
        <v>7.5150300601202404E-4</v>
      </c>
      <c r="L276" s="52">
        <f>'TTD_all data'!F1640</f>
        <v>0</v>
      </c>
      <c r="M276" s="4">
        <f>'TTD_all data'!G1640</f>
        <v>3</v>
      </c>
      <c r="N276" s="72">
        <f>IFERROR(L276/B276,"")</f>
        <v>0</v>
      </c>
      <c r="O276" s="72">
        <f>IFERROR(M276/B276,"")</f>
        <v>1</v>
      </c>
    </row>
    <row r="277" spans="1:15" x14ac:dyDescent="0.2">
      <c r="B277" s="52">
        <f>SUM(B274:B276)</f>
        <v>3992</v>
      </c>
    </row>
    <row r="278" spans="1:15" ht="15" x14ac:dyDescent="0.2">
      <c r="A278" s="27" t="s">
        <v>168</v>
      </c>
      <c r="B278" s="81" t="s">
        <v>238</v>
      </c>
      <c r="C278" s="82" t="s">
        <v>240</v>
      </c>
      <c r="D278" s="81" t="s">
        <v>242</v>
      </c>
      <c r="E278" s="98" t="s">
        <v>240</v>
      </c>
      <c r="F278" s="83" t="s">
        <v>241</v>
      </c>
      <c r="G278" s="94" t="s">
        <v>279</v>
      </c>
      <c r="H278" s="94" t="s">
        <v>280</v>
      </c>
      <c r="I278" s="94"/>
      <c r="J278" s="95" t="s">
        <v>275</v>
      </c>
      <c r="K278" s="94" t="s">
        <v>244</v>
      </c>
      <c r="L278" s="82" t="s">
        <v>243</v>
      </c>
      <c r="M278" s="83" t="s">
        <v>206</v>
      </c>
      <c r="N278" s="84" t="s">
        <v>235</v>
      </c>
      <c r="O278" s="83" t="s">
        <v>236</v>
      </c>
    </row>
    <row r="279" spans="1:15" x14ac:dyDescent="0.2">
      <c r="A279" s="56" t="s">
        <v>166</v>
      </c>
      <c r="B279" s="52">
        <f>'TTD_all data'!E1643</f>
        <v>653</v>
      </c>
      <c r="C279" s="1">
        <f>'TTD_all data'!B1643</f>
        <v>449</v>
      </c>
      <c r="D279" s="1">
        <f>'TTD_all data'!C1643</f>
        <v>3</v>
      </c>
      <c r="E279" s="1">
        <f t="shared" ref="E279:E280" si="170">SUM(C279:D279)</f>
        <v>452</v>
      </c>
      <c r="F279" s="4">
        <f>'TTD_all data'!D1643</f>
        <v>201</v>
      </c>
      <c r="G279" s="72">
        <f>IFERROR(C279/$B279,"")</f>
        <v>0.68759571209800918</v>
      </c>
      <c r="H279" s="72">
        <f>IFERROR(D279/$B279,"")</f>
        <v>4.5941807044410417E-3</v>
      </c>
      <c r="I279" s="72">
        <f>IFERROR(E279/$B279,"")</f>
        <v>0.69218989280245025</v>
      </c>
      <c r="J279" s="72">
        <f t="shared" ref="J279:J280" si="171">IFERROR(F279/$B279,"")</f>
        <v>0.30781010719754975</v>
      </c>
      <c r="K279" s="72">
        <f>B279/$B$281</f>
        <v>0.16357715430861725</v>
      </c>
      <c r="L279" s="52">
        <f>'TTD_all data'!F1643</f>
        <v>448</v>
      </c>
      <c r="M279" s="80">
        <f>'TTD_all data'!G1643</f>
        <v>205</v>
      </c>
      <c r="N279" s="72">
        <f>IFERROR(L279/B279,"")</f>
        <v>0.68606431852986216</v>
      </c>
      <c r="O279" s="72">
        <f>IFERROR(M279/B279,"")</f>
        <v>0.31393568147013784</v>
      </c>
    </row>
    <row r="280" spans="1:15" x14ac:dyDescent="0.2">
      <c r="A280" s="53" t="s">
        <v>209</v>
      </c>
      <c r="B280" s="52">
        <f>SUM('TTD_all data'!E1644:E1646)</f>
        <v>3339</v>
      </c>
      <c r="C280" s="1">
        <f>SUM('TTD_all data'!B1644:B1646)</f>
        <v>1839</v>
      </c>
      <c r="D280" s="1">
        <f>SUM('TTD_all data'!C1644:C1646)</f>
        <v>5</v>
      </c>
      <c r="E280" s="1">
        <f t="shared" si="170"/>
        <v>1844</v>
      </c>
      <c r="F280" s="4">
        <f>SUM('TTD_all data'!D1644:D1646)</f>
        <v>1495</v>
      </c>
      <c r="G280" s="72">
        <f>IFERROR(C280/$B280,"")</f>
        <v>0.55076370170709799</v>
      </c>
      <c r="H280" s="72">
        <f>IFERROR(D280/$B280,"")</f>
        <v>1.497454327643007E-3</v>
      </c>
      <c r="I280" s="72">
        <f t="shared" ref="I280" si="172">IFERROR(E280/$B280,"")</f>
        <v>0.55226115603474091</v>
      </c>
      <c r="J280" s="72">
        <f t="shared" si="171"/>
        <v>0.44773884396525904</v>
      </c>
      <c r="K280" s="72">
        <f>B280/$B$281</f>
        <v>0.83642284569138281</v>
      </c>
      <c r="L280" s="52">
        <f>SUM('TTD_all data'!F1644:F1646)</f>
        <v>1836</v>
      </c>
      <c r="M280" s="4">
        <f>SUM('TTD_all data'!G1644:G1646)</f>
        <v>1503</v>
      </c>
      <c r="N280" s="72">
        <f>IFERROR(L280/B280,"")</f>
        <v>0.54986522911051217</v>
      </c>
      <c r="O280" s="72">
        <f>IFERROR(M280/B280,"")</f>
        <v>0.45013477088948789</v>
      </c>
    </row>
    <row r="281" spans="1:15" x14ac:dyDescent="0.2">
      <c r="B281" s="52">
        <f>SUM(B279:B280)</f>
        <v>3992</v>
      </c>
    </row>
    <row r="282" spans="1:15" ht="15" x14ac:dyDescent="0.2">
      <c r="A282" s="27" t="s">
        <v>163</v>
      </c>
      <c r="B282" s="81" t="s">
        <v>238</v>
      </c>
      <c r="C282" s="82" t="s">
        <v>240</v>
      </c>
      <c r="D282" s="81" t="s">
        <v>242</v>
      </c>
      <c r="E282" s="98" t="s">
        <v>240</v>
      </c>
      <c r="F282" s="83" t="s">
        <v>241</v>
      </c>
      <c r="G282" s="94" t="s">
        <v>279</v>
      </c>
      <c r="H282" s="94" t="s">
        <v>280</v>
      </c>
      <c r="I282" s="94"/>
      <c r="J282" s="95" t="s">
        <v>275</v>
      </c>
      <c r="K282" s="94" t="s">
        <v>244</v>
      </c>
      <c r="L282" s="82" t="s">
        <v>243</v>
      </c>
      <c r="M282" s="83" t="s">
        <v>206</v>
      </c>
      <c r="N282" s="84" t="s">
        <v>235</v>
      </c>
      <c r="O282" s="83" t="s">
        <v>236</v>
      </c>
    </row>
    <row r="283" spans="1:15" x14ac:dyDescent="0.2">
      <c r="A283" s="56" t="s">
        <v>255</v>
      </c>
      <c r="B283" s="52">
        <f>'TTD_all data'!E1649</f>
        <v>2393</v>
      </c>
      <c r="C283" s="1">
        <f>'TTD_all data'!B1649</f>
        <v>1296</v>
      </c>
      <c r="D283" s="1">
        <f>'TTD_all data'!C1649</f>
        <v>2</v>
      </c>
      <c r="E283" s="1">
        <f t="shared" ref="E283:E285" si="173">SUM(C283:D283)</f>
        <v>1298</v>
      </c>
      <c r="F283" s="4">
        <f>'TTD_all data'!D1649</f>
        <v>1095</v>
      </c>
      <c r="G283" s="72">
        <f t="shared" ref="G283:I285" si="174">IFERROR(C283/$B283,"")</f>
        <v>0.54157960718763054</v>
      </c>
      <c r="H283" s="72">
        <f t="shared" si="174"/>
        <v>8.3577099874634355E-4</v>
      </c>
      <c r="I283" s="72">
        <f>IFERROR(E283/$B283,"")</f>
        <v>0.54241537818637697</v>
      </c>
      <c r="J283" s="72">
        <f>IFERROR(F283/$B283,"")</f>
        <v>0.45758462181362308</v>
      </c>
      <c r="K283" s="72">
        <f>B283/$B$286</f>
        <v>0.59944889779559118</v>
      </c>
      <c r="L283" s="52">
        <f>'TTD_all data'!F1649</f>
        <v>1293</v>
      </c>
      <c r="M283" s="80">
        <f>'TTD_all data'!G1649</f>
        <v>1100</v>
      </c>
      <c r="N283" s="72">
        <f>IFERROR(L283/B283,"")</f>
        <v>0.54032595068951106</v>
      </c>
      <c r="O283" s="72">
        <f>IFERROR(M283/B283,"")</f>
        <v>0.45967404931048894</v>
      </c>
    </row>
    <row r="284" spans="1:15" x14ac:dyDescent="0.2">
      <c r="A284" s="28" t="s">
        <v>256</v>
      </c>
      <c r="B284" s="52">
        <f>SUM('TTD_all data'!E1650:E1651)</f>
        <v>1390</v>
      </c>
      <c r="C284" s="1">
        <f>SUM('TTD_all data'!B1650:B1651)</f>
        <v>887</v>
      </c>
      <c r="D284" s="1">
        <f>SUM('TTD_all data'!C1650:C1651)</f>
        <v>5</v>
      </c>
      <c r="E284" s="1">
        <f t="shared" si="173"/>
        <v>892</v>
      </c>
      <c r="F284" s="4">
        <f>SUM('TTD_all data'!D1650:D1651)</f>
        <v>498</v>
      </c>
      <c r="G284" s="72">
        <f t="shared" si="174"/>
        <v>0.63812949640287775</v>
      </c>
      <c r="H284" s="72">
        <f t="shared" si="174"/>
        <v>3.5971223021582736E-3</v>
      </c>
      <c r="I284" s="72">
        <f t="shared" si="174"/>
        <v>0.641726618705036</v>
      </c>
      <c r="J284" s="72">
        <f t="shared" ref="J284:J285" si="175">IFERROR(F284/$B284,"")</f>
        <v>0.35827338129496406</v>
      </c>
      <c r="K284" s="72">
        <f>B284/$B$286</f>
        <v>0.34819639278557113</v>
      </c>
      <c r="L284" s="52">
        <f>SUM('TTD_all data'!F1650:F1651)</f>
        <v>886</v>
      </c>
      <c r="M284" s="4">
        <f>SUM('TTD_all data'!G1650:G1651)</f>
        <v>504</v>
      </c>
      <c r="N284" s="72">
        <f>IFERROR(L284/B284,"")</f>
        <v>0.63741007194244603</v>
      </c>
      <c r="O284" s="72">
        <f>IFERROR(M284/B284,"")</f>
        <v>0.36258992805755397</v>
      </c>
    </row>
    <row r="285" spans="1:15" x14ac:dyDescent="0.2">
      <c r="A285" s="56" t="s">
        <v>50</v>
      </c>
      <c r="B285" s="52">
        <f>SUM('TTD_all data'!E1652:E1655)</f>
        <v>209</v>
      </c>
      <c r="C285" s="1">
        <f>SUM('TTD_all data'!B1652:B1655)</f>
        <v>105</v>
      </c>
      <c r="D285" s="1">
        <f>SUM('TTD_all data'!C1652:C1655)</f>
        <v>1</v>
      </c>
      <c r="E285" s="1">
        <f t="shared" si="173"/>
        <v>106</v>
      </c>
      <c r="F285" s="4">
        <f>SUM('TTD_all data'!D1652:D1655)</f>
        <v>103</v>
      </c>
      <c r="G285" s="72">
        <f t="shared" si="174"/>
        <v>0.50239234449760761</v>
      </c>
      <c r="H285" s="72">
        <f>ROUNDUP(IFERROR(D285/$B285,""),2)</f>
        <v>0.01</v>
      </c>
      <c r="I285" s="72">
        <f>IFERROR(E285/$B285,"")</f>
        <v>0.50717703349282295</v>
      </c>
      <c r="J285" s="72">
        <f t="shared" si="175"/>
        <v>0.49282296650717705</v>
      </c>
      <c r="K285" s="72">
        <f>B285/$B$286</f>
        <v>5.2354709418837672E-2</v>
      </c>
      <c r="L285" s="52">
        <f>SUM('TTD_all data'!F1652:F1655)</f>
        <v>105</v>
      </c>
      <c r="M285" s="4">
        <f>SUM('TTD_all data'!G1652:G1655)</f>
        <v>104</v>
      </c>
      <c r="N285" s="72">
        <f>IFERROR(L285/B285,"")</f>
        <v>0.50239234449760761</v>
      </c>
      <c r="O285" s="72">
        <f>IFERROR(M285/B285,"")</f>
        <v>0.49760765550239233</v>
      </c>
    </row>
    <row r="286" spans="1:15" x14ac:dyDescent="0.2">
      <c r="B286" s="52">
        <f>SUM(B283:B285)</f>
        <v>3992</v>
      </c>
    </row>
    <row r="287" spans="1:15" ht="15" x14ac:dyDescent="0.2">
      <c r="A287" s="27" t="s">
        <v>155</v>
      </c>
      <c r="B287" s="81" t="s">
        <v>238</v>
      </c>
      <c r="C287" s="82" t="s">
        <v>240</v>
      </c>
      <c r="D287" s="81" t="s">
        <v>242</v>
      </c>
      <c r="E287" s="98" t="s">
        <v>240</v>
      </c>
      <c r="F287" s="83" t="s">
        <v>241</v>
      </c>
      <c r="G287" s="94" t="s">
        <v>279</v>
      </c>
      <c r="H287" s="94" t="s">
        <v>280</v>
      </c>
      <c r="I287" s="94"/>
      <c r="J287" s="95" t="s">
        <v>275</v>
      </c>
      <c r="K287" s="94" t="s">
        <v>244</v>
      </c>
      <c r="L287" s="82" t="s">
        <v>243</v>
      </c>
      <c r="M287" s="83" t="s">
        <v>206</v>
      </c>
      <c r="N287" s="84" t="s">
        <v>235</v>
      </c>
      <c r="O287" s="83" t="s">
        <v>236</v>
      </c>
    </row>
    <row r="288" spans="1:15" x14ac:dyDescent="0.2">
      <c r="A288" s="56" t="s">
        <v>254</v>
      </c>
      <c r="B288" s="52">
        <f>'TTD_all data'!E1658</f>
        <v>2803</v>
      </c>
      <c r="C288" s="1">
        <f>'TTD_all data'!B1658</f>
        <v>1526</v>
      </c>
      <c r="D288" s="1">
        <f>'TTD_all data'!C1658</f>
        <v>4</v>
      </c>
      <c r="E288" s="1">
        <f t="shared" ref="E288:E290" si="176">SUM(C288:D288)</f>
        <v>1530</v>
      </c>
      <c r="F288" s="4">
        <f>'TTD_all data'!D1658</f>
        <v>1273</v>
      </c>
      <c r="G288" s="72">
        <f t="shared" ref="G288:I290" si="177">IFERROR(C288/$B288,"")</f>
        <v>0.54441669639671775</v>
      </c>
      <c r="H288" s="72">
        <f>ROUNDUP(IFERROR(D288/$B288,""),2)</f>
        <v>0.01</v>
      </c>
      <c r="I288" s="72">
        <f>IFERROR(E288/$B288,"")</f>
        <v>0.54584373885123083</v>
      </c>
      <c r="J288" s="72">
        <f>IFERROR(F288/$B288,"")</f>
        <v>0.45415626114876917</v>
      </c>
      <c r="K288" s="72">
        <f>B288/$B$291</f>
        <v>0.70215430861723449</v>
      </c>
      <c r="L288" s="52">
        <f>'TTD_all data'!F1658</f>
        <v>1523</v>
      </c>
      <c r="M288" s="80">
        <f>'TTD_all data'!G1658</f>
        <v>1280</v>
      </c>
      <c r="N288" s="72">
        <f>IFERROR(L288/B288,"")</f>
        <v>0.54334641455583299</v>
      </c>
      <c r="O288" s="72">
        <f>IFERROR(M288/B288,"")</f>
        <v>0.45665358544416695</v>
      </c>
    </row>
    <row r="289" spans="1:15" x14ac:dyDescent="0.2">
      <c r="A289" s="28" t="s">
        <v>153</v>
      </c>
      <c r="B289" s="52">
        <f>'TTD_all data'!E1659</f>
        <v>473</v>
      </c>
      <c r="C289" s="1">
        <f>'TTD_all data'!B1659</f>
        <v>302</v>
      </c>
      <c r="D289" s="1">
        <f>'TTD_all data'!C1659</f>
        <v>3</v>
      </c>
      <c r="E289" s="1">
        <f t="shared" si="176"/>
        <v>305</v>
      </c>
      <c r="F289" s="4">
        <f>'TTD_all data'!D1659</f>
        <v>168</v>
      </c>
      <c r="G289" s="72">
        <f t="shared" si="177"/>
        <v>0.63847780126849896</v>
      </c>
      <c r="H289" s="72">
        <f>ROUNDDOWN(IFERROR(D289/$B289,""),2)</f>
        <v>0</v>
      </c>
      <c r="I289" s="72">
        <f t="shared" si="177"/>
        <v>0.64482029598308666</v>
      </c>
      <c r="J289" s="72">
        <f t="shared" ref="J289:J290" si="178">IFERROR(F289/$B289,"")</f>
        <v>0.35517970401691334</v>
      </c>
      <c r="K289" s="72">
        <f>B289/$B$291</f>
        <v>0.11848697394789579</v>
      </c>
      <c r="L289" s="52">
        <f>'TTD_all data'!F1659</f>
        <v>302</v>
      </c>
      <c r="M289" s="4">
        <f>'TTD_all data'!G1659</f>
        <v>171</v>
      </c>
      <c r="N289" s="72">
        <f>IFERROR(L289/B289,"")</f>
        <v>0.63847780126849896</v>
      </c>
      <c r="O289" s="72">
        <f>IFERROR(M289/B289,"")</f>
        <v>0.36152219873150104</v>
      </c>
    </row>
    <row r="290" spans="1:15" x14ac:dyDescent="0.2">
      <c r="A290" s="56" t="s">
        <v>252</v>
      </c>
      <c r="B290" s="52">
        <f>SUM('TTD_all data'!E1660:E1662)</f>
        <v>716</v>
      </c>
      <c r="C290" s="1">
        <f>SUM('TTD_all data'!B1660:B1662)</f>
        <v>460</v>
      </c>
      <c r="D290" s="1">
        <f>SUM('TTD_all data'!C1660:C1662)</f>
        <v>1</v>
      </c>
      <c r="E290" s="1">
        <f t="shared" si="176"/>
        <v>461</v>
      </c>
      <c r="F290" s="4">
        <f>SUM('TTD_all data'!D1660:D1662)</f>
        <v>255</v>
      </c>
      <c r="G290" s="72">
        <f t="shared" si="177"/>
        <v>0.64245810055865926</v>
      </c>
      <c r="H290" s="72">
        <f t="shared" si="177"/>
        <v>1.3966480446927375E-3</v>
      </c>
      <c r="I290" s="72">
        <f>IFERROR(E290/$B290,"")</f>
        <v>0.6438547486033519</v>
      </c>
      <c r="J290" s="72">
        <f t="shared" si="178"/>
        <v>0.35614525139664804</v>
      </c>
      <c r="K290" s="72">
        <f>B290/$B$291</f>
        <v>0.17935871743486975</v>
      </c>
      <c r="L290" s="52">
        <f>SUM('TTD_all data'!F1660:F1662)</f>
        <v>459</v>
      </c>
      <c r="M290" s="4">
        <f>SUM('TTD_all data'!G1660:G1662)</f>
        <v>257</v>
      </c>
      <c r="N290" s="72">
        <f>IFERROR(L290/B290,"")</f>
        <v>0.64106145251396651</v>
      </c>
      <c r="O290" s="72">
        <f>IFERROR(M290/B290,"")</f>
        <v>0.35893854748603354</v>
      </c>
    </row>
    <row r="291" spans="1:15" x14ac:dyDescent="0.2">
      <c r="B291" s="52">
        <f>SUM(B288:B290)</f>
        <v>3992</v>
      </c>
    </row>
    <row r="292" spans="1:15" ht="15" x14ac:dyDescent="0.2">
      <c r="A292" s="27" t="s">
        <v>149</v>
      </c>
      <c r="B292" s="81" t="s">
        <v>238</v>
      </c>
      <c r="C292" s="82" t="s">
        <v>240</v>
      </c>
      <c r="D292" s="81" t="s">
        <v>242</v>
      </c>
      <c r="E292" s="98" t="s">
        <v>240</v>
      </c>
      <c r="F292" s="83" t="s">
        <v>241</v>
      </c>
      <c r="G292" s="94" t="s">
        <v>279</v>
      </c>
      <c r="H292" s="94" t="s">
        <v>280</v>
      </c>
      <c r="I292" s="94"/>
      <c r="J292" s="95" t="s">
        <v>275</v>
      </c>
      <c r="K292" s="94" t="s">
        <v>244</v>
      </c>
      <c r="L292" s="82" t="s">
        <v>243</v>
      </c>
      <c r="M292" s="83" t="s">
        <v>206</v>
      </c>
      <c r="N292" s="84" t="s">
        <v>235</v>
      </c>
      <c r="O292" s="83" t="s">
        <v>236</v>
      </c>
    </row>
    <row r="293" spans="1:15" x14ac:dyDescent="0.2">
      <c r="A293" s="56" t="s">
        <v>147</v>
      </c>
      <c r="B293" s="52">
        <f>'TTD_all data'!E1665</f>
        <v>878</v>
      </c>
      <c r="C293" s="1">
        <f>'TTD_all data'!B1665</f>
        <v>563</v>
      </c>
      <c r="D293" s="1">
        <f>'TTD_all data'!C1665</f>
        <v>2</v>
      </c>
      <c r="E293" s="1">
        <f t="shared" ref="E293:E295" si="179">SUM(C293:D293)</f>
        <v>565</v>
      </c>
      <c r="F293" s="4">
        <f>'TTD_all data'!D1665</f>
        <v>313</v>
      </c>
      <c r="G293" s="72">
        <f t="shared" ref="G293:I295" si="180">IFERROR(C293/$B293,"")</f>
        <v>0.64123006833712981</v>
      </c>
      <c r="H293" s="72">
        <f t="shared" si="180"/>
        <v>2.2779043280182231E-3</v>
      </c>
      <c r="I293" s="72">
        <f>IFERROR(E293/$B293,"")</f>
        <v>0.64350797266514803</v>
      </c>
      <c r="J293" s="72">
        <f>IFERROR(F293/$B293,"")</f>
        <v>0.35649202733485191</v>
      </c>
      <c r="K293" s="72">
        <f>B293/$B$296</f>
        <v>0.21993987975951904</v>
      </c>
      <c r="L293" s="52">
        <f>'TTD_all data'!F1665</f>
        <v>562</v>
      </c>
      <c r="M293" s="80">
        <f>'TTD_all data'!G1665</f>
        <v>316</v>
      </c>
      <c r="N293" s="72">
        <f>IFERROR(L293/B293,"")</f>
        <v>0.64009111617312076</v>
      </c>
      <c r="O293" s="72">
        <f>IFERROR(M293/B293,"")</f>
        <v>0.35990888382687924</v>
      </c>
    </row>
    <row r="294" spans="1:15" x14ac:dyDescent="0.2">
      <c r="A294" s="28" t="s">
        <v>146</v>
      </c>
      <c r="B294" s="52">
        <f>'TTD_all data'!E1666</f>
        <v>12</v>
      </c>
      <c r="C294" s="1">
        <f>'TTD_all data'!B1666</f>
        <v>11</v>
      </c>
      <c r="D294" s="1">
        <f>'TTD_all data'!C1666</f>
        <v>0</v>
      </c>
      <c r="E294" s="1">
        <f t="shared" si="179"/>
        <v>11</v>
      </c>
      <c r="F294" s="4">
        <f>'TTD_all data'!D1666</f>
        <v>1</v>
      </c>
      <c r="G294" s="72">
        <f t="shared" si="180"/>
        <v>0.91666666666666663</v>
      </c>
      <c r="H294" s="72">
        <f t="shared" si="180"/>
        <v>0</v>
      </c>
      <c r="I294" s="72">
        <f t="shared" si="180"/>
        <v>0.91666666666666663</v>
      </c>
      <c r="J294" s="72">
        <f t="shared" ref="J294:J295" si="181">IFERROR(F294/$B294,"")</f>
        <v>8.3333333333333329E-2</v>
      </c>
      <c r="K294" s="72">
        <f>B294/$B$296</f>
        <v>3.0060120240480962E-3</v>
      </c>
      <c r="L294" s="52">
        <f>'TTD_all data'!F1666</f>
        <v>11</v>
      </c>
      <c r="M294" s="4">
        <f>'TTD_all data'!G1666</f>
        <v>1</v>
      </c>
      <c r="N294" s="72">
        <f>IFERROR(L294/B294,"")</f>
        <v>0.91666666666666663</v>
      </c>
      <c r="O294" s="72">
        <f>IFERROR(M294/B294,"")</f>
        <v>8.3333333333333329E-2</v>
      </c>
    </row>
    <row r="295" spans="1:15" x14ac:dyDescent="0.2">
      <c r="A295" s="56" t="s">
        <v>253</v>
      </c>
      <c r="B295" s="52">
        <f>SUM('TTD_all data'!E1667:E1669)</f>
        <v>3102</v>
      </c>
      <c r="C295" s="1">
        <f>SUM('TTD_all data'!B1667:B1669)</f>
        <v>1714</v>
      </c>
      <c r="D295" s="1">
        <f>SUM('TTD_all data'!C1667:C1669)</f>
        <v>6</v>
      </c>
      <c r="E295" s="1">
        <f t="shared" si="179"/>
        <v>1720</v>
      </c>
      <c r="F295" s="4">
        <f>SUM('TTD_all data'!D1667:D1669)</f>
        <v>1382</v>
      </c>
      <c r="G295" s="72">
        <f t="shared" si="180"/>
        <v>0.55254674403610571</v>
      </c>
      <c r="H295" s="72">
        <f t="shared" si="180"/>
        <v>1.9342359767891683E-3</v>
      </c>
      <c r="I295" s="72">
        <f>IFERROR(E295/$B295,"")</f>
        <v>0.55448098001289492</v>
      </c>
      <c r="J295" s="72">
        <f t="shared" si="181"/>
        <v>0.44551901998710508</v>
      </c>
      <c r="K295" s="72">
        <f>B295/$B$296</f>
        <v>0.77705410821643284</v>
      </c>
      <c r="L295" s="52">
        <f>SUM('TTD_all data'!F1667:F1669)</f>
        <v>1711</v>
      </c>
      <c r="M295" s="4">
        <f>SUM('TTD_all data'!G1667:G1669)</f>
        <v>1391</v>
      </c>
      <c r="N295" s="72">
        <f>IFERROR(L295/B295,"")</f>
        <v>0.55157962604771116</v>
      </c>
      <c r="O295" s="72">
        <f>IFERROR(M295/B295,"")</f>
        <v>0.44842037395228884</v>
      </c>
    </row>
    <row r="296" spans="1:15" x14ac:dyDescent="0.2">
      <c r="B296" s="52">
        <f>SUM(B293:B295)</f>
        <v>3992</v>
      </c>
    </row>
    <row r="297" spans="1:15" ht="15" x14ac:dyDescent="0.2">
      <c r="A297" s="27" t="s">
        <v>142</v>
      </c>
      <c r="B297" s="81" t="s">
        <v>238</v>
      </c>
      <c r="C297" s="82" t="s">
        <v>240</v>
      </c>
      <c r="D297" s="81" t="s">
        <v>242</v>
      </c>
      <c r="E297" s="98" t="s">
        <v>240</v>
      </c>
      <c r="F297" s="83" t="s">
        <v>241</v>
      </c>
      <c r="G297" s="94" t="s">
        <v>279</v>
      </c>
      <c r="H297" s="94" t="s">
        <v>280</v>
      </c>
      <c r="I297" s="94"/>
      <c r="J297" s="95" t="s">
        <v>275</v>
      </c>
      <c r="K297" s="94" t="s">
        <v>244</v>
      </c>
      <c r="L297" s="82" t="s">
        <v>243</v>
      </c>
      <c r="M297" s="83" t="s">
        <v>206</v>
      </c>
      <c r="N297" s="84" t="s">
        <v>235</v>
      </c>
      <c r="O297" s="83" t="s">
        <v>236</v>
      </c>
    </row>
    <row r="298" spans="1:15" x14ac:dyDescent="0.2">
      <c r="A298" s="56" t="s">
        <v>257</v>
      </c>
      <c r="B298" s="52">
        <f>SUM('TTD_all data'!E1672,'TTD_all data'!E1678)</f>
        <v>2209</v>
      </c>
      <c r="C298" s="1">
        <f>SUM('TTD_all data'!B1672,'TTD_all data'!B1678)</f>
        <v>1343</v>
      </c>
      <c r="D298" s="1">
        <f>SUM('TTD_all data'!C1672,'TTD_all data'!C1678)</f>
        <v>5</v>
      </c>
      <c r="E298" s="1">
        <f t="shared" ref="E298:E303" si="182">SUM(C298:D298)</f>
        <v>1348</v>
      </c>
      <c r="F298" s="4">
        <f>SUM('TTD_all data'!D1672,'TTD_all data'!D1678)</f>
        <v>861</v>
      </c>
      <c r="G298" s="72">
        <f t="shared" ref="G298:I303" si="183">IFERROR(C298/$B298,"")</f>
        <v>0.60796740606609323</v>
      </c>
      <c r="H298" s="72">
        <f t="shared" si="183"/>
        <v>2.2634676324128564E-3</v>
      </c>
      <c r="I298" s="72">
        <f>IFERROR(E298/$B298,"")</f>
        <v>0.61023087369850615</v>
      </c>
      <c r="J298" s="72">
        <f>IFERROR(F298/$B298,"")</f>
        <v>0.38976912630149391</v>
      </c>
      <c r="K298" s="72">
        <f t="shared" ref="K298:K303" si="184">B298/$B$304</f>
        <v>0.55335671342685366</v>
      </c>
      <c r="L298" s="52">
        <f>SUM('TTD_all data'!F1672,'TTD_all data'!F1678)</f>
        <v>1342</v>
      </c>
      <c r="M298" s="80">
        <f>SUM('TTD_all data'!G1672,'TTD_all data'!G1678)</f>
        <v>867</v>
      </c>
      <c r="N298" s="72">
        <f t="shared" ref="N298:N303" si="185">IFERROR(L298/B298,"")</f>
        <v>0.60751471253961065</v>
      </c>
      <c r="O298" s="72">
        <f t="shared" ref="O298:O303" si="186">IFERROR(M298/B298,"")</f>
        <v>0.3924852874603893</v>
      </c>
    </row>
    <row r="299" spans="1:15" x14ac:dyDescent="0.2">
      <c r="A299" s="28" t="s">
        <v>258</v>
      </c>
      <c r="B299" s="52">
        <f>'TTD_all data'!E1673</f>
        <v>1693</v>
      </c>
      <c r="C299" s="1">
        <f>'TTD_all data'!B1673</f>
        <v>934</v>
      </c>
      <c r="D299" s="1">
        <f>'TTD_all data'!C1673</f>
        <v>3</v>
      </c>
      <c r="E299" s="1">
        <f t="shared" si="182"/>
        <v>937</v>
      </c>
      <c r="F299" s="4">
        <f>'TTD_all data'!D1673</f>
        <v>756</v>
      </c>
      <c r="G299" s="72">
        <f t="shared" si="183"/>
        <v>0.55168340224453638</v>
      </c>
      <c r="H299" s="72">
        <f t="shared" si="183"/>
        <v>1.7720023626698169E-3</v>
      </c>
      <c r="I299" s="72">
        <f t="shared" si="183"/>
        <v>0.5534554046072061</v>
      </c>
      <c r="J299" s="72">
        <f t="shared" ref="J299:J303" si="187">IFERROR(F299/$B299,"")</f>
        <v>0.44654459539279384</v>
      </c>
      <c r="K299" s="72">
        <f t="shared" si="184"/>
        <v>0.42409819639278556</v>
      </c>
      <c r="L299" s="52">
        <f>'TTD_all data'!F1673</f>
        <v>931</v>
      </c>
      <c r="M299" s="4">
        <f>'TTD_all data'!G1673</f>
        <v>762</v>
      </c>
      <c r="N299" s="72">
        <f t="shared" si="185"/>
        <v>0.54991139988186655</v>
      </c>
      <c r="O299" s="72">
        <f t="shared" si="186"/>
        <v>0.45008860011813351</v>
      </c>
    </row>
    <row r="300" spans="1:15" x14ac:dyDescent="0.2">
      <c r="A300" s="56" t="s">
        <v>295</v>
      </c>
      <c r="B300" s="52">
        <f>'TTD_all data'!E1674</f>
        <v>10</v>
      </c>
      <c r="C300" s="1">
        <f>'TTD_all data'!B1674</f>
        <v>2</v>
      </c>
      <c r="D300" s="1">
        <f>'TTD_all data'!C1674</f>
        <v>0</v>
      </c>
      <c r="E300" s="1">
        <f t="shared" si="182"/>
        <v>2</v>
      </c>
      <c r="F300" s="4">
        <f>'TTD_all data'!D1674</f>
        <v>8</v>
      </c>
      <c r="G300" s="72">
        <f t="shared" si="183"/>
        <v>0.2</v>
      </c>
      <c r="H300" s="72">
        <f t="shared" si="183"/>
        <v>0</v>
      </c>
      <c r="I300" s="72">
        <f>IFERROR(E300/$B300,"")</f>
        <v>0.2</v>
      </c>
      <c r="J300" s="72">
        <f t="shared" si="187"/>
        <v>0.8</v>
      </c>
      <c r="K300" s="72">
        <f t="shared" si="184"/>
        <v>2.5050100200400801E-3</v>
      </c>
      <c r="L300" s="52">
        <f>'TTD_all data'!F1674</f>
        <v>2</v>
      </c>
      <c r="M300" s="4">
        <f>'TTD_all data'!G1674</f>
        <v>8</v>
      </c>
      <c r="N300" s="72">
        <f t="shared" si="185"/>
        <v>0.2</v>
      </c>
      <c r="O300" s="72">
        <f t="shared" si="186"/>
        <v>0.8</v>
      </c>
    </row>
    <row r="301" spans="1:15" x14ac:dyDescent="0.2">
      <c r="A301" s="56" t="s">
        <v>298</v>
      </c>
      <c r="B301" s="52">
        <f>'TTD_all data'!E1675</f>
        <v>0</v>
      </c>
      <c r="C301" s="1">
        <f>'TTD_all data'!B1675</f>
        <v>0</v>
      </c>
      <c r="D301" s="1">
        <f>'TTD_all data'!C1675</f>
        <v>0</v>
      </c>
      <c r="E301" s="1">
        <f t="shared" si="182"/>
        <v>0</v>
      </c>
      <c r="F301" s="4">
        <f>'TTD_all data'!D1675</f>
        <v>0</v>
      </c>
      <c r="G301" s="72" t="str">
        <f t="shared" si="183"/>
        <v/>
      </c>
      <c r="H301" s="72" t="str">
        <f t="shared" si="183"/>
        <v/>
      </c>
      <c r="I301" s="72" t="str">
        <f>IFERROR(E301/$B301,"")</f>
        <v/>
      </c>
      <c r="J301" s="72" t="str">
        <f t="shared" ref="J301" si="188">IFERROR(F301/$B301,"")</f>
        <v/>
      </c>
      <c r="K301" s="72">
        <f t="shared" si="184"/>
        <v>0</v>
      </c>
      <c r="L301" s="52">
        <f>'TTD_all data'!F1675</f>
        <v>0</v>
      </c>
      <c r="M301" s="4">
        <f>'TTD_all data'!G1675</f>
        <v>0</v>
      </c>
      <c r="N301" s="72" t="str">
        <f t="shared" si="185"/>
        <v/>
      </c>
      <c r="O301" s="72" t="str">
        <f t="shared" si="186"/>
        <v/>
      </c>
    </row>
    <row r="302" spans="1:15" x14ac:dyDescent="0.2">
      <c r="A302" s="56" t="s">
        <v>296</v>
      </c>
      <c r="B302" s="52">
        <f>'TTD_all data'!E1676</f>
        <v>1</v>
      </c>
      <c r="C302" s="1">
        <f>'TTD_all data'!B1676</f>
        <v>0</v>
      </c>
      <c r="D302" s="1">
        <f>'TTD_all data'!C1676</f>
        <v>0</v>
      </c>
      <c r="E302" s="1">
        <f t="shared" si="182"/>
        <v>0</v>
      </c>
      <c r="F302" s="4">
        <f>'TTD_all data'!D1676</f>
        <v>1</v>
      </c>
      <c r="G302" s="72">
        <f t="shared" si="183"/>
        <v>0</v>
      </c>
      <c r="H302" s="72">
        <f t="shared" si="183"/>
        <v>0</v>
      </c>
      <c r="I302" s="72">
        <f t="shared" si="183"/>
        <v>0</v>
      </c>
      <c r="J302" s="72">
        <f t="shared" si="187"/>
        <v>1</v>
      </c>
      <c r="K302" s="72">
        <f t="shared" si="184"/>
        <v>2.50501002004008E-4</v>
      </c>
      <c r="L302" s="52">
        <f>'TTD_all data'!F1676</f>
        <v>0</v>
      </c>
      <c r="M302" s="4">
        <f>'TTD_all data'!G1676</f>
        <v>1</v>
      </c>
      <c r="N302" s="72">
        <f t="shared" si="185"/>
        <v>0</v>
      </c>
      <c r="O302" s="72">
        <f t="shared" si="186"/>
        <v>1</v>
      </c>
    </row>
    <row r="303" spans="1:15" x14ac:dyDescent="0.2">
      <c r="A303" s="28" t="s">
        <v>297</v>
      </c>
      <c r="B303" s="52">
        <f>SUM('TTD_all data'!E1677,'TTD_all data'!E1679)</f>
        <v>79</v>
      </c>
      <c r="C303" s="1">
        <f>SUM('TTD_all data'!B1677,'TTD_all data'!B1679)</f>
        <v>9</v>
      </c>
      <c r="D303" s="1">
        <f>SUM('TTD_all data'!C1677,'TTD_all data'!C1679)</f>
        <v>0</v>
      </c>
      <c r="E303" s="1">
        <f t="shared" si="182"/>
        <v>9</v>
      </c>
      <c r="F303" s="4">
        <f>SUM('TTD_all data'!D1677,'TTD_all data'!D1679)</f>
        <v>70</v>
      </c>
      <c r="G303" s="72">
        <f t="shared" si="183"/>
        <v>0.11392405063291139</v>
      </c>
      <c r="H303" s="72">
        <f t="shared" si="183"/>
        <v>0</v>
      </c>
      <c r="I303" s="72">
        <f>IFERROR(E303/$B303,"")</f>
        <v>0.11392405063291139</v>
      </c>
      <c r="J303" s="72">
        <f t="shared" si="187"/>
        <v>0.88607594936708856</v>
      </c>
      <c r="K303" s="72">
        <f t="shared" si="184"/>
        <v>1.9789579158316632E-2</v>
      </c>
      <c r="L303" s="52">
        <f>SUM('TTD_all data'!F1677,'TTD_all data'!F1679)</f>
        <v>9</v>
      </c>
      <c r="M303" s="4">
        <f>SUM('TTD_all data'!G1677,'TTD_all data'!G1679)</f>
        <v>70</v>
      </c>
      <c r="N303" s="72">
        <f t="shared" si="185"/>
        <v>0.11392405063291139</v>
      </c>
      <c r="O303" s="72">
        <f t="shared" si="186"/>
        <v>0.88607594936708856</v>
      </c>
    </row>
    <row r="304" spans="1:15" x14ac:dyDescent="0.2">
      <c r="B304" s="52">
        <f>SUM(B298:B303)</f>
        <v>3992</v>
      </c>
    </row>
    <row r="305" spans="1:15" ht="15" x14ac:dyDescent="0.2">
      <c r="A305" s="27" t="s">
        <v>106</v>
      </c>
      <c r="B305" s="81" t="s">
        <v>238</v>
      </c>
      <c r="C305" s="82" t="s">
        <v>240</v>
      </c>
      <c r="D305" s="81" t="s">
        <v>242</v>
      </c>
      <c r="E305" s="98" t="s">
        <v>240</v>
      </c>
      <c r="F305" s="83" t="s">
        <v>241</v>
      </c>
      <c r="G305" s="94" t="s">
        <v>279</v>
      </c>
      <c r="H305" s="94" t="s">
        <v>280</v>
      </c>
      <c r="I305" s="94"/>
      <c r="J305" s="95" t="s">
        <v>275</v>
      </c>
      <c r="K305" s="94" t="s">
        <v>244</v>
      </c>
      <c r="L305" s="82" t="s">
        <v>243</v>
      </c>
      <c r="M305" s="83" t="s">
        <v>206</v>
      </c>
      <c r="N305" s="84" t="s">
        <v>235</v>
      </c>
      <c r="O305" s="83" t="s">
        <v>236</v>
      </c>
    </row>
    <row r="306" spans="1:15" x14ac:dyDescent="0.2">
      <c r="A306" s="56" t="s">
        <v>259</v>
      </c>
      <c r="B306" s="52">
        <f>'TTD_all data'!E1682</f>
        <v>3266</v>
      </c>
      <c r="C306" s="1">
        <f>'TTD_all data'!B1682</f>
        <v>1906</v>
      </c>
      <c r="D306" s="1">
        <f>'TTD_all data'!C1682</f>
        <v>6</v>
      </c>
      <c r="E306" s="1">
        <f t="shared" ref="E306:E309" si="189">SUM(C306:D306)</f>
        <v>1912</v>
      </c>
      <c r="F306" s="4">
        <f>'TTD_all data'!D1682</f>
        <v>1354</v>
      </c>
      <c r="G306" s="72">
        <f t="shared" ref="G306:I309" si="190">IFERROR(C306/$B306,"")</f>
        <v>0.58358848744641767</v>
      </c>
      <c r="H306" s="72">
        <f>ROUNDUP(IFERROR(D306/$B306,""),2)</f>
        <v>0.01</v>
      </c>
      <c r="I306" s="72">
        <f>IFERROR(E306/$B306,"")</f>
        <v>0.58542559706062458</v>
      </c>
      <c r="J306" s="72">
        <f>IFERROR(F306/$B306,"")</f>
        <v>0.41457440293937536</v>
      </c>
      <c r="K306" s="72">
        <f>B306/$B$310</f>
        <v>0.81813627254509014</v>
      </c>
      <c r="L306" s="52">
        <f>'TTD_all data'!F1682</f>
        <v>1903</v>
      </c>
      <c r="M306" s="80">
        <f>'TTD_all data'!G1682</f>
        <v>1363</v>
      </c>
      <c r="N306" s="72">
        <f>IFERROR(L306/B306,"")</f>
        <v>0.5826699326393141</v>
      </c>
      <c r="O306" s="72">
        <f>IFERROR(M306/B306,"")</f>
        <v>0.41733006736068584</v>
      </c>
    </row>
    <row r="307" spans="1:15" x14ac:dyDescent="0.2">
      <c r="A307" s="28" t="s">
        <v>260</v>
      </c>
      <c r="B307" s="52">
        <f>SUM('TTD_all data'!E1683,'TTD_all data'!E1684)</f>
        <v>673</v>
      </c>
      <c r="C307" s="1">
        <f>SUM('TTD_all data'!B1683,'TTD_all data'!B1684)</f>
        <v>366</v>
      </c>
      <c r="D307" s="1">
        <f>SUM('TTD_all data'!C1683,'TTD_all data'!C1684)</f>
        <v>2</v>
      </c>
      <c r="E307" s="1">
        <f t="shared" si="189"/>
        <v>368</v>
      </c>
      <c r="F307" s="4">
        <f>SUM('TTD_all data'!D1683,'TTD_all data'!D1684)</f>
        <v>305</v>
      </c>
      <c r="G307" s="72">
        <f t="shared" si="190"/>
        <v>0.54383358098068346</v>
      </c>
      <c r="H307" s="72">
        <f>ROUNDUP(IFERROR(D307/$B307,""),2)</f>
        <v>0.01</v>
      </c>
      <c r="I307" s="72">
        <f t="shared" si="190"/>
        <v>0.54680534918276369</v>
      </c>
      <c r="J307" s="72">
        <f t="shared" ref="J307:J309" si="191">IFERROR(F307/$B307,"")</f>
        <v>0.45319465081723626</v>
      </c>
      <c r="K307" s="72">
        <f>B307/$B$310</f>
        <v>0.16858717434869738</v>
      </c>
      <c r="L307" s="52">
        <f>SUM('TTD_all data'!F1683,'TTD_all data'!F1684)</f>
        <v>365</v>
      </c>
      <c r="M307" s="4">
        <f>SUM('TTD_all data'!G1683,'TTD_all data'!G1684)</f>
        <v>308</v>
      </c>
      <c r="N307" s="72">
        <f>IFERROR(L307/B307,"")</f>
        <v>0.54234769687964335</v>
      </c>
      <c r="O307" s="72">
        <f>IFERROR(M307/B307,"")</f>
        <v>0.4576523031203566</v>
      </c>
    </row>
    <row r="308" spans="1:15" x14ac:dyDescent="0.2">
      <c r="A308" s="56" t="s">
        <v>261</v>
      </c>
      <c r="B308" s="52">
        <f>'TTD_all data'!E1685</f>
        <v>26</v>
      </c>
      <c r="C308" s="1">
        <f>'TTD_all data'!B1685</f>
        <v>13</v>
      </c>
      <c r="D308" s="1">
        <f>'TTD_all data'!C1685</f>
        <v>0</v>
      </c>
      <c r="E308" s="1">
        <f t="shared" si="189"/>
        <v>13</v>
      </c>
      <c r="F308" s="4">
        <f>'TTD_all data'!D1685</f>
        <v>13</v>
      </c>
      <c r="G308" s="72">
        <f t="shared" si="190"/>
        <v>0.5</v>
      </c>
      <c r="H308" s="72">
        <f t="shared" si="190"/>
        <v>0</v>
      </c>
      <c r="I308" s="72">
        <f>IFERROR(E308/$B308,"")</f>
        <v>0.5</v>
      </c>
      <c r="J308" s="72">
        <f t="shared" si="191"/>
        <v>0.5</v>
      </c>
      <c r="K308" s="72">
        <f>B308/$B$310</f>
        <v>6.513026052104208E-3</v>
      </c>
      <c r="L308" s="52">
        <f>'TTD_all data'!F1685</f>
        <v>13</v>
      </c>
      <c r="M308" s="4">
        <f>'TTD_all data'!G1685</f>
        <v>13</v>
      </c>
      <c r="N308" s="72">
        <f>IFERROR(L308/B308,"")</f>
        <v>0.5</v>
      </c>
      <c r="O308" s="72">
        <f>IFERROR(M308/B308,"")</f>
        <v>0.5</v>
      </c>
    </row>
    <row r="309" spans="1:15" x14ac:dyDescent="0.2">
      <c r="A309" s="56" t="s">
        <v>209</v>
      </c>
      <c r="B309" s="52">
        <f>SUM('TTD_all data'!E1686:E1687)</f>
        <v>27</v>
      </c>
      <c r="C309" s="1">
        <f>SUM('TTD_all data'!B1686:B1687)</f>
        <v>3</v>
      </c>
      <c r="D309" s="1">
        <f>SUM('TTD_all data'!C1686:C1687)</f>
        <v>0</v>
      </c>
      <c r="E309" s="1">
        <f t="shared" si="189"/>
        <v>3</v>
      </c>
      <c r="F309" s="4">
        <f>SUM('TTD_all data'!D1686:D1687)</f>
        <v>24</v>
      </c>
      <c r="G309" s="72">
        <f t="shared" si="190"/>
        <v>0.1111111111111111</v>
      </c>
      <c r="H309" s="72">
        <f t="shared" si="190"/>
        <v>0</v>
      </c>
      <c r="I309" s="72">
        <f>IFERROR(E309/$B309,"")</f>
        <v>0.1111111111111111</v>
      </c>
      <c r="J309" s="72">
        <f t="shared" si="191"/>
        <v>0.88888888888888884</v>
      </c>
      <c r="K309" s="72">
        <f>B309/$B$310</f>
        <v>6.7635270541082163E-3</v>
      </c>
      <c r="L309" s="52">
        <f>SUM('TTD_all data'!F1686:F1687)</f>
        <v>3</v>
      </c>
      <c r="M309" s="4">
        <f>SUM('TTD_all data'!G1686:G1687)</f>
        <v>24</v>
      </c>
      <c r="N309" s="72">
        <f>IFERROR(L309/B309,"")</f>
        <v>0.1111111111111111</v>
      </c>
      <c r="O309" s="72">
        <f>IFERROR(M309/B309,"")</f>
        <v>0.88888888888888884</v>
      </c>
    </row>
    <row r="310" spans="1:15" x14ac:dyDescent="0.2">
      <c r="B310" s="52">
        <f>SUM(B306:B309)</f>
        <v>3992</v>
      </c>
    </row>
    <row r="311" spans="1:15" ht="15" x14ac:dyDescent="0.2">
      <c r="A311" s="27" t="s">
        <v>100</v>
      </c>
      <c r="B311" s="81" t="s">
        <v>238</v>
      </c>
      <c r="C311" s="82" t="s">
        <v>240</v>
      </c>
      <c r="D311" s="81" t="s">
        <v>242</v>
      </c>
      <c r="E311" s="98" t="s">
        <v>240</v>
      </c>
      <c r="F311" s="83" t="s">
        <v>241</v>
      </c>
      <c r="G311" s="94" t="s">
        <v>279</v>
      </c>
      <c r="H311" s="94" t="s">
        <v>280</v>
      </c>
      <c r="I311" s="94"/>
      <c r="J311" s="95" t="s">
        <v>275</v>
      </c>
      <c r="K311" s="94" t="s">
        <v>244</v>
      </c>
      <c r="L311" s="82" t="s">
        <v>243</v>
      </c>
      <c r="M311" s="83" t="s">
        <v>206</v>
      </c>
      <c r="N311" s="84" t="s">
        <v>235</v>
      </c>
      <c r="O311" s="83" t="s">
        <v>236</v>
      </c>
    </row>
    <row r="312" spans="1:15" x14ac:dyDescent="0.2">
      <c r="A312" s="56" t="s">
        <v>265</v>
      </c>
      <c r="B312" s="52">
        <f>SUM('TTD_all data'!E1690,'TTD_all data'!E1691,'TTD_all data'!E1692,'TTD_all data'!E1700)</f>
        <v>103</v>
      </c>
      <c r="C312" s="1">
        <f>SUM('TTD_all data'!B1690,'TTD_all data'!B1691,'TTD_all data'!B1692,'TTD_all data'!B1700)</f>
        <v>53</v>
      </c>
      <c r="D312" s="1">
        <f>SUM('TTD_all data'!C1690,'TTD_all data'!C1691,'TTD_all data'!C1692,'TTD_all data'!C1700)</f>
        <v>0</v>
      </c>
      <c r="E312" s="1">
        <f t="shared" ref="E312:E315" si="192">SUM(C312:D312)</f>
        <v>53</v>
      </c>
      <c r="F312" s="4">
        <f>SUM('TTD_all data'!D1690,'TTD_all data'!D1691,'TTD_all data'!D1692,'TTD_all data'!D1700)</f>
        <v>50</v>
      </c>
      <c r="G312" s="72">
        <f t="shared" ref="G312:I315" si="193">IFERROR(C312/$B312,"")</f>
        <v>0.5145631067961165</v>
      </c>
      <c r="H312" s="72">
        <f t="shared" si="193"/>
        <v>0</v>
      </c>
      <c r="I312" s="72">
        <f>IFERROR(E312/$B312,"")</f>
        <v>0.5145631067961165</v>
      </c>
      <c r="J312" s="72">
        <f>IFERROR(F312/$B312,"")</f>
        <v>0.4854368932038835</v>
      </c>
      <c r="K312" s="72">
        <f>B312/$B$316</f>
        <v>2.5801603206412827E-2</v>
      </c>
      <c r="L312" s="52">
        <f>SUM('TTD_all data'!F1690,'TTD_all data'!F1691,'TTD_all data'!F1692,'TTD_all data'!F1700)</f>
        <v>53</v>
      </c>
      <c r="M312" s="80">
        <f>SUM('TTD_all data'!G1690,'TTD_all data'!G1691,'TTD_all data'!G1692,'TTD_all data'!G1700)</f>
        <v>50</v>
      </c>
      <c r="N312" s="72">
        <f>IFERROR(L312/B312,"")</f>
        <v>0.5145631067961165</v>
      </c>
      <c r="O312" s="72">
        <f>IFERROR(M312/B312,"")</f>
        <v>0.4854368932038835</v>
      </c>
    </row>
    <row r="313" spans="1:15" x14ac:dyDescent="0.2">
      <c r="A313" s="28" t="s">
        <v>262</v>
      </c>
      <c r="B313" s="52">
        <f>SUM('TTD_all data'!E1693:E1696)</f>
        <v>1292</v>
      </c>
      <c r="C313" s="1">
        <f>SUM('TTD_all data'!B1693:B1696)</f>
        <v>709</v>
      </c>
      <c r="D313" s="1">
        <f>SUM('TTD_all data'!C1693:C1696)</f>
        <v>3</v>
      </c>
      <c r="E313" s="1">
        <f t="shared" si="192"/>
        <v>712</v>
      </c>
      <c r="F313" s="4">
        <f>SUM('TTD_all data'!D1693:D1696)</f>
        <v>580</v>
      </c>
      <c r="G313" s="72">
        <f t="shared" si="193"/>
        <v>0.54876160990712075</v>
      </c>
      <c r="H313" s="72">
        <f t="shared" si="193"/>
        <v>2.3219814241486067E-3</v>
      </c>
      <c r="I313" s="72">
        <f t="shared" si="193"/>
        <v>0.55108359133126938</v>
      </c>
      <c r="J313" s="72">
        <f t="shared" ref="J313:J315" si="194">IFERROR(F313/$B313,"")</f>
        <v>0.44891640866873067</v>
      </c>
      <c r="K313" s="72">
        <f>B313/$B$316</f>
        <v>0.32364729458917835</v>
      </c>
      <c r="L313" s="52">
        <f>SUM('TTD_all data'!F1693:F1696)</f>
        <v>708</v>
      </c>
      <c r="M313" s="4">
        <f>SUM('TTD_all data'!G1693:G1696)</f>
        <v>584</v>
      </c>
      <c r="N313" s="72">
        <f>IFERROR(L313/B313,"")</f>
        <v>0.54798761609907121</v>
      </c>
      <c r="O313" s="72">
        <f>IFERROR(M313/B313,"")</f>
        <v>0.45201238390092879</v>
      </c>
    </row>
    <row r="314" spans="1:15" x14ac:dyDescent="0.2">
      <c r="A314" s="56" t="s">
        <v>263</v>
      </c>
      <c r="B314" s="52">
        <f>'TTD_all data'!E1697</f>
        <v>2329</v>
      </c>
      <c r="C314" s="1">
        <f>'TTD_all data'!B1697</f>
        <v>1349</v>
      </c>
      <c r="D314" s="1">
        <f>'TTD_all data'!C1697</f>
        <v>4</v>
      </c>
      <c r="E314" s="1">
        <f t="shared" si="192"/>
        <v>1353</v>
      </c>
      <c r="F314" s="4">
        <f>'TTD_all data'!D1697</f>
        <v>976</v>
      </c>
      <c r="G314" s="72">
        <f t="shared" si="193"/>
        <v>0.57921854873336198</v>
      </c>
      <c r="H314" s="72">
        <f t="shared" si="193"/>
        <v>1.7174753112924003E-3</v>
      </c>
      <c r="I314" s="72">
        <f>IFERROR(E314/$B314,"")</f>
        <v>0.58093602404465439</v>
      </c>
      <c r="J314" s="72">
        <f t="shared" si="194"/>
        <v>0.41906397595534567</v>
      </c>
      <c r="K314" s="72">
        <f>B314/$B$316</f>
        <v>0.58341683366733466</v>
      </c>
      <c r="L314" s="52">
        <f>'TTD_all data'!F1697</f>
        <v>1346</v>
      </c>
      <c r="M314" s="4">
        <f>'TTD_all data'!G1697</f>
        <v>983</v>
      </c>
      <c r="N314" s="72">
        <f>IFERROR(L314/B314,"")</f>
        <v>0.57793044224989265</v>
      </c>
      <c r="O314" s="72">
        <f>IFERROR(M314/B314,"")</f>
        <v>0.42206955775010735</v>
      </c>
    </row>
    <row r="315" spans="1:15" x14ac:dyDescent="0.2">
      <c r="A315" s="56" t="s">
        <v>264</v>
      </c>
      <c r="B315" s="52">
        <f>SUM('TTD_all data'!E1698:E1699)</f>
        <v>268</v>
      </c>
      <c r="C315" s="1">
        <f>SUM('TTD_all data'!B1698:B1699)</f>
        <v>177</v>
      </c>
      <c r="D315" s="1">
        <f>SUM('TTD_all data'!C1698:C1699)</f>
        <v>1</v>
      </c>
      <c r="E315" s="1">
        <f t="shared" si="192"/>
        <v>178</v>
      </c>
      <c r="F315" s="4">
        <f>SUM('TTD_all data'!D1698:D1699)</f>
        <v>90</v>
      </c>
      <c r="G315" s="72">
        <f t="shared" si="193"/>
        <v>0.66044776119402981</v>
      </c>
      <c r="H315" s="72">
        <f t="shared" si="193"/>
        <v>3.7313432835820895E-3</v>
      </c>
      <c r="I315" s="72">
        <f>IFERROR(E315/$B315,"")</f>
        <v>0.66417910447761197</v>
      </c>
      <c r="J315" s="72">
        <f t="shared" si="194"/>
        <v>0.33582089552238809</v>
      </c>
      <c r="K315" s="72">
        <f>B315/$B$316</f>
        <v>6.7134268537074146E-2</v>
      </c>
      <c r="L315" s="52">
        <f>SUM('TTD_all data'!F1698:F1699)</f>
        <v>177</v>
      </c>
      <c r="M315" s="4">
        <f>SUM('TTD_all data'!G1698:G1699)</f>
        <v>91</v>
      </c>
      <c r="N315" s="72">
        <f>IFERROR(L315/B315,"")</f>
        <v>0.66044776119402981</v>
      </c>
      <c r="O315" s="72">
        <f>IFERROR(M315/B315,"")</f>
        <v>0.33955223880597013</v>
      </c>
    </row>
    <row r="316" spans="1:15" x14ac:dyDescent="0.2">
      <c r="B316" s="52">
        <f>SUM(B312:B315)</f>
        <v>3992</v>
      </c>
    </row>
    <row r="317" spans="1:15" ht="12" customHeight="1" x14ac:dyDescent="0.2"/>
    <row r="318" spans="1:15" ht="15" x14ac:dyDescent="0.2">
      <c r="A318" s="27" t="s">
        <v>88</v>
      </c>
      <c r="B318" s="81" t="s">
        <v>238</v>
      </c>
      <c r="C318" s="82" t="s">
        <v>240</v>
      </c>
      <c r="D318" s="81" t="s">
        <v>242</v>
      </c>
      <c r="E318" s="98" t="s">
        <v>240</v>
      </c>
      <c r="F318" s="83" t="s">
        <v>241</v>
      </c>
      <c r="G318" s="94" t="s">
        <v>279</v>
      </c>
      <c r="H318" s="94" t="s">
        <v>280</v>
      </c>
      <c r="I318" s="94"/>
      <c r="J318" s="95" t="s">
        <v>275</v>
      </c>
      <c r="K318" s="94" t="s">
        <v>244</v>
      </c>
      <c r="L318" s="82" t="s">
        <v>243</v>
      </c>
      <c r="M318" s="83" t="s">
        <v>206</v>
      </c>
      <c r="N318" s="84" t="s">
        <v>235</v>
      </c>
      <c r="O318" s="83" t="s">
        <v>236</v>
      </c>
    </row>
    <row r="319" spans="1:15" x14ac:dyDescent="0.2">
      <c r="A319" s="56" t="s">
        <v>266</v>
      </c>
      <c r="B319" s="52">
        <f>SUM('TTD_all data'!E1703,'TTD_all data'!E1706)</f>
        <v>3971</v>
      </c>
      <c r="C319" s="1">
        <f>SUM('TTD_all data'!B1703,'TTD_all data'!B1706)</f>
        <v>2286</v>
      </c>
      <c r="D319" s="1">
        <f>SUM('TTD_all data'!C1703,'TTD_all data'!C1706)</f>
        <v>8</v>
      </c>
      <c r="E319" s="1">
        <f t="shared" ref="E319:E321" si="195">SUM(C319:D319)</f>
        <v>2294</v>
      </c>
      <c r="F319" s="4">
        <f>SUM('TTD_all data'!D1703,'TTD_all data'!D1706)</f>
        <v>1677</v>
      </c>
      <c r="G319" s="72">
        <f t="shared" ref="G319:I321" si="196">IFERROR(C319/$B319,"")</f>
        <v>0.57567363384537895</v>
      </c>
      <c r="H319" s="72">
        <f>ROUNDUP(IFERROR(D319/$B319,""),2)</f>
        <v>0.01</v>
      </c>
      <c r="I319" s="72">
        <f>IFERROR(E319/$B319,"")</f>
        <v>0.57768823973810124</v>
      </c>
      <c r="J319" s="72">
        <f>IFERROR(F319/$B319,"")</f>
        <v>0.42231176026189876</v>
      </c>
      <c r="K319" s="72">
        <f>B319/$B$322</f>
        <v>0.99473947895791581</v>
      </c>
      <c r="L319" s="52">
        <f>SUM('TTD_all data'!F1703,'TTD_all data'!F1706)</f>
        <v>2282</v>
      </c>
      <c r="M319" s="80">
        <f>SUM('TTD_all data'!G1703,'TTD_all data'!G1706)</f>
        <v>1689</v>
      </c>
      <c r="N319" s="72">
        <f>IFERROR(L319/B319,"")</f>
        <v>0.57466633089901786</v>
      </c>
      <c r="O319" s="72">
        <f>IFERROR(M319/B319,"")</f>
        <v>0.42533366910098214</v>
      </c>
    </row>
    <row r="320" spans="1:15" x14ac:dyDescent="0.2">
      <c r="A320" s="28" t="s">
        <v>268</v>
      </c>
      <c r="B320" s="52">
        <f>'TTD_all data'!E1704</f>
        <v>1</v>
      </c>
      <c r="C320" s="1">
        <f>'TTD_all data'!B1704</f>
        <v>0</v>
      </c>
      <c r="D320" s="1">
        <f>'TTD_all data'!C1704</f>
        <v>0</v>
      </c>
      <c r="E320" s="1">
        <f t="shared" si="195"/>
        <v>0</v>
      </c>
      <c r="F320" s="4">
        <f>'TTD_all data'!D1704</f>
        <v>1</v>
      </c>
      <c r="G320" s="72">
        <f t="shared" si="196"/>
        <v>0</v>
      </c>
      <c r="H320" s="72">
        <f t="shared" si="196"/>
        <v>0</v>
      </c>
      <c r="I320" s="72">
        <f t="shared" si="196"/>
        <v>0</v>
      </c>
      <c r="J320" s="72">
        <f t="shared" ref="J320:J321" si="197">IFERROR(F320/$B320,"")</f>
        <v>1</v>
      </c>
      <c r="K320" s="72">
        <f>B320/$B$322</f>
        <v>2.50501002004008E-4</v>
      </c>
      <c r="L320" s="52">
        <f>'TTD_all data'!F1704</f>
        <v>0</v>
      </c>
      <c r="M320" s="4">
        <f>'TTD_all data'!G1704</f>
        <v>1</v>
      </c>
      <c r="N320" s="72">
        <f>IFERROR(L320/B320,"")</f>
        <v>0</v>
      </c>
      <c r="O320" s="72">
        <f>IFERROR(M320/B320,"")</f>
        <v>1</v>
      </c>
    </row>
    <row r="321" spans="1:15" x14ac:dyDescent="0.2">
      <c r="A321" s="56" t="s">
        <v>267</v>
      </c>
      <c r="B321" s="52">
        <f>SUM('TTD_all data'!E1705,'TTD_all data'!E1707)</f>
        <v>20</v>
      </c>
      <c r="C321" s="1">
        <f>SUM('TTD_all data'!B1705,'TTD_all data'!B1707)</f>
        <v>2</v>
      </c>
      <c r="D321" s="1">
        <f>SUM('TTD_all data'!C1705,'TTD_all data'!C1707)</f>
        <v>0</v>
      </c>
      <c r="E321" s="1">
        <f t="shared" si="195"/>
        <v>2</v>
      </c>
      <c r="F321" s="4">
        <f>SUM('TTD_all data'!D1705,'TTD_all data'!D1707)</f>
        <v>18</v>
      </c>
      <c r="G321" s="72">
        <f t="shared" si="196"/>
        <v>0.1</v>
      </c>
      <c r="H321" s="72">
        <f t="shared" si="196"/>
        <v>0</v>
      </c>
      <c r="I321" s="72">
        <f>IFERROR(E321/$B321,"")</f>
        <v>0.1</v>
      </c>
      <c r="J321" s="72">
        <f t="shared" si="197"/>
        <v>0.9</v>
      </c>
      <c r="K321" s="72">
        <f>B321/$B$322</f>
        <v>5.0100200400801601E-3</v>
      </c>
      <c r="L321" s="52">
        <f>SUM('TTD_all data'!F1705,'TTD_all data'!F1707)</f>
        <v>2</v>
      </c>
      <c r="M321" s="4">
        <f>SUM('TTD_all data'!G1705,'TTD_all data'!G1707)</f>
        <v>18</v>
      </c>
      <c r="N321" s="72">
        <f>IFERROR(L321/B321,"")</f>
        <v>0.1</v>
      </c>
      <c r="O321" s="72">
        <f>IFERROR(M321/B321,"")</f>
        <v>0.9</v>
      </c>
    </row>
    <row r="322" spans="1:15" x14ac:dyDescent="0.2">
      <c r="B322" s="52">
        <f>SUM(B319:B321)</f>
        <v>3992</v>
      </c>
    </row>
    <row r="323" spans="1:15" ht="15" x14ac:dyDescent="0.2">
      <c r="A323" s="27" t="s">
        <v>82</v>
      </c>
      <c r="B323" s="81" t="s">
        <v>238</v>
      </c>
      <c r="C323" s="82" t="s">
        <v>240</v>
      </c>
      <c r="D323" s="81" t="s">
        <v>242</v>
      </c>
      <c r="E323" s="98" t="s">
        <v>240</v>
      </c>
      <c r="F323" s="83" t="s">
        <v>241</v>
      </c>
      <c r="G323" s="94" t="s">
        <v>279</v>
      </c>
      <c r="H323" s="94" t="s">
        <v>280</v>
      </c>
      <c r="I323" s="94"/>
      <c r="J323" s="95" t="s">
        <v>275</v>
      </c>
      <c r="K323" s="94" t="s">
        <v>244</v>
      </c>
      <c r="L323" s="82" t="s">
        <v>243</v>
      </c>
      <c r="M323" s="83" t="s">
        <v>206</v>
      </c>
      <c r="N323" s="84" t="s">
        <v>235</v>
      </c>
      <c r="O323" s="83" t="s">
        <v>236</v>
      </c>
    </row>
    <row r="324" spans="1:15" x14ac:dyDescent="0.2">
      <c r="A324" s="56" t="s">
        <v>272</v>
      </c>
      <c r="B324" s="52">
        <f>SUM('TTD_all data'!E1710:E1712)</f>
        <v>532</v>
      </c>
      <c r="C324" s="1">
        <f>SUM('TTD_all data'!B1710:B1712)</f>
        <v>242</v>
      </c>
      <c r="D324" s="1">
        <f>SUM('TTD_all data'!C1710:C1712)</f>
        <v>3</v>
      </c>
      <c r="E324" s="1">
        <f t="shared" ref="E324:E327" si="198">SUM(C324:D324)</f>
        <v>245</v>
      </c>
      <c r="F324" s="4">
        <f>SUM('TTD_all data'!D1710:D1712)</f>
        <v>287</v>
      </c>
      <c r="G324" s="72">
        <f t="shared" ref="G324:I327" si="199">IFERROR(C324/$B324,"")</f>
        <v>0.45488721804511278</v>
      </c>
      <c r="H324" s="72">
        <f t="shared" si="199"/>
        <v>5.6390977443609019E-3</v>
      </c>
      <c r="I324" s="72">
        <f>IFERROR(E324/$B324,"")</f>
        <v>0.46052631578947367</v>
      </c>
      <c r="J324" s="72">
        <f>IFERROR(F324/$B324,"")</f>
        <v>0.53947368421052633</v>
      </c>
      <c r="K324" s="72">
        <f>B324/$B$328</f>
        <v>0.13326653306613226</v>
      </c>
      <c r="L324" s="52">
        <f>SUM('TTD_all data'!F1710:F1712)</f>
        <v>241</v>
      </c>
      <c r="M324" s="80">
        <f>SUM('TTD_all data'!G1710:G1712)</f>
        <v>291</v>
      </c>
      <c r="N324" s="72">
        <f>IFERROR(L324/B324,"")</f>
        <v>0.45300751879699247</v>
      </c>
      <c r="O324" s="72">
        <f>IFERROR(M324/B324,"")</f>
        <v>0.54699248120300747</v>
      </c>
    </row>
    <row r="325" spans="1:15" x14ac:dyDescent="0.2">
      <c r="A325" s="28" t="s">
        <v>269</v>
      </c>
      <c r="B325" s="52">
        <f>SUM('TTD_all data'!E1713:E1714)</f>
        <v>768</v>
      </c>
      <c r="C325" s="1">
        <f>SUM('TTD_all data'!B1713:B1714)</f>
        <v>512</v>
      </c>
      <c r="D325" s="1">
        <f>SUM('TTD_all data'!C1713:C1714)</f>
        <v>1</v>
      </c>
      <c r="E325" s="1">
        <f t="shared" si="198"/>
        <v>513</v>
      </c>
      <c r="F325" s="4">
        <f>SUM('TTD_all data'!D1713:D1714)</f>
        <v>255</v>
      </c>
      <c r="G325" s="72">
        <f t="shared" si="199"/>
        <v>0.66666666666666663</v>
      </c>
      <c r="H325" s="72">
        <f t="shared" si="199"/>
        <v>1.3020833333333333E-3</v>
      </c>
      <c r="I325" s="72">
        <f t="shared" si="199"/>
        <v>0.66796875</v>
      </c>
      <c r="J325" s="72">
        <f t="shared" ref="J325:J327" si="200">IFERROR(F325/$B325,"")</f>
        <v>0.33203125</v>
      </c>
      <c r="K325" s="72">
        <f>B325/$B$328</f>
        <v>0.19238476953907815</v>
      </c>
      <c r="L325" s="52">
        <f>SUM('TTD_all data'!F1713:F1714)</f>
        <v>512</v>
      </c>
      <c r="M325" s="4">
        <f>SUM('TTD_all data'!G1713:G1714)</f>
        <v>256</v>
      </c>
      <c r="N325" s="72">
        <f>IFERROR(L325/B325,"")</f>
        <v>0.66666666666666663</v>
      </c>
      <c r="O325" s="72">
        <f>IFERROR(M325/B325,"")</f>
        <v>0.33333333333333331</v>
      </c>
    </row>
    <row r="326" spans="1:15" x14ac:dyDescent="0.2">
      <c r="A326" s="56" t="s">
        <v>270</v>
      </c>
      <c r="B326" s="52">
        <f>SUM('TTD_all data'!E1715)</f>
        <v>1316</v>
      </c>
      <c r="C326" s="1">
        <f>SUM('TTD_all data'!B1715)</f>
        <v>767</v>
      </c>
      <c r="D326" s="1">
        <f>SUM('TTD_all data'!C1715)</f>
        <v>3</v>
      </c>
      <c r="E326" s="1">
        <f t="shared" si="198"/>
        <v>770</v>
      </c>
      <c r="F326" s="4">
        <f>SUM('TTD_all data'!D1715)</f>
        <v>546</v>
      </c>
      <c r="G326" s="72">
        <f t="shared" si="199"/>
        <v>0.58282674772036469</v>
      </c>
      <c r="H326" s="72">
        <f>ROUNDUP(IFERROR(D326/$B326,""),2)</f>
        <v>0.01</v>
      </c>
      <c r="I326" s="72">
        <f>IFERROR(E326/$B326,"")</f>
        <v>0.58510638297872342</v>
      </c>
      <c r="J326" s="72">
        <f t="shared" si="200"/>
        <v>0.41489361702127658</v>
      </c>
      <c r="K326" s="72">
        <f>B326/$B$328</f>
        <v>0.32965931863727455</v>
      </c>
      <c r="L326" s="52">
        <f>SUM('TTD_all data'!F1715)</f>
        <v>766</v>
      </c>
      <c r="M326" s="4">
        <f>SUM('TTD_all data'!G1715)</f>
        <v>550</v>
      </c>
      <c r="N326" s="72">
        <f>IFERROR(L326/B326,"")</f>
        <v>0.58206686930091189</v>
      </c>
      <c r="O326" s="72">
        <f>IFERROR(M326/B326,"")</f>
        <v>0.41793313069908816</v>
      </c>
    </row>
    <row r="327" spans="1:15" x14ac:dyDescent="0.2">
      <c r="A327" s="56" t="s">
        <v>271</v>
      </c>
      <c r="B327" s="52">
        <f>SUM('TTD_all data'!E1716:E1717)</f>
        <v>1376</v>
      </c>
      <c r="C327" s="1">
        <f>SUM('TTD_all data'!B1716:B1717)</f>
        <v>767</v>
      </c>
      <c r="D327" s="1">
        <f>SUM('TTD_all data'!C1716:C1717)</f>
        <v>1</v>
      </c>
      <c r="E327" s="1">
        <f t="shared" si="198"/>
        <v>768</v>
      </c>
      <c r="F327" s="4">
        <f>SUM('TTD_all data'!D1716:D1717)</f>
        <v>608</v>
      </c>
      <c r="G327" s="72">
        <f t="shared" si="199"/>
        <v>0.55741279069767447</v>
      </c>
      <c r="H327" s="72">
        <f t="shared" si="199"/>
        <v>7.2674418604651162E-4</v>
      </c>
      <c r="I327" s="72">
        <f>IFERROR(E327/$B327,"")</f>
        <v>0.55813953488372092</v>
      </c>
      <c r="J327" s="72">
        <f t="shared" si="200"/>
        <v>0.44186046511627908</v>
      </c>
      <c r="K327" s="72">
        <f>B327/$B$328</f>
        <v>0.34468937875751504</v>
      </c>
      <c r="L327" s="52">
        <f>SUM('TTD_all data'!F1716:F1717)</f>
        <v>765</v>
      </c>
      <c r="M327" s="4">
        <f>SUM('TTD_all data'!G1716:G1717)</f>
        <v>611</v>
      </c>
      <c r="N327" s="72">
        <f>IFERROR(L327/B327,"")</f>
        <v>0.55595930232558144</v>
      </c>
      <c r="O327" s="72">
        <f>IFERROR(M327/B327,"")</f>
        <v>0.44404069767441862</v>
      </c>
    </row>
    <row r="328" spans="1:15" x14ac:dyDescent="0.2">
      <c r="B328" s="52">
        <f>SUM(B324:B327)</f>
        <v>3992</v>
      </c>
    </row>
    <row r="329" spans="1:15" ht="15" x14ac:dyDescent="0.2">
      <c r="A329" s="27" t="s">
        <v>72</v>
      </c>
      <c r="B329" s="81" t="s">
        <v>238</v>
      </c>
      <c r="C329" s="82" t="s">
        <v>240</v>
      </c>
      <c r="D329" s="81" t="s">
        <v>242</v>
      </c>
      <c r="E329" s="98" t="s">
        <v>240</v>
      </c>
      <c r="F329" s="83" t="s">
        <v>241</v>
      </c>
      <c r="G329" s="94" t="s">
        <v>279</v>
      </c>
      <c r="H329" s="94" t="s">
        <v>280</v>
      </c>
      <c r="I329" s="94"/>
      <c r="J329" s="95" t="s">
        <v>275</v>
      </c>
      <c r="K329" s="94" t="s">
        <v>244</v>
      </c>
      <c r="L329" s="82" t="s">
        <v>243</v>
      </c>
      <c r="M329" s="83" t="s">
        <v>206</v>
      </c>
      <c r="N329" s="84" t="s">
        <v>235</v>
      </c>
      <c r="O329" s="83" t="s">
        <v>236</v>
      </c>
    </row>
    <row r="330" spans="1:15" x14ac:dyDescent="0.2">
      <c r="A330" s="85" t="s">
        <v>226</v>
      </c>
      <c r="B330" s="52">
        <f>SUM('TTD_all data'!E1725:E1728,'TTD_all data'!E1730)</f>
        <v>3286</v>
      </c>
      <c r="C330" s="1">
        <f>SUM('TTD_all data'!B1725:B1728,'TTD_all data'!B1730)</f>
        <v>1906</v>
      </c>
      <c r="D330" s="1">
        <f>SUM('TTD_all data'!C1725:C1728,'TTD_all data'!C1730)</f>
        <v>7</v>
      </c>
      <c r="E330" s="1">
        <f t="shared" ref="E330:E334" si="201">SUM(C330:D330)</f>
        <v>1913</v>
      </c>
      <c r="F330" s="4">
        <f>SUM('TTD_all data'!D1725:D1728,'TTD_all data'!D1730)</f>
        <v>1373</v>
      </c>
      <c r="G330" s="72">
        <f t="shared" ref="G330:I334" si="202">IFERROR(C330/$B330,"")</f>
        <v>0.58003651856360317</v>
      </c>
      <c r="H330" s="72">
        <f t="shared" si="202"/>
        <v>2.1302495435179549E-3</v>
      </c>
      <c r="I330" s="72">
        <f>IFERROR(E330/$B330,"")</f>
        <v>0.58216676810712109</v>
      </c>
      <c r="J330" s="72">
        <f>IFERROR(F330/$B330,"")</f>
        <v>0.41783323189287885</v>
      </c>
      <c r="K330" s="72">
        <f>B330/$B$335</f>
        <v>0.82314629258517036</v>
      </c>
      <c r="L330" s="52">
        <f>SUM('TTD_all data'!F1725:F1728,'TTD_all data'!F1730)</f>
        <v>1902</v>
      </c>
      <c r="M330" s="80">
        <f>SUM('TTD_all data'!G1725:G1728,'TTD_all data'!G1730)</f>
        <v>1384</v>
      </c>
      <c r="N330" s="72">
        <f>IFERROR(L330/B330,"")</f>
        <v>0.57881923311016437</v>
      </c>
      <c r="O330" s="72">
        <f>IFERROR(M330/B330,"")</f>
        <v>0.42118076688983569</v>
      </c>
    </row>
    <row r="331" spans="1:15" x14ac:dyDescent="0.2">
      <c r="A331" s="86" t="s">
        <v>227</v>
      </c>
      <c r="B331" s="52">
        <f>SUM('TTD_all data'!E1721:E1724,'TTD_all data'!E1729,'TTD_all data'!E1731)</f>
        <v>406</v>
      </c>
      <c r="C331" s="1">
        <f>SUM('TTD_all data'!B1721:B1724,'TTD_all data'!B1729,'TTD_all data'!B1731)</f>
        <v>240</v>
      </c>
      <c r="D331" s="1">
        <f>SUM('TTD_all data'!C1721:C1724,'TTD_all data'!C1729,'TTD_all data'!C1731)</f>
        <v>0</v>
      </c>
      <c r="E331" s="1">
        <f t="shared" si="201"/>
        <v>240</v>
      </c>
      <c r="F331" s="4">
        <f>SUM('TTD_all data'!D1721:D1724,'TTD_all data'!D1729,'TTD_all data'!D1731)</f>
        <v>166</v>
      </c>
      <c r="G331" s="72">
        <f t="shared" si="202"/>
        <v>0.59113300492610843</v>
      </c>
      <c r="H331" s="72">
        <f t="shared" si="202"/>
        <v>0</v>
      </c>
      <c r="I331" s="72">
        <f t="shared" si="202"/>
        <v>0.59113300492610843</v>
      </c>
      <c r="J331" s="72">
        <f t="shared" ref="J331:J333" si="203">IFERROR(F331/$B331,"")</f>
        <v>0.40886699507389163</v>
      </c>
      <c r="K331" s="72">
        <f>B331/$B$335</f>
        <v>0.10170340681362726</v>
      </c>
      <c r="L331" s="52">
        <f>SUM('TTD_all data'!F1721:F1724,'TTD_all data'!F1729,'TTD_all data'!F1731)</f>
        <v>240</v>
      </c>
      <c r="M331" s="4">
        <f>SUM('TTD_all data'!G1721:G1724,'TTD_all data'!G1729,'TTD_all data'!G1731)</f>
        <v>166</v>
      </c>
      <c r="N331" s="72">
        <f>IFERROR(L331/B331,"")</f>
        <v>0.59113300492610843</v>
      </c>
      <c r="O331" s="72">
        <f>IFERROR(M331/B331,"")</f>
        <v>0.40886699507389163</v>
      </c>
    </row>
    <row r="332" spans="1:15" x14ac:dyDescent="0.2">
      <c r="A332" s="87" t="s">
        <v>57</v>
      </c>
      <c r="B332" s="52">
        <f>SUM('TTD_all data'!E1720,'TTD_all data'!E1733)</f>
        <v>100</v>
      </c>
      <c r="C332" s="1">
        <f>SUM('TTD_all data'!B1720,'TTD_all data'!B1733)</f>
        <v>59</v>
      </c>
      <c r="D332" s="1">
        <f>SUM('TTD_all data'!C1720,'TTD_all data'!C1733)</f>
        <v>0</v>
      </c>
      <c r="E332" s="1">
        <f t="shared" si="201"/>
        <v>59</v>
      </c>
      <c r="F332" s="4">
        <f>SUM('TTD_all data'!D1720,'TTD_all data'!D1733)</f>
        <v>41</v>
      </c>
      <c r="G332" s="72">
        <f t="shared" si="202"/>
        <v>0.59</v>
      </c>
      <c r="H332" s="72">
        <f t="shared" si="202"/>
        <v>0</v>
      </c>
      <c r="I332" s="72">
        <f>IFERROR(E332/$B332,"")</f>
        <v>0.59</v>
      </c>
      <c r="J332" s="72">
        <f t="shared" si="203"/>
        <v>0.41</v>
      </c>
      <c r="K332" s="72">
        <f>B332/$B$335</f>
        <v>2.5050100200400802E-2</v>
      </c>
      <c r="L332" s="52">
        <f>SUM('TTD_all data'!F1720,'TTD_all data'!F1733)</f>
        <v>59</v>
      </c>
      <c r="M332" s="4">
        <f>SUM('TTD_all data'!G1720,'TTD_all data'!G1733)</f>
        <v>41</v>
      </c>
      <c r="N332" s="72">
        <f>IFERROR(L332/B332,"")</f>
        <v>0.59</v>
      </c>
      <c r="O332" s="72">
        <f>IFERROR(M332/B332,"")</f>
        <v>0.41</v>
      </c>
    </row>
    <row r="333" spans="1:15" x14ac:dyDescent="0.2">
      <c r="A333" s="88" t="s">
        <v>228</v>
      </c>
      <c r="B333" s="52">
        <f>SUM('TTD_all data'!E1732,'TTD_all data'!E1734:E1739)</f>
        <v>85</v>
      </c>
      <c r="C333" s="1">
        <f>SUM('TTD_all data'!B1732,'TTD_all data'!B1734:B1739)</f>
        <v>59</v>
      </c>
      <c r="D333" s="1">
        <f>SUM('TTD_all data'!C1732,'TTD_all data'!C1734:C1739)</f>
        <v>0</v>
      </c>
      <c r="E333" s="1">
        <f t="shared" si="201"/>
        <v>59</v>
      </c>
      <c r="F333" s="4">
        <f>SUM('TTD_all data'!D1732,'TTD_all data'!D1734:D1739)</f>
        <v>26</v>
      </c>
      <c r="G333" s="72">
        <f t="shared" si="202"/>
        <v>0.69411764705882351</v>
      </c>
      <c r="H333" s="72">
        <f t="shared" si="202"/>
        <v>0</v>
      </c>
      <c r="I333" s="72">
        <f>IFERROR(E333/$B333,"")</f>
        <v>0.69411764705882351</v>
      </c>
      <c r="J333" s="72">
        <f t="shared" si="203"/>
        <v>0.30588235294117649</v>
      </c>
      <c r="K333" s="72">
        <f>B333/$B$335</f>
        <v>2.1292585170340682E-2</v>
      </c>
      <c r="L333" s="52">
        <f>SUM('TTD_all data'!F1732,'TTD_all data'!F1734:F1739)</f>
        <v>59</v>
      </c>
      <c r="M333" s="4">
        <f>SUM('TTD_all data'!G1732,'TTD_all data'!G1734:G1739)</f>
        <v>26</v>
      </c>
      <c r="N333" s="72">
        <f>IFERROR(L333/B333,"")</f>
        <v>0.69411764705882351</v>
      </c>
      <c r="O333" s="72">
        <f>IFERROR(M333/B333,"")</f>
        <v>0.30588235294117649</v>
      </c>
    </row>
    <row r="334" spans="1:15" x14ac:dyDescent="0.2">
      <c r="A334" s="53" t="s">
        <v>0</v>
      </c>
      <c r="B334" s="52">
        <f>SUM('TTD_all data'!E1740:E1741)</f>
        <v>115</v>
      </c>
      <c r="C334" s="1">
        <f>SUM('TTD_all data'!B1740:B1741)</f>
        <v>24</v>
      </c>
      <c r="D334" s="1">
        <f>SUM('TTD_all data'!C1740:C1741)</f>
        <v>1</v>
      </c>
      <c r="E334" s="1">
        <f t="shared" si="201"/>
        <v>25</v>
      </c>
      <c r="F334" s="4">
        <f>SUM('TTD_all data'!D1740:D1741)</f>
        <v>90</v>
      </c>
      <c r="G334" s="72">
        <f t="shared" si="202"/>
        <v>0.20869565217391303</v>
      </c>
      <c r="H334" s="72">
        <f t="shared" si="202"/>
        <v>8.6956521739130436E-3</v>
      </c>
      <c r="I334" s="72">
        <f>IFERROR(E334/$B334,"")</f>
        <v>0.21739130434782608</v>
      </c>
      <c r="J334" s="72">
        <f t="shared" ref="J334" si="204">IFERROR(F334/$B334,"")</f>
        <v>0.78260869565217395</v>
      </c>
      <c r="K334" s="72">
        <f>B334/$B$335</f>
        <v>2.8807615230460923E-2</v>
      </c>
      <c r="L334" s="52">
        <f>SUM('TTD_all data'!F1740:F1741)</f>
        <v>24</v>
      </c>
      <c r="M334" s="4">
        <f>SUM('TTD_all data'!G1740:G1741)</f>
        <v>91</v>
      </c>
      <c r="N334" s="72">
        <f>IFERROR(L334/B334,"")</f>
        <v>0.20869565217391303</v>
      </c>
      <c r="O334" s="72">
        <f>IFERROR(M334/B334,"")</f>
        <v>0.79130434782608694</v>
      </c>
    </row>
    <row r="335" spans="1:15" x14ac:dyDescent="0.2">
      <c r="B335" s="52">
        <f>SUM(B330:B334)</f>
        <v>3992</v>
      </c>
    </row>
    <row r="336" spans="1:15" ht="15" x14ac:dyDescent="0.2">
      <c r="A336" s="27" t="s">
        <v>49</v>
      </c>
      <c r="B336" s="81" t="s">
        <v>238</v>
      </c>
      <c r="C336" s="82" t="s">
        <v>240</v>
      </c>
      <c r="D336" s="81" t="s">
        <v>242</v>
      </c>
      <c r="E336" s="98" t="s">
        <v>240</v>
      </c>
      <c r="F336" s="83" t="s">
        <v>241</v>
      </c>
      <c r="G336" s="94" t="s">
        <v>279</v>
      </c>
      <c r="H336" s="94" t="s">
        <v>280</v>
      </c>
      <c r="I336" s="94"/>
      <c r="J336" s="95" t="s">
        <v>275</v>
      </c>
      <c r="K336" s="94" t="s">
        <v>244</v>
      </c>
      <c r="L336" s="82" t="s">
        <v>243</v>
      </c>
      <c r="M336" s="83" t="s">
        <v>206</v>
      </c>
      <c r="N336" s="84" t="s">
        <v>235</v>
      </c>
      <c r="O336" s="83" t="s">
        <v>236</v>
      </c>
    </row>
    <row r="337" spans="1:15" x14ac:dyDescent="0.2">
      <c r="A337" s="56" t="s">
        <v>229</v>
      </c>
      <c r="B337" s="52">
        <f>'TTD_all data'!E1744</f>
        <v>1722</v>
      </c>
      <c r="C337" s="1">
        <f>'TTD_all data'!B1744</f>
        <v>975</v>
      </c>
      <c r="D337" s="1">
        <f>'TTD_all data'!C1744</f>
        <v>2</v>
      </c>
      <c r="E337" s="1">
        <f t="shared" ref="E337:E339" si="205">SUM(C337:D337)</f>
        <v>977</v>
      </c>
      <c r="F337" s="4">
        <f>'TTD_all data'!D1744</f>
        <v>745</v>
      </c>
      <c r="G337" s="72">
        <f t="shared" ref="G337:I339" si="206">IFERROR(C337/$B337,"")</f>
        <v>0.56620209059233451</v>
      </c>
      <c r="H337" s="72">
        <f t="shared" si="206"/>
        <v>1.1614401858304297E-3</v>
      </c>
      <c r="I337" s="72">
        <f>IFERROR(E337/$B337,"")</f>
        <v>0.56736353077816493</v>
      </c>
      <c r="J337" s="72">
        <f>IFERROR(F337/$B337,"")</f>
        <v>0.43263646922183507</v>
      </c>
      <c r="K337" s="72">
        <f>B337/$B$340</f>
        <v>0.43136272545090182</v>
      </c>
      <c r="L337" s="52">
        <f>'TTD_all data'!F1744</f>
        <v>973</v>
      </c>
      <c r="M337" s="80">
        <f>'TTD_all data'!G1744</f>
        <v>749</v>
      </c>
      <c r="N337" s="72">
        <f>IFERROR(L337/B337,"")</f>
        <v>0.56504065040650409</v>
      </c>
      <c r="O337" s="72">
        <f>IFERROR(M337/B337,"")</f>
        <v>0.43495934959349591</v>
      </c>
    </row>
    <row r="338" spans="1:15" x14ac:dyDescent="0.2">
      <c r="A338" s="28" t="s">
        <v>230</v>
      </c>
      <c r="B338" s="52">
        <f>'TTD_all data'!E1745</f>
        <v>2051</v>
      </c>
      <c r="C338" s="1">
        <f>'TTD_all data'!B1745</f>
        <v>1192</v>
      </c>
      <c r="D338" s="1">
        <f>'TTD_all data'!C1745</f>
        <v>5</v>
      </c>
      <c r="E338" s="1">
        <f t="shared" si="205"/>
        <v>1197</v>
      </c>
      <c r="F338" s="4">
        <f>'TTD_all data'!D1745</f>
        <v>854</v>
      </c>
      <c r="G338" s="72">
        <f t="shared" si="206"/>
        <v>0.58117991223793275</v>
      </c>
      <c r="H338" s="72">
        <f t="shared" si="206"/>
        <v>2.4378352023403218E-3</v>
      </c>
      <c r="I338" s="72">
        <f t="shared" si="206"/>
        <v>0.58361774744027306</v>
      </c>
      <c r="J338" s="72">
        <f t="shared" ref="J338:J339" si="207">IFERROR(F338/$B338,"")</f>
        <v>0.41638225255972694</v>
      </c>
      <c r="K338" s="72">
        <f>B338/$B$340</f>
        <v>0.5137775551102205</v>
      </c>
      <c r="L338" s="52">
        <f>'TTD_all data'!F1745</f>
        <v>1190</v>
      </c>
      <c r="M338" s="4">
        <f>'TTD_all data'!G1745</f>
        <v>861</v>
      </c>
      <c r="N338" s="72">
        <f>IFERROR(L338/B338,"")</f>
        <v>0.58020477815699656</v>
      </c>
      <c r="O338" s="72">
        <f>IFERROR(M338/B338,"")</f>
        <v>0.41979522184300339</v>
      </c>
    </row>
    <row r="339" spans="1:15" x14ac:dyDescent="0.2">
      <c r="A339" s="56" t="s">
        <v>209</v>
      </c>
      <c r="B339" s="52">
        <f>SUM('TTD_all data'!E1746:E1749)</f>
        <v>219</v>
      </c>
      <c r="C339" s="1">
        <f>SUM('TTD_all data'!B1746:B1749)</f>
        <v>121</v>
      </c>
      <c r="D339" s="1">
        <f>SUM('TTD_all data'!C1746:C1749)</f>
        <v>1</v>
      </c>
      <c r="E339" s="1">
        <f t="shared" si="205"/>
        <v>122</v>
      </c>
      <c r="F339" s="4">
        <f>SUM('TTD_all data'!D1746:D1749)</f>
        <v>97</v>
      </c>
      <c r="G339" s="72">
        <f t="shared" si="206"/>
        <v>0.55251141552511418</v>
      </c>
      <c r="H339" s="72">
        <f>ROUNDUP(IFERROR(D339/$B339,""),2)</f>
        <v>0.01</v>
      </c>
      <c r="I339" s="72">
        <f>IFERROR(E339/$B339,"")</f>
        <v>0.55707762557077622</v>
      </c>
      <c r="J339" s="72">
        <f t="shared" si="207"/>
        <v>0.44292237442922372</v>
      </c>
      <c r="K339" s="72">
        <f>B339/$B$340</f>
        <v>5.4859719438877755E-2</v>
      </c>
      <c r="L339" s="52">
        <f>SUM('TTD_all data'!F1746:F1749)</f>
        <v>121</v>
      </c>
      <c r="M339" s="4">
        <f>SUM('TTD_all data'!G1746:G1749)</f>
        <v>98</v>
      </c>
      <c r="N339" s="72">
        <f>IFERROR(L339/B339,"")</f>
        <v>0.55251141552511418</v>
      </c>
      <c r="O339" s="72">
        <f>IFERROR(M339/B339,"")</f>
        <v>0.44748858447488582</v>
      </c>
    </row>
    <row r="340" spans="1:15" x14ac:dyDescent="0.2">
      <c r="B340" s="52">
        <f>SUM(B337:B339)</f>
        <v>3992</v>
      </c>
    </row>
    <row r="342" spans="1:15" ht="15" x14ac:dyDescent="0.2">
      <c r="A342" s="27" t="s">
        <v>34</v>
      </c>
      <c r="B342" s="81" t="s">
        <v>238</v>
      </c>
      <c r="C342" s="82" t="s">
        <v>240</v>
      </c>
      <c r="D342" s="81" t="s">
        <v>242</v>
      </c>
      <c r="E342" s="98" t="s">
        <v>240</v>
      </c>
      <c r="F342" s="83" t="s">
        <v>241</v>
      </c>
      <c r="G342" s="94" t="s">
        <v>279</v>
      </c>
      <c r="H342" s="94" t="s">
        <v>280</v>
      </c>
      <c r="I342" s="94"/>
      <c r="J342" s="95" t="s">
        <v>275</v>
      </c>
      <c r="K342" s="94" t="s">
        <v>244</v>
      </c>
      <c r="L342" s="82" t="s">
        <v>243</v>
      </c>
      <c r="M342" s="83" t="s">
        <v>206</v>
      </c>
      <c r="N342" s="84" t="s">
        <v>235</v>
      </c>
      <c r="O342" s="83" t="s">
        <v>236</v>
      </c>
    </row>
    <row r="343" spans="1:15" x14ac:dyDescent="0.2">
      <c r="A343" s="59" t="s">
        <v>33</v>
      </c>
      <c r="B343" s="52">
        <f>'TTD_all data'!E1752</f>
        <v>0</v>
      </c>
      <c r="C343" s="1">
        <f>'TTD_all data'!B1752</f>
        <v>0</v>
      </c>
      <c r="D343" s="1">
        <f>'TTD_all data'!C1752</f>
        <v>0</v>
      </c>
      <c r="E343" s="1">
        <f t="shared" ref="E343:E351" si="208">SUM(C343:D343)</f>
        <v>0</v>
      </c>
      <c r="F343" s="4">
        <f>'TTD_all data'!D1752</f>
        <v>0</v>
      </c>
      <c r="G343" s="72" t="str">
        <f t="shared" ref="G343:G351" si="209">IFERROR(C343/$B343,"")</f>
        <v/>
      </c>
      <c r="H343" s="72" t="str">
        <f t="shared" ref="H343:I351" si="210">IFERROR(D343/$B343,"")</f>
        <v/>
      </c>
      <c r="I343" s="72" t="str">
        <f>IFERROR(E343/$B343,"")</f>
        <v/>
      </c>
      <c r="J343" s="72" t="str">
        <f>IFERROR(F343/$B343,"")</f>
        <v/>
      </c>
      <c r="K343" s="72">
        <f t="shared" ref="K343:K351" si="211">B343/$B$352</f>
        <v>0</v>
      </c>
      <c r="L343" s="52">
        <f>'TTD_all data'!F1752</f>
        <v>0</v>
      </c>
      <c r="M343" s="80">
        <f>'TTD_all data'!G1752</f>
        <v>0</v>
      </c>
      <c r="N343" s="72" t="str">
        <f t="shared" ref="N343:N351" si="212">IFERROR(L343/B343,"")</f>
        <v/>
      </c>
      <c r="O343" s="72" t="str">
        <f t="shared" ref="O343:O351" si="213">IFERROR(M343/B343,"")</f>
        <v/>
      </c>
    </row>
    <row r="344" spans="1:15" x14ac:dyDescent="0.2">
      <c r="A344" s="28" t="s">
        <v>32</v>
      </c>
      <c r="B344" s="52">
        <f>'TTD_all data'!E1753</f>
        <v>0</v>
      </c>
      <c r="C344" s="1">
        <f>'TTD_all data'!B1753</f>
        <v>0</v>
      </c>
      <c r="D344" s="1">
        <f>'TTD_all data'!C1753</f>
        <v>0</v>
      </c>
      <c r="E344" s="1">
        <f t="shared" si="208"/>
        <v>0</v>
      </c>
      <c r="F344" s="4">
        <f>'TTD_all data'!D1753</f>
        <v>0</v>
      </c>
      <c r="G344" s="72" t="str">
        <f t="shared" si="209"/>
        <v/>
      </c>
      <c r="H344" s="72" t="str">
        <f t="shared" si="210"/>
        <v/>
      </c>
      <c r="I344" s="72" t="str">
        <f t="shared" si="210"/>
        <v/>
      </c>
      <c r="J344" s="72" t="str">
        <f t="shared" ref="J344:J351" si="214">IFERROR(F344/$B344,"")</f>
        <v/>
      </c>
      <c r="K344" s="72">
        <f t="shared" si="211"/>
        <v>0</v>
      </c>
      <c r="L344" s="52">
        <f>'TTD_all data'!F1753</f>
        <v>0</v>
      </c>
      <c r="M344" s="4">
        <f>'TTD_all data'!G1753</f>
        <v>0</v>
      </c>
      <c r="N344" s="72" t="str">
        <f t="shared" si="212"/>
        <v/>
      </c>
      <c r="O344" s="72" t="str">
        <f t="shared" si="213"/>
        <v/>
      </c>
    </row>
    <row r="345" spans="1:15" x14ac:dyDescent="0.2">
      <c r="A345" s="59" t="s">
        <v>31</v>
      </c>
      <c r="B345" s="52">
        <f>'TTD_all data'!E1754</f>
        <v>0</v>
      </c>
      <c r="C345" s="1">
        <f>'TTD_all data'!B1754</f>
        <v>0</v>
      </c>
      <c r="D345" s="1">
        <f>'TTD_all data'!C1754</f>
        <v>0</v>
      </c>
      <c r="E345" s="1">
        <f t="shared" si="208"/>
        <v>0</v>
      </c>
      <c r="F345" s="4">
        <f>'TTD_all data'!D1754</f>
        <v>0</v>
      </c>
      <c r="G345" s="72" t="str">
        <f t="shared" si="209"/>
        <v/>
      </c>
      <c r="H345" s="72" t="str">
        <f t="shared" si="210"/>
        <v/>
      </c>
      <c r="I345" s="72" t="str">
        <f>IFERROR(E345/$B345,"")</f>
        <v/>
      </c>
      <c r="J345" s="72" t="str">
        <f t="shared" si="214"/>
        <v/>
      </c>
      <c r="K345" s="72">
        <f t="shared" si="211"/>
        <v>0</v>
      </c>
      <c r="L345" s="52">
        <f>'TTD_all data'!F1754</f>
        <v>0</v>
      </c>
      <c r="M345" s="4">
        <f>'TTD_all data'!G1754</f>
        <v>0</v>
      </c>
      <c r="N345" s="72" t="str">
        <f t="shared" si="212"/>
        <v/>
      </c>
      <c r="O345" s="72" t="str">
        <f t="shared" si="213"/>
        <v/>
      </c>
    </row>
    <row r="346" spans="1:15" x14ac:dyDescent="0.2">
      <c r="A346" s="28" t="s">
        <v>30</v>
      </c>
      <c r="B346" s="52">
        <f>'TTD_all data'!E1755</f>
        <v>0</v>
      </c>
      <c r="C346" s="1">
        <f>'TTD_all data'!B1755</f>
        <v>0</v>
      </c>
      <c r="D346" s="1">
        <f>'TTD_all data'!C1755</f>
        <v>0</v>
      </c>
      <c r="E346" s="1">
        <f t="shared" si="208"/>
        <v>0</v>
      </c>
      <c r="F346" s="4">
        <f>'TTD_all data'!D1755</f>
        <v>0</v>
      </c>
      <c r="G346" s="72" t="str">
        <f t="shared" si="209"/>
        <v/>
      </c>
      <c r="H346" s="72" t="str">
        <f t="shared" si="210"/>
        <v/>
      </c>
      <c r="I346" s="72" t="str">
        <f t="shared" ref="I346" si="215">IFERROR(E346/$B346,"")</f>
        <v/>
      </c>
      <c r="J346" s="72" t="str">
        <f t="shared" si="214"/>
        <v/>
      </c>
      <c r="K346" s="72">
        <f t="shared" si="211"/>
        <v>0</v>
      </c>
      <c r="L346" s="52">
        <f>'TTD_all data'!F1755</f>
        <v>0</v>
      </c>
      <c r="M346" s="4">
        <f>'TTD_all data'!G1755</f>
        <v>0</v>
      </c>
      <c r="N346" s="72" t="str">
        <f t="shared" si="212"/>
        <v/>
      </c>
      <c r="O346" s="72" t="str">
        <f t="shared" si="213"/>
        <v/>
      </c>
    </row>
    <row r="347" spans="1:15" x14ac:dyDescent="0.2">
      <c r="A347" s="59" t="s">
        <v>29</v>
      </c>
      <c r="B347" s="52">
        <f>'TTD_all data'!E1756</f>
        <v>2</v>
      </c>
      <c r="C347" s="1">
        <f>'TTD_all data'!B1756</f>
        <v>2</v>
      </c>
      <c r="D347" s="1">
        <f>'TTD_all data'!C1756</f>
        <v>0</v>
      </c>
      <c r="E347" s="1">
        <f t="shared" si="208"/>
        <v>2</v>
      </c>
      <c r="F347" s="4">
        <f>'TTD_all data'!D1756</f>
        <v>0</v>
      </c>
      <c r="G347" s="72">
        <f t="shared" si="209"/>
        <v>1</v>
      </c>
      <c r="H347" s="72">
        <f t="shared" si="210"/>
        <v>0</v>
      </c>
      <c r="I347" s="72">
        <f t="shared" si="210"/>
        <v>1</v>
      </c>
      <c r="J347" s="72">
        <f t="shared" si="214"/>
        <v>0</v>
      </c>
      <c r="K347" s="72">
        <f t="shared" si="211"/>
        <v>5.0100200400801599E-4</v>
      </c>
      <c r="L347" s="52">
        <f>'TTD_all data'!F1756</f>
        <v>2</v>
      </c>
      <c r="M347" s="4">
        <f>'TTD_all data'!G1756</f>
        <v>0</v>
      </c>
      <c r="N347" s="72">
        <f t="shared" si="212"/>
        <v>1</v>
      </c>
      <c r="O347" s="72">
        <f t="shared" si="213"/>
        <v>0</v>
      </c>
    </row>
    <row r="348" spans="1:15" x14ac:dyDescent="0.2">
      <c r="A348" s="28" t="s">
        <v>28</v>
      </c>
      <c r="B348" s="52">
        <f>'TTD_all data'!E1757</f>
        <v>157</v>
      </c>
      <c r="C348" s="1">
        <f>'TTD_all data'!B1757</f>
        <v>157</v>
      </c>
      <c r="D348" s="1">
        <f>'TTD_all data'!C1757</f>
        <v>0</v>
      </c>
      <c r="E348" s="1">
        <f t="shared" si="208"/>
        <v>157</v>
      </c>
      <c r="F348" s="4">
        <f>'TTD_all data'!D1757</f>
        <v>0</v>
      </c>
      <c r="G348" s="72">
        <f t="shared" si="209"/>
        <v>1</v>
      </c>
      <c r="H348" s="72">
        <f t="shared" si="210"/>
        <v>0</v>
      </c>
      <c r="I348" s="72">
        <f t="shared" si="210"/>
        <v>1</v>
      </c>
      <c r="J348" s="72">
        <f t="shared" si="214"/>
        <v>0</v>
      </c>
      <c r="K348" s="72">
        <f t="shared" si="211"/>
        <v>3.9328657314629256E-2</v>
      </c>
      <c r="L348" s="52">
        <f>'TTD_all data'!F1757</f>
        <v>157</v>
      </c>
      <c r="M348" s="4">
        <f>'TTD_all data'!G1757</f>
        <v>0</v>
      </c>
      <c r="N348" s="72">
        <f t="shared" si="212"/>
        <v>1</v>
      </c>
      <c r="O348" s="72">
        <f t="shared" si="213"/>
        <v>0</v>
      </c>
    </row>
    <row r="349" spans="1:15" x14ac:dyDescent="0.2">
      <c r="A349" s="59" t="s">
        <v>27</v>
      </c>
      <c r="B349" s="52">
        <f>'TTD_all data'!E1758</f>
        <v>1370</v>
      </c>
      <c r="C349" s="1">
        <f>'TTD_all data'!B1758</f>
        <v>1370</v>
      </c>
      <c r="D349" s="1">
        <f>'TTD_all data'!C1758</f>
        <v>0</v>
      </c>
      <c r="E349" s="1">
        <f t="shared" si="208"/>
        <v>1370</v>
      </c>
      <c r="F349" s="4">
        <f>'TTD_all data'!D1758</f>
        <v>0</v>
      </c>
      <c r="G349" s="72">
        <f t="shared" si="209"/>
        <v>1</v>
      </c>
      <c r="H349" s="72">
        <f t="shared" si="210"/>
        <v>0</v>
      </c>
      <c r="I349" s="72">
        <f t="shared" si="210"/>
        <v>1</v>
      </c>
      <c r="J349" s="72">
        <f t="shared" si="214"/>
        <v>0</v>
      </c>
      <c r="K349" s="72">
        <f t="shared" si="211"/>
        <v>0.34318637274549096</v>
      </c>
      <c r="L349" s="52">
        <f>'TTD_all data'!F1758</f>
        <v>1370</v>
      </c>
      <c r="M349" s="4">
        <f>'TTD_all data'!G1758</f>
        <v>0</v>
      </c>
      <c r="N349" s="72">
        <f t="shared" si="212"/>
        <v>1</v>
      </c>
      <c r="O349" s="72">
        <f t="shared" si="213"/>
        <v>0</v>
      </c>
    </row>
    <row r="350" spans="1:15" x14ac:dyDescent="0.2">
      <c r="A350" s="28" t="s">
        <v>26</v>
      </c>
      <c r="B350" s="52">
        <f>'TTD_all data'!E1759</f>
        <v>755</v>
      </c>
      <c r="C350" s="1">
        <f>'TTD_all data'!B1759</f>
        <v>755</v>
      </c>
      <c r="D350" s="1">
        <f>'TTD_all data'!C1759</f>
        <v>0</v>
      </c>
      <c r="E350" s="1">
        <f t="shared" si="208"/>
        <v>755</v>
      </c>
      <c r="F350" s="4">
        <f>'TTD_all data'!D1759</f>
        <v>0</v>
      </c>
      <c r="G350" s="72">
        <f t="shared" si="209"/>
        <v>1</v>
      </c>
      <c r="H350" s="72">
        <f t="shared" si="210"/>
        <v>0</v>
      </c>
      <c r="I350" s="72">
        <f t="shared" si="210"/>
        <v>1</v>
      </c>
      <c r="J350" s="72">
        <f t="shared" si="214"/>
        <v>0</v>
      </c>
      <c r="K350" s="72">
        <f t="shared" si="211"/>
        <v>0.18912825651302606</v>
      </c>
      <c r="L350" s="52">
        <f>'TTD_all data'!F1759</f>
        <v>755</v>
      </c>
      <c r="M350" s="4">
        <f>'TTD_all data'!G1759</f>
        <v>0</v>
      </c>
      <c r="N350" s="72">
        <f t="shared" si="212"/>
        <v>1</v>
      </c>
      <c r="O350" s="72">
        <f t="shared" si="213"/>
        <v>0</v>
      </c>
    </row>
    <row r="351" spans="1:15" x14ac:dyDescent="0.2">
      <c r="A351" s="59" t="s">
        <v>0</v>
      </c>
      <c r="B351" s="52">
        <f>'TTD_all data'!E1760</f>
        <v>1708</v>
      </c>
      <c r="C351" s="1">
        <f>'TTD_all data'!B1760</f>
        <v>4</v>
      </c>
      <c r="D351" s="1">
        <f>'TTD_all data'!C1760</f>
        <v>8</v>
      </c>
      <c r="E351" s="1">
        <f t="shared" si="208"/>
        <v>12</v>
      </c>
      <c r="F351" s="4">
        <f>'TTD_all data'!D1760</f>
        <v>1696</v>
      </c>
      <c r="G351" s="72">
        <f t="shared" si="209"/>
        <v>2.34192037470726E-3</v>
      </c>
      <c r="H351" s="72">
        <f>ROUNDUP(IFERROR(D351/$B351,""),2)</f>
        <v>0.01</v>
      </c>
      <c r="I351" s="72">
        <f t="shared" si="210"/>
        <v>7.0257611241217799E-3</v>
      </c>
      <c r="J351" s="72">
        <f t="shared" si="214"/>
        <v>0.99297423887587821</v>
      </c>
      <c r="K351" s="72">
        <f t="shared" si="211"/>
        <v>0.42785571142284567</v>
      </c>
      <c r="L351" s="52">
        <f>'TTD_all data'!F1760</f>
        <v>0</v>
      </c>
      <c r="M351" s="4">
        <f>'TTD_all data'!G1760</f>
        <v>1708</v>
      </c>
      <c r="N351" s="72">
        <f t="shared" si="212"/>
        <v>0</v>
      </c>
      <c r="O351" s="72">
        <f t="shared" si="213"/>
        <v>1</v>
      </c>
    </row>
    <row r="352" spans="1:15" x14ac:dyDescent="0.2">
      <c r="B352" s="52">
        <f>SUM(B343:B351)</f>
        <v>3992</v>
      </c>
    </row>
    <row r="354" spans="1:17" ht="15" x14ac:dyDescent="0.2">
      <c r="A354" s="27" t="s">
        <v>25</v>
      </c>
      <c r="B354" s="81" t="s">
        <v>238</v>
      </c>
      <c r="C354" s="82" t="s">
        <v>240</v>
      </c>
      <c r="D354" s="81" t="s">
        <v>242</v>
      </c>
      <c r="E354" s="98" t="s">
        <v>240</v>
      </c>
      <c r="F354" s="83" t="s">
        <v>241</v>
      </c>
      <c r="G354" s="94" t="s">
        <v>279</v>
      </c>
      <c r="H354" s="94" t="s">
        <v>280</v>
      </c>
      <c r="I354" s="94"/>
      <c r="J354" s="95" t="s">
        <v>275</v>
      </c>
      <c r="K354" s="94" t="s">
        <v>244</v>
      </c>
      <c r="L354" s="82" t="s">
        <v>243</v>
      </c>
      <c r="M354" s="83" t="s">
        <v>206</v>
      </c>
      <c r="N354" s="84" t="s">
        <v>235</v>
      </c>
      <c r="O354" s="83" t="s">
        <v>236</v>
      </c>
    </row>
    <row r="355" spans="1:17" x14ac:dyDescent="0.2">
      <c r="A355" s="59" t="s">
        <v>24</v>
      </c>
      <c r="B355" s="52">
        <f>'TTD_all data'!E1763</f>
        <v>92</v>
      </c>
      <c r="C355" s="1">
        <f>'TTD_all data'!B1763</f>
        <v>88</v>
      </c>
      <c r="D355" s="1">
        <f>'TTD_all data'!C1763</f>
        <v>0</v>
      </c>
      <c r="E355" s="1">
        <f t="shared" ref="E355:E368" si="216">SUM(C355:D355)</f>
        <v>88</v>
      </c>
      <c r="F355" s="4">
        <f>'TTD_all data'!D1763</f>
        <v>4</v>
      </c>
      <c r="G355" s="72">
        <f t="shared" ref="G355:G368" si="217">IFERROR(C355/$B355,"")</f>
        <v>0.95652173913043481</v>
      </c>
      <c r="H355" s="72">
        <f t="shared" ref="H355:I368" si="218">IFERROR(D355/$B355,"")</f>
        <v>0</v>
      </c>
      <c r="I355" s="72">
        <f>IFERROR(E355/$B355,"")</f>
        <v>0.95652173913043481</v>
      </c>
      <c r="J355" s="72">
        <f>IFERROR(F355/$B355,"")</f>
        <v>4.3478260869565216E-2</v>
      </c>
      <c r="K355" s="72">
        <f t="shared" ref="K355:K368" si="219">B355/$B$369</f>
        <v>2.3046092184368736E-2</v>
      </c>
      <c r="L355" s="52">
        <f>'TTD_all data'!F1763</f>
        <v>88</v>
      </c>
      <c r="M355" s="80">
        <f>'TTD_all data'!G1763</f>
        <v>4</v>
      </c>
      <c r="N355" s="72">
        <f t="shared" ref="N355:N368" si="220">IFERROR(L355/B355,"")</f>
        <v>0.95652173913043481</v>
      </c>
      <c r="O355" s="72">
        <f t="shared" ref="O355:O368" si="221">IFERROR(M355/B355,"")</f>
        <v>4.3478260869565216E-2</v>
      </c>
    </row>
    <row r="356" spans="1:17" x14ac:dyDescent="0.2">
      <c r="A356" s="28" t="s">
        <v>23</v>
      </c>
      <c r="B356" s="52">
        <f>'TTD_all data'!E1764</f>
        <v>264</v>
      </c>
      <c r="C356" s="1">
        <f>'TTD_all data'!B1764</f>
        <v>262</v>
      </c>
      <c r="D356" s="1">
        <f>'TTD_all data'!C1764</f>
        <v>0</v>
      </c>
      <c r="E356" s="1">
        <f t="shared" si="216"/>
        <v>262</v>
      </c>
      <c r="F356" s="4">
        <f>'TTD_all data'!D1764</f>
        <v>2</v>
      </c>
      <c r="G356" s="72">
        <f t="shared" si="217"/>
        <v>0.99242424242424243</v>
      </c>
      <c r="H356" s="72">
        <f t="shared" si="218"/>
        <v>0</v>
      </c>
      <c r="I356" s="72">
        <f t="shared" si="218"/>
        <v>0.99242424242424243</v>
      </c>
      <c r="J356" s="72">
        <f t="shared" ref="J356:J368" si="222">IFERROR(F356/$B356,"")</f>
        <v>7.575757575757576E-3</v>
      </c>
      <c r="K356" s="72">
        <f t="shared" si="219"/>
        <v>6.6132264529058113E-2</v>
      </c>
      <c r="L356" s="52">
        <f>'TTD_all data'!F1764</f>
        <v>262</v>
      </c>
      <c r="M356" s="4">
        <f>'TTD_all data'!G1764</f>
        <v>2</v>
      </c>
      <c r="N356" s="72">
        <f t="shared" si="220"/>
        <v>0.99242424242424243</v>
      </c>
      <c r="O356" s="72">
        <f t="shared" si="221"/>
        <v>7.575757575757576E-3</v>
      </c>
    </row>
    <row r="357" spans="1:17" x14ac:dyDescent="0.2">
      <c r="A357" s="59" t="s">
        <v>22</v>
      </c>
      <c r="B357" s="52">
        <f>'TTD_all data'!E1765</f>
        <v>586</v>
      </c>
      <c r="C357" s="1">
        <f>'TTD_all data'!B1765</f>
        <v>580</v>
      </c>
      <c r="D357" s="1">
        <f>'TTD_all data'!C1765</f>
        <v>0</v>
      </c>
      <c r="E357" s="1">
        <f t="shared" si="216"/>
        <v>580</v>
      </c>
      <c r="F357" s="4">
        <f>'TTD_all data'!D1765</f>
        <v>6</v>
      </c>
      <c r="G357" s="72">
        <f t="shared" si="217"/>
        <v>0.98976109215017061</v>
      </c>
      <c r="H357" s="72">
        <f t="shared" si="218"/>
        <v>0</v>
      </c>
      <c r="I357" s="72">
        <f>IFERROR(E357/$B357,"")</f>
        <v>0.98976109215017061</v>
      </c>
      <c r="J357" s="72">
        <f t="shared" si="222"/>
        <v>1.0238907849829351E-2</v>
      </c>
      <c r="K357" s="72">
        <f t="shared" si="219"/>
        <v>0.14679358717434871</v>
      </c>
      <c r="L357" s="52">
        <f>'TTD_all data'!F1765</f>
        <v>580</v>
      </c>
      <c r="M357" s="4">
        <f>'TTD_all data'!G1765</f>
        <v>6</v>
      </c>
      <c r="N357" s="72">
        <f t="shared" si="220"/>
        <v>0.98976109215017061</v>
      </c>
      <c r="O357" s="72">
        <f t="shared" si="221"/>
        <v>1.0238907849829351E-2</v>
      </c>
    </row>
    <row r="358" spans="1:17" x14ac:dyDescent="0.2">
      <c r="A358" s="28" t="s">
        <v>21</v>
      </c>
      <c r="B358" s="52">
        <f>'TTD_all data'!E1766</f>
        <v>561</v>
      </c>
      <c r="C358" s="1">
        <f>'TTD_all data'!B1766</f>
        <v>545</v>
      </c>
      <c r="D358" s="1">
        <f>'TTD_all data'!C1766</f>
        <v>0</v>
      </c>
      <c r="E358" s="1">
        <f t="shared" si="216"/>
        <v>545</v>
      </c>
      <c r="F358" s="4">
        <f>'TTD_all data'!D1766</f>
        <v>16</v>
      </c>
      <c r="G358" s="72">
        <f t="shared" si="217"/>
        <v>0.97147950089126556</v>
      </c>
      <c r="H358" s="72">
        <f t="shared" si="218"/>
        <v>0</v>
      </c>
      <c r="I358" s="72">
        <f t="shared" si="218"/>
        <v>0.97147950089126556</v>
      </c>
      <c r="J358" s="72">
        <f t="shared" si="222"/>
        <v>2.8520499108734401E-2</v>
      </c>
      <c r="K358" s="72">
        <f t="shared" si="219"/>
        <v>0.14053106212424848</v>
      </c>
      <c r="L358" s="52">
        <f>'TTD_all data'!F1766</f>
        <v>545</v>
      </c>
      <c r="M358" s="4">
        <f>'TTD_all data'!G1766</f>
        <v>16</v>
      </c>
      <c r="N358" s="72">
        <f t="shared" si="220"/>
        <v>0.97147950089126556</v>
      </c>
      <c r="O358" s="72">
        <f t="shared" si="221"/>
        <v>2.8520499108734401E-2</v>
      </c>
    </row>
    <row r="359" spans="1:17" x14ac:dyDescent="0.2">
      <c r="A359" s="59" t="s">
        <v>20</v>
      </c>
      <c r="B359" s="52">
        <f>'TTD_all data'!E1767</f>
        <v>549</v>
      </c>
      <c r="C359" s="1">
        <f>'TTD_all data'!B1767</f>
        <v>534</v>
      </c>
      <c r="D359" s="1">
        <f>'TTD_all data'!C1767</f>
        <v>8</v>
      </c>
      <c r="E359" s="1">
        <f t="shared" si="216"/>
        <v>542</v>
      </c>
      <c r="F359" s="4">
        <f>'TTD_all data'!D1767</f>
        <v>7</v>
      </c>
      <c r="G359" s="72">
        <f t="shared" si="217"/>
        <v>0.97267759562841527</v>
      </c>
      <c r="H359" s="72">
        <f>ROUNDUP(IFERROR(D359/$B359,""),2)</f>
        <v>0.02</v>
      </c>
      <c r="I359" s="72">
        <f t="shared" si="218"/>
        <v>0.98724954462659376</v>
      </c>
      <c r="J359" s="72">
        <f t="shared" si="222"/>
        <v>1.2750455373406194E-2</v>
      </c>
      <c r="K359" s="72">
        <f t="shared" si="219"/>
        <v>0.13752505010020041</v>
      </c>
      <c r="L359" s="52">
        <f>'TTD_all data'!F1767</f>
        <v>534</v>
      </c>
      <c r="M359" s="4">
        <f>'TTD_all data'!G1767</f>
        <v>15</v>
      </c>
      <c r="N359" s="72">
        <f t="shared" si="220"/>
        <v>0.97267759562841527</v>
      </c>
      <c r="O359" s="72">
        <f t="shared" si="221"/>
        <v>2.7322404371584699E-2</v>
      </c>
    </row>
    <row r="360" spans="1:17" x14ac:dyDescent="0.2">
      <c r="A360" s="28" t="s">
        <v>19</v>
      </c>
      <c r="B360" s="52">
        <f>'TTD_all data'!E1768</f>
        <v>684</v>
      </c>
      <c r="C360" s="1">
        <f>'TTD_all data'!B1768</f>
        <v>120</v>
      </c>
      <c r="D360" s="1">
        <f>'TTD_all data'!C1768</f>
        <v>0</v>
      </c>
      <c r="E360" s="1">
        <f t="shared" si="216"/>
        <v>120</v>
      </c>
      <c r="F360" s="4">
        <f>'TTD_all data'!D1768</f>
        <v>564</v>
      </c>
      <c r="G360" s="72">
        <f t="shared" si="217"/>
        <v>0.17543859649122806</v>
      </c>
      <c r="H360" s="72">
        <f t="shared" si="218"/>
        <v>0</v>
      </c>
      <c r="I360" s="72">
        <f t="shared" si="218"/>
        <v>0.17543859649122806</v>
      </c>
      <c r="J360" s="72">
        <f t="shared" si="222"/>
        <v>0.82456140350877194</v>
      </c>
      <c r="K360" s="72">
        <f t="shared" si="219"/>
        <v>0.17134268537074149</v>
      </c>
      <c r="L360" s="52">
        <f>'TTD_all data'!F1768</f>
        <v>120</v>
      </c>
      <c r="M360" s="4">
        <f>'TTD_all data'!G1768</f>
        <v>564</v>
      </c>
      <c r="N360" s="72">
        <f t="shared" si="220"/>
        <v>0.17543859649122806</v>
      </c>
      <c r="O360" s="72">
        <f t="shared" si="221"/>
        <v>0.82456140350877194</v>
      </c>
    </row>
    <row r="361" spans="1:17" x14ac:dyDescent="0.2">
      <c r="A361" s="59" t="s">
        <v>18</v>
      </c>
      <c r="B361" s="52">
        <f>'TTD_all data'!E1769</f>
        <v>505</v>
      </c>
      <c r="C361" s="1">
        <f>'TTD_all data'!B1769</f>
        <v>1</v>
      </c>
      <c r="D361" s="1">
        <f>'TTD_all data'!C1769</f>
        <v>0</v>
      </c>
      <c r="E361" s="1">
        <f t="shared" si="216"/>
        <v>1</v>
      </c>
      <c r="F361" s="4">
        <f>'TTD_all data'!D1769</f>
        <v>504</v>
      </c>
      <c r="G361" s="72">
        <f t="shared" si="217"/>
        <v>1.9801980198019802E-3</v>
      </c>
      <c r="H361" s="72">
        <f t="shared" si="218"/>
        <v>0</v>
      </c>
      <c r="I361" s="72">
        <f t="shared" si="218"/>
        <v>1.9801980198019802E-3</v>
      </c>
      <c r="J361" s="72">
        <f t="shared" si="222"/>
        <v>0.99801980198019802</v>
      </c>
      <c r="K361" s="72">
        <f t="shared" si="219"/>
        <v>0.12650300601202405</v>
      </c>
      <c r="L361" s="52">
        <f>'TTD_all data'!F1769</f>
        <v>1</v>
      </c>
      <c r="M361" s="4">
        <f>'TTD_all data'!G1769</f>
        <v>504</v>
      </c>
      <c r="N361" s="72">
        <f t="shared" si="220"/>
        <v>1.9801980198019802E-3</v>
      </c>
      <c r="O361" s="72">
        <f t="shared" si="221"/>
        <v>0.99801980198019802</v>
      </c>
    </row>
    <row r="362" spans="1:17" x14ac:dyDescent="0.2">
      <c r="A362" s="28" t="s">
        <v>17</v>
      </c>
      <c r="B362" s="52">
        <f>'TTD_all data'!E1770</f>
        <v>268</v>
      </c>
      <c r="C362" s="1">
        <f>'TTD_all data'!B1770</f>
        <v>0</v>
      </c>
      <c r="D362" s="1">
        <f>'TTD_all data'!C1770</f>
        <v>0</v>
      </c>
      <c r="E362" s="1">
        <f t="shared" si="216"/>
        <v>0</v>
      </c>
      <c r="F362" s="4">
        <f>'TTD_all data'!D1770</f>
        <v>268</v>
      </c>
      <c r="G362" s="72">
        <f t="shared" si="217"/>
        <v>0</v>
      </c>
      <c r="H362" s="72">
        <f t="shared" si="218"/>
        <v>0</v>
      </c>
      <c r="I362" s="72">
        <f t="shared" si="218"/>
        <v>0</v>
      </c>
      <c r="J362" s="72">
        <f t="shared" si="222"/>
        <v>1</v>
      </c>
      <c r="K362" s="72">
        <f t="shared" si="219"/>
        <v>6.7134268537074146E-2</v>
      </c>
      <c r="L362" s="52">
        <f>'TTD_all data'!F1770</f>
        <v>0</v>
      </c>
      <c r="M362" s="4">
        <f>'TTD_all data'!G1770</f>
        <v>268</v>
      </c>
      <c r="N362" s="72">
        <f t="shared" si="220"/>
        <v>0</v>
      </c>
      <c r="O362" s="72">
        <f t="shared" si="221"/>
        <v>1</v>
      </c>
    </row>
    <row r="363" spans="1:17" x14ac:dyDescent="0.2">
      <c r="A363" s="60" t="s">
        <v>16</v>
      </c>
      <c r="B363" s="52">
        <f>'TTD_all data'!E1771</f>
        <v>324</v>
      </c>
      <c r="C363" s="1">
        <f>'TTD_all data'!B1771</f>
        <v>0</v>
      </c>
      <c r="D363" s="1">
        <f>'TTD_all data'!C1771</f>
        <v>0</v>
      </c>
      <c r="E363" s="1">
        <f t="shared" si="216"/>
        <v>0</v>
      </c>
      <c r="F363" s="4">
        <f>'TTD_all data'!D1771</f>
        <v>324</v>
      </c>
      <c r="G363" s="72">
        <f t="shared" si="217"/>
        <v>0</v>
      </c>
      <c r="H363" s="72">
        <f t="shared" si="218"/>
        <v>0</v>
      </c>
      <c r="I363" s="72">
        <f t="shared" si="218"/>
        <v>0</v>
      </c>
      <c r="J363" s="72">
        <f t="shared" si="222"/>
        <v>1</v>
      </c>
      <c r="K363" s="72">
        <f t="shared" si="219"/>
        <v>8.1162324649298595E-2</v>
      </c>
      <c r="L363" s="52">
        <f>'TTD_all data'!F1771</f>
        <v>0</v>
      </c>
      <c r="M363" s="4">
        <f>'TTD_all data'!G1771</f>
        <v>324</v>
      </c>
      <c r="N363" s="72">
        <f t="shared" si="220"/>
        <v>0</v>
      </c>
      <c r="O363" s="72">
        <f t="shared" si="221"/>
        <v>1</v>
      </c>
      <c r="Q363" s="1" t="s">
        <v>287</v>
      </c>
    </row>
    <row r="364" spans="1:17" x14ac:dyDescent="0.2">
      <c r="A364" s="61" t="s">
        <v>15</v>
      </c>
      <c r="B364" s="52">
        <f>'TTD_all data'!E1772</f>
        <v>1</v>
      </c>
      <c r="C364" s="1">
        <f>'TTD_all data'!B1772</f>
        <v>0</v>
      </c>
      <c r="D364" s="1">
        <f>'TTD_all data'!C1772</f>
        <v>0</v>
      </c>
      <c r="E364" s="1">
        <f t="shared" si="216"/>
        <v>0</v>
      </c>
      <c r="F364" s="4">
        <f>'TTD_all data'!D1772</f>
        <v>1</v>
      </c>
      <c r="G364" s="72">
        <f t="shared" si="217"/>
        <v>0</v>
      </c>
      <c r="H364" s="72">
        <f t="shared" si="218"/>
        <v>0</v>
      </c>
      <c r="I364" s="72">
        <f>IFERROR(E364/$B364,"")</f>
        <v>0</v>
      </c>
      <c r="J364" s="72">
        <f t="shared" si="222"/>
        <v>1</v>
      </c>
      <c r="K364" s="72">
        <f t="shared" si="219"/>
        <v>2.50501002004008E-4</v>
      </c>
      <c r="L364" s="52">
        <f>'TTD_all data'!F1772</f>
        <v>0</v>
      </c>
      <c r="M364" s="4">
        <f>'TTD_all data'!G1772</f>
        <v>1</v>
      </c>
      <c r="N364" s="72">
        <f t="shared" si="220"/>
        <v>0</v>
      </c>
      <c r="O364" s="72">
        <f t="shared" si="221"/>
        <v>1</v>
      </c>
    </row>
    <row r="365" spans="1:17" x14ac:dyDescent="0.2">
      <c r="A365" s="28" t="s">
        <v>14</v>
      </c>
      <c r="B365" s="52">
        <f>'TTD_all data'!E1773</f>
        <v>8</v>
      </c>
      <c r="C365" s="1">
        <f>'TTD_all data'!B1773</f>
        <v>6</v>
      </c>
      <c r="D365" s="1">
        <f>'TTD_all data'!C1773</f>
        <v>0</v>
      </c>
      <c r="E365" s="1">
        <f t="shared" si="216"/>
        <v>6</v>
      </c>
      <c r="F365" s="4">
        <f>'TTD_all data'!D1773</f>
        <v>2</v>
      </c>
      <c r="G365" s="72">
        <f t="shared" si="217"/>
        <v>0.75</v>
      </c>
      <c r="H365" s="72">
        <f t="shared" si="218"/>
        <v>0</v>
      </c>
      <c r="I365" s="72">
        <f t="shared" si="218"/>
        <v>0.75</v>
      </c>
      <c r="J365" s="72">
        <f t="shared" si="222"/>
        <v>0.25</v>
      </c>
      <c r="K365" s="72">
        <f t="shared" si="219"/>
        <v>2.004008016032064E-3</v>
      </c>
      <c r="L365" s="52">
        <f>'TTD_all data'!F1773</f>
        <v>6</v>
      </c>
      <c r="M365" s="4">
        <f>'TTD_all data'!G1773</f>
        <v>2</v>
      </c>
      <c r="N365" s="72">
        <f t="shared" si="220"/>
        <v>0.75</v>
      </c>
      <c r="O365" s="72">
        <f t="shared" si="221"/>
        <v>0.25</v>
      </c>
    </row>
    <row r="366" spans="1:17" x14ac:dyDescent="0.2">
      <c r="A366" s="62" t="s">
        <v>13</v>
      </c>
      <c r="B366" s="52">
        <f>'TTD_all data'!E1774</f>
        <v>46</v>
      </c>
      <c r="C366" s="1">
        <f>'TTD_all data'!B1774</f>
        <v>46</v>
      </c>
      <c r="D366" s="1">
        <f>'TTD_all data'!C1774</f>
        <v>0</v>
      </c>
      <c r="E366" s="1">
        <f t="shared" si="216"/>
        <v>46</v>
      </c>
      <c r="F366" s="4">
        <f>'TTD_all data'!D1774</f>
        <v>0</v>
      </c>
      <c r="G366" s="72">
        <f t="shared" si="217"/>
        <v>1</v>
      </c>
      <c r="H366" s="72">
        <f t="shared" si="218"/>
        <v>0</v>
      </c>
      <c r="I366" s="72">
        <f>IFERROR(E366/$B366,"")</f>
        <v>1</v>
      </c>
      <c r="J366" s="72">
        <f t="shared" si="222"/>
        <v>0</v>
      </c>
      <c r="K366" s="72">
        <f t="shared" si="219"/>
        <v>1.1523046092184368E-2</v>
      </c>
      <c r="L366" s="52">
        <f>'TTD_all data'!F1774</f>
        <v>46</v>
      </c>
      <c r="M366" s="4">
        <f>'TTD_all data'!G1774</f>
        <v>0</v>
      </c>
      <c r="N366" s="72">
        <f t="shared" si="220"/>
        <v>1</v>
      </c>
      <c r="O366" s="72">
        <f t="shared" si="221"/>
        <v>0</v>
      </c>
    </row>
    <row r="367" spans="1:17" x14ac:dyDescent="0.2">
      <c r="A367" s="28" t="s">
        <v>12</v>
      </c>
      <c r="B367" s="52">
        <f>'TTD_all data'!E1775</f>
        <v>27</v>
      </c>
      <c r="C367" s="1">
        <f>'TTD_all data'!B1775</f>
        <v>27</v>
      </c>
      <c r="D367" s="1">
        <f>'TTD_all data'!C1775</f>
        <v>0</v>
      </c>
      <c r="E367" s="1">
        <f t="shared" si="216"/>
        <v>27</v>
      </c>
      <c r="F367" s="4">
        <f>'TTD_all data'!D1775</f>
        <v>0</v>
      </c>
      <c r="G367" s="72">
        <f t="shared" si="217"/>
        <v>1</v>
      </c>
      <c r="H367" s="72">
        <f t="shared" si="218"/>
        <v>0</v>
      </c>
      <c r="I367" s="72">
        <f t="shared" si="218"/>
        <v>1</v>
      </c>
      <c r="J367" s="72">
        <f t="shared" si="222"/>
        <v>0</v>
      </c>
      <c r="K367" s="72">
        <f t="shared" si="219"/>
        <v>6.7635270541082163E-3</v>
      </c>
      <c r="L367" s="52">
        <f>'TTD_all data'!F1775</f>
        <v>27</v>
      </c>
      <c r="M367" s="4">
        <f>'TTD_all data'!G1775</f>
        <v>0</v>
      </c>
      <c r="N367" s="72">
        <f t="shared" si="220"/>
        <v>1</v>
      </c>
      <c r="O367" s="72">
        <f t="shared" si="221"/>
        <v>0</v>
      </c>
    </row>
    <row r="368" spans="1:17" x14ac:dyDescent="0.2">
      <c r="A368" s="63" t="s">
        <v>11</v>
      </c>
      <c r="B368" s="52">
        <f>'TTD_all data'!E1776</f>
        <v>77</v>
      </c>
      <c r="C368" s="1">
        <f>'TTD_all data'!B1776</f>
        <v>75</v>
      </c>
      <c r="D368" s="1">
        <f>'TTD_all data'!C1776</f>
        <v>0</v>
      </c>
      <c r="E368" s="1">
        <f t="shared" si="216"/>
        <v>75</v>
      </c>
      <c r="F368" s="4">
        <f>'TTD_all data'!D1776</f>
        <v>2</v>
      </c>
      <c r="G368" s="72">
        <f t="shared" si="217"/>
        <v>0.97402597402597402</v>
      </c>
      <c r="H368" s="72">
        <f t="shared" si="218"/>
        <v>0</v>
      </c>
      <c r="I368" s="72">
        <f t="shared" si="218"/>
        <v>0.97402597402597402</v>
      </c>
      <c r="J368" s="72">
        <f t="shared" si="222"/>
        <v>2.5974025974025976E-2</v>
      </c>
      <c r="K368" s="72">
        <f t="shared" si="219"/>
        <v>1.9288577154308616E-2</v>
      </c>
      <c r="L368" s="52">
        <f>'TTD_all data'!F1776</f>
        <v>75</v>
      </c>
      <c r="M368" s="4">
        <f>'TTD_all data'!G1776</f>
        <v>2</v>
      </c>
      <c r="N368" s="72">
        <f t="shared" si="220"/>
        <v>0.97402597402597402</v>
      </c>
      <c r="O368" s="72">
        <f t="shared" si="221"/>
        <v>2.5974025974025976E-2</v>
      </c>
    </row>
    <row r="369" spans="1:17" x14ac:dyDescent="0.2">
      <c r="B369" s="52">
        <f>SUM(B355:B368)</f>
        <v>3992</v>
      </c>
    </row>
    <row r="371" spans="1:17" ht="15" x14ac:dyDescent="0.2">
      <c r="A371" s="27" t="s">
        <v>10</v>
      </c>
      <c r="B371" s="81" t="s">
        <v>238</v>
      </c>
      <c r="C371" s="82" t="s">
        <v>240</v>
      </c>
      <c r="D371" s="81" t="s">
        <v>242</v>
      </c>
      <c r="E371" s="98" t="s">
        <v>240</v>
      </c>
      <c r="F371" s="83" t="s">
        <v>241</v>
      </c>
      <c r="G371" s="94" t="s">
        <v>279</v>
      </c>
      <c r="H371" s="94" t="s">
        <v>280</v>
      </c>
      <c r="I371" s="94"/>
      <c r="J371" s="95" t="s">
        <v>275</v>
      </c>
      <c r="K371" s="94" t="s">
        <v>244</v>
      </c>
      <c r="L371" s="82" t="s">
        <v>243</v>
      </c>
      <c r="M371" s="83" t="s">
        <v>206</v>
      </c>
      <c r="N371" s="84" t="s">
        <v>235</v>
      </c>
      <c r="O371" s="83" t="s">
        <v>236</v>
      </c>
    </row>
    <row r="372" spans="1:17" x14ac:dyDescent="0.2">
      <c r="A372" s="59" t="s">
        <v>289</v>
      </c>
      <c r="B372" s="52">
        <f>SUM('TTD_all data'!E1779:E1780)</f>
        <v>942</v>
      </c>
      <c r="C372" s="1">
        <f>SUM('TTD_all data'!B1779:B1780)</f>
        <v>934</v>
      </c>
      <c r="D372" s="1">
        <f>SUM('TTD_all data'!C1779:C1780)</f>
        <v>0</v>
      </c>
      <c r="E372" s="1">
        <f t="shared" ref="E372:E376" si="223">SUM(C372:D372)</f>
        <v>934</v>
      </c>
      <c r="F372" s="4">
        <f>SUM('TTD_all data'!D1779:D1780)</f>
        <v>8</v>
      </c>
      <c r="G372" s="72">
        <f t="shared" ref="G372:I377" si="224">IFERROR(C372/$B372,"")</f>
        <v>0.99150743099787686</v>
      </c>
      <c r="H372" s="72">
        <f t="shared" si="224"/>
        <v>0</v>
      </c>
      <c r="I372" s="72">
        <f>IFERROR(E372/$B372,"")</f>
        <v>0.99150743099787686</v>
      </c>
      <c r="J372" s="72">
        <f>IFERROR(F372/$B372,"")</f>
        <v>8.4925690021231421E-3</v>
      </c>
      <c r="K372" s="72">
        <f>B372/$B$377</f>
        <v>0.23597194388777556</v>
      </c>
      <c r="L372" s="52">
        <f>SUM('TTD_all data'!F1779:F1780)</f>
        <v>930</v>
      </c>
      <c r="M372" s="80">
        <f>SUM('TTD_all data'!G1779:G1780)</f>
        <v>12</v>
      </c>
      <c r="N372" s="72">
        <f>IFERROR(L372/B372,"")</f>
        <v>0.98726114649681529</v>
      </c>
      <c r="O372" s="72">
        <f>IFERROR(M372/B372,"")</f>
        <v>1.2738853503184714E-2</v>
      </c>
      <c r="Q372" s="111">
        <f>L372/$L$377</f>
        <v>0.40718038528896672</v>
      </c>
    </row>
    <row r="373" spans="1:17" x14ac:dyDescent="0.2">
      <c r="A373" s="28" t="s">
        <v>291</v>
      </c>
      <c r="B373" s="52">
        <f>'TTD_all data'!E1781</f>
        <v>720</v>
      </c>
      <c r="C373" s="1">
        <f>'TTD_all data'!B1781</f>
        <v>699</v>
      </c>
      <c r="D373" s="1">
        <f>'TTD_all data'!C1781</f>
        <v>3</v>
      </c>
      <c r="E373" s="1">
        <f t="shared" si="223"/>
        <v>702</v>
      </c>
      <c r="F373" s="4">
        <f>'TTD_all data'!D1781</f>
        <v>18</v>
      </c>
      <c r="G373" s="72">
        <f t="shared" si="224"/>
        <v>0.97083333333333333</v>
      </c>
      <c r="H373" s="72">
        <f>ROUNDUP(IFERROR(D373/$B373,""),2)</f>
        <v>0.01</v>
      </c>
      <c r="I373" s="72">
        <f t="shared" si="224"/>
        <v>0.97499999999999998</v>
      </c>
      <c r="J373" s="72">
        <f t="shared" ref="J373:J376" si="225">IFERROR(F373/$B373,"")</f>
        <v>2.5000000000000001E-2</v>
      </c>
      <c r="K373" s="72">
        <f>B373/$B$377</f>
        <v>0.18036072144288579</v>
      </c>
      <c r="L373" s="52">
        <f>'TTD_all data'!F1781</f>
        <v>699</v>
      </c>
      <c r="M373" s="4">
        <f>'TTD_all data'!G1781</f>
        <v>21</v>
      </c>
      <c r="N373" s="72">
        <f>IFERROR(L373/B373,"")</f>
        <v>0.97083333333333333</v>
      </c>
      <c r="O373" s="72">
        <f>IFERROR(M373/B373,"")</f>
        <v>2.9166666666666667E-2</v>
      </c>
      <c r="Q373" s="111">
        <f>L373/$L$377</f>
        <v>0.30604203152364273</v>
      </c>
    </row>
    <row r="374" spans="1:17" x14ac:dyDescent="0.2">
      <c r="A374" s="59" t="s">
        <v>290</v>
      </c>
      <c r="B374" s="52">
        <f>SUM('TTD_all data'!E1782:E1783)</f>
        <v>860</v>
      </c>
      <c r="C374" s="1">
        <f>SUM('TTD_all data'!B1782:B1783)</f>
        <v>467</v>
      </c>
      <c r="D374" s="1">
        <f>SUM('TTD_all data'!C1782:C1783)</f>
        <v>5</v>
      </c>
      <c r="E374" s="1">
        <f t="shared" si="223"/>
        <v>472</v>
      </c>
      <c r="F374" s="4">
        <f>SUM('TTD_all data'!D1782:D1783)</f>
        <v>388</v>
      </c>
      <c r="G374" s="72">
        <f t="shared" si="224"/>
        <v>0.5430232558139535</v>
      </c>
      <c r="H374" s="72">
        <f t="shared" si="224"/>
        <v>5.8139534883720929E-3</v>
      </c>
      <c r="I374" s="72">
        <f>IFERROR(E374/$B374,"")</f>
        <v>0.5488372093023256</v>
      </c>
      <c r="J374" s="72">
        <f t="shared" si="225"/>
        <v>0.4511627906976744</v>
      </c>
      <c r="K374" s="72">
        <f>B374/$B$377</f>
        <v>0.21543086172344689</v>
      </c>
      <c r="L374" s="52">
        <f>SUM('TTD_all data'!F1782:F1783)</f>
        <v>467</v>
      </c>
      <c r="M374" s="4">
        <f>SUM('TTD_all data'!G1782:G1783)</f>
        <v>393</v>
      </c>
      <c r="N374" s="72">
        <f>IFERROR(L374/B374,"")</f>
        <v>0.5430232558139535</v>
      </c>
      <c r="O374" s="72">
        <f>IFERROR(M374/B374,"")</f>
        <v>0.4569767441860465</v>
      </c>
      <c r="Q374" s="112">
        <f>1-SUM(Q372:Q373)</f>
        <v>0.28677758318739055</v>
      </c>
    </row>
    <row r="375" spans="1:17" x14ac:dyDescent="0.2">
      <c r="A375" s="28" t="s">
        <v>292</v>
      </c>
      <c r="B375" s="52">
        <f>'TTD_all data'!E1784</f>
        <v>371</v>
      </c>
      <c r="C375" s="1">
        <f>'TTD_all data'!B1784</f>
        <v>32</v>
      </c>
      <c r="D375" s="1">
        <f>'TTD_all data'!C1784</f>
        <v>0</v>
      </c>
      <c r="E375" s="1">
        <f t="shared" si="223"/>
        <v>32</v>
      </c>
      <c r="F375" s="4">
        <f>'TTD_all data'!D1784</f>
        <v>339</v>
      </c>
      <c r="G375" s="72">
        <f t="shared" si="224"/>
        <v>8.6253369272237201E-2</v>
      </c>
      <c r="H375" s="72">
        <f t="shared" si="224"/>
        <v>0</v>
      </c>
      <c r="I375" s="72">
        <f t="shared" si="224"/>
        <v>8.6253369272237201E-2</v>
      </c>
      <c r="J375" s="72">
        <f t="shared" si="225"/>
        <v>0.91374663072776285</v>
      </c>
      <c r="K375" s="72">
        <f>B375/$B$377</f>
        <v>9.293587174348697E-2</v>
      </c>
      <c r="L375" s="52">
        <f>'TTD_all data'!F1784</f>
        <v>32</v>
      </c>
      <c r="M375" s="4">
        <f>'TTD_all data'!G1784</f>
        <v>339</v>
      </c>
      <c r="N375" s="72">
        <f>IFERROR(L375/B375,"")</f>
        <v>8.6253369272237201E-2</v>
      </c>
      <c r="O375" s="72">
        <f>IFERROR(M375/B375,"")</f>
        <v>0.91374663072776285</v>
      </c>
    </row>
    <row r="376" spans="1:17" x14ac:dyDescent="0.2">
      <c r="A376" s="59" t="s">
        <v>293</v>
      </c>
      <c r="B376" s="52">
        <f>SUM('TTD_all data'!E1785:E1787)</f>
        <v>1099</v>
      </c>
      <c r="C376" s="1">
        <f>SUM('TTD_all data'!B1785:B1787)</f>
        <v>156</v>
      </c>
      <c r="D376" s="1">
        <f>SUM('TTD_all data'!C1785:C1787)</f>
        <v>0</v>
      </c>
      <c r="E376" s="1">
        <f t="shared" si="223"/>
        <v>156</v>
      </c>
      <c r="F376" s="4">
        <f>SUM('TTD_all data'!D1785:D1787)</f>
        <v>943</v>
      </c>
      <c r="G376" s="72">
        <f t="shared" si="224"/>
        <v>0.14194722474977253</v>
      </c>
      <c r="H376" s="72">
        <f t="shared" si="224"/>
        <v>0</v>
      </c>
      <c r="I376" s="72">
        <f t="shared" si="224"/>
        <v>0.14194722474977253</v>
      </c>
      <c r="J376" s="72">
        <f t="shared" si="225"/>
        <v>0.8580527752502275</v>
      </c>
      <c r="K376" s="72">
        <f>B376/$B$377</f>
        <v>0.27530060120240479</v>
      </c>
      <c r="L376" s="52">
        <f>SUM('TTD_all data'!F1785:F1787)</f>
        <v>156</v>
      </c>
      <c r="M376" s="4">
        <f>SUM('TTD_all data'!G1785:G1787)</f>
        <v>943</v>
      </c>
      <c r="N376" s="72">
        <f>IFERROR(L376/B376,"")</f>
        <v>0.14194722474977253</v>
      </c>
      <c r="O376" s="72">
        <f>IFERROR(M376/B376,"")</f>
        <v>0.8580527752502275</v>
      </c>
    </row>
    <row r="377" spans="1:17" x14ac:dyDescent="0.2">
      <c r="B377" s="52">
        <f>SUM(B372:B376)</f>
        <v>3992</v>
      </c>
      <c r="E377" s="38">
        <f>SUM(E372:E376)</f>
        <v>2296</v>
      </c>
      <c r="I377" s="93">
        <f t="shared" si="224"/>
        <v>0.57515030060120242</v>
      </c>
      <c r="L377" s="113">
        <f>SUM(L372:L376)</f>
        <v>2284</v>
      </c>
    </row>
    <row r="378" spans="1:17" s="38" customFormat="1" x14ac:dyDescent="0.2">
      <c r="A378" s="66"/>
      <c r="B378" s="67"/>
      <c r="G378" s="97"/>
      <c r="H378" s="97"/>
      <c r="I378" s="97"/>
      <c r="J378" s="97"/>
      <c r="K378" s="97"/>
    </row>
    <row r="381" spans="1:17" ht="27.75" x14ac:dyDescent="0.4">
      <c r="A381" s="54" t="s">
        <v>232</v>
      </c>
    </row>
    <row r="382" spans="1:17" ht="15" x14ac:dyDescent="0.2">
      <c r="A382" s="55" t="s">
        <v>203</v>
      </c>
      <c r="B382" s="81" t="s">
        <v>238</v>
      </c>
      <c r="C382" s="82" t="s">
        <v>240</v>
      </c>
      <c r="D382" s="81" t="s">
        <v>242</v>
      </c>
      <c r="E382" s="98" t="s">
        <v>240</v>
      </c>
      <c r="F382" s="83" t="s">
        <v>241</v>
      </c>
      <c r="G382" s="94" t="s">
        <v>279</v>
      </c>
      <c r="H382" s="94" t="s">
        <v>280</v>
      </c>
      <c r="I382" s="94"/>
      <c r="J382" s="95" t="s">
        <v>275</v>
      </c>
      <c r="K382" s="94" t="s">
        <v>244</v>
      </c>
      <c r="L382" s="82" t="s">
        <v>243</v>
      </c>
      <c r="M382" s="83" t="s">
        <v>206</v>
      </c>
      <c r="N382" s="84" t="s">
        <v>235</v>
      </c>
      <c r="O382" s="83" t="s">
        <v>236</v>
      </c>
    </row>
    <row r="383" spans="1:17" x14ac:dyDescent="0.2">
      <c r="A383" s="56" t="s">
        <v>234</v>
      </c>
      <c r="B383" s="52">
        <f>'TTD_all data'!E1793</f>
        <v>30</v>
      </c>
      <c r="C383" s="1">
        <f>'TTD_all data'!B1793</f>
        <v>0</v>
      </c>
      <c r="D383" s="1">
        <f>'TTD_all data'!C1793</f>
        <v>0</v>
      </c>
      <c r="E383" s="1">
        <f>SUM(C383:D383)</f>
        <v>0</v>
      </c>
      <c r="F383" s="4">
        <f>'TTD_all data'!D1793</f>
        <v>30</v>
      </c>
      <c r="G383" s="72">
        <f t="shared" ref="G383:I386" si="226">IFERROR(C383/$B383,"")</f>
        <v>0</v>
      </c>
      <c r="H383" s="72">
        <f t="shared" si="226"/>
        <v>0</v>
      </c>
      <c r="I383" s="72">
        <f>IFERROR(E383/$B383,"")</f>
        <v>0</v>
      </c>
      <c r="J383" s="72">
        <f>IFERROR(F383/$B383,"")</f>
        <v>1</v>
      </c>
      <c r="K383" s="72">
        <f>B383/$B$387</f>
        <v>0.7142857142857143</v>
      </c>
      <c r="L383" s="52">
        <f>'TTD_all data'!F1793</f>
        <v>0</v>
      </c>
      <c r="M383" s="80">
        <f>'TTD_all data'!G1793</f>
        <v>30</v>
      </c>
      <c r="N383" s="72">
        <f>IFERROR(L383/B383,"")</f>
        <v>0</v>
      </c>
      <c r="O383" s="72">
        <f>IFERROR(M383/B383,"")</f>
        <v>1</v>
      </c>
    </row>
    <row r="384" spans="1:17" x14ac:dyDescent="0.2">
      <c r="A384" s="28" t="s">
        <v>201</v>
      </c>
      <c r="B384" s="52">
        <f>'TTD_all data'!E1794</f>
        <v>12</v>
      </c>
      <c r="C384" s="1">
        <f>'TTD_all data'!B1794</f>
        <v>12</v>
      </c>
      <c r="D384" s="1">
        <f>'TTD_all data'!C1794</f>
        <v>0</v>
      </c>
      <c r="E384" s="1">
        <f t="shared" ref="E384:E386" si="227">SUM(C384:D384)</f>
        <v>12</v>
      </c>
      <c r="F384" s="4">
        <f>'TTD_all data'!D1794</f>
        <v>0</v>
      </c>
      <c r="G384" s="72">
        <f t="shared" si="226"/>
        <v>1</v>
      </c>
      <c r="H384" s="72">
        <f t="shared" si="226"/>
        <v>0</v>
      </c>
      <c r="I384" s="72">
        <f t="shared" si="226"/>
        <v>1</v>
      </c>
      <c r="J384" s="72">
        <f t="shared" ref="J384:J386" si="228">IFERROR(F384/$B384,"")</f>
        <v>0</v>
      </c>
      <c r="K384" s="72">
        <f>B384/$B$387</f>
        <v>0.2857142857142857</v>
      </c>
      <c r="L384" s="52">
        <f>'TTD_all data'!F1794</f>
        <v>12</v>
      </c>
      <c r="M384" s="4">
        <f>'TTD_all data'!G1794</f>
        <v>0</v>
      </c>
      <c r="N384" s="72">
        <f>IFERROR(L384/B384,"")</f>
        <v>1</v>
      </c>
      <c r="O384" s="72">
        <f>IFERROR(M384/B384,"")</f>
        <v>0</v>
      </c>
    </row>
    <row r="385" spans="1:15" x14ac:dyDescent="0.2">
      <c r="A385" s="56" t="s">
        <v>200</v>
      </c>
      <c r="B385" s="52">
        <f>'TTD_all data'!E1795</f>
        <v>0</v>
      </c>
      <c r="C385" s="1">
        <f>'TTD_all data'!B1795</f>
        <v>0</v>
      </c>
      <c r="D385" s="1">
        <f>'TTD_all data'!C1795</f>
        <v>0</v>
      </c>
      <c r="E385" s="1">
        <f t="shared" si="227"/>
        <v>0</v>
      </c>
      <c r="F385" s="4">
        <f>'TTD_all data'!D1795</f>
        <v>0</v>
      </c>
      <c r="G385" s="72" t="str">
        <f t="shared" si="226"/>
        <v/>
      </c>
      <c r="H385" s="72" t="str">
        <f t="shared" si="226"/>
        <v/>
      </c>
      <c r="I385" s="72" t="str">
        <f>IFERROR(E385/$B385,"")</f>
        <v/>
      </c>
      <c r="J385" s="72" t="str">
        <f t="shared" si="228"/>
        <v/>
      </c>
      <c r="K385" s="72">
        <f>B385/$B$387</f>
        <v>0</v>
      </c>
      <c r="L385" s="52">
        <f>'TTD_all data'!F1795</f>
        <v>0</v>
      </c>
      <c r="M385" s="4">
        <f>'TTD_all data'!G1795</f>
        <v>0</v>
      </c>
      <c r="N385" s="72" t="str">
        <f>IFERROR(L385/B385,"")</f>
        <v/>
      </c>
      <c r="O385" s="72" t="str">
        <f>IFERROR(M385/B385,"")</f>
        <v/>
      </c>
    </row>
    <row r="386" spans="1:15" x14ac:dyDescent="0.2">
      <c r="A386" s="57" t="s">
        <v>199</v>
      </c>
      <c r="B386" s="52">
        <f>'TTD_all data'!E1796</f>
        <v>0</v>
      </c>
      <c r="C386" s="1">
        <f>'TTD_all data'!B1796</f>
        <v>0</v>
      </c>
      <c r="D386" s="1">
        <f>'TTD_all data'!C1796</f>
        <v>0</v>
      </c>
      <c r="E386" s="1">
        <f t="shared" si="227"/>
        <v>0</v>
      </c>
      <c r="F386" s="4">
        <f>'TTD_all data'!D1796</f>
        <v>0</v>
      </c>
      <c r="G386" s="72" t="str">
        <f t="shared" si="226"/>
        <v/>
      </c>
      <c r="H386" s="72" t="str">
        <f t="shared" si="226"/>
        <v/>
      </c>
      <c r="I386" s="72" t="str">
        <f t="shared" si="226"/>
        <v/>
      </c>
      <c r="J386" s="72" t="str">
        <f t="shared" si="228"/>
        <v/>
      </c>
      <c r="K386" s="72">
        <f>B386/$B$387</f>
        <v>0</v>
      </c>
      <c r="L386" s="52">
        <f>'TTD_all data'!F1796</f>
        <v>0</v>
      </c>
      <c r="M386" s="4">
        <f>'TTD_all data'!G1796</f>
        <v>0</v>
      </c>
      <c r="N386" s="72" t="str">
        <f>IFERROR(L386/B386,"")</f>
        <v/>
      </c>
      <c r="O386" s="72" t="str">
        <f>IFERROR(M386/B386,"")</f>
        <v/>
      </c>
    </row>
    <row r="387" spans="1:15" x14ac:dyDescent="0.2">
      <c r="B387" s="52">
        <f>SUM(B383:B386)</f>
        <v>42</v>
      </c>
    </row>
    <row r="388" spans="1:15" ht="15" x14ac:dyDescent="0.2">
      <c r="A388" s="27" t="s">
        <v>198</v>
      </c>
      <c r="B388" s="81" t="s">
        <v>238</v>
      </c>
      <c r="C388" s="82" t="s">
        <v>240</v>
      </c>
      <c r="D388" s="81" t="s">
        <v>242</v>
      </c>
      <c r="E388" s="98" t="s">
        <v>240</v>
      </c>
      <c r="F388" s="83" t="s">
        <v>241</v>
      </c>
      <c r="G388" s="94" t="s">
        <v>279</v>
      </c>
      <c r="H388" s="94" t="s">
        <v>280</v>
      </c>
      <c r="I388" s="94"/>
      <c r="J388" s="95" t="s">
        <v>275</v>
      </c>
      <c r="K388" s="94" t="s">
        <v>244</v>
      </c>
      <c r="L388" s="82" t="s">
        <v>243</v>
      </c>
      <c r="M388" s="83" t="s">
        <v>206</v>
      </c>
      <c r="N388" s="84" t="s">
        <v>235</v>
      </c>
      <c r="O388" s="83" t="s">
        <v>236</v>
      </c>
    </row>
    <row r="389" spans="1:15" x14ac:dyDescent="0.2">
      <c r="A389" s="56" t="s">
        <v>246</v>
      </c>
      <c r="B389" s="52">
        <f>SUM('TTD_all data'!E1799,'TTD_all data'!E1800,'TTD_all data'!E1807)</f>
        <v>42</v>
      </c>
      <c r="C389" s="1">
        <f>SUM('TTD_all data'!B1799,'TTD_all data'!B1800,'TTD_all data'!B1807)</f>
        <v>12</v>
      </c>
      <c r="D389" s="1">
        <f>SUM('TTD_all data'!C1799,'TTD_all data'!C1800,'TTD_all data'!C1807)</f>
        <v>0</v>
      </c>
      <c r="E389" s="1">
        <f>SUM(C389:D389)</f>
        <v>12</v>
      </c>
      <c r="F389" s="4">
        <f>SUM('TTD_all data'!D1799,'TTD_all data'!D1800,'TTD_all data'!D1807)</f>
        <v>30</v>
      </c>
      <c r="G389" s="72">
        <f t="shared" ref="G389:I392" si="229">IFERROR(C389/$B389,"")</f>
        <v>0.2857142857142857</v>
      </c>
      <c r="H389" s="72">
        <f t="shared" si="229"/>
        <v>0</v>
      </c>
      <c r="I389" s="72">
        <f>IFERROR(E389/$B389,"")</f>
        <v>0.2857142857142857</v>
      </c>
      <c r="J389" s="72">
        <f>IFERROR(F389/$B389,"")</f>
        <v>0.7142857142857143</v>
      </c>
      <c r="K389" s="72">
        <f>B389/$B$393</f>
        <v>1</v>
      </c>
      <c r="L389" s="52">
        <f>SUM('TTD_all data'!F1799,'TTD_all data'!F1800,'TTD_all data'!F1807)</f>
        <v>12</v>
      </c>
      <c r="M389" s="80">
        <f>SUM('TTD_all data'!G1799,'TTD_all data'!G1800,'TTD_all data'!G1807)</f>
        <v>30</v>
      </c>
      <c r="N389" s="72">
        <f>IFERROR(L389/B389,"")</f>
        <v>0.2857142857142857</v>
      </c>
      <c r="O389" s="72">
        <f>IFERROR(M389/B389,"")</f>
        <v>0.7142857142857143</v>
      </c>
    </row>
    <row r="390" spans="1:15" x14ac:dyDescent="0.2">
      <c r="A390" s="28" t="s">
        <v>245</v>
      </c>
      <c r="B390" s="52">
        <f>'TTD_all data'!E1801</f>
        <v>0</v>
      </c>
      <c r="C390" s="1">
        <f>'TTD_all data'!B1801</f>
        <v>0</v>
      </c>
      <c r="D390" s="1">
        <f>'TTD_all data'!C1801</f>
        <v>0</v>
      </c>
      <c r="E390" s="1">
        <f t="shared" ref="E390:E392" si="230">SUM(C390:D390)</f>
        <v>0</v>
      </c>
      <c r="F390" s="4">
        <f>'TTD_all data'!D1801</f>
        <v>0</v>
      </c>
      <c r="G390" s="72" t="str">
        <f t="shared" si="229"/>
        <v/>
      </c>
      <c r="H390" s="72" t="str">
        <f t="shared" si="229"/>
        <v/>
      </c>
      <c r="I390" s="72" t="str">
        <f t="shared" si="229"/>
        <v/>
      </c>
      <c r="J390" s="72" t="str">
        <f t="shared" ref="J390:J392" si="231">IFERROR(F390/$B390,"")</f>
        <v/>
      </c>
      <c r="K390" s="72"/>
      <c r="L390" s="52">
        <f>'TTD_all data'!F1801</f>
        <v>0</v>
      </c>
      <c r="M390" s="4">
        <f>'TTD_all data'!G1801</f>
        <v>0</v>
      </c>
      <c r="N390" s="72" t="str">
        <f>IFERROR(L390/B390,"")</f>
        <v/>
      </c>
      <c r="O390" s="72" t="str">
        <f>IFERROR(M390/B390,"")</f>
        <v/>
      </c>
    </row>
    <row r="391" spans="1:15" x14ac:dyDescent="0.2">
      <c r="A391" s="56" t="s">
        <v>193</v>
      </c>
      <c r="B391" s="52">
        <f>'TTD_all data'!E1802</f>
        <v>0</v>
      </c>
      <c r="C391" s="1">
        <f>'TTD_all data'!B1802</f>
        <v>0</v>
      </c>
      <c r="D391" s="1">
        <f>'TTD_all data'!C1802</f>
        <v>0</v>
      </c>
      <c r="E391" s="1">
        <f t="shared" si="230"/>
        <v>0</v>
      </c>
      <c r="F391" s="4">
        <f>'TTD_all data'!D1802</f>
        <v>0</v>
      </c>
      <c r="G391" s="72" t="str">
        <f t="shared" si="229"/>
        <v/>
      </c>
      <c r="H391" s="72" t="str">
        <f t="shared" si="229"/>
        <v/>
      </c>
      <c r="I391" s="72" t="str">
        <f>IFERROR(E391/$B391,"")</f>
        <v/>
      </c>
      <c r="J391" s="72" t="str">
        <f t="shared" si="231"/>
        <v/>
      </c>
      <c r="K391" s="72"/>
      <c r="L391" s="52">
        <f>'TTD_all data'!F1802</f>
        <v>0</v>
      </c>
      <c r="M391" s="4">
        <f>'TTD_all data'!G1802</f>
        <v>0</v>
      </c>
      <c r="N391" s="72" t="str">
        <f>IFERROR(L391/B391,"")</f>
        <v/>
      </c>
      <c r="O391" s="72" t="str">
        <f>IFERROR(M391/B391,"")</f>
        <v/>
      </c>
    </row>
    <row r="392" spans="1:15" x14ac:dyDescent="0.2">
      <c r="A392" s="57" t="s">
        <v>247</v>
      </c>
      <c r="B392" s="52">
        <f>SUM('TTD_all data'!E1803:E1807)</f>
        <v>0</v>
      </c>
      <c r="C392" s="1">
        <f>SUM('TTD_all data'!B1803:B1807)</f>
        <v>0</v>
      </c>
      <c r="D392" s="1">
        <f>SUM('TTD_all data'!C1803:C1807)</f>
        <v>0</v>
      </c>
      <c r="E392" s="1">
        <f t="shared" si="230"/>
        <v>0</v>
      </c>
      <c r="F392" s="4">
        <f>SUM('TTD_all data'!D1803:D1807)</f>
        <v>0</v>
      </c>
      <c r="G392" s="72" t="str">
        <f t="shared" si="229"/>
        <v/>
      </c>
      <c r="H392" s="72" t="str">
        <f t="shared" si="229"/>
        <v/>
      </c>
      <c r="I392" s="72" t="str">
        <f t="shared" si="229"/>
        <v/>
      </c>
      <c r="J392" s="72" t="str">
        <f t="shared" si="231"/>
        <v/>
      </c>
      <c r="K392" s="72"/>
      <c r="L392" s="52">
        <f>SUM('TTD_all data'!F1803:F1807)</f>
        <v>0</v>
      </c>
      <c r="M392" s="4">
        <f>SUM('TTD_all data'!G1803:G1807)</f>
        <v>0</v>
      </c>
      <c r="N392" s="72" t="str">
        <f>IFERROR(L392/B392,"")</f>
        <v/>
      </c>
      <c r="O392" s="72" t="str">
        <f>IFERROR(M392/B392,"")</f>
        <v/>
      </c>
    </row>
    <row r="393" spans="1:15" x14ac:dyDescent="0.2">
      <c r="B393" s="52">
        <f>SUM(B389:B392)</f>
        <v>42</v>
      </c>
    </row>
    <row r="394" spans="1:15" ht="15" x14ac:dyDescent="0.2">
      <c r="A394" s="27" t="s">
        <v>181</v>
      </c>
      <c r="B394" s="81" t="s">
        <v>238</v>
      </c>
      <c r="C394" s="82" t="s">
        <v>240</v>
      </c>
      <c r="D394" s="81" t="s">
        <v>242</v>
      </c>
      <c r="E394" s="98" t="s">
        <v>240</v>
      </c>
      <c r="F394" s="83" t="s">
        <v>241</v>
      </c>
      <c r="G394" s="94" t="s">
        <v>279</v>
      </c>
      <c r="H394" s="94" t="s">
        <v>280</v>
      </c>
      <c r="I394" s="94"/>
      <c r="J394" s="95" t="s">
        <v>275</v>
      </c>
      <c r="K394" s="94" t="s">
        <v>244</v>
      </c>
      <c r="L394" s="82" t="s">
        <v>243</v>
      </c>
      <c r="M394" s="83" t="s">
        <v>206</v>
      </c>
      <c r="N394" s="84" t="s">
        <v>235</v>
      </c>
      <c r="O394" s="83" t="s">
        <v>236</v>
      </c>
    </row>
    <row r="395" spans="1:15" x14ac:dyDescent="0.2">
      <c r="A395" s="56" t="s">
        <v>248</v>
      </c>
      <c r="B395" s="52">
        <f>SUM('TTD_all data'!E1810,'TTD_all data'!E1811)</f>
        <v>17</v>
      </c>
      <c r="C395" s="1">
        <f>SUM('TTD_all data'!B1810,'TTD_all data'!B1811)</f>
        <v>5</v>
      </c>
      <c r="D395" s="1">
        <f>SUM('TTD_all data'!C1810,'TTD_all data'!C1811)</f>
        <v>0</v>
      </c>
      <c r="E395" s="1">
        <f>SUM(C395:D395)</f>
        <v>5</v>
      </c>
      <c r="F395" s="4">
        <f>SUM('TTD_all data'!D1810,'TTD_all data'!D1811)</f>
        <v>12</v>
      </c>
      <c r="G395" s="72">
        <f t="shared" ref="G395:I398" si="232">IFERROR(C395/$B395,"")</f>
        <v>0.29411764705882354</v>
      </c>
      <c r="H395" s="72">
        <f t="shared" si="232"/>
        <v>0</v>
      </c>
      <c r="I395" s="72">
        <f>IFERROR(E395/$B395,"")</f>
        <v>0.29411764705882354</v>
      </c>
      <c r="J395" s="72">
        <f>IFERROR(F395/$B395,"")</f>
        <v>0.70588235294117652</v>
      </c>
      <c r="K395" s="72">
        <f>B395/$B$399</f>
        <v>0.40476190476190477</v>
      </c>
      <c r="L395" s="52">
        <f>SUM('TTD_all data'!F1810,'TTD_all data'!F1811)</f>
        <v>5</v>
      </c>
      <c r="M395" s="80">
        <f>SUM('TTD_all data'!G1810,'TTD_all data'!G1811)</f>
        <v>12</v>
      </c>
      <c r="N395" s="72">
        <f>IFERROR(L395/B395,"")</f>
        <v>0.29411764705882354</v>
      </c>
      <c r="O395" s="72">
        <f>IFERROR(M395/B395,"")</f>
        <v>0.70588235294117652</v>
      </c>
    </row>
    <row r="396" spans="1:15" x14ac:dyDescent="0.2">
      <c r="A396" s="28" t="s">
        <v>249</v>
      </c>
      <c r="B396" s="52">
        <f>'TTD_all data'!E1812</f>
        <v>21</v>
      </c>
      <c r="C396" s="1">
        <f>'TTD_all data'!B1812</f>
        <v>6</v>
      </c>
      <c r="D396" s="1">
        <f>'TTD_all data'!C1812</f>
        <v>0</v>
      </c>
      <c r="E396" s="1">
        <f t="shared" ref="E396:E398" si="233">SUM(C396:D396)</f>
        <v>6</v>
      </c>
      <c r="F396" s="4">
        <f>'TTD_all data'!D1812</f>
        <v>15</v>
      </c>
      <c r="G396" s="72">
        <f t="shared" si="232"/>
        <v>0.2857142857142857</v>
      </c>
      <c r="H396" s="72">
        <f t="shared" si="232"/>
        <v>0</v>
      </c>
      <c r="I396" s="72">
        <f t="shared" si="232"/>
        <v>0.2857142857142857</v>
      </c>
      <c r="J396" s="72">
        <f t="shared" ref="J396:J398" si="234">IFERROR(F396/$B396,"")</f>
        <v>0.7142857142857143</v>
      </c>
      <c r="K396" s="72">
        <f>B396/$B$399</f>
        <v>0.5</v>
      </c>
      <c r="L396" s="52">
        <f>'TTD_all data'!F1812</f>
        <v>6</v>
      </c>
      <c r="M396" s="4">
        <f>'TTD_all data'!G1812</f>
        <v>15</v>
      </c>
      <c r="N396" s="72">
        <f>IFERROR(L396/B396,"")</f>
        <v>0.2857142857142857</v>
      </c>
      <c r="O396" s="72">
        <f>IFERROR(M396/B396,"")</f>
        <v>0.7142857142857143</v>
      </c>
    </row>
    <row r="397" spans="1:15" x14ac:dyDescent="0.2">
      <c r="A397" s="56" t="s">
        <v>250</v>
      </c>
      <c r="B397" s="52">
        <f>'TTD_all data'!E1813</f>
        <v>4</v>
      </c>
      <c r="C397" s="1">
        <f>'TTD_all data'!B1813</f>
        <v>1</v>
      </c>
      <c r="D397" s="1">
        <f>'TTD_all data'!C1813</f>
        <v>0</v>
      </c>
      <c r="E397" s="1">
        <f t="shared" si="233"/>
        <v>1</v>
      </c>
      <c r="F397" s="4">
        <f>'TTD_all data'!D1813</f>
        <v>3</v>
      </c>
      <c r="G397" s="72">
        <f t="shared" si="232"/>
        <v>0.25</v>
      </c>
      <c r="H397" s="72">
        <f t="shared" si="232"/>
        <v>0</v>
      </c>
      <c r="I397" s="72">
        <f>IFERROR(E397/$B397,"")</f>
        <v>0.25</v>
      </c>
      <c r="J397" s="72">
        <f t="shared" si="234"/>
        <v>0.75</v>
      </c>
      <c r="K397" s="72">
        <f>B397/$B$399</f>
        <v>9.5238095238095233E-2</v>
      </c>
      <c r="L397" s="52">
        <f>'TTD_all data'!F1813</f>
        <v>1</v>
      </c>
      <c r="M397" s="4">
        <f>'TTD_all data'!G1813</f>
        <v>3</v>
      </c>
      <c r="N397" s="72">
        <f>IFERROR(L397/B397,"")</f>
        <v>0.25</v>
      </c>
      <c r="O397" s="72">
        <f>IFERROR(M397/B397,"")</f>
        <v>0.75</v>
      </c>
    </row>
    <row r="398" spans="1:15" x14ac:dyDescent="0.2">
      <c r="A398" s="57" t="s">
        <v>251</v>
      </c>
      <c r="B398" s="52">
        <f>SUM('TTD_all data'!E1814:E1818)</f>
        <v>0</v>
      </c>
      <c r="C398" s="1">
        <f>SUM('TTD_all data'!B1814:B1818)</f>
        <v>0</v>
      </c>
      <c r="D398" s="1">
        <f>SUM('TTD_all data'!C1814:C1818)</f>
        <v>0</v>
      </c>
      <c r="E398" s="1">
        <f t="shared" si="233"/>
        <v>0</v>
      </c>
      <c r="F398" s="4">
        <f>SUM('TTD_all data'!D1814:D1818)</f>
        <v>0</v>
      </c>
      <c r="G398" s="72" t="str">
        <f t="shared" si="232"/>
        <v/>
      </c>
      <c r="H398" s="72" t="str">
        <f t="shared" si="232"/>
        <v/>
      </c>
      <c r="I398" s="72" t="str">
        <f t="shared" si="232"/>
        <v/>
      </c>
      <c r="J398" s="72" t="str">
        <f t="shared" si="234"/>
        <v/>
      </c>
      <c r="K398" s="72"/>
      <c r="L398" s="52">
        <f>SUM('TTD_all data'!F1814:F1818)</f>
        <v>0</v>
      </c>
      <c r="M398" s="4">
        <f>SUM('TTD_all data'!G1814:G1818)</f>
        <v>0</v>
      </c>
      <c r="N398" s="72" t="str">
        <f>IFERROR(L398/B398,"")</f>
        <v/>
      </c>
      <c r="O398" s="72" t="str">
        <f>IFERROR(M398/B398,"")</f>
        <v/>
      </c>
    </row>
    <row r="399" spans="1:15" x14ac:dyDescent="0.2">
      <c r="B399" s="52">
        <f>SUM(B395:B398)</f>
        <v>42</v>
      </c>
    </row>
    <row r="400" spans="1:15" ht="15" x14ac:dyDescent="0.2">
      <c r="A400" s="27" t="s">
        <v>171</v>
      </c>
      <c r="B400" s="81" t="s">
        <v>238</v>
      </c>
      <c r="C400" s="82" t="s">
        <v>240</v>
      </c>
      <c r="D400" s="81" t="s">
        <v>242</v>
      </c>
      <c r="E400" s="98" t="s">
        <v>240</v>
      </c>
      <c r="F400" s="83" t="s">
        <v>241</v>
      </c>
      <c r="G400" s="94" t="s">
        <v>279</v>
      </c>
      <c r="H400" s="94" t="s">
        <v>280</v>
      </c>
      <c r="I400" s="94"/>
      <c r="J400" s="95" t="s">
        <v>275</v>
      </c>
      <c r="K400" s="94" t="s">
        <v>244</v>
      </c>
      <c r="L400" s="82" t="s">
        <v>243</v>
      </c>
      <c r="M400" s="83" t="s">
        <v>206</v>
      </c>
      <c r="N400" s="84" t="s">
        <v>235</v>
      </c>
      <c r="O400" s="83" t="s">
        <v>236</v>
      </c>
    </row>
    <row r="401" spans="1:15" x14ac:dyDescent="0.2">
      <c r="A401" s="56" t="s">
        <v>170</v>
      </c>
      <c r="B401" s="52">
        <f>'TTD_all data'!E1821</f>
        <v>21</v>
      </c>
      <c r="C401" s="1">
        <f>'TTD_all data'!B1821</f>
        <v>4</v>
      </c>
      <c r="D401" s="1">
        <f>'TTD_all data'!C1821</f>
        <v>0</v>
      </c>
      <c r="E401" s="1">
        <f>SUM(C401:D401)</f>
        <v>4</v>
      </c>
      <c r="F401" s="4">
        <f>'TTD_all data'!D1821</f>
        <v>17</v>
      </c>
      <c r="G401" s="72">
        <f t="shared" ref="G401:I403" si="235">IFERROR(C401/$B401,"")</f>
        <v>0.19047619047619047</v>
      </c>
      <c r="H401" s="72">
        <f t="shared" si="235"/>
        <v>0</v>
      </c>
      <c r="I401" s="72">
        <f>IFERROR(E401/$B401,"")</f>
        <v>0.19047619047619047</v>
      </c>
      <c r="J401" s="72">
        <f>IFERROR(F401/$B401,"")</f>
        <v>0.80952380952380953</v>
      </c>
      <c r="K401" s="72">
        <f>B401/$B$404</f>
        <v>0.5</v>
      </c>
      <c r="L401" s="52">
        <f>'TTD_all data'!F1821</f>
        <v>4</v>
      </c>
      <c r="M401" s="80">
        <f>'TTD_all data'!G1821</f>
        <v>17</v>
      </c>
      <c r="N401" s="72">
        <f>IFERROR(L401/B401,"")</f>
        <v>0.19047619047619047</v>
      </c>
      <c r="O401" s="72">
        <f>IFERROR(M401/B401,"")</f>
        <v>0.80952380952380953</v>
      </c>
    </row>
    <row r="402" spans="1:15" x14ac:dyDescent="0.2">
      <c r="A402" s="58" t="s">
        <v>169</v>
      </c>
      <c r="B402" s="52">
        <f>'TTD_all data'!E1822</f>
        <v>21</v>
      </c>
      <c r="C402" s="1">
        <f>'TTD_all data'!B1822</f>
        <v>8</v>
      </c>
      <c r="D402" s="1">
        <f>'TTD_all data'!C1822</f>
        <v>0</v>
      </c>
      <c r="E402" s="1">
        <f t="shared" ref="E402:E403" si="236">SUM(C402:D402)</f>
        <v>8</v>
      </c>
      <c r="F402" s="4">
        <f>'TTD_all data'!D1822</f>
        <v>13</v>
      </c>
      <c r="G402" s="72">
        <f t="shared" si="235"/>
        <v>0.38095238095238093</v>
      </c>
      <c r="H402" s="72">
        <f t="shared" si="235"/>
        <v>0</v>
      </c>
      <c r="I402" s="72">
        <f t="shared" si="235"/>
        <v>0.38095238095238093</v>
      </c>
      <c r="J402" s="72">
        <f t="shared" ref="J402:J403" si="237">IFERROR(F402/$B402,"")</f>
        <v>0.61904761904761907</v>
      </c>
      <c r="K402" s="72">
        <f>B402/$B$404</f>
        <v>0.5</v>
      </c>
      <c r="L402" s="52">
        <f>'TTD_all data'!F1822</f>
        <v>8</v>
      </c>
      <c r="M402" s="4">
        <f>'TTD_all data'!G1822</f>
        <v>13</v>
      </c>
      <c r="N402" s="72">
        <f>IFERROR(L402/B402,"")</f>
        <v>0.38095238095238093</v>
      </c>
      <c r="O402" s="72">
        <f>IFERROR(M402/B402,"")</f>
        <v>0.61904761904761907</v>
      </c>
    </row>
    <row r="403" spans="1:15" x14ac:dyDescent="0.2">
      <c r="A403" s="56" t="s">
        <v>0</v>
      </c>
      <c r="B403" s="52">
        <f>'TTD_all data'!E1823</f>
        <v>0</v>
      </c>
      <c r="C403" s="1">
        <f>'TTD_all data'!B1823</f>
        <v>0</v>
      </c>
      <c r="D403" s="1">
        <f>'TTD_all data'!C1823</f>
        <v>0</v>
      </c>
      <c r="E403" s="1">
        <f t="shared" si="236"/>
        <v>0</v>
      </c>
      <c r="F403" s="4">
        <f>'TTD_all data'!D1823</f>
        <v>0</v>
      </c>
      <c r="G403" s="72" t="str">
        <f t="shared" si="235"/>
        <v/>
      </c>
      <c r="H403" s="72" t="str">
        <f t="shared" si="235"/>
        <v/>
      </c>
      <c r="I403" s="72" t="str">
        <f>IFERROR(E403/$B403,"")</f>
        <v/>
      </c>
      <c r="J403" s="72" t="str">
        <f t="shared" si="237"/>
        <v/>
      </c>
      <c r="K403" s="72">
        <f>B403/$B$404</f>
        <v>0</v>
      </c>
      <c r="L403" s="52">
        <f>'TTD_all data'!F1823</f>
        <v>0</v>
      </c>
      <c r="M403" s="4">
        <f>'TTD_all data'!G1823</f>
        <v>0</v>
      </c>
      <c r="N403" s="72" t="str">
        <f>IFERROR(L403/B403,"")</f>
        <v/>
      </c>
      <c r="O403" s="72" t="str">
        <f>IFERROR(M403/B403,"")</f>
        <v/>
      </c>
    </row>
    <row r="404" spans="1:15" x14ac:dyDescent="0.2">
      <c r="B404" s="52">
        <f>SUM(B401:B403)</f>
        <v>42</v>
      </c>
      <c r="K404" s="72"/>
    </row>
    <row r="405" spans="1:15" ht="15" x14ac:dyDescent="0.2">
      <c r="A405" s="27" t="s">
        <v>168</v>
      </c>
      <c r="B405" s="81" t="s">
        <v>238</v>
      </c>
      <c r="C405" s="82" t="s">
        <v>240</v>
      </c>
      <c r="D405" s="81" t="s">
        <v>242</v>
      </c>
      <c r="E405" s="98" t="s">
        <v>240</v>
      </c>
      <c r="F405" s="83" t="s">
        <v>241</v>
      </c>
      <c r="G405" s="94" t="s">
        <v>279</v>
      </c>
      <c r="H405" s="94" t="s">
        <v>280</v>
      </c>
      <c r="I405" s="94"/>
      <c r="J405" s="95" t="s">
        <v>275</v>
      </c>
      <c r="K405" s="94" t="s">
        <v>244</v>
      </c>
      <c r="L405" s="82" t="s">
        <v>243</v>
      </c>
      <c r="M405" s="83" t="s">
        <v>206</v>
      </c>
      <c r="N405" s="84" t="s">
        <v>235</v>
      </c>
      <c r="O405" s="83" t="s">
        <v>236</v>
      </c>
    </row>
    <row r="406" spans="1:15" x14ac:dyDescent="0.2">
      <c r="A406" s="56" t="s">
        <v>166</v>
      </c>
      <c r="B406" s="52">
        <f>'TTD_all data'!E1826</f>
        <v>0</v>
      </c>
      <c r="C406" s="1">
        <f>'TTD_all data'!B1826</f>
        <v>0</v>
      </c>
      <c r="D406" s="1">
        <f>'TTD_all data'!C1826</f>
        <v>0</v>
      </c>
      <c r="E406" s="1">
        <f t="shared" ref="E406:E407" si="238">SUM(C406:D406)</f>
        <v>0</v>
      </c>
      <c r="F406" s="4">
        <f>'TTD_all data'!D1826</f>
        <v>0</v>
      </c>
      <c r="G406" s="72" t="str">
        <f>IFERROR(C406/$B406,"")</f>
        <v/>
      </c>
      <c r="H406" s="72" t="str">
        <f>IFERROR(D406/$B406,"")</f>
        <v/>
      </c>
      <c r="I406" s="72" t="str">
        <f>IFERROR(E406/$B406,"")</f>
        <v/>
      </c>
      <c r="J406" s="72" t="str">
        <f t="shared" ref="J406:J407" si="239">IFERROR(F406/$B406,"")</f>
        <v/>
      </c>
      <c r="K406" s="72">
        <f>B406/$B$408</f>
        <v>0</v>
      </c>
      <c r="L406" s="52">
        <f>'TTD_all data'!F1826</f>
        <v>0</v>
      </c>
      <c r="M406" s="80">
        <f>'TTD_all data'!G1826</f>
        <v>0</v>
      </c>
      <c r="N406" s="72" t="str">
        <f>IFERROR(L406/B406,"")</f>
        <v/>
      </c>
      <c r="O406" s="72" t="str">
        <f>IFERROR(M406/B406,"")</f>
        <v/>
      </c>
    </row>
    <row r="407" spans="1:15" x14ac:dyDescent="0.2">
      <c r="A407" s="53" t="s">
        <v>209</v>
      </c>
      <c r="B407" s="52">
        <f>SUM('TTD_all data'!E1827:E1829)</f>
        <v>42</v>
      </c>
      <c r="C407" s="1">
        <f>SUM('TTD_all data'!B1827:B1829)</f>
        <v>12</v>
      </c>
      <c r="D407" s="1">
        <f>SUM('TTD_all data'!C1827:C1829)</f>
        <v>0</v>
      </c>
      <c r="E407" s="1">
        <f t="shared" si="238"/>
        <v>12</v>
      </c>
      <c r="F407" s="4">
        <f>SUM('TTD_all data'!D1827:D1829)</f>
        <v>30</v>
      </c>
      <c r="G407" s="72">
        <f>IFERROR(C407/$B407,"")</f>
        <v>0.2857142857142857</v>
      </c>
      <c r="H407" s="72">
        <f>IFERROR(D407/$B407,"")</f>
        <v>0</v>
      </c>
      <c r="I407" s="72">
        <f t="shared" ref="I407" si="240">IFERROR(E407/$B407,"")</f>
        <v>0.2857142857142857</v>
      </c>
      <c r="J407" s="72">
        <f t="shared" si="239"/>
        <v>0.7142857142857143</v>
      </c>
      <c r="K407" s="72">
        <f>B407/$B$408</f>
        <v>1</v>
      </c>
      <c r="L407" s="52">
        <f>SUM('TTD_all data'!F1827:F1829)</f>
        <v>12</v>
      </c>
      <c r="M407" s="4">
        <f>SUM('TTD_all data'!G1827:G1829)</f>
        <v>30</v>
      </c>
      <c r="N407" s="72">
        <f>IFERROR(L407/B407,"")</f>
        <v>0.2857142857142857</v>
      </c>
      <c r="O407" s="72">
        <f>IFERROR(M407/B407,"")</f>
        <v>0.7142857142857143</v>
      </c>
    </row>
    <row r="408" spans="1:15" x14ac:dyDescent="0.2">
      <c r="B408" s="52">
        <f>SUM(B406:B407)</f>
        <v>42</v>
      </c>
    </row>
    <row r="409" spans="1:15" ht="15" x14ac:dyDescent="0.2">
      <c r="A409" s="27" t="s">
        <v>163</v>
      </c>
      <c r="B409" s="81" t="s">
        <v>238</v>
      </c>
      <c r="C409" s="82" t="s">
        <v>240</v>
      </c>
      <c r="D409" s="81" t="s">
        <v>242</v>
      </c>
      <c r="E409" s="98" t="s">
        <v>240</v>
      </c>
      <c r="F409" s="83" t="s">
        <v>241</v>
      </c>
      <c r="G409" s="94" t="s">
        <v>279</v>
      </c>
      <c r="H409" s="94" t="s">
        <v>280</v>
      </c>
      <c r="I409" s="94"/>
      <c r="J409" s="95" t="s">
        <v>275</v>
      </c>
      <c r="K409" s="94" t="s">
        <v>244</v>
      </c>
      <c r="L409" s="82" t="s">
        <v>243</v>
      </c>
      <c r="M409" s="83" t="s">
        <v>206</v>
      </c>
      <c r="N409" s="84" t="s">
        <v>235</v>
      </c>
      <c r="O409" s="83" t="s">
        <v>236</v>
      </c>
    </row>
    <row r="410" spans="1:15" x14ac:dyDescent="0.2">
      <c r="A410" s="56" t="s">
        <v>255</v>
      </c>
      <c r="B410" s="52">
        <f>'TTD_all data'!E1832</f>
        <v>28</v>
      </c>
      <c r="C410" s="1">
        <f>'TTD_all data'!B1832</f>
        <v>6</v>
      </c>
      <c r="D410" s="1">
        <f>'TTD_all data'!C1832</f>
        <v>0</v>
      </c>
      <c r="E410" s="1">
        <f t="shared" ref="E410:E412" si="241">SUM(C410:D410)</f>
        <v>6</v>
      </c>
      <c r="F410" s="4">
        <f>'TTD_all data'!D1832</f>
        <v>22</v>
      </c>
      <c r="G410" s="72">
        <f t="shared" ref="G410:I412" si="242">IFERROR(C410/$B410,"")</f>
        <v>0.21428571428571427</v>
      </c>
      <c r="H410" s="72">
        <f t="shared" si="242"/>
        <v>0</v>
      </c>
      <c r="I410" s="72">
        <f>IFERROR(E410/$B410,"")</f>
        <v>0.21428571428571427</v>
      </c>
      <c r="J410" s="72">
        <f>IFERROR(F410/$B410,"")</f>
        <v>0.7857142857142857</v>
      </c>
      <c r="K410" s="72">
        <f>B410/$B$413</f>
        <v>0.66666666666666663</v>
      </c>
      <c r="L410" s="52">
        <f>'TTD_all data'!F1832</f>
        <v>6</v>
      </c>
      <c r="M410" s="80">
        <f>'TTD_all data'!G1832</f>
        <v>22</v>
      </c>
      <c r="N410" s="72">
        <f>IFERROR(L410/B410,"")</f>
        <v>0.21428571428571427</v>
      </c>
      <c r="O410" s="72">
        <f>IFERROR(M410/B410,"")</f>
        <v>0.7857142857142857</v>
      </c>
    </row>
    <row r="411" spans="1:15" x14ac:dyDescent="0.2">
      <c r="A411" s="28" t="s">
        <v>256</v>
      </c>
      <c r="B411" s="52">
        <f>SUM('TTD_all data'!E1833:E1834)</f>
        <v>13</v>
      </c>
      <c r="C411" s="1">
        <f>SUM('TTD_all data'!B1833:B1834)</f>
        <v>6</v>
      </c>
      <c r="D411" s="1">
        <f>SUM('TTD_all data'!C1833:C1834)</f>
        <v>0</v>
      </c>
      <c r="E411" s="1">
        <f t="shared" si="241"/>
        <v>6</v>
      </c>
      <c r="F411" s="4">
        <f>SUM('TTD_all data'!D1833:D1834)</f>
        <v>7</v>
      </c>
      <c r="G411" s="72">
        <f t="shared" si="242"/>
        <v>0.46153846153846156</v>
      </c>
      <c r="H411" s="72">
        <f t="shared" si="242"/>
        <v>0</v>
      </c>
      <c r="I411" s="72">
        <f t="shared" si="242"/>
        <v>0.46153846153846156</v>
      </c>
      <c r="J411" s="72">
        <f t="shared" ref="J411:J412" si="243">IFERROR(F411/$B411,"")</f>
        <v>0.53846153846153844</v>
      </c>
      <c r="K411" s="72">
        <f>B411/$B$413</f>
        <v>0.30952380952380953</v>
      </c>
      <c r="L411" s="52">
        <f>SUM('TTD_all data'!F1833:F1834)</f>
        <v>6</v>
      </c>
      <c r="M411" s="4">
        <f>SUM('TTD_all data'!G1833:G1834)</f>
        <v>7</v>
      </c>
      <c r="N411" s="72">
        <f>IFERROR(L411/B411,"")</f>
        <v>0.46153846153846156</v>
      </c>
      <c r="O411" s="72">
        <f>IFERROR(M411/B411,"")</f>
        <v>0.53846153846153844</v>
      </c>
    </row>
    <row r="412" spans="1:15" x14ac:dyDescent="0.2">
      <c r="A412" s="56" t="s">
        <v>50</v>
      </c>
      <c r="B412" s="52">
        <f>SUM('TTD_all data'!E1835:E1838)</f>
        <v>1</v>
      </c>
      <c r="C412" s="1">
        <f>SUM('TTD_all data'!B1835:B1838)</f>
        <v>0</v>
      </c>
      <c r="D412" s="1">
        <f>SUM('TTD_all data'!C1835:C1838)</f>
        <v>0</v>
      </c>
      <c r="E412" s="1">
        <f t="shared" si="241"/>
        <v>0</v>
      </c>
      <c r="F412" s="4">
        <f>SUM('TTD_all data'!D1835:D1838)</f>
        <v>1</v>
      </c>
      <c r="G412" s="72">
        <f t="shared" si="242"/>
        <v>0</v>
      </c>
      <c r="H412" s="72">
        <f t="shared" si="242"/>
        <v>0</v>
      </c>
      <c r="I412" s="72">
        <f>IFERROR(E412/$B412,"")</f>
        <v>0</v>
      </c>
      <c r="J412" s="72">
        <f t="shared" si="243"/>
        <v>1</v>
      </c>
      <c r="K412" s="72">
        <f>B412/$B$413</f>
        <v>2.3809523809523808E-2</v>
      </c>
      <c r="L412" s="52">
        <f>SUM('TTD_all data'!F1835:F1838)</f>
        <v>0</v>
      </c>
      <c r="M412" s="4">
        <f>SUM('TTD_all data'!G1835:G1838)</f>
        <v>1</v>
      </c>
      <c r="N412" s="72">
        <f>IFERROR(L412/B412,"")</f>
        <v>0</v>
      </c>
      <c r="O412" s="72">
        <f>IFERROR(M412/B412,"")</f>
        <v>1</v>
      </c>
    </row>
    <row r="413" spans="1:15" x14ac:dyDescent="0.2">
      <c r="B413" s="52">
        <f>SUM(B410:B412)</f>
        <v>42</v>
      </c>
    </row>
    <row r="414" spans="1:15" ht="15" x14ac:dyDescent="0.2">
      <c r="A414" s="27" t="s">
        <v>155</v>
      </c>
      <c r="B414" s="81" t="s">
        <v>238</v>
      </c>
      <c r="C414" s="82" t="s">
        <v>240</v>
      </c>
      <c r="D414" s="81" t="s">
        <v>242</v>
      </c>
      <c r="E414" s="98" t="s">
        <v>240</v>
      </c>
      <c r="F414" s="83" t="s">
        <v>241</v>
      </c>
      <c r="G414" s="94" t="s">
        <v>279</v>
      </c>
      <c r="H414" s="94" t="s">
        <v>280</v>
      </c>
      <c r="I414" s="94"/>
      <c r="J414" s="95" t="s">
        <v>275</v>
      </c>
      <c r="K414" s="94" t="s">
        <v>244</v>
      </c>
      <c r="L414" s="82" t="s">
        <v>243</v>
      </c>
      <c r="M414" s="83" t="s">
        <v>206</v>
      </c>
      <c r="N414" s="84" t="s">
        <v>235</v>
      </c>
      <c r="O414" s="83" t="s">
        <v>236</v>
      </c>
    </row>
    <row r="415" spans="1:15" x14ac:dyDescent="0.2">
      <c r="A415" s="56" t="s">
        <v>254</v>
      </c>
      <c r="B415" s="52">
        <f>'TTD_all data'!E1841</f>
        <v>40</v>
      </c>
      <c r="C415" s="1">
        <f>'TTD_all data'!B1841</f>
        <v>11</v>
      </c>
      <c r="D415" s="1">
        <f>'TTD_all data'!C1841</f>
        <v>0</v>
      </c>
      <c r="E415" s="1">
        <f t="shared" ref="E415:E417" si="244">SUM(C415:D415)</f>
        <v>11</v>
      </c>
      <c r="F415" s="4">
        <f>'TTD_all data'!D1841</f>
        <v>29</v>
      </c>
      <c r="G415" s="72">
        <f t="shared" ref="G415:I417" si="245">IFERROR(C415/$B415,"")</f>
        <v>0.27500000000000002</v>
      </c>
      <c r="H415" s="72">
        <f t="shared" si="245"/>
        <v>0</v>
      </c>
      <c r="I415" s="72">
        <f>IFERROR(E415/$B415,"")</f>
        <v>0.27500000000000002</v>
      </c>
      <c r="J415" s="72">
        <f>IFERROR(F415/$B415,"")</f>
        <v>0.72499999999999998</v>
      </c>
      <c r="K415" s="72">
        <f>B415/$B$418</f>
        <v>0.95238095238095233</v>
      </c>
      <c r="L415" s="52">
        <f>'TTD_all data'!F1841</f>
        <v>11</v>
      </c>
      <c r="M415" s="80">
        <f>'TTD_all data'!G1841</f>
        <v>29</v>
      </c>
      <c r="N415" s="72">
        <f>IFERROR(L415/B415,"")</f>
        <v>0.27500000000000002</v>
      </c>
      <c r="O415" s="72">
        <f>IFERROR(M415/B415,"")</f>
        <v>0.72499999999999998</v>
      </c>
    </row>
    <row r="416" spans="1:15" x14ac:dyDescent="0.2">
      <c r="A416" s="28" t="s">
        <v>153</v>
      </c>
      <c r="B416" s="52">
        <f>'TTD_all data'!E1842</f>
        <v>1</v>
      </c>
      <c r="C416" s="1">
        <f>'TTD_all data'!B1842</f>
        <v>0</v>
      </c>
      <c r="D416" s="1">
        <f>'TTD_all data'!C1842</f>
        <v>0</v>
      </c>
      <c r="E416" s="1">
        <f t="shared" si="244"/>
        <v>0</v>
      </c>
      <c r="F416" s="4">
        <f>'TTD_all data'!D1842</f>
        <v>1</v>
      </c>
      <c r="G416" s="72">
        <f t="shared" si="245"/>
        <v>0</v>
      </c>
      <c r="H416" s="72">
        <f t="shared" si="245"/>
        <v>0</v>
      </c>
      <c r="I416" s="72">
        <f t="shared" si="245"/>
        <v>0</v>
      </c>
      <c r="J416" s="72">
        <f t="shared" ref="J416:J417" si="246">IFERROR(F416/$B416,"")</f>
        <v>1</v>
      </c>
      <c r="K416" s="72">
        <f>B416/$B$418</f>
        <v>2.3809523809523808E-2</v>
      </c>
      <c r="L416" s="52">
        <f>'TTD_all data'!F1842</f>
        <v>0</v>
      </c>
      <c r="M416" s="4">
        <f>'TTD_all data'!G1842</f>
        <v>1</v>
      </c>
      <c r="N416" s="72">
        <f>IFERROR(L416/B416,"")</f>
        <v>0</v>
      </c>
      <c r="O416" s="72">
        <f>IFERROR(M416/B416,"")</f>
        <v>1</v>
      </c>
    </row>
    <row r="417" spans="1:15" x14ac:dyDescent="0.2">
      <c r="A417" s="56" t="s">
        <v>252</v>
      </c>
      <c r="B417" s="52">
        <f>SUM('TTD_all data'!E1843:E1845)</f>
        <v>1</v>
      </c>
      <c r="C417" s="1">
        <f>SUM('TTD_all data'!B1843:B1845)</f>
        <v>1</v>
      </c>
      <c r="D417" s="1">
        <f>SUM('TTD_all data'!C1843:C1845)</f>
        <v>0</v>
      </c>
      <c r="E417" s="1">
        <f t="shared" si="244"/>
        <v>1</v>
      </c>
      <c r="F417" s="4">
        <f>SUM('TTD_all data'!D1843:D1845)</f>
        <v>0</v>
      </c>
      <c r="G417" s="72">
        <f t="shared" si="245"/>
        <v>1</v>
      </c>
      <c r="H417" s="72">
        <f t="shared" si="245"/>
        <v>0</v>
      </c>
      <c r="I417" s="72">
        <f>IFERROR(E417/$B417,"")</f>
        <v>1</v>
      </c>
      <c r="J417" s="72">
        <f t="shared" si="246"/>
        <v>0</v>
      </c>
      <c r="K417" s="72">
        <f>B417/$B$418</f>
        <v>2.3809523809523808E-2</v>
      </c>
      <c r="L417" s="52">
        <f>SUM('TTD_all data'!F1843:F1845)</f>
        <v>1</v>
      </c>
      <c r="M417" s="4">
        <f>SUM('TTD_all data'!G1843:G1845)</f>
        <v>0</v>
      </c>
      <c r="N417" s="72">
        <f>IFERROR(L417/B417,"")</f>
        <v>1</v>
      </c>
      <c r="O417" s="72">
        <f>IFERROR(M417/B417,"")</f>
        <v>0</v>
      </c>
    </row>
    <row r="418" spans="1:15" x14ac:dyDescent="0.2">
      <c r="B418" s="52">
        <f>SUM(B415:B417)</f>
        <v>42</v>
      </c>
    </row>
    <row r="419" spans="1:15" ht="15" x14ac:dyDescent="0.2">
      <c r="A419" s="27" t="s">
        <v>149</v>
      </c>
      <c r="B419" s="81" t="s">
        <v>238</v>
      </c>
      <c r="C419" s="82" t="s">
        <v>240</v>
      </c>
      <c r="D419" s="81" t="s">
        <v>242</v>
      </c>
      <c r="E419" s="98" t="s">
        <v>240</v>
      </c>
      <c r="F419" s="83" t="s">
        <v>241</v>
      </c>
      <c r="G419" s="94" t="s">
        <v>279</v>
      </c>
      <c r="H419" s="94" t="s">
        <v>280</v>
      </c>
      <c r="I419" s="94"/>
      <c r="J419" s="95" t="s">
        <v>275</v>
      </c>
      <c r="K419" s="94" t="s">
        <v>244</v>
      </c>
      <c r="L419" s="82" t="s">
        <v>243</v>
      </c>
      <c r="M419" s="83" t="s">
        <v>206</v>
      </c>
      <c r="N419" s="84" t="s">
        <v>235</v>
      </c>
      <c r="O419" s="83" t="s">
        <v>236</v>
      </c>
    </row>
    <row r="420" spans="1:15" x14ac:dyDescent="0.2">
      <c r="A420" s="56" t="s">
        <v>147</v>
      </c>
      <c r="B420" s="52">
        <f>'TTD_all data'!E1848</f>
        <v>2</v>
      </c>
      <c r="C420" s="1">
        <f>'TTD_all data'!B1848</f>
        <v>1</v>
      </c>
      <c r="D420" s="1">
        <f>'TTD_all data'!C1848</f>
        <v>0</v>
      </c>
      <c r="E420" s="1">
        <f t="shared" ref="E420:E422" si="247">SUM(C420:D420)</f>
        <v>1</v>
      </c>
      <c r="F420" s="4">
        <f>'TTD_all data'!D1848</f>
        <v>1</v>
      </c>
      <c r="G420" s="72">
        <f t="shared" ref="G420:I422" si="248">IFERROR(C420/$B420,"")</f>
        <v>0.5</v>
      </c>
      <c r="H420" s="72">
        <f t="shared" si="248"/>
        <v>0</v>
      </c>
      <c r="I420" s="72">
        <f>IFERROR(E420/$B420,"")</f>
        <v>0.5</v>
      </c>
      <c r="J420" s="72">
        <f>IFERROR(F420/$B420,"")</f>
        <v>0.5</v>
      </c>
      <c r="K420" s="72">
        <f>B420/$B$423</f>
        <v>4.7619047619047616E-2</v>
      </c>
      <c r="L420" s="52">
        <f>'TTD_all data'!F1848</f>
        <v>1</v>
      </c>
      <c r="M420" s="80">
        <f>'TTD_all data'!G1848</f>
        <v>1</v>
      </c>
      <c r="N420" s="72">
        <f>IFERROR(L420/B420,"")</f>
        <v>0.5</v>
      </c>
      <c r="O420" s="72">
        <f>IFERROR(M420/B420,"")</f>
        <v>0.5</v>
      </c>
    </row>
    <row r="421" spans="1:15" x14ac:dyDescent="0.2">
      <c r="A421" s="28" t="s">
        <v>146</v>
      </c>
      <c r="B421" s="52">
        <f>'TTD_all data'!E1849</f>
        <v>0</v>
      </c>
      <c r="C421" s="1">
        <f>'TTD_all data'!B1849</f>
        <v>0</v>
      </c>
      <c r="D421" s="1">
        <f>'TTD_all data'!C1849</f>
        <v>0</v>
      </c>
      <c r="E421" s="1">
        <f t="shared" si="247"/>
        <v>0</v>
      </c>
      <c r="F421" s="4">
        <f>'TTD_all data'!D1849</f>
        <v>0</v>
      </c>
      <c r="G421" s="72" t="str">
        <f t="shared" si="248"/>
        <v/>
      </c>
      <c r="H421" s="72" t="str">
        <f t="shared" si="248"/>
        <v/>
      </c>
      <c r="I421" s="72" t="str">
        <f t="shared" si="248"/>
        <v/>
      </c>
      <c r="J421" s="72" t="str">
        <f t="shared" ref="J421:J422" si="249">IFERROR(F421/$B421,"")</f>
        <v/>
      </c>
      <c r="K421" s="72">
        <f>B421/$B$423</f>
        <v>0</v>
      </c>
      <c r="L421" s="52">
        <f>'TTD_all data'!F1849</f>
        <v>0</v>
      </c>
      <c r="M421" s="4">
        <f>'TTD_all data'!G1849</f>
        <v>0</v>
      </c>
      <c r="N421" s="72" t="str">
        <f>IFERROR(L421/B421,"")</f>
        <v/>
      </c>
      <c r="O421" s="72" t="str">
        <f>IFERROR(M421/B421,"")</f>
        <v/>
      </c>
    </row>
    <row r="422" spans="1:15" x14ac:dyDescent="0.2">
      <c r="A422" s="56" t="s">
        <v>253</v>
      </c>
      <c r="B422" s="52">
        <f>SUM('TTD_all data'!E1850:E1852)</f>
        <v>40</v>
      </c>
      <c r="C422" s="1">
        <f>SUM('TTD_all data'!B1850:B1852)</f>
        <v>11</v>
      </c>
      <c r="D422" s="1">
        <f>SUM('TTD_all data'!C1850:C1852)</f>
        <v>0</v>
      </c>
      <c r="E422" s="1">
        <f t="shared" si="247"/>
        <v>11</v>
      </c>
      <c r="F422" s="4">
        <f>SUM('TTD_all data'!D1850:D1852)</f>
        <v>29</v>
      </c>
      <c r="G422" s="72">
        <f t="shared" si="248"/>
        <v>0.27500000000000002</v>
      </c>
      <c r="H422" s="72">
        <f t="shared" si="248"/>
        <v>0</v>
      </c>
      <c r="I422" s="72">
        <f>IFERROR(E422/$B422,"")</f>
        <v>0.27500000000000002</v>
      </c>
      <c r="J422" s="72">
        <f t="shared" si="249"/>
        <v>0.72499999999999998</v>
      </c>
      <c r="K422" s="72">
        <f>B422/$B$423</f>
        <v>0.95238095238095233</v>
      </c>
      <c r="L422" s="52">
        <f>SUM('TTD_all data'!F1850:F1852)</f>
        <v>11</v>
      </c>
      <c r="M422" s="4">
        <f>SUM('TTD_all data'!G1850:G1852)</f>
        <v>29</v>
      </c>
      <c r="N422" s="72">
        <f>IFERROR(L422/B422,"")</f>
        <v>0.27500000000000002</v>
      </c>
      <c r="O422" s="72">
        <f>IFERROR(M422/B422,"")</f>
        <v>0.72499999999999998</v>
      </c>
    </row>
    <row r="423" spans="1:15" x14ac:dyDescent="0.2">
      <c r="B423" s="52">
        <f>SUM(B420:B422)</f>
        <v>42</v>
      </c>
    </row>
    <row r="424" spans="1:15" ht="15" x14ac:dyDescent="0.2">
      <c r="A424" s="27" t="s">
        <v>142</v>
      </c>
      <c r="B424" s="81" t="s">
        <v>238</v>
      </c>
      <c r="C424" s="82" t="s">
        <v>240</v>
      </c>
      <c r="D424" s="81" t="s">
        <v>242</v>
      </c>
      <c r="E424" s="98" t="s">
        <v>240</v>
      </c>
      <c r="F424" s="83" t="s">
        <v>241</v>
      </c>
      <c r="G424" s="94" t="s">
        <v>279</v>
      </c>
      <c r="H424" s="94" t="s">
        <v>280</v>
      </c>
      <c r="I424" s="94"/>
      <c r="J424" s="95" t="s">
        <v>275</v>
      </c>
      <c r="K424" s="94" t="s">
        <v>244</v>
      </c>
      <c r="L424" s="82" t="s">
        <v>243</v>
      </c>
      <c r="M424" s="83" t="s">
        <v>206</v>
      </c>
      <c r="N424" s="84" t="s">
        <v>235</v>
      </c>
      <c r="O424" s="83" t="s">
        <v>236</v>
      </c>
    </row>
    <row r="425" spans="1:15" x14ac:dyDescent="0.2">
      <c r="A425" s="56" t="s">
        <v>257</v>
      </c>
      <c r="B425" s="52">
        <f>SUM('TTD_all data'!E1855,'TTD_all data'!E1861)</f>
        <v>2</v>
      </c>
      <c r="C425" s="1">
        <f>SUM('TTD_all data'!B1855,'TTD_all data'!B1861)</f>
        <v>1</v>
      </c>
      <c r="D425" s="1">
        <f>SUM('TTD_all data'!C1855,'TTD_all data'!C1861)</f>
        <v>0</v>
      </c>
      <c r="E425" s="1">
        <f t="shared" ref="E425:E430" si="250">SUM(C425:D425)</f>
        <v>1</v>
      </c>
      <c r="F425" s="4">
        <f>SUM('TTD_all data'!D1855,'TTD_all data'!D1861)</f>
        <v>1</v>
      </c>
      <c r="G425" s="72">
        <f t="shared" ref="G425:I430" si="251">IFERROR(C425/$B425,"")</f>
        <v>0.5</v>
      </c>
      <c r="H425" s="72">
        <f t="shared" si="251"/>
        <v>0</v>
      </c>
      <c r="I425" s="72">
        <f>IFERROR(E425/$B425,"")</f>
        <v>0.5</v>
      </c>
      <c r="J425" s="72">
        <f>IFERROR(F425/$B425,"")</f>
        <v>0.5</v>
      </c>
      <c r="K425" s="72">
        <f t="shared" ref="K425:K430" si="252">B425/$B$431</f>
        <v>4.7619047619047616E-2</v>
      </c>
      <c r="L425" s="52">
        <f>SUM('TTD_all data'!F1855,'TTD_all data'!F1861)</f>
        <v>1</v>
      </c>
      <c r="M425" s="80">
        <f>SUM('TTD_all data'!G1855,'TTD_all data'!G1861)</f>
        <v>1</v>
      </c>
      <c r="N425" s="72">
        <f t="shared" ref="N425:N430" si="253">IFERROR(L425/B425,"")</f>
        <v>0.5</v>
      </c>
      <c r="O425" s="72">
        <f t="shared" ref="O425:O430" si="254">IFERROR(M425/B425,"")</f>
        <v>0.5</v>
      </c>
    </row>
    <row r="426" spans="1:15" x14ac:dyDescent="0.2">
      <c r="A426" s="28" t="s">
        <v>258</v>
      </c>
      <c r="B426" s="52">
        <f>'TTD_all data'!E1856</f>
        <v>39</v>
      </c>
      <c r="C426" s="1">
        <f>'TTD_all data'!B1856</f>
        <v>11</v>
      </c>
      <c r="D426" s="1">
        <f>'TTD_all data'!C1856</f>
        <v>0</v>
      </c>
      <c r="E426" s="1">
        <f t="shared" si="250"/>
        <v>11</v>
      </c>
      <c r="F426" s="4">
        <f>'TTD_all data'!D1856</f>
        <v>28</v>
      </c>
      <c r="G426" s="72">
        <f t="shared" si="251"/>
        <v>0.28205128205128205</v>
      </c>
      <c r="H426" s="72">
        <f t="shared" si="251"/>
        <v>0</v>
      </c>
      <c r="I426" s="72">
        <f t="shared" si="251"/>
        <v>0.28205128205128205</v>
      </c>
      <c r="J426" s="72">
        <f t="shared" ref="J426:J430" si="255">IFERROR(F426/$B426,"")</f>
        <v>0.71794871794871795</v>
      </c>
      <c r="K426" s="72">
        <f t="shared" si="252"/>
        <v>0.9285714285714286</v>
      </c>
      <c r="L426" s="52">
        <f>'TTD_all data'!F1856</f>
        <v>11</v>
      </c>
      <c r="M426" s="4">
        <f>'TTD_all data'!G1856</f>
        <v>28</v>
      </c>
      <c r="N426" s="72">
        <f t="shared" si="253"/>
        <v>0.28205128205128205</v>
      </c>
      <c r="O426" s="72">
        <f t="shared" si="254"/>
        <v>0.71794871794871795</v>
      </c>
    </row>
    <row r="427" spans="1:15" x14ac:dyDescent="0.2">
      <c r="A427" s="56" t="s">
        <v>295</v>
      </c>
      <c r="B427" s="52">
        <f>'TTD_all data'!E1857</f>
        <v>1</v>
      </c>
      <c r="C427" s="1">
        <f>'TTD_all data'!B1857</f>
        <v>0</v>
      </c>
      <c r="D427" s="1">
        <f>'TTD_all data'!C1857</f>
        <v>0</v>
      </c>
      <c r="E427" s="1">
        <f t="shared" ref="E427:E428" si="256">SUM(C427:D427)</f>
        <v>0</v>
      </c>
      <c r="F427" s="4">
        <f>'TTD_all data'!D1857</f>
        <v>1</v>
      </c>
      <c r="G427" s="72">
        <f t="shared" si="251"/>
        <v>0</v>
      </c>
      <c r="H427" s="72">
        <f t="shared" si="251"/>
        <v>0</v>
      </c>
      <c r="I427" s="72">
        <f>IFERROR(E427/$B427,"")</f>
        <v>0</v>
      </c>
      <c r="J427" s="72">
        <f t="shared" si="255"/>
        <v>1</v>
      </c>
      <c r="K427" s="72">
        <f t="shared" si="252"/>
        <v>2.3809523809523808E-2</v>
      </c>
      <c r="L427" s="52">
        <f>'TTD_all data'!F1857</f>
        <v>0</v>
      </c>
      <c r="M427" s="4">
        <f>'TTD_all data'!G1857</f>
        <v>1</v>
      </c>
      <c r="N427" s="72">
        <f t="shared" si="253"/>
        <v>0</v>
      </c>
      <c r="O427" s="72">
        <f t="shared" si="254"/>
        <v>1</v>
      </c>
    </row>
    <row r="428" spans="1:15" x14ac:dyDescent="0.2">
      <c r="A428" s="56" t="s">
        <v>298</v>
      </c>
      <c r="B428" s="52">
        <f>'TTD_all data'!E1858</f>
        <v>0</v>
      </c>
      <c r="C428" s="1">
        <f>'TTD_all data'!B1858</f>
        <v>0</v>
      </c>
      <c r="D428" s="1">
        <f>'TTD_all data'!C1858</f>
        <v>0</v>
      </c>
      <c r="E428" s="1">
        <f t="shared" si="256"/>
        <v>0</v>
      </c>
      <c r="F428" s="4">
        <f>'TTD_all data'!D1858</f>
        <v>0</v>
      </c>
      <c r="G428" s="72" t="str">
        <f t="shared" si="251"/>
        <v/>
      </c>
      <c r="H428" s="72" t="str">
        <f t="shared" si="251"/>
        <v/>
      </c>
      <c r="I428" s="72" t="str">
        <f>IFERROR(E428/$B428,"")</f>
        <v/>
      </c>
      <c r="J428" s="72" t="str">
        <f t="shared" ref="J428" si="257">IFERROR(F428/$B428,"")</f>
        <v/>
      </c>
      <c r="K428" s="72">
        <f t="shared" si="252"/>
        <v>0</v>
      </c>
      <c r="L428" s="52">
        <f>'TTD_all data'!F1858</f>
        <v>0</v>
      </c>
      <c r="M428" s="4">
        <f>'TTD_all data'!G1858</f>
        <v>0</v>
      </c>
      <c r="N428" s="72" t="str">
        <f t="shared" si="253"/>
        <v/>
      </c>
      <c r="O428" s="72" t="str">
        <f t="shared" si="254"/>
        <v/>
      </c>
    </row>
    <row r="429" spans="1:15" x14ac:dyDescent="0.2">
      <c r="A429" s="56" t="s">
        <v>296</v>
      </c>
      <c r="B429" s="52">
        <f>'TTD_all data'!E1859</f>
        <v>0</v>
      </c>
      <c r="C429" s="1">
        <f>'TTD_all data'!B1859</f>
        <v>0</v>
      </c>
      <c r="D429" s="1">
        <f>'TTD_all data'!C1859</f>
        <v>0</v>
      </c>
      <c r="E429" s="1">
        <f t="shared" si="250"/>
        <v>0</v>
      </c>
      <c r="F429" s="4">
        <f>'TTD_all data'!D1859</f>
        <v>0</v>
      </c>
      <c r="G429" s="72" t="str">
        <f t="shared" si="251"/>
        <v/>
      </c>
      <c r="H429" s="72" t="str">
        <f t="shared" si="251"/>
        <v/>
      </c>
      <c r="I429" s="72" t="str">
        <f t="shared" si="251"/>
        <v/>
      </c>
      <c r="J429" s="72" t="str">
        <f t="shared" si="255"/>
        <v/>
      </c>
      <c r="K429" s="72">
        <f t="shared" si="252"/>
        <v>0</v>
      </c>
      <c r="L429" s="52">
        <f>'TTD_all data'!F1859</f>
        <v>0</v>
      </c>
      <c r="M429" s="4">
        <f>'TTD_all data'!G1859</f>
        <v>0</v>
      </c>
      <c r="N429" s="72" t="str">
        <f t="shared" si="253"/>
        <v/>
      </c>
      <c r="O429" s="72" t="str">
        <f t="shared" si="254"/>
        <v/>
      </c>
    </row>
    <row r="430" spans="1:15" x14ac:dyDescent="0.2">
      <c r="A430" s="28" t="s">
        <v>297</v>
      </c>
      <c r="B430" s="52">
        <f>SUM('TTD_all data'!E1860,'TTD_all data'!E1862)</f>
        <v>0</v>
      </c>
      <c r="C430" s="1">
        <f>SUM('TTD_all data'!B1860,'TTD_all data'!B1862)</f>
        <v>0</v>
      </c>
      <c r="D430" s="1">
        <f>SUM('TTD_all data'!C1860,'TTD_all data'!C1862)</f>
        <v>0</v>
      </c>
      <c r="E430" s="1">
        <f t="shared" si="250"/>
        <v>0</v>
      </c>
      <c r="F430" s="4">
        <f>SUM('TTD_all data'!D1860,'TTD_all data'!D1862)</f>
        <v>0</v>
      </c>
      <c r="G430" s="72" t="str">
        <f t="shared" si="251"/>
        <v/>
      </c>
      <c r="H430" s="72" t="str">
        <f t="shared" si="251"/>
        <v/>
      </c>
      <c r="I430" s="72" t="str">
        <f>IFERROR(E430/$B430,"")</f>
        <v/>
      </c>
      <c r="J430" s="72" t="str">
        <f t="shared" si="255"/>
        <v/>
      </c>
      <c r="K430" s="72">
        <f t="shared" si="252"/>
        <v>0</v>
      </c>
      <c r="L430" s="52">
        <f>SUM('TTD_all data'!F1860,'TTD_all data'!F1862)</f>
        <v>0</v>
      </c>
      <c r="M430" s="4">
        <f>SUM('TTD_all data'!G1860,'TTD_all data'!G1862)</f>
        <v>0</v>
      </c>
      <c r="N430" s="72" t="str">
        <f t="shared" si="253"/>
        <v/>
      </c>
      <c r="O430" s="72" t="str">
        <f t="shared" si="254"/>
        <v/>
      </c>
    </row>
    <row r="431" spans="1:15" x14ac:dyDescent="0.2">
      <c r="B431" s="52">
        <f>SUM(B425:B430)</f>
        <v>42</v>
      </c>
      <c r="K431" s="72"/>
    </row>
    <row r="432" spans="1:15" ht="15" x14ac:dyDescent="0.2">
      <c r="A432" s="27" t="s">
        <v>106</v>
      </c>
      <c r="B432" s="81" t="s">
        <v>238</v>
      </c>
      <c r="C432" s="82" t="s">
        <v>240</v>
      </c>
      <c r="D432" s="81" t="s">
        <v>242</v>
      </c>
      <c r="E432" s="98" t="s">
        <v>240</v>
      </c>
      <c r="F432" s="83" t="s">
        <v>241</v>
      </c>
      <c r="G432" s="94" t="s">
        <v>279</v>
      </c>
      <c r="H432" s="94" t="s">
        <v>280</v>
      </c>
      <c r="I432" s="94"/>
      <c r="J432" s="95" t="s">
        <v>275</v>
      </c>
      <c r="K432" s="94" t="s">
        <v>244</v>
      </c>
      <c r="L432" s="82" t="s">
        <v>243</v>
      </c>
      <c r="M432" s="83" t="s">
        <v>206</v>
      </c>
      <c r="N432" s="84" t="s">
        <v>235</v>
      </c>
      <c r="O432" s="83" t="s">
        <v>236</v>
      </c>
    </row>
    <row r="433" spans="1:15" x14ac:dyDescent="0.2">
      <c r="A433" s="56" t="s">
        <v>259</v>
      </c>
      <c r="B433" s="52">
        <f>'TTD_all data'!E1865</f>
        <v>24</v>
      </c>
      <c r="C433" s="1">
        <f>'TTD_all data'!B1865</f>
        <v>8</v>
      </c>
      <c r="D433" s="1">
        <f>'TTD_all data'!C1865</f>
        <v>0</v>
      </c>
      <c r="E433" s="1">
        <f t="shared" ref="E433:E436" si="258">SUM(C433:D433)</f>
        <v>8</v>
      </c>
      <c r="F433" s="4">
        <f>'TTD_all data'!D1865</f>
        <v>16</v>
      </c>
      <c r="G433" s="72">
        <f t="shared" ref="G433:I436" si="259">IFERROR(C433/$B433,"")</f>
        <v>0.33333333333333331</v>
      </c>
      <c r="H433" s="72">
        <f t="shared" si="259"/>
        <v>0</v>
      </c>
      <c r="I433" s="72">
        <f>IFERROR(E433/$B433,"")</f>
        <v>0.33333333333333331</v>
      </c>
      <c r="J433" s="72">
        <f>IFERROR(F433/$B433,"")</f>
        <v>0.66666666666666663</v>
      </c>
      <c r="K433" s="72">
        <f>B433/$B$437</f>
        <v>0.5714285714285714</v>
      </c>
      <c r="L433" s="52">
        <f>'TTD_all data'!F1865</f>
        <v>8</v>
      </c>
      <c r="M433" s="80">
        <f>'TTD_all data'!G1865</f>
        <v>16</v>
      </c>
      <c r="N433" s="72">
        <f>IFERROR(L433/B433,"")</f>
        <v>0.33333333333333331</v>
      </c>
      <c r="O433" s="72">
        <f>IFERROR(M433/B433,"")</f>
        <v>0.66666666666666663</v>
      </c>
    </row>
    <row r="434" spans="1:15" x14ac:dyDescent="0.2">
      <c r="A434" s="28" t="s">
        <v>260</v>
      </c>
      <c r="B434" s="52">
        <f>SUM('TTD_all data'!E1866:E1867)</f>
        <v>18</v>
      </c>
      <c r="C434" s="1">
        <f>SUM('TTD_all data'!B1866:B1867)</f>
        <v>4</v>
      </c>
      <c r="D434" s="1">
        <f>SUM('TTD_all data'!C1866:C1867)</f>
        <v>0</v>
      </c>
      <c r="E434" s="1">
        <f t="shared" si="258"/>
        <v>4</v>
      </c>
      <c r="F434" s="4">
        <f>SUM('TTD_all data'!D1866:D1867)</f>
        <v>14</v>
      </c>
      <c r="G434" s="72">
        <f t="shared" si="259"/>
        <v>0.22222222222222221</v>
      </c>
      <c r="H434" s="72">
        <f t="shared" si="259"/>
        <v>0</v>
      </c>
      <c r="I434" s="72">
        <f t="shared" si="259"/>
        <v>0.22222222222222221</v>
      </c>
      <c r="J434" s="72">
        <f t="shared" ref="J434:J436" si="260">IFERROR(F434/$B434,"")</f>
        <v>0.77777777777777779</v>
      </c>
      <c r="K434" s="72">
        <f>B434/$B$437</f>
        <v>0.42857142857142855</v>
      </c>
      <c r="L434" s="52">
        <f>SUM('TTD_all data'!F1866:F1867)</f>
        <v>4</v>
      </c>
      <c r="M434" s="4">
        <f>SUM('TTD_all data'!G1866:G1867)</f>
        <v>14</v>
      </c>
      <c r="N434" s="72">
        <f>IFERROR(L434/B434,"")</f>
        <v>0.22222222222222221</v>
      </c>
      <c r="O434" s="72">
        <f>IFERROR(M434/B434,"")</f>
        <v>0.77777777777777779</v>
      </c>
    </row>
    <row r="435" spans="1:15" x14ac:dyDescent="0.2">
      <c r="A435" s="56" t="s">
        <v>261</v>
      </c>
      <c r="B435" s="52">
        <f>'TTD_all data'!E1868</f>
        <v>0</v>
      </c>
      <c r="C435" s="1">
        <f>'TTD_all data'!B1868</f>
        <v>0</v>
      </c>
      <c r="D435" s="1">
        <f>'TTD_all data'!C1868</f>
        <v>0</v>
      </c>
      <c r="E435" s="1">
        <f t="shared" si="258"/>
        <v>0</v>
      </c>
      <c r="F435" s="4">
        <f>'TTD_all data'!D1868</f>
        <v>0</v>
      </c>
      <c r="G435" s="72" t="str">
        <f t="shared" si="259"/>
        <v/>
      </c>
      <c r="H435" s="72" t="str">
        <f t="shared" si="259"/>
        <v/>
      </c>
      <c r="I435" s="72" t="str">
        <f>IFERROR(E435/$B435,"")</f>
        <v/>
      </c>
      <c r="J435" s="72" t="str">
        <f t="shared" si="260"/>
        <v/>
      </c>
      <c r="K435" s="72">
        <f>B435/$B$437</f>
        <v>0</v>
      </c>
      <c r="L435" s="52">
        <f>'TTD_all data'!F1868</f>
        <v>0</v>
      </c>
      <c r="M435" s="4">
        <f>'TTD_all data'!G1868</f>
        <v>0</v>
      </c>
      <c r="N435" s="72" t="str">
        <f>IFERROR(L435/B435,"")</f>
        <v/>
      </c>
      <c r="O435" s="72" t="str">
        <f>IFERROR(M435/B435,"")</f>
        <v/>
      </c>
    </row>
    <row r="436" spans="1:15" x14ac:dyDescent="0.2">
      <c r="A436" s="56" t="s">
        <v>209</v>
      </c>
      <c r="B436" s="52">
        <f>SUM('TTD_all data'!E1869:E1870)</f>
        <v>0</v>
      </c>
      <c r="C436" s="1">
        <f>SUM('TTD_all data'!B1869:B1870)</f>
        <v>0</v>
      </c>
      <c r="D436" s="1">
        <f>SUM('TTD_all data'!C1869:C1870)</f>
        <v>0</v>
      </c>
      <c r="E436" s="1">
        <f t="shared" si="258"/>
        <v>0</v>
      </c>
      <c r="F436" s="4">
        <f>SUM('TTD_all data'!D1869:D1870)</f>
        <v>0</v>
      </c>
      <c r="G436" s="72" t="str">
        <f t="shared" si="259"/>
        <v/>
      </c>
      <c r="H436" s="72" t="str">
        <f t="shared" si="259"/>
        <v/>
      </c>
      <c r="I436" s="72" t="str">
        <f>IFERROR(E436/$B436,"")</f>
        <v/>
      </c>
      <c r="J436" s="72" t="str">
        <f t="shared" si="260"/>
        <v/>
      </c>
      <c r="K436" s="72">
        <f>B436/$B$437</f>
        <v>0</v>
      </c>
      <c r="L436" s="52">
        <f>SUM('TTD_all data'!F1869:F1870)</f>
        <v>0</v>
      </c>
      <c r="M436" s="4">
        <f>SUM('TTD_all data'!G1869:G1870)</f>
        <v>0</v>
      </c>
      <c r="N436" s="72" t="str">
        <f>IFERROR(L436/B436,"")</f>
        <v/>
      </c>
      <c r="O436" s="72" t="str">
        <f>IFERROR(M436/B436,"")</f>
        <v/>
      </c>
    </row>
    <row r="437" spans="1:15" x14ac:dyDescent="0.2">
      <c r="B437" s="52">
        <f>SUM(B433:B436)</f>
        <v>42</v>
      </c>
    </row>
    <row r="438" spans="1:15" ht="15" x14ac:dyDescent="0.2">
      <c r="A438" s="27" t="s">
        <v>100</v>
      </c>
      <c r="B438" s="81" t="s">
        <v>238</v>
      </c>
      <c r="C438" s="82" t="s">
        <v>240</v>
      </c>
      <c r="D438" s="81" t="s">
        <v>242</v>
      </c>
      <c r="E438" s="98" t="s">
        <v>240</v>
      </c>
      <c r="F438" s="83" t="s">
        <v>241</v>
      </c>
      <c r="G438" s="94" t="s">
        <v>279</v>
      </c>
      <c r="H438" s="94" t="s">
        <v>280</v>
      </c>
      <c r="I438" s="94"/>
      <c r="J438" s="95" t="s">
        <v>275</v>
      </c>
      <c r="K438" s="94" t="s">
        <v>244</v>
      </c>
      <c r="L438" s="82" t="s">
        <v>243</v>
      </c>
      <c r="M438" s="83" t="s">
        <v>206</v>
      </c>
      <c r="N438" s="84" t="s">
        <v>235</v>
      </c>
      <c r="O438" s="83" t="s">
        <v>236</v>
      </c>
    </row>
    <row r="439" spans="1:15" x14ac:dyDescent="0.2">
      <c r="A439" s="56" t="s">
        <v>265</v>
      </c>
      <c r="B439" s="52">
        <f>SUM('TTD_all data'!E1873:E1875,'TTD_all data'!E1883)</f>
        <v>0</v>
      </c>
      <c r="C439" s="1">
        <f>SUM('TTD_all data'!B1873:B1875,'TTD_all data'!B1883)</f>
        <v>0</v>
      </c>
      <c r="D439" s="1">
        <f>SUM('TTD_all data'!C1873:C1875,'TTD_all data'!C1883)</f>
        <v>0</v>
      </c>
      <c r="E439" s="1">
        <f t="shared" ref="E439:E442" si="261">SUM(C439:D439)</f>
        <v>0</v>
      </c>
      <c r="F439" s="4">
        <f>SUM('TTD_all data'!D1873:D1875,'TTD_all data'!D1883)</f>
        <v>0</v>
      </c>
      <c r="G439" s="72" t="str">
        <f t="shared" ref="G439:I442" si="262">IFERROR(C439/$B439,"")</f>
        <v/>
      </c>
      <c r="H439" s="72" t="str">
        <f t="shared" si="262"/>
        <v/>
      </c>
      <c r="I439" s="72" t="str">
        <f>IFERROR(E439/$B439,"")</f>
        <v/>
      </c>
      <c r="J439" s="72" t="str">
        <f>IFERROR(F439/$B439,"")</f>
        <v/>
      </c>
      <c r="K439" s="72">
        <f>B439/$B$443</f>
        <v>0</v>
      </c>
      <c r="L439" s="52">
        <f>SUM('TTD_all data'!F1873:F1875,'TTD_all data'!F1883)</f>
        <v>0</v>
      </c>
      <c r="M439" s="80">
        <f>SUM('TTD_all data'!G1873:G1875,'TTD_all data'!G1883)</f>
        <v>0</v>
      </c>
      <c r="N439" s="72" t="str">
        <f>IFERROR(L439/B439,"")</f>
        <v/>
      </c>
      <c r="O439" s="72" t="str">
        <f>IFERROR(M439/B439,"")</f>
        <v/>
      </c>
    </row>
    <row r="440" spans="1:15" x14ac:dyDescent="0.2">
      <c r="A440" s="28" t="s">
        <v>262</v>
      </c>
      <c r="B440" s="52">
        <f>SUM('TTD_all data'!E1876:E1879)</f>
        <v>3</v>
      </c>
      <c r="C440" s="1">
        <f>SUM('TTD_all data'!B1876:B1879)</f>
        <v>0</v>
      </c>
      <c r="D440" s="1">
        <f>SUM('TTD_all data'!C1876:C1879)</f>
        <v>0</v>
      </c>
      <c r="E440" s="1">
        <f t="shared" si="261"/>
        <v>0</v>
      </c>
      <c r="F440" s="4">
        <f>SUM('TTD_all data'!D1876:D1879)</f>
        <v>3</v>
      </c>
      <c r="G440" s="72">
        <f t="shared" si="262"/>
        <v>0</v>
      </c>
      <c r="H440" s="72">
        <f t="shared" si="262"/>
        <v>0</v>
      </c>
      <c r="I440" s="72">
        <f t="shared" si="262"/>
        <v>0</v>
      </c>
      <c r="J440" s="72">
        <f t="shared" ref="J440:J442" si="263">IFERROR(F440/$B440,"")</f>
        <v>1</v>
      </c>
      <c r="K440" s="72">
        <f>B440/$B$443</f>
        <v>7.1428571428571425E-2</v>
      </c>
      <c r="L440" s="52">
        <f>SUM('TTD_all data'!F1876:F1879)</f>
        <v>0</v>
      </c>
      <c r="M440" s="4">
        <f>SUM('TTD_all data'!G1876:G1879)</f>
        <v>3</v>
      </c>
      <c r="N440" s="72">
        <f>IFERROR(L440/B440,"")</f>
        <v>0</v>
      </c>
      <c r="O440" s="72">
        <f>IFERROR(M440/B440,"")</f>
        <v>1</v>
      </c>
    </row>
    <row r="441" spans="1:15" x14ac:dyDescent="0.2">
      <c r="A441" s="56" t="s">
        <v>263</v>
      </c>
      <c r="B441" s="52">
        <f>'TTD_all data'!E1880</f>
        <v>35</v>
      </c>
      <c r="C441" s="1">
        <f>'TTD_all data'!B1880</f>
        <v>12</v>
      </c>
      <c r="D441" s="1">
        <f>'TTD_all data'!C1880</f>
        <v>0</v>
      </c>
      <c r="E441" s="1">
        <f t="shared" si="261"/>
        <v>12</v>
      </c>
      <c r="F441" s="4">
        <f>'TTD_all data'!D1880</f>
        <v>23</v>
      </c>
      <c r="G441" s="72">
        <f t="shared" si="262"/>
        <v>0.34285714285714286</v>
      </c>
      <c r="H441" s="72">
        <f t="shared" si="262"/>
        <v>0</v>
      </c>
      <c r="I441" s="72">
        <f>IFERROR(E441/$B441,"")</f>
        <v>0.34285714285714286</v>
      </c>
      <c r="J441" s="72">
        <f t="shared" si="263"/>
        <v>0.65714285714285714</v>
      </c>
      <c r="K441" s="72">
        <f>B441/$B$443</f>
        <v>0.83333333333333337</v>
      </c>
      <c r="L441" s="52">
        <f>'TTD_all data'!F1880</f>
        <v>12</v>
      </c>
      <c r="M441" s="4">
        <f>'TTD_all data'!G1880</f>
        <v>23</v>
      </c>
      <c r="N441" s="72">
        <f>IFERROR(L441/B441,"")</f>
        <v>0.34285714285714286</v>
      </c>
      <c r="O441" s="72">
        <f>IFERROR(M441/B441,"")</f>
        <v>0.65714285714285714</v>
      </c>
    </row>
    <row r="442" spans="1:15" x14ac:dyDescent="0.2">
      <c r="A442" s="56" t="s">
        <v>264</v>
      </c>
      <c r="B442" s="52">
        <f>SUM('TTD_all data'!E1881:E1882)</f>
        <v>4</v>
      </c>
      <c r="C442" s="1">
        <f>SUM('TTD_all data'!B1881:B1882)</f>
        <v>0</v>
      </c>
      <c r="D442" s="1">
        <f>SUM('TTD_all data'!C1881:C1882)</f>
        <v>0</v>
      </c>
      <c r="E442" s="1">
        <f t="shared" si="261"/>
        <v>0</v>
      </c>
      <c r="F442" s="4">
        <f>SUM('TTD_all data'!D1881:D1882)</f>
        <v>4</v>
      </c>
      <c r="G442" s="72">
        <f t="shared" si="262"/>
        <v>0</v>
      </c>
      <c r="H442" s="72">
        <f t="shared" si="262"/>
        <v>0</v>
      </c>
      <c r="I442" s="72">
        <f>IFERROR(E442/$B442,"")</f>
        <v>0</v>
      </c>
      <c r="J442" s="72">
        <f t="shared" si="263"/>
        <v>1</v>
      </c>
      <c r="K442" s="72">
        <f>B442/$B$443</f>
        <v>9.5238095238095233E-2</v>
      </c>
      <c r="L442" s="52">
        <f>SUM('TTD_all data'!F1881:F1882)</f>
        <v>0</v>
      </c>
      <c r="M442" s="4">
        <f>SUM('TTD_all data'!G1881:G1882)</f>
        <v>4</v>
      </c>
      <c r="N442" s="72">
        <f>IFERROR(L442/B442,"")</f>
        <v>0</v>
      </c>
      <c r="O442" s="72">
        <f>IFERROR(M442/B442,"")</f>
        <v>1</v>
      </c>
    </row>
    <row r="443" spans="1:15" x14ac:dyDescent="0.2">
      <c r="B443" s="52">
        <f>SUM(B439:B442)</f>
        <v>42</v>
      </c>
    </row>
    <row r="445" spans="1:15" ht="15" x14ac:dyDescent="0.2">
      <c r="A445" s="27" t="s">
        <v>88</v>
      </c>
      <c r="B445" s="81" t="s">
        <v>238</v>
      </c>
      <c r="C445" s="82" t="s">
        <v>240</v>
      </c>
      <c r="D445" s="81" t="s">
        <v>242</v>
      </c>
      <c r="E445" s="98" t="s">
        <v>240</v>
      </c>
      <c r="F445" s="83" t="s">
        <v>241</v>
      </c>
      <c r="G445" s="94" t="s">
        <v>279</v>
      </c>
      <c r="H445" s="94" t="s">
        <v>280</v>
      </c>
      <c r="I445" s="94"/>
      <c r="J445" s="95" t="s">
        <v>275</v>
      </c>
      <c r="K445" s="94" t="s">
        <v>244</v>
      </c>
      <c r="L445" s="82" t="s">
        <v>243</v>
      </c>
      <c r="M445" s="83" t="s">
        <v>206</v>
      </c>
      <c r="N445" s="84" t="s">
        <v>235</v>
      </c>
      <c r="O445" s="83" t="s">
        <v>236</v>
      </c>
    </row>
    <row r="446" spans="1:15" x14ac:dyDescent="0.2">
      <c r="A446" s="56" t="s">
        <v>266</v>
      </c>
      <c r="B446" s="52">
        <f>SUM('TTD_all data'!E1886,'TTD_all data'!E1888)</f>
        <v>42</v>
      </c>
      <c r="C446" s="1">
        <f>SUM('TTD_all data'!B1886,'TTD_all data'!B1889)</f>
        <v>12</v>
      </c>
      <c r="D446" s="1">
        <f>SUM('TTD_all data'!C1886,'TTD_all data'!C1889)</f>
        <v>0</v>
      </c>
      <c r="E446" s="1">
        <f t="shared" ref="E446:E448" si="264">SUM(C446:D446)</f>
        <v>12</v>
      </c>
      <c r="F446" s="4">
        <f>SUM('TTD_all data'!D1886,'TTD_all data'!D1889)</f>
        <v>30</v>
      </c>
      <c r="G446" s="72">
        <f t="shared" ref="G446:I448" si="265">IFERROR(C446/$B446,"")</f>
        <v>0.2857142857142857</v>
      </c>
      <c r="H446" s="72">
        <f t="shared" si="265"/>
        <v>0</v>
      </c>
      <c r="I446" s="72">
        <f>IFERROR(E446/$B446,"")</f>
        <v>0.2857142857142857</v>
      </c>
      <c r="J446" s="72">
        <f>IFERROR(F446/$B446,"")</f>
        <v>0.7142857142857143</v>
      </c>
      <c r="K446" s="72">
        <f>B446/$B$449</f>
        <v>1</v>
      </c>
      <c r="L446" s="52">
        <f>SUM('TTD_all data'!F1886,'TTD_all data'!F1889)</f>
        <v>12</v>
      </c>
      <c r="M446" s="80">
        <f>SUM('TTD_all data'!G1886,'TTD_all data'!G1889)</f>
        <v>30</v>
      </c>
      <c r="N446" s="72">
        <f>IFERROR(L446/B446,"")</f>
        <v>0.2857142857142857</v>
      </c>
      <c r="O446" s="72">
        <f>IFERROR(M446/B446,"")</f>
        <v>0.7142857142857143</v>
      </c>
    </row>
    <row r="447" spans="1:15" x14ac:dyDescent="0.2">
      <c r="A447" s="28" t="s">
        <v>268</v>
      </c>
      <c r="B447" s="52">
        <f>'TTD_all data'!E1887</f>
        <v>0</v>
      </c>
      <c r="C447" s="1">
        <f>'TTD_all data'!B1887</f>
        <v>0</v>
      </c>
      <c r="D447" s="1">
        <f>'TTD_all data'!C1887</f>
        <v>0</v>
      </c>
      <c r="E447" s="1">
        <f t="shared" si="264"/>
        <v>0</v>
      </c>
      <c r="F447" s="4">
        <f>'TTD_all data'!D1887</f>
        <v>0</v>
      </c>
      <c r="G447" s="72" t="str">
        <f t="shared" si="265"/>
        <v/>
      </c>
      <c r="H447" s="72" t="str">
        <f t="shared" si="265"/>
        <v/>
      </c>
      <c r="I447" s="72" t="str">
        <f t="shared" si="265"/>
        <v/>
      </c>
      <c r="J447" s="72" t="str">
        <f t="shared" ref="J447:J448" si="266">IFERROR(F447/$B447,"")</f>
        <v/>
      </c>
      <c r="K447" s="72">
        <f>B447/$B$449</f>
        <v>0</v>
      </c>
      <c r="L447" s="52">
        <f>'TTD_all data'!F1887</f>
        <v>0</v>
      </c>
      <c r="M447" s="4">
        <f>'TTD_all data'!G1887</f>
        <v>0</v>
      </c>
      <c r="N447" s="72" t="str">
        <f>IFERROR(L447/B447,"")</f>
        <v/>
      </c>
      <c r="O447" s="72" t="str">
        <f>IFERROR(M447/B447,"")</f>
        <v/>
      </c>
    </row>
    <row r="448" spans="1:15" x14ac:dyDescent="0.2">
      <c r="A448" s="56" t="s">
        <v>267</v>
      </c>
      <c r="B448" s="52">
        <f>SUM('TTD_all data'!E1888,'TTD_all data'!E1890)</f>
        <v>0</v>
      </c>
      <c r="C448" s="1">
        <f>SUM('TTD_all data'!B1888,'TTD_all data'!B1890)</f>
        <v>0</v>
      </c>
      <c r="D448" s="1">
        <f>SUM('TTD_all data'!C1888,'TTD_all data'!C1890)</f>
        <v>0</v>
      </c>
      <c r="E448" s="1">
        <f t="shared" si="264"/>
        <v>0</v>
      </c>
      <c r="F448" s="4">
        <f>SUM('TTD_all data'!D1888,'TTD_all data'!D1890)</f>
        <v>0</v>
      </c>
      <c r="G448" s="72" t="str">
        <f t="shared" si="265"/>
        <v/>
      </c>
      <c r="H448" s="72" t="str">
        <f t="shared" si="265"/>
        <v/>
      </c>
      <c r="I448" s="72" t="str">
        <f>IFERROR(E448/$B448,"")</f>
        <v/>
      </c>
      <c r="J448" s="72" t="str">
        <f t="shared" si="266"/>
        <v/>
      </c>
      <c r="K448" s="72">
        <f>B448/$B$449</f>
        <v>0</v>
      </c>
      <c r="L448" s="52">
        <f>SUM('TTD_all data'!F1888,'TTD_all data'!F1890)</f>
        <v>0</v>
      </c>
      <c r="M448" s="4">
        <f>SUM('TTD_all data'!G1888,'TTD_all data'!G1890)</f>
        <v>0</v>
      </c>
      <c r="N448" s="72" t="str">
        <f>IFERROR(L448/B448,"")</f>
        <v/>
      </c>
      <c r="O448" s="72" t="str">
        <f>IFERROR(M448/B448,"")</f>
        <v/>
      </c>
    </row>
    <row r="449" spans="1:15" x14ac:dyDescent="0.2">
      <c r="B449" s="52">
        <f>SUM(B446:B448)</f>
        <v>42</v>
      </c>
    </row>
    <row r="450" spans="1:15" ht="15" x14ac:dyDescent="0.2">
      <c r="A450" s="27" t="s">
        <v>82</v>
      </c>
      <c r="B450" s="81" t="s">
        <v>238</v>
      </c>
      <c r="C450" s="82" t="s">
        <v>240</v>
      </c>
      <c r="D450" s="81" t="s">
        <v>242</v>
      </c>
      <c r="E450" s="98" t="s">
        <v>240</v>
      </c>
      <c r="F450" s="83" t="s">
        <v>241</v>
      </c>
      <c r="G450" s="94" t="s">
        <v>279</v>
      </c>
      <c r="H450" s="94" t="s">
        <v>280</v>
      </c>
      <c r="I450" s="94"/>
      <c r="J450" s="95" t="s">
        <v>275</v>
      </c>
      <c r="K450" s="94" t="s">
        <v>244</v>
      </c>
      <c r="L450" s="82" t="s">
        <v>243</v>
      </c>
      <c r="M450" s="83" t="s">
        <v>206</v>
      </c>
      <c r="N450" s="84" t="s">
        <v>235</v>
      </c>
      <c r="O450" s="83" t="s">
        <v>236</v>
      </c>
    </row>
    <row r="451" spans="1:15" x14ac:dyDescent="0.2">
      <c r="A451" s="56" t="s">
        <v>272</v>
      </c>
      <c r="B451" s="52">
        <f>SUM('TTD_all data'!E1893:E1895)</f>
        <v>1</v>
      </c>
      <c r="C451" s="1">
        <f>SUM('TTD_all data'!B1893:B1895)</f>
        <v>0</v>
      </c>
      <c r="D451" s="1">
        <f>SUM('TTD_all data'!C1893:C1895)</f>
        <v>0</v>
      </c>
      <c r="E451" s="1">
        <f t="shared" ref="E451:E454" si="267">SUM(C451:D451)</f>
        <v>0</v>
      </c>
      <c r="F451" s="4">
        <f>SUM('TTD_all data'!D1893:D1895)</f>
        <v>1</v>
      </c>
      <c r="G451" s="72">
        <f t="shared" ref="G451:I454" si="268">IFERROR(C451/$B451,"")</f>
        <v>0</v>
      </c>
      <c r="H451" s="72">
        <f t="shared" si="268"/>
        <v>0</v>
      </c>
      <c r="I451" s="72">
        <f>IFERROR(E451/$B451,"")</f>
        <v>0</v>
      </c>
      <c r="J451" s="72">
        <f>IFERROR(F451/$B451,"")</f>
        <v>1</v>
      </c>
      <c r="K451" s="72">
        <f>B451/$B$455</f>
        <v>2.3809523809523808E-2</v>
      </c>
      <c r="L451" s="52">
        <f>SUM('TTD_all data'!F1893:F1895)</f>
        <v>0</v>
      </c>
      <c r="M451" s="80">
        <f>SUM('TTD_all data'!G1893:G1895)</f>
        <v>1</v>
      </c>
      <c r="N451" s="72">
        <f>IFERROR(L451/B451,"")</f>
        <v>0</v>
      </c>
      <c r="O451" s="72">
        <f>IFERROR(M451/B451,"")</f>
        <v>1</v>
      </c>
    </row>
    <row r="452" spans="1:15" x14ac:dyDescent="0.2">
      <c r="A452" s="28" t="s">
        <v>269</v>
      </c>
      <c r="B452" s="52">
        <f>SUM('TTD_all data'!E1896:E1897)</f>
        <v>18</v>
      </c>
      <c r="C452" s="1">
        <f>SUM('TTD_all data'!B1896:B1897)</f>
        <v>4</v>
      </c>
      <c r="D452" s="1">
        <f>SUM('TTD_all data'!C1896:C1897)</f>
        <v>0</v>
      </c>
      <c r="E452" s="1">
        <f t="shared" si="267"/>
        <v>4</v>
      </c>
      <c r="F452" s="4">
        <f>SUM('TTD_all data'!D1896:D1897)</f>
        <v>14</v>
      </c>
      <c r="G452" s="72">
        <f t="shared" si="268"/>
        <v>0.22222222222222221</v>
      </c>
      <c r="H452" s="72">
        <f t="shared" si="268"/>
        <v>0</v>
      </c>
      <c r="I452" s="72">
        <f t="shared" si="268"/>
        <v>0.22222222222222221</v>
      </c>
      <c r="J452" s="72">
        <f t="shared" ref="J452:J454" si="269">IFERROR(F452/$B452,"")</f>
        <v>0.77777777777777779</v>
      </c>
      <c r="K452" s="72">
        <f>B452/$B$455</f>
        <v>0.42857142857142855</v>
      </c>
      <c r="L452" s="52">
        <f>SUM('TTD_all data'!F1896:F1897)</f>
        <v>4</v>
      </c>
      <c r="M452" s="4">
        <f>SUM('TTD_all data'!G1896:G1897)</f>
        <v>14</v>
      </c>
      <c r="N452" s="72">
        <f>IFERROR(L452/B452,"")</f>
        <v>0.22222222222222221</v>
      </c>
      <c r="O452" s="72">
        <f>IFERROR(M452/B452,"")</f>
        <v>0.77777777777777779</v>
      </c>
    </row>
    <row r="453" spans="1:15" x14ac:dyDescent="0.2">
      <c r="A453" s="56" t="s">
        <v>270</v>
      </c>
      <c r="B453" s="52">
        <f>'TTD_all data'!E1898</f>
        <v>15</v>
      </c>
      <c r="C453" s="1">
        <f>'TTD_all data'!B1898</f>
        <v>8</v>
      </c>
      <c r="D453" s="1">
        <f>'TTD_all data'!C1898</f>
        <v>0</v>
      </c>
      <c r="E453" s="1">
        <f t="shared" si="267"/>
        <v>8</v>
      </c>
      <c r="F453" s="4">
        <f>'TTD_all data'!D1898</f>
        <v>7</v>
      </c>
      <c r="G453" s="72">
        <f t="shared" si="268"/>
        <v>0.53333333333333333</v>
      </c>
      <c r="H453" s="72">
        <f t="shared" si="268"/>
        <v>0</v>
      </c>
      <c r="I453" s="72">
        <f>IFERROR(E453/$B453,"")</f>
        <v>0.53333333333333333</v>
      </c>
      <c r="J453" s="72">
        <f t="shared" si="269"/>
        <v>0.46666666666666667</v>
      </c>
      <c r="K453" s="72">
        <f>B453/$B$455</f>
        <v>0.35714285714285715</v>
      </c>
      <c r="L453" s="52">
        <f>'TTD_all data'!F1898</f>
        <v>8</v>
      </c>
      <c r="M453" s="4">
        <f>'TTD_all data'!G1898</f>
        <v>7</v>
      </c>
      <c r="N453" s="72">
        <f>IFERROR(L453/B453,"")</f>
        <v>0.53333333333333333</v>
      </c>
      <c r="O453" s="72">
        <f>IFERROR(M453/B453,"")</f>
        <v>0.46666666666666667</v>
      </c>
    </row>
    <row r="454" spans="1:15" x14ac:dyDescent="0.2">
      <c r="A454" s="56" t="s">
        <v>271</v>
      </c>
      <c r="B454" s="52">
        <f>SUM('TTD_all data'!E1899:E1900)</f>
        <v>8</v>
      </c>
      <c r="C454" s="1">
        <f>SUM('TTD_all data'!B1899:B1900)</f>
        <v>0</v>
      </c>
      <c r="D454" s="1">
        <f>SUM('TTD_all data'!C1899:C1900)</f>
        <v>0</v>
      </c>
      <c r="E454" s="1">
        <f t="shared" si="267"/>
        <v>0</v>
      </c>
      <c r="F454" s="4">
        <f>SUM('TTD_all data'!D1899:D1900)</f>
        <v>8</v>
      </c>
      <c r="G454" s="72">
        <f t="shared" si="268"/>
        <v>0</v>
      </c>
      <c r="H454" s="72">
        <f t="shared" si="268"/>
        <v>0</v>
      </c>
      <c r="I454" s="72">
        <f>IFERROR(E454/$B454,"")</f>
        <v>0</v>
      </c>
      <c r="J454" s="72">
        <f t="shared" si="269"/>
        <v>1</v>
      </c>
      <c r="K454" s="72">
        <f>B454/$B$455</f>
        <v>0.19047619047619047</v>
      </c>
      <c r="L454" s="52">
        <f>SUM('TTD_all data'!F1899:F1900)</f>
        <v>0</v>
      </c>
      <c r="M454" s="4">
        <f>SUM('TTD_all data'!G1899:G1900)</f>
        <v>8</v>
      </c>
      <c r="N454" s="72">
        <f>IFERROR(L454/B454,"")</f>
        <v>0</v>
      </c>
      <c r="O454" s="72">
        <f>IFERROR(M454/B454,"")</f>
        <v>1</v>
      </c>
    </row>
    <row r="455" spans="1:15" x14ac:dyDescent="0.2">
      <c r="B455" s="52">
        <f>SUM(B451:B454)</f>
        <v>42</v>
      </c>
    </row>
    <row r="456" spans="1:15" ht="15" x14ac:dyDescent="0.2">
      <c r="A456" s="27" t="s">
        <v>72</v>
      </c>
      <c r="B456" s="81" t="s">
        <v>238</v>
      </c>
      <c r="C456" s="82" t="s">
        <v>240</v>
      </c>
      <c r="D456" s="81" t="s">
        <v>242</v>
      </c>
      <c r="E456" s="98" t="s">
        <v>240</v>
      </c>
      <c r="F456" s="83" t="s">
        <v>241</v>
      </c>
      <c r="G456" s="94" t="s">
        <v>279</v>
      </c>
      <c r="H456" s="94" t="s">
        <v>280</v>
      </c>
      <c r="I456" s="94"/>
      <c r="J456" s="95" t="s">
        <v>275</v>
      </c>
      <c r="K456" s="94" t="s">
        <v>244</v>
      </c>
      <c r="L456" s="82" t="s">
        <v>243</v>
      </c>
      <c r="M456" s="83" t="s">
        <v>206</v>
      </c>
      <c r="N456" s="84" t="s">
        <v>235</v>
      </c>
      <c r="O456" s="83" t="s">
        <v>236</v>
      </c>
    </row>
    <row r="457" spans="1:15" x14ac:dyDescent="0.2">
      <c r="A457" s="85" t="s">
        <v>226</v>
      </c>
      <c r="B457" s="52">
        <f>SUM('TTD_all data'!E1908:E1911,'TTD_all data'!E1913)</f>
        <v>26</v>
      </c>
      <c r="C457" s="1">
        <f>SUM('TTD_all data'!B1908:B1911,'TTD_all data'!B1913)</f>
        <v>7</v>
      </c>
      <c r="D457" s="1">
        <f>SUM('TTD_all data'!C1908:C1911,'TTD_all data'!C1913)</f>
        <v>0</v>
      </c>
      <c r="E457" s="1">
        <f t="shared" ref="E457:E461" si="270">SUM(C457:D457)</f>
        <v>7</v>
      </c>
      <c r="F457" s="4">
        <f>SUM('TTD_all data'!D1908:D1911,'TTD_all data'!D1913)</f>
        <v>19</v>
      </c>
      <c r="G457" s="72">
        <f t="shared" ref="G457:I461" si="271">IFERROR(C457/$B457,"")</f>
        <v>0.26923076923076922</v>
      </c>
      <c r="H457" s="72">
        <f t="shared" si="271"/>
        <v>0</v>
      </c>
      <c r="I457" s="72">
        <f>IFERROR(E457/$B457,"")</f>
        <v>0.26923076923076922</v>
      </c>
      <c r="J457" s="72">
        <f>IFERROR(F457/$B457,"")</f>
        <v>0.73076923076923073</v>
      </c>
      <c r="K457" s="72">
        <f>B457/$B$455</f>
        <v>0.61904761904761907</v>
      </c>
      <c r="L457" s="52">
        <f>SUM('TTD_all data'!F1908:F1911,'TTD_all data'!F1913)</f>
        <v>7</v>
      </c>
      <c r="M457" s="80">
        <f>SUM('TTD_all data'!G1908:G1911,'TTD_all data'!G1913)</f>
        <v>19</v>
      </c>
      <c r="N457" s="72">
        <f>IFERROR(L457/B457,"")</f>
        <v>0.26923076923076922</v>
      </c>
      <c r="O457" s="72">
        <f>IFERROR(M457/B457,"")</f>
        <v>0.73076923076923073</v>
      </c>
    </row>
    <row r="458" spans="1:15" x14ac:dyDescent="0.2">
      <c r="A458" s="86" t="s">
        <v>227</v>
      </c>
      <c r="B458" s="52">
        <f>SUM('TTD_all data'!E1904:E1907,'TTD_all data'!E1912,'TTD_all data'!E1914)</f>
        <v>7</v>
      </c>
      <c r="C458" s="1">
        <f>SUM('TTD_all data'!B1904:B1907,'TTD_all data'!B1912,'TTD_all data'!B1914)</f>
        <v>5</v>
      </c>
      <c r="D458" s="1">
        <f>SUM('TTD_all data'!C1904:C1907,'TTD_all data'!C1912,'TTD_all data'!C1914)</f>
        <v>0</v>
      </c>
      <c r="E458" s="1">
        <f t="shared" si="270"/>
        <v>5</v>
      </c>
      <c r="F458" s="4">
        <f>SUM('TTD_all data'!D1904:D1907,'TTD_all data'!D1912,'TTD_all data'!D1914)</f>
        <v>2</v>
      </c>
      <c r="G458" s="72">
        <f t="shared" si="271"/>
        <v>0.7142857142857143</v>
      </c>
      <c r="H458" s="72">
        <f t="shared" si="271"/>
        <v>0</v>
      </c>
      <c r="I458" s="72">
        <f t="shared" si="271"/>
        <v>0.7142857142857143</v>
      </c>
      <c r="J458" s="72">
        <f t="shared" ref="J458:J460" si="272">IFERROR(F458/$B458,"")</f>
        <v>0.2857142857142857</v>
      </c>
      <c r="K458" s="72">
        <f>B458/$B$455</f>
        <v>0.16666666666666666</v>
      </c>
      <c r="L458" s="52">
        <f>SUM('TTD_all data'!F1904:F1907,'TTD_all data'!F1912,'TTD_all data'!F1914)</f>
        <v>5</v>
      </c>
      <c r="M458" s="4">
        <f>SUM('TTD_all data'!G1904:G1907,'TTD_all data'!G1912,'TTD_all data'!G1914)</f>
        <v>2</v>
      </c>
      <c r="N458" s="72">
        <f>IFERROR(L458/B458,"")</f>
        <v>0.7142857142857143</v>
      </c>
      <c r="O458" s="72">
        <f>IFERROR(M458/B458,"")</f>
        <v>0.2857142857142857</v>
      </c>
    </row>
    <row r="459" spans="1:15" x14ac:dyDescent="0.2">
      <c r="A459" s="87" t="s">
        <v>57</v>
      </c>
      <c r="B459" s="52">
        <f>SUM('TTD_all data'!E1903,'TTD_all data'!E1916)</f>
        <v>3</v>
      </c>
      <c r="C459" s="1">
        <f>SUM('TTD_all data'!B1903,'TTD_all data'!B1916)</f>
        <v>0</v>
      </c>
      <c r="D459" s="1">
        <f>SUM('TTD_all data'!C1903,'TTD_all data'!C1916)</f>
        <v>0</v>
      </c>
      <c r="E459" s="1">
        <f t="shared" si="270"/>
        <v>0</v>
      </c>
      <c r="F459" s="4">
        <f>SUM('TTD_all data'!D1903,'TTD_all data'!D1916)</f>
        <v>3</v>
      </c>
      <c r="G459" s="72">
        <f t="shared" si="271"/>
        <v>0</v>
      </c>
      <c r="H459" s="72">
        <f t="shared" si="271"/>
        <v>0</v>
      </c>
      <c r="I459" s="72">
        <f>IFERROR(E459/$B459,"")</f>
        <v>0</v>
      </c>
      <c r="J459" s="72">
        <f t="shared" si="272"/>
        <v>1</v>
      </c>
      <c r="K459" s="72">
        <f>B459/$B$455</f>
        <v>7.1428571428571425E-2</v>
      </c>
      <c r="L459" s="52">
        <f>SUM('TTD_all data'!F1903,'TTD_all data'!F1916)</f>
        <v>0</v>
      </c>
      <c r="M459" s="4">
        <f>SUM('TTD_all data'!G1903,'TTD_all data'!G1916)</f>
        <v>3</v>
      </c>
      <c r="N459" s="72">
        <f>IFERROR(L459/B459,"")</f>
        <v>0</v>
      </c>
      <c r="O459" s="72">
        <f>IFERROR(M459/B459,"")</f>
        <v>1</v>
      </c>
    </row>
    <row r="460" spans="1:15" x14ac:dyDescent="0.2">
      <c r="A460" s="88" t="s">
        <v>228</v>
      </c>
      <c r="B460" s="52">
        <f>SUM('TTD_all data'!E1915,'TTD_all data'!E1917:E1922)</f>
        <v>2</v>
      </c>
      <c r="C460" s="1">
        <f>SUM('TTD_all data'!B1915,'TTD_all data'!B1917:B1922)</f>
        <v>0</v>
      </c>
      <c r="D460" s="1">
        <f>SUM('TTD_all data'!C1915,'TTD_all data'!C1917:C1922)</f>
        <v>0</v>
      </c>
      <c r="E460" s="1">
        <f t="shared" si="270"/>
        <v>0</v>
      </c>
      <c r="F460" s="4">
        <f>SUM('TTD_all data'!D1915,'TTD_all data'!D1917:D1922)</f>
        <v>2</v>
      </c>
      <c r="G460" s="72">
        <f t="shared" si="271"/>
        <v>0</v>
      </c>
      <c r="H460" s="72">
        <f t="shared" si="271"/>
        <v>0</v>
      </c>
      <c r="I460" s="72">
        <f>IFERROR(E460/$B460,"")</f>
        <v>0</v>
      </c>
      <c r="J460" s="72">
        <f t="shared" si="272"/>
        <v>1</v>
      </c>
      <c r="K460" s="72">
        <f>B460/$B$455</f>
        <v>4.7619047619047616E-2</v>
      </c>
      <c r="L460" s="52">
        <f>SUM('TTD_all data'!F1915,'TTD_all data'!F1917:F1922)</f>
        <v>0</v>
      </c>
      <c r="M460" s="4">
        <f>SUM('TTD_all data'!G1915,'TTD_all data'!G1917:G1922)</f>
        <v>2</v>
      </c>
      <c r="N460" s="72">
        <f>IFERROR(L460/B460,"")</f>
        <v>0</v>
      </c>
      <c r="O460" s="72">
        <f>IFERROR(M460/B460,"")</f>
        <v>1</v>
      </c>
    </row>
    <row r="461" spans="1:15" x14ac:dyDescent="0.2">
      <c r="A461" s="53" t="s">
        <v>0</v>
      </c>
      <c r="B461" s="52">
        <f>SUM('TTD_all data'!E1923:E1924)</f>
        <v>4</v>
      </c>
      <c r="C461" s="1">
        <f>SUM('TTD_all data'!B1923:B1924)</f>
        <v>0</v>
      </c>
      <c r="D461" s="1">
        <f>SUM('TTD_all data'!C1923:C1924)</f>
        <v>0</v>
      </c>
      <c r="E461" s="1">
        <f t="shared" si="270"/>
        <v>0</v>
      </c>
      <c r="F461" s="4">
        <f>SUM('TTD_all data'!D1923:D1924)</f>
        <v>4</v>
      </c>
      <c r="G461" s="72">
        <f t="shared" si="271"/>
        <v>0</v>
      </c>
      <c r="H461" s="72">
        <f t="shared" si="271"/>
        <v>0</v>
      </c>
      <c r="I461" s="72">
        <f>IFERROR(E461/$B461,"")</f>
        <v>0</v>
      </c>
      <c r="J461" s="72">
        <f t="shared" ref="J461" si="273">IFERROR(F461/$B461,"")</f>
        <v>1</v>
      </c>
      <c r="K461" s="72">
        <f>B461/$B$455</f>
        <v>9.5238095238095233E-2</v>
      </c>
      <c r="L461" s="52">
        <f>SUM('TTD_all data'!F1923:F1924)</f>
        <v>0</v>
      </c>
      <c r="M461" s="4">
        <f>SUM('TTD_all data'!G1923:G1924)</f>
        <v>4</v>
      </c>
      <c r="N461" s="72">
        <f>IFERROR(L461/B461,"")</f>
        <v>0</v>
      </c>
      <c r="O461" s="72">
        <f>IFERROR(M461/B461,"")</f>
        <v>1</v>
      </c>
    </row>
    <row r="462" spans="1:15" x14ac:dyDescent="0.2">
      <c r="B462" s="52">
        <f>SUM(B457:B461)</f>
        <v>42</v>
      </c>
    </row>
    <row r="463" spans="1:15" ht="15" x14ac:dyDescent="0.2">
      <c r="A463" s="27" t="s">
        <v>49</v>
      </c>
      <c r="B463" s="81" t="s">
        <v>238</v>
      </c>
      <c r="C463" s="82" t="s">
        <v>240</v>
      </c>
      <c r="D463" s="81" t="s">
        <v>242</v>
      </c>
      <c r="E463" s="98" t="s">
        <v>240</v>
      </c>
      <c r="F463" s="83" t="s">
        <v>241</v>
      </c>
      <c r="G463" s="94" t="s">
        <v>279</v>
      </c>
      <c r="H463" s="94" t="s">
        <v>280</v>
      </c>
      <c r="I463" s="94"/>
      <c r="J463" s="95" t="s">
        <v>275</v>
      </c>
      <c r="K463" s="94" t="s">
        <v>244</v>
      </c>
      <c r="L463" s="82" t="s">
        <v>243</v>
      </c>
      <c r="M463" s="83" t="s">
        <v>206</v>
      </c>
      <c r="N463" s="84" t="s">
        <v>235</v>
      </c>
      <c r="O463" s="83" t="s">
        <v>236</v>
      </c>
    </row>
    <row r="464" spans="1:15" x14ac:dyDescent="0.2">
      <c r="A464" s="56" t="s">
        <v>229</v>
      </c>
      <c r="B464" s="52">
        <f>'TTD_all data'!E1927</f>
        <v>26</v>
      </c>
      <c r="C464" s="1">
        <f>'TTD_all data'!B1927</f>
        <v>7</v>
      </c>
      <c r="D464" s="1">
        <f>'TTD_all data'!C1927</f>
        <v>0</v>
      </c>
      <c r="E464" s="1">
        <f t="shared" ref="E464:E466" si="274">SUM(C464:D464)</f>
        <v>7</v>
      </c>
      <c r="F464" s="4">
        <f>'TTD_all data'!D1927</f>
        <v>19</v>
      </c>
      <c r="G464" s="72">
        <f t="shared" ref="G464:I466" si="275">IFERROR(C464/$B464,"")</f>
        <v>0.26923076923076922</v>
      </c>
      <c r="H464" s="72">
        <f t="shared" si="275"/>
        <v>0</v>
      </c>
      <c r="I464" s="72">
        <f>IFERROR(E464/$B464,"")</f>
        <v>0.26923076923076922</v>
      </c>
      <c r="J464" s="72">
        <f>IFERROR(F464/$B464,"")</f>
        <v>0.73076923076923073</v>
      </c>
      <c r="K464" s="72">
        <f>B464/$B$467</f>
        <v>0.61904761904761907</v>
      </c>
      <c r="L464" s="52">
        <f>'TTD_all data'!F1927</f>
        <v>7</v>
      </c>
      <c r="M464" s="80">
        <f>'TTD_all data'!G1927</f>
        <v>19</v>
      </c>
      <c r="N464" s="72">
        <f>IFERROR(L464/B464,"")</f>
        <v>0.26923076923076922</v>
      </c>
      <c r="O464" s="72">
        <f>IFERROR(M464/B464,"")</f>
        <v>0.73076923076923073</v>
      </c>
    </row>
    <row r="465" spans="1:15" x14ac:dyDescent="0.2">
      <c r="A465" s="28" t="s">
        <v>230</v>
      </c>
      <c r="B465" s="52">
        <f>'TTD_all data'!E1928</f>
        <v>10</v>
      </c>
      <c r="C465" s="1">
        <f>'TTD_all data'!B1928</f>
        <v>2</v>
      </c>
      <c r="D465" s="1">
        <f>'TTD_all data'!C1928</f>
        <v>0</v>
      </c>
      <c r="E465" s="1">
        <f t="shared" si="274"/>
        <v>2</v>
      </c>
      <c r="F465" s="4">
        <f>'TTD_all data'!D1928</f>
        <v>8</v>
      </c>
      <c r="G465" s="72">
        <f t="shared" si="275"/>
        <v>0.2</v>
      </c>
      <c r="H465" s="72">
        <f t="shared" si="275"/>
        <v>0</v>
      </c>
      <c r="I465" s="72">
        <f t="shared" si="275"/>
        <v>0.2</v>
      </c>
      <c r="J465" s="72">
        <f t="shared" ref="J465:J466" si="276">IFERROR(F465/$B465,"")</f>
        <v>0.8</v>
      </c>
      <c r="K465" s="72">
        <f>B465/$B$467</f>
        <v>0.23809523809523808</v>
      </c>
      <c r="L465" s="52">
        <f>'TTD_all data'!F1928</f>
        <v>2</v>
      </c>
      <c r="M465" s="4">
        <f>'TTD_all data'!G1928</f>
        <v>8</v>
      </c>
      <c r="N465" s="72">
        <f>IFERROR(L465/B465,"")</f>
        <v>0.2</v>
      </c>
      <c r="O465" s="72">
        <f>IFERROR(M465/B465,"")</f>
        <v>0.8</v>
      </c>
    </row>
    <row r="466" spans="1:15" x14ac:dyDescent="0.2">
      <c r="A466" s="56" t="s">
        <v>209</v>
      </c>
      <c r="B466" s="52">
        <f>SUM('TTD_all data'!E1929:E1932)</f>
        <v>6</v>
      </c>
      <c r="C466" s="1">
        <f>SUM('TTD_all data'!B1929:B1932)</f>
        <v>3</v>
      </c>
      <c r="D466" s="1">
        <f>SUM('TTD_all data'!C1929:C1932)</f>
        <v>0</v>
      </c>
      <c r="E466" s="1">
        <f t="shared" si="274"/>
        <v>3</v>
      </c>
      <c r="F466" s="4">
        <f>SUM('TTD_all data'!D1929:D1932)</f>
        <v>3</v>
      </c>
      <c r="G466" s="72">
        <f t="shared" si="275"/>
        <v>0.5</v>
      </c>
      <c r="H466" s="72">
        <f t="shared" si="275"/>
        <v>0</v>
      </c>
      <c r="I466" s="72">
        <f>IFERROR(E466/$B466,"")</f>
        <v>0.5</v>
      </c>
      <c r="J466" s="72">
        <f t="shared" si="276"/>
        <v>0.5</v>
      </c>
      <c r="K466" s="72">
        <f>B466/$B$467</f>
        <v>0.14285714285714285</v>
      </c>
      <c r="L466" s="52">
        <f>SUM('TTD_all data'!F1929:F1932)</f>
        <v>3</v>
      </c>
      <c r="M466" s="4">
        <f>SUM('TTD_all data'!G1929:G1932)</f>
        <v>3</v>
      </c>
      <c r="N466" s="72">
        <f>IFERROR(L466/B466,"")</f>
        <v>0.5</v>
      </c>
      <c r="O466" s="72">
        <f>IFERROR(M466/B466,"")</f>
        <v>0.5</v>
      </c>
    </row>
    <row r="467" spans="1:15" x14ac:dyDescent="0.2">
      <c r="B467" s="52">
        <f>SUM(B464:B466)</f>
        <v>42</v>
      </c>
      <c r="N467" s="72"/>
      <c r="O467" s="72"/>
    </row>
    <row r="469" spans="1:15" ht="15" x14ac:dyDescent="0.2">
      <c r="A469" s="27" t="s">
        <v>34</v>
      </c>
      <c r="B469" s="81" t="s">
        <v>238</v>
      </c>
      <c r="C469" s="82" t="s">
        <v>240</v>
      </c>
      <c r="D469" s="81" t="s">
        <v>242</v>
      </c>
      <c r="E469" s="98" t="s">
        <v>240</v>
      </c>
      <c r="F469" s="83" t="s">
        <v>241</v>
      </c>
      <c r="G469" s="94" t="s">
        <v>279</v>
      </c>
      <c r="H469" s="94" t="s">
        <v>280</v>
      </c>
      <c r="I469" s="94"/>
      <c r="J469" s="95" t="s">
        <v>275</v>
      </c>
      <c r="K469" s="94" t="s">
        <v>244</v>
      </c>
      <c r="L469" s="82" t="s">
        <v>243</v>
      </c>
      <c r="M469" s="83" t="s">
        <v>206</v>
      </c>
      <c r="N469" s="84" t="s">
        <v>235</v>
      </c>
      <c r="O469" s="83" t="s">
        <v>236</v>
      </c>
    </row>
    <row r="470" spans="1:15" x14ac:dyDescent="0.2">
      <c r="A470" s="59" t="s">
        <v>33</v>
      </c>
      <c r="B470" s="52">
        <f>'TTD_all data'!E1935</f>
        <v>0</v>
      </c>
      <c r="C470" s="1">
        <f>'TTD_all data'!B1935</f>
        <v>0</v>
      </c>
      <c r="D470" s="1">
        <f>'TTD_all data'!C1935</f>
        <v>0</v>
      </c>
      <c r="E470" s="1">
        <f t="shared" ref="E470:E478" si="277">SUM(C470:D470)</f>
        <v>0</v>
      </c>
      <c r="F470" s="4">
        <f>'TTD_all data'!D1935</f>
        <v>0</v>
      </c>
      <c r="G470" s="72" t="str">
        <f t="shared" ref="G470:G478" si="278">IFERROR(C470/$B470,"")</f>
        <v/>
      </c>
      <c r="H470" s="72" t="str">
        <f t="shared" ref="H470:I478" si="279">IFERROR(D470/$B470,"")</f>
        <v/>
      </c>
      <c r="I470" s="72" t="str">
        <f>IFERROR(E470/$B470,"")</f>
        <v/>
      </c>
      <c r="J470" s="72" t="str">
        <f>IFERROR(F470/$B470,"")</f>
        <v/>
      </c>
      <c r="K470" s="72">
        <f t="shared" ref="K470:K478" si="280">B470/$B$479</f>
        <v>0</v>
      </c>
      <c r="L470" s="52">
        <f>'TTD_all data'!F1935</f>
        <v>0</v>
      </c>
      <c r="M470" s="80">
        <f>'TTD_all data'!G1935</f>
        <v>0</v>
      </c>
      <c r="N470" s="72" t="str">
        <f t="shared" ref="N470:N478" si="281">IFERROR(L470/B470,"")</f>
        <v/>
      </c>
      <c r="O470" s="72" t="str">
        <f t="shared" ref="O470:O478" si="282">IFERROR(M470/B470,"")</f>
        <v/>
      </c>
    </row>
    <row r="471" spans="1:15" x14ac:dyDescent="0.2">
      <c r="A471" s="28" t="s">
        <v>32</v>
      </c>
      <c r="B471" s="52">
        <f>'TTD_all data'!E1936</f>
        <v>2</v>
      </c>
      <c r="C471" s="1">
        <f>'TTD_all data'!B1936</f>
        <v>2</v>
      </c>
      <c r="D471" s="1">
        <f>'TTD_all data'!C1936</f>
        <v>0</v>
      </c>
      <c r="E471" s="1">
        <f t="shared" si="277"/>
        <v>2</v>
      </c>
      <c r="F471" s="4">
        <f>'TTD_all data'!D1936</f>
        <v>0</v>
      </c>
      <c r="G471" s="72">
        <f t="shared" si="278"/>
        <v>1</v>
      </c>
      <c r="H471" s="72">
        <f t="shared" si="279"/>
        <v>0</v>
      </c>
      <c r="I471" s="72">
        <f t="shared" si="279"/>
        <v>1</v>
      </c>
      <c r="J471" s="72">
        <f t="shared" ref="J471:J478" si="283">IFERROR(F471/$B471,"")</f>
        <v>0</v>
      </c>
      <c r="K471" s="72">
        <f t="shared" si="280"/>
        <v>4.7619047619047616E-2</v>
      </c>
      <c r="L471" s="52">
        <f>'TTD_all data'!F1936</f>
        <v>2</v>
      </c>
      <c r="M471" s="4">
        <f>'TTD_all data'!G1936</f>
        <v>0</v>
      </c>
      <c r="N471" s="72">
        <f t="shared" si="281"/>
        <v>1</v>
      </c>
      <c r="O471" s="72">
        <f t="shared" si="282"/>
        <v>0</v>
      </c>
    </row>
    <row r="472" spans="1:15" x14ac:dyDescent="0.2">
      <c r="A472" s="59" t="s">
        <v>31</v>
      </c>
      <c r="B472" s="52">
        <f>'TTD_all data'!E1937</f>
        <v>0</v>
      </c>
      <c r="C472" s="1">
        <f>'TTD_all data'!B1937</f>
        <v>0</v>
      </c>
      <c r="D472" s="1">
        <f>'TTD_all data'!C1937</f>
        <v>0</v>
      </c>
      <c r="E472" s="1">
        <f t="shared" si="277"/>
        <v>0</v>
      </c>
      <c r="F472" s="4">
        <f>'TTD_all data'!D1937</f>
        <v>0</v>
      </c>
      <c r="G472" s="72" t="str">
        <f t="shared" si="278"/>
        <v/>
      </c>
      <c r="H472" s="72" t="str">
        <f t="shared" si="279"/>
        <v/>
      </c>
      <c r="I472" s="72" t="str">
        <f>IFERROR(E472/$B472,"")</f>
        <v/>
      </c>
      <c r="J472" s="72" t="str">
        <f t="shared" si="283"/>
        <v/>
      </c>
      <c r="K472" s="72">
        <f t="shared" si="280"/>
        <v>0</v>
      </c>
      <c r="L472" s="52">
        <f>'TTD_all data'!F1937</f>
        <v>0</v>
      </c>
      <c r="M472" s="4">
        <f>'TTD_all data'!G1937</f>
        <v>0</v>
      </c>
      <c r="N472" s="72" t="str">
        <f t="shared" si="281"/>
        <v/>
      </c>
      <c r="O472" s="72" t="str">
        <f t="shared" si="282"/>
        <v/>
      </c>
    </row>
    <row r="473" spans="1:15" x14ac:dyDescent="0.2">
      <c r="A473" s="28" t="s">
        <v>30</v>
      </c>
      <c r="B473" s="52">
        <f>'TTD_all data'!E1938</f>
        <v>1</v>
      </c>
      <c r="C473" s="1">
        <f>'TTD_all data'!B1938</f>
        <v>1</v>
      </c>
      <c r="D473" s="1">
        <f>'TTD_all data'!C1938</f>
        <v>0</v>
      </c>
      <c r="E473" s="1">
        <f t="shared" si="277"/>
        <v>1</v>
      </c>
      <c r="F473" s="4">
        <f>'TTD_all data'!D1938</f>
        <v>0</v>
      </c>
      <c r="G473" s="72">
        <f t="shared" si="278"/>
        <v>1</v>
      </c>
      <c r="H473" s="72">
        <f t="shared" si="279"/>
        <v>0</v>
      </c>
      <c r="I473" s="72">
        <f t="shared" ref="I473" si="284">IFERROR(E473/$B473,"")</f>
        <v>1</v>
      </c>
      <c r="J473" s="72">
        <f t="shared" si="283"/>
        <v>0</v>
      </c>
      <c r="K473" s="72">
        <f t="shared" si="280"/>
        <v>2.3809523809523808E-2</v>
      </c>
      <c r="L473" s="52">
        <f>'TTD_all data'!F1938</f>
        <v>1</v>
      </c>
      <c r="M473" s="4">
        <f>'TTD_all data'!G1938</f>
        <v>0</v>
      </c>
      <c r="N473" s="72">
        <f t="shared" si="281"/>
        <v>1</v>
      </c>
      <c r="O473" s="72">
        <f t="shared" si="282"/>
        <v>0</v>
      </c>
    </row>
    <row r="474" spans="1:15" x14ac:dyDescent="0.2">
      <c r="A474" s="59" t="s">
        <v>29</v>
      </c>
      <c r="B474" s="52">
        <f>'TTD_all data'!E1939</f>
        <v>4</v>
      </c>
      <c r="C474" s="1">
        <f>'TTD_all data'!B1939</f>
        <v>4</v>
      </c>
      <c r="D474" s="1">
        <f>'TTD_all data'!C1939</f>
        <v>0</v>
      </c>
      <c r="E474" s="1">
        <f t="shared" si="277"/>
        <v>4</v>
      </c>
      <c r="F474" s="4">
        <f>'TTD_all data'!D1939</f>
        <v>0</v>
      </c>
      <c r="G474" s="72">
        <f t="shared" si="278"/>
        <v>1</v>
      </c>
      <c r="H474" s="72">
        <f t="shared" si="279"/>
        <v>0</v>
      </c>
      <c r="I474" s="72">
        <f t="shared" si="279"/>
        <v>1</v>
      </c>
      <c r="J474" s="72">
        <f t="shared" si="283"/>
        <v>0</v>
      </c>
      <c r="K474" s="72">
        <f t="shared" si="280"/>
        <v>9.5238095238095233E-2</v>
      </c>
      <c r="L474" s="52">
        <f>'TTD_all data'!F1939</f>
        <v>4</v>
      </c>
      <c r="M474" s="4">
        <f>'TTD_all data'!G1939</f>
        <v>0</v>
      </c>
      <c r="N474" s="72">
        <f t="shared" si="281"/>
        <v>1</v>
      </c>
      <c r="O474" s="72">
        <f t="shared" si="282"/>
        <v>0</v>
      </c>
    </row>
    <row r="475" spans="1:15" x14ac:dyDescent="0.2">
      <c r="A475" s="28" t="s">
        <v>28</v>
      </c>
      <c r="B475" s="52">
        <f>'TTD_all data'!E1940</f>
        <v>5</v>
      </c>
      <c r="C475" s="1">
        <f>'TTD_all data'!B1940</f>
        <v>5</v>
      </c>
      <c r="D475" s="1">
        <f>'TTD_all data'!C1940</f>
        <v>0</v>
      </c>
      <c r="E475" s="1">
        <f t="shared" si="277"/>
        <v>5</v>
      </c>
      <c r="F475" s="4">
        <f>'TTD_all data'!D1940</f>
        <v>0</v>
      </c>
      <c r="G475" s="72">
        <f t="shared" si="278"/>
        <v>1</v>
      </c>
      <c r="H475" s="72">
        <f t="shared" si="279"/>
        <v>0</v>
      </c>
      <c r="I475" s="72">
        <f t="shared" si="279"/>
        <v>1</v>
      </c>
      <c r="J475" s="72">
        <f t="shared" si="283"/>
        <v>0</v>
      </c>
      <c r="K475" s="72">
        <f t="shared" si="280"/>
        <v>0.11904761904761904</v>
      </c>
      <c r="L475" s="52">
        <f>'TTD_all data'!F1940</f>
        <v>5</v>
      </c>
      <c r="M475" s="4">
        <f>'TTD_all data'!G1940</f>
        <v>0</v>
      </c>
      <c r="N475" s="72">
        <f t="shared" si="281"/>
        <v>1</v>
      </c>
      <c r="O475" s="72">
        <f t="shared" si="282"/>
        <v>0</v>
      </c>
    </row>
    <row r="476" spans="1:15" x14ac:dyDescent="0.2">
      <c r="A476" s="59" t="s">
        <v>27</v>
      </c>
      <c r="B476" s="52">
        <f>'TTD_all data'!E1941</f>
        <v>0</v>
      </c>
      <c r="C476" s="1">
        <f>'TTD_all data'!B1941</f>
        <v>0</v>
      </c>
      <c r="D476" s="1">
        <f>'TTD_all data'!C1941</f>
        <v>0</v>
      </c>
      <c r="E476" s="1">
        <f t="shared" si="277"/>
        <v>0</v>
      </c>
      <c r="F476" s="4">
        <f>'TTD_all data'!D1941</f>
        <v>0</v>
      </c>
      <c r="G476" s="72" t="str">
        <f t="shared" si="278"/>
        <v/>
      </c>
      <c r="H476" s="72" t="str">
        <f t="shared" si="279"/>
        <v/>
      </c>
      <c r="I476" s="72" t="str">
        <f t="shared" si="279"/>
        <v/>
      </c>
      <c r="J476" s="72" t="str">
        <f t="shared" si="283"/>
        <v/>
      </c>
      <c r="K476" s="72">
        <f t="shared" si="280"/>
        <v>0</v>
      </c>
      <c r="L476" s="52">
        <f>'TTD_all data'!F1941</f>
        <v>0</v>
      </c>
      <c r="M476" s="4">
        <f>'TTD_all data'!G1941</f>
        <v>0</v>
      </c>
      <c r="N476" s="72" t="str">
        <f t="shared" si="281"/>
        <v/>
      </c>
      <c r="O476" s="72" t="str">
        <f t="shared" si="282"/>
        <v/>
      </c>
    </row>
    <row r="477" spans="1:15" x14ac:dyDescent="0.2">
      <c r="A477" s="28" t="s">
        <v>26</v>
      </c>
      <c r="B477" s="52">
        <f>'TTD_all data'!E1942</f>
        <v>0</v>
      </c>
      <c r="C477" s="1">
        <f>'TTD_all data'!B1942</f>
        <v>0</v>
      </c>
      <c r="D477" s="1">
        <f>'TTD_all data'!C1942</f>
        <v>0</v>
      </c>
      <c r="E477" s="1">
        <f t="shared" si="277"/>
        <v>0</v>
      </c>
      <c r="F477" s="4">
        <f>'TTD_all data'!D1942</f>
        <v>0</v>
      </c>
      <c r="G477" s="72" t="str">
        <f t="shared" si="278"/>
        <v/>
      </c>
      <c r="H477" s="72" t="str">
        <f t="shared" si="279"/>
        <v/>
      </c>
      <c r="I477" s="72" t="str">
        <f t="shared" si="279"/>
        <v/>
      </c>
      <c r="J477" s="72" t="str">
        <f t="shared" si="283"/>
        <v/>
      </c>
      <c r="K477" s="72">
        <f t="shared" si="280"/>
        <v>0</v>
      </c>
      <c r="L477" s="52">
        <f>'TTD_all data'!F1942</f>
        <v>0</v>
      </c>
      <c r="M477" s="4">
        <f>'TTD_all data'!G1942</f>
        <v>0</v>
      </c>
      <c r="N477" s="72" t="str">
        <f t="shared" si="281"/>
        <v/>
      </c>
      <c r="O477" s="72" t="str">
        <f t="shared" si="282"/>
        <v/>
      </c>
    </row>
    <row r="478" spans="1:15" x14ac:dyDescent="0.2">
      <c r="A478" s="59" t="s">
        <v>0</v>
      </c>
      <c r="B478" s="52">
        <f>'TTD_all data'!E1943</f>
        <v>30</v>
      </c>
      <c r="C478" s="1">
        <f>'TTD_all data'!B1943</f>
        <v>0</v>
      </c>
      <c r="D478" s="1">
        <f>'TTD_all data'!C1943</f>
        <v>0</v>
      </c>
      <c r="E478" s="1">
        <f t="shared" si="277"/>
        <v>0</v>
      </c>
      <c r="F478" s="4">
        <f>'TTD_all data'!D1943</f>
        <v>30</v>
      </c>
      <c r="G478" s="72">
        <f t="shared" si="278"/>
        <v>0</v>
      </c>
      <c r="H478" s="72">
        <f t="shared" si="279"/>
        <v>0</v>
      </c>
      <c r="I478" s="72">
        <f t="shared" si="279"/>
        <v>0</v>
      </c>
      <c r="J478" s="72">
        <f t="shared" si="283"/>
        <v>1</v>
      </c>
      <c r="K478" s="72">
        <f t="shared" si="280"/>
        <v>0.7142857142857143</v>
      </c>
      <c r="L478" s="52">
        <f>'TTD_all data'!F1943</f>
        <v>0</v>
      </c>
      <c r="M478" s="4">
        <f>'TTD_all data'!G1943</f>
        <v>30</v>
      </c>
      <c r="N478" s="72">
        <f t="shared" si="281"/>
        <v>0</v>
      </c>
      <c r="O478" s="72">
        <f t="shared" si="282"/>
        <v>1</v>
      </c>
    </row>
    <row r="479" spans="1:15" x14ac:dyDescent="0.2">
      <c r="B479" s="52">
        <f>SUM(B470:B478)</f>
        <v>42</v>
      </c>
    </row>
    <row r="481" spans="1:17" ht="15" x14ac:dyDescent="0.2">
      <c r="A481" s="27" t="s">
        <v>25</v>
      </c>
      <c r="B481" s="81" t="s">
        <v>238</v>
      </c>
      <c r="C481" s="82" t="s">
        <v>240</v>
      </c>
      <c r="D481" s="81" t="s">
        <v>242</v>
      </c>
      <c r="E481" s="98" t="s">
        <v>240</v>
      </c>
      <c r="F481" s="83" t="s">
        <v>241</v>
      </c>
      <c r="G481" s="94" t="s">
        <v>279</v>
      </c>
      <c r="H481" s="94" t="s">
        <v>280</v>
      </c>
      <c r="I481" s="94"/>
      <c r="J481" s="95" t="s">
        <v>275</v>
      </c>
      <c r="K481" s="94" t="s">
        <v>244</v>
      </c>
      <c r="L481" s="82" t="s">
        <v>243</v>
      </c>
      <c r="M481" s="83" t="s">
        <v>206</v>
      </c>
      <c r="N481" s="84" t="s">
        <v>235</v>
      </c>
      <c r="O481" s="83" t="s">
        <v>236</v>
      </c>
    </row>
    <row r="482" spans="1:17" x14ac:dyDescent="0.2">
      <c r="A482" s="59" t="s">
        <v>24</v>
      </c>
      <c r="B482" s="52">
        <f>'TTD_all data'!E1946</f>
        <v>0</v>
      </c>
      <c r="C482" s="1">
        <f>'TTD_all data'!B1946</f>
        <v>0</v>
      </c>
      <c r="D482" s="1">
        <f>'TTD_all data'!C1946</f>
        <v>0</v>
      </c>
      <c r="E482" s="1">
        <f t="shared" ref="E482:E495" si="285">SUM(C482:D482)</f>
        <v>0</v>
      </c>
      <c r="F482" s="4">
        <f>'TTD_all data'!D1946</f>
        <v>0</v>
      </c>
      <c r="G482" s="72" t="str">
        <f t="shared" ref="G482:G495" si="286">IFERROR(C482/$B482,"")</f>
        <v/>
      </c>
      <c r="H482" s="72" t="str">
        <f t="shared" ref="H482:I495" si="287">IFERROR(D482/$B482,"")</f>
        <v/>
      </c>
      <c r="I482" s="72" t="str">
        <f>IFERROR(E482/$B482,"")</f>
        <v/>
      </c>
      <c r="J482" s="72" t="str">
        <f>IFERROR(F482/$B482,"")</f>
        <v/>
      </c>
      <c r="K482" s="72">
        <f t="shared" ref="K482:K495" si="288">B482/$B$496</f>
        <v>0</v>
      </c>
      <c r="L482" s="52">
        <f>'TTD_all data'!F1946</f>
        <v>0</v>
      </c>
      <c r="M482" s="80">
        <f>'TTD_all data'!G1946</f>
        <v>0</v>
      </c>
      <c r="N482" s="72" t="str">
        <f t="shared" ref="N482:N495" si="289">IFERROR(L482/B482,"")</f>
        <v/>
      </c>
      <c r="O482" s="72" t="str">
        <f t="shared" ref="O482:O495" si="290">IFERROR(M482/B482,"")</f>
        <v/>
      </c>
    </row>
    <row r="483" spans="1:17" x14ac:dyDescent="0.2">
      <c r="A483" s="28" t="s">
        <v>23</v>
      </c>
      <c r="B483" s="52">
        <f>'TTD_all data'!E1947</f>
        <v>2</v>
      </c>
      <c r="C483" s="1">
        <f>'TTD_all data'!B1947</f>
        <v>2</v>
      </c>
      <c r="D483" s="1">
        <f>'TTD_all data'!C1947</f>
        <v>0</v>
      </c>
      <c r="E483" s="1">
        <f t="shared" si="285"/>
        <v>2</v>
      </c>
      <c r="F483" s="4">
        <f>'TTD_all data'!D1947</f>
        <v>0</v>
      </c>
      <c r="G483" s="72">
        <f t="shared" si="286"/>
        <v>1</v>
      </c>
      <c r="H483" s="72">
        <f t="shared" si="287"/>
        <v>0</v>
      </c>
      <c r="I483" s="72">
        <f t="shared" si="287"/>
        <v>1</v>
      </c>
      <c r="J483" s="72">
        <f t="shared" ref="J483:J494" si="291">IFERROR(F483/$B483,"")</f>
        <v>0</v>
      </c>
      <c r="K483" s="72">
        <f t="shared" si="288"/>
        <v>4.7619047619047616E-2</v>
      </c>
      <c r="L483" s="52">
        <f>'TTD_all data'!F1947</f>
        <v>2</v>
      </c>
      <c r="M483" s="4">
        <f>'TTD_all data'!G1947</f>
        <v>0</v>
      </c>
      <c r="N483" s="72">
        <f t="shared" si="289"/>
        <v>1</v>
      </c>
      <c r="O483" s="72">
        <f t="shared" si="290"/>
        <v>0</v>
      </c>
    </row>
    <row r="484" spans="1:17" x14ac:dyDescent="0.2">
      <c r="A484" s="59" t="s">
        <v>22</v>
      </c>
      <c r="B484" s="52">
        <f>'TTD_all data'!E1948</f>
        <v>6</v>
      </c>
      <c r="C484" s="1">
        <f>'TTD_all data'!B1948</f>
        <v>6</v>
      </c>
      <c r="D484" s="1">
        <f>'TTD_all data'!C1948</f>
        <v>0</v>
      </c>
      <c r="E484" s="1">
        <f t="shared" si="285"/>
        <v>6</v>
      </c>
      <c r="F484" s="4">
        <f>'TTD_all data'!D1948</f>
        <v>0</v>
      </c>
      <c r="G484" s="72">
        <f t="shared" si="286"/>
        <v>1</v>
      </c>
      <c r="H484" s="72">
        <f t="shared" si="287"/>
        <v>0</v>
      </c>
      <c r="I484" s="72">
        <f>IFERROR(E484/$B484,"")</f>
        <v>1</v>
      </c>
      <c r="J484" s="72">
        <f t="shared" si="291"/>
        <v>0</v>
      </c>
      <c r="K484" s="72">
        <f t="shared" si="288"/>
        <v>0.14285714285714285</v>
      </c>
      <c r="L484" s="52">
        <f>'TTD_all data'!F1948</f>
        <v>6</v>
      </c>
      <c r="M484" s="4">
        <f>'TTD_all data'!G1948</f>
        <v>0</v>
      </c>
      <c r="N484" s="72">
        <f t="shared" si="289"/>
        <v>1</v>
      </c>
      <c r="O484" s="72">
        <f t="shared" si="290"/>
        <v>0</v>
      </c>
    </row>
    <row r="485" spans="1:17" x14ac:dyDescent="0.2">
      <c r="A485" s="28" t="s">
        <v>21</v>
      </c>
      <c r="B485" s="52">
        <f>'TTD_all data'!E1949</f>
        <v>5</v>
      </c>
      <c r="C485" s="1">
        <f>'TTD_all data'!B1949</f>
        <v>3</v>
      </c>
      <c r="D485" s="1">
        <f>'TTD_all data'!C1949</f>
        <v>0</v>
      </c>
      <c r="E485" s="1">
        <f t="shared" si="285"/>
        <v>3</v>
      </c>
      <c r="F485" s="4">
        <f>'TTD_all data'!D1949</f>
        <v>2</v>
      </c>
      <c r="G485" s="72">
        <f t="shared" si="286"/>
        <v>0.6</v>
      </c>
      <c r="H485" s="72">
        <f t="shared" si="287"/>
        <v>0</v>
      </c>
      <c r="I485" s="72">
        <f t="shared" si="287"/>
        <v>0.6</v>
      </c>
      <c r="J485" s="72">
        <f t="shared" si="291"/>
        <v>0.4</v>
      </c>
      <c r="K485" s="72">
        <f t="shared" si="288"/>
        <v>0.11904761904761904</v>
      </c>
      <c r="L485" s="52">
        <f>'TTD_all data'!F1949</f>
        <v>3</v>
      </c>
      <c r="M485" s="4">
        <f>'TTD_all data'!G1949</f>
        <v>2</v>
      </c>
      <c r="N485" s="72">
        <f t="shared" si="289"/>
        <v>0.6</v>
      </c>
      <c r="O485" s="72">
        <f t="shared" si="290"/>
        <v>0.4</v>
      </c>
    </row>
    <row r="486" spans="1:17" x14ac:dyDescent="0.2">
      <c r="A486" s="59" t="s">
        <v>20</v>
      </c>
      <c r="B486" s="52">
        <f>'TTD_all data'!E1950</f>
        <v>12</v>
      </c>
      <c r="C486" s="1">
        <f>'TTD_all data'!B1950</f>
        <v>0</v>
      </c>
      <c r="D486" s="1">
        <f>'TTD_all data'!C1950</f>
        <v>0</v>
      </c>
      <c r="E486" s="1">
        <f t="shared" si="285"/>
        <v>0</v>
      </c>
      <c r="F486" s="4">
        <f>'TTD_all data'!D1950</f>
        <v>12</v>
      </c>
      <c r="G486" s="72">
        <f t="shared" si="286"/>
        <v>0</v>
      </c>
      <c r="H486" s="72">
        <f t="shared" si="287"/>
        <v>0</v>
      </c>
      <c r="I486" s="72">
        <f t="shared" si="287"/>
        <v>0</v>
      </c>
      <c r="J486" s="72">
        <f t="shared" si="291"/>
        <v>1</v>
      </c>
      <c r="K486" s="72">
        <f t="shared" si="288"/>
        <v>0.2857142857142857</v>
      </c>
      <c r="L486" s="52">
        <f>'TTD_all data'!F1950</f>
        <v>0</v>
      </c>
      <c r="M486" s="4">
        <f>'TTD_all data'!G1950</f>
        <v>12</v>
      </c>
      <c r="N486" s="72">
        <f t="shared" si="289"/>
        <v>0</v>
      </c>
      <c r="O486" s="72">
        <f t="shared" si="290"/>
        <v>1</v>
      </c>
    </row>
    <row r="487" spans="1:17" x14ac:dyDescent="0.2">
      <c r="A487" s="28" t="s">
        <v>19</v>
      </c>
      <c r="B487" s="52">
        <f>'TTD_all data'!E1951</f>
        <v>5</v>
      </c>
      <c r="C487" s="1">
        <f>'TTD_all data'!B1951</f>
        <v>0</v>
      </c>
      <c r="D487" s="1">
        <f>'TTD_all data'!C1951</f>
        <v>0</v>
      </c>
      <c r="E487" s="1">
        <f t="shared" si="285"/>
        <v>0</v>
      </c>
      <c r="F487" s="4">
        <f>'TTD_all data'!D1951</f>
        <v>5</v>
      </c>
      <c r="G487" s="72">
        <f t="shared" si="286"/>
        <v>0</v>
      </c>
      <c r="H487" s="72">
        <f t="shared" si="287"/>
        <v>0</v>
      </c>
      <c r="I487" s="72">
        <f t="shared" si="287"/>
        <v>0</v>
      </c>
      <c r="J487" s="72">
        <f t="shared" si="291"/>
        <v>1</v>
      </c>
      <c r="K487" s="72">
        <f t="shared" si="288"/>
        <v>0.11904761904761904</v>
      </c>
      <c r="L487" s="52">
        <f>'TTD_all data'!F1951</f>
        <v>0</v>
      </c>
      <c r="M487" s="4">
        <f>'TTD_all data'!G1951</f>
        <v>5</v>
      </c>
      <c r="N487" s="72">
        <f t="shared" si="289"/>
        <v>0</v>
      </c>
      <c r="O487" s="72">
        <f t="shared" si="290"/>
        <v>1</v>
      </c>
    </row>
    <row r="488" spans="1:17" x14ac:dyDescent="0.2">
      <c r="A488" s="59" t="s">
        <v>18</v>
      </c>
      <c r="B488" s="52">
        <f>'TTD_all data'!E1952</f>
        <v>7</v>
      </c>
      <c r="C488" s="1">
        <f>'TTD_all data'!B1952</f>
        <v>0</v>
      </c>
      <c r="D488" s="1">
        <f>'TTD_all data'!C1952</f>
        <v>0</v>
      </c>
      <c r="E488" s="1">
        <f t="shared" si="285"/>
        <v>0</v>
      </c>
      <c r="F488" s="4">
        <f>'TTD_all data'!D1952</f>
        <v>7</v>
      </c>
      <c r="G488" s="72">
        <f t="shared" si="286"/>
        <v>0</v>
      </c>
      <c r="H488" s="72">
        <f t="shared" si="287"/>
        <v>0</v>
      </c>
      <c r="I488" s="72">
        <f t="shared" si="287"/>
        <v>0</v>
      </c>
      <c r="J488" s="72">
        <f t="shared" si="291"/>
        <v>1</v>
      </c>
      <c r="K488" s="72">
        <f t="shared" si="288"/>
        <v>0.16666666666666666</v>
      </c>
      <c r="L488" s="52">
        <f>'TTD_all data'!F1952</f>
        <v>0</v>
      </c>
      <c r="M488" s="4">
        <f>'TTD_all data'!G1952</f>
        <v>7</v>
      </c>
      <c r="N488" s="72">
        <f t="shared" si="289"/>
        <v>0</v>
      </c>
      <c r="O488" s="72">
        <f t="shared" si="290"/>
        <v>1</v>
      </c>
    </row>
    <row r="489" spans="1:17" x14ac:dyDescent="0.2">
      <c r="A489" s="28" t="s">
        <v>17</v>
      </c>
      <c r="B489" s="52">
        <f>'TTD_all data'!E1953</f>
        <v>3</v>
      </c>
      <c r="C489" s="1">
        <f>'TTD_all data'!B1953</f>
        <v>0</v>
      </c>
      <c r="D489" s="1">
        <f>'TTD_all data'!C1953</f>
        <v>0</v>
      </c>
      <c r="E489" s="1">
        <f t="shared" si="285"/>
        <v>0</v>
      </c>
      <c r="F489" s="4">
        <f>'TTD_all data'!D1953</f>
        <v>3</v>
      </c>
      <c r="G489" s="72">
        <f t="shared" si="286"/>
        <v>0</v>
      </c>
      <c r="H489" s="72">
        <f t="shared" si="287"/>
        <v>0</v>
      </c>
      <c r="I489" s="72">
        <f t="shared" si="287"/>
        <v>0</v>
      </c>
      <c r="J489" s="72">
        <f t="shared" si="291"/>
        <v>1</v>
      </c>
      <c r="K489" s="72">
        <f t="shared" si="288"/>
        <v>7.1428571428571425E-2</v>
      </c>
      <c r="L489" s="52">
        <f>'TTD_all data'!F1953</f>
        <v>0</v>
      </c>
      <c r="M489" s="4">
        <f>'TTD_all data'!G1953</f>
        <v>3</v>
      </c>
      <c r="N489" s="72">
        <f t="shared" si="289"/>
        <v>0</v>
      </c>
      <c r="O489" s="72">
        <f t="shared" si="290"/>
        <v>1</v>
      </c>
    </row>
    <row r="490" spans="1:17" x14ac:dyDescent="0.2">
      <c r="A490" s="60" t="s">
        <v>16</v>
      </c>
      <c r="B490" s="52">
        <f>'TTD_all data'!E1954</f>
        <v>1</v>
      </c>
      <c r="C490" s="1">
        <f>'TTD_all data'!B1954</f>
        <v>0</v>
      </c>
      <c r="D490" s="1">
        <f>'TTD_all data'!C1954</f>
        <v>0</v>
      </c>
      <c r="E490" s="1">
        <f t="shared" si="285"/>
        <v>0</v>
      </c>
      <c r="F490" s="4">
        <f>'TTD_all data'!D1954</f>
        <v>1</v>
      </c>
      <c r="G490" s="72">
        <f t="shared" si="286"/>
        <v>0</v>
      </c>
      <c r="H490" s="72">
        <f t="shared" si="287"/>
        <v>0</v>
      </c>
      <c r="I490" s="72">
        <f t="shared" si="287"/>
        <v>0</v>
      </c>
      <c r="J490" s="72">
        <f t="shared" si="291"/>
        <v>1</v>
      </c>
      <c r="K490" s="72">
        <f t="shared" si="288"/>
        <v>2.3809523809523808E-2</v>
      </c>
      <c r="L490" s="52">
        <f>'TTD_all data'!F1954</f>
        <v>0</v>
      </c>
      <c r="M490" s="4">
        <f>'TTD_all data'!G1954</f>
        <v>1</v>
      </c>
      <c r="N490" s="72">
        <f t="shared" si="289"/>
        <v>0</v>
      </c>
      <c r="O490" s="72">
        <f t="shared" si="290"/>
        <v>1</v>
      </c>
      <c r="Q490" s="1" t="s">
        <v>287</v>
      </c>
    </row>
    <row r="491" spans="1:17" x14ac:dyDescent="0.2">
      <c r="A491" s="61" t="s">
        <v>15</v>
      </c>
      <c r="B491" s="52">
        <f>'TTD_all data'!E1955</f>
        <v>0</v>
      </c>
      <c r="C491" s="1">
        <f>'TTD_all data'!B1955</f>
        <v>0</v>
      </c>
      <c r="D491" s="1">
        <f>'TTD_all data'!C1955</f>
        <v>0</v>
      </c>
      <c r="E491" s="1">
        <f t="shared" si="285"/>
        <v>0</v>
      </c>
      <c r="F491" s="4">
        <f>'TTD_all data'!D1955</f>
        <v>0</v>
      </c>
      <c r="G491" s="72" t="str">
        <f t="shared" si="286"/>
        <v/>
      </c>
      <c r="H491" s="72" t="str">
        <f t="shared" si="287"/>
        <v/>
      </c>
      <c r="I491" s="72" t="str">
        <f>IFERROR(E491/$B491,"")</f>
        <v/>
      </c>
      <c r="J491" s="72" t="str">
        <f t="shared" si="291"/>
        <v/>
      </c>
      <c r="K491" s="72">
        <f t="shared" si="288"/>
        <v>0</v>
      </c>
      <c r="L491" s="52">
        <f>'TTD_all data'!F1955</f>
        <v>0</v>
      </c>
      <c r="M491" s="4">
        <f>'TTD_all data'!G1955</f>
        <v>0</v>
      </c>
      <c r="N491" s="72" t="str">
        <f t="shared" si="289"/>
        <v/>
      </c>
      <c r="O491" s="72" t="str">
        <f t="shared" si="290"/>
        <v/>
      </c>
    </row>
    <row r="492" spans="1:17" x14ac:dyDescent="0.2">
      <c r="A492" s="28" t="s">
        <v>14</v>
      </c>
      <c r="B492" s="52">
        <f>'TTD_all data'!E1956</f>
        <v>0</v>
      </c>
      <c r="C492" s="1">
        <f>'TTD_all data'!B1956</f>
        <v>0</v>
      </c>
      <c r="D492" s="1">
        <f>'TTD_all data'!C1956</f>
        <v>0</v>
      </c>
      <c r="E492" s="1">
        <f t="shared" si="285"/>
        <v>0</v>
      </c>
      <c r="F492" s="4">
        <f>'TTD_all data'!D1956</f>
        <v>0</v>
      </c>
      <c r="G492" s="72" t="str">
        <f t="shared" si="286"/>
        <v/>
      </c>
      <c r="H492" s="72" t="str">
        <f t="shared" si="287"/>
        <v/>
      </c>
      <c r="I492" s="72" t="str">
        <f t="shared" si="287"/>
        <v/>
      </c>
      <c r="J492" s="72" t="str">
        <f t="shared" si="291"/>
        <v/>
      </c>
      <c r="K492" s="72">
        <f t="shared" si="288"/>
        <v>0</v>
      </c>
      <c r="L492" s="52">
        <f>'TTD_all data'!F1956</f>
        <v>0</v>
      </c>
      <c r="M492" s="4">
        <f>'TTD_all data'!G1956</f>
        <v>0</v>
      </c>
      <c r="N492" s="72" t="str">
        <f t="shared" si="289"/>
        <v/>
      </c>
      <c r="O492" s="72" t="str">
        <f t="shared" si="290"/>
        <v/>
      </c>
    </row>
    <row r="493" spans="1:17" x14ac:dyDescent="0.2">
      <c r="A493" s="62" t="s">
        <v>13</v>
      </c>
      <c r="B493" s="52">
        <f>'TTD_all data'!E1957</f>
        <v>0</v>
      </c>
      <c r="C493" s="1">
        <f>'TTD_all data'!B1957</f>
        <v>0</v>
      </c>
      <c r="D493" s="1">
        <f>'TTD_all data'!C1957</f>
        <v>0</v>
      </c>
      <c r="E493" s="1">
        <f t="shared" si="285"/>
        <v>0</v>
      </c>
      <c r="F493" s="4">
        <f>'TTD_all data'!D1957</f>
        <v>0</v>
      </c>
      <c r="G493" s="72" t="str">
        <f t="shared" si="286"/>
        <v/>
      </c>
      <c r="H493" s="72" t="str">
        <f t="shared" si="287"/>
        <v/>
      </c>
      <c r="I493" s="72" t="str">
        <f>IFERROR(E493/$B493,"")</f>
        <v/>
      </c>
      <c r="J493" s="72" t="str">
        <f t="shared" si="291"/>
        <v/>
      </c>
      <c r="K493" s="72">
        <f t="shared" si="288"/>
        <v>0</v>
      </c>
      <c r="L493" s="52">
        <f>'TTD_all data'!F1957</f>
        <v>0</v>
      </c>
      <c r="M493" s="4">
        <f>'TTD_all data'!G1957</f>
        <v>0</v>
      </c>
      <c r="N493" s="72" t="str">
        <f t="shared" si="289"/>
        <v/>
      </c>
      <c r="O493" s="72" t="str">
        <f t="shared" si="290"/>
        <v/>
      </c>
    </row>
    <row r="494" spans="1:17" x14ac:dyDescent="0.2">
      <c r="A494" s="28" t="s">
        <v>12</v>
      </c>
      <c r="B494" s="52">
        <f>'TTD_all data'!E1958</f>
        <v>0</v>
      </c>
      <c r="C494" s="1">
        <f>'TTD_all data'!B1958</f>
        <v>0</v>
      </c>
      <c r="D494" s="1">
        <f>'TTD_all data'!C1958</f>
        <v>0</v>
      </c>
      <c r="E494" s="1">
        <f t="shared" si="285"/>
        <v>0</v>
      </c>
      <c r="F494" s="4">
        <f>'TTD_all data'!D1958</f>
        <v>0</v>
      </c>
      <c r="G494" s="72" t="str">
        <f t="shared" si="286"/>
        <v/>
      </c>
      <c r="H494" s="72" t="str">
        <f t="shared" si="287"/>
        <v/>
      </c>
      <c r="I494" s="72" t="str">
        <f t="shared" si="287"/>
        <v/>
      </c>
      <c r="J494" s="72" t="str">
        <f t="shared" si="291"/>
        <v/>
      </c>
      <c r="K494" s="72">
        <f t="shared" si="288"/>
        <v>0</v>
      </c>
      <c r="L494" s="52">
        <f>'TTD_all data'!F1958</f>
        <v>0</v>
      </c>
      <c r="M494" s="4">
        <f>'TTD_all data'!G1958</f>
        <v>0</v>
      </c>
      <c r="N494" s="72" t="str">
        <f t="shared" si="289"/>
        <v/>
      </c>
      <c r="O494" s="72" t="str">
        <f t="shared" si="290"/>
        <v/>
      </c>
    </row>
    <row r="495" spans="1:17" x14ac:dyDescent="0.2">
      <c r="A495" s="63" t="s">
        <v>11</v>
      </c>
      <c r="B495" s="52">
        <f>'TTD_all data'!E1959</f>
        <v>1</v>
      </c>
      <c r="C495" s="1">
        <f>'TTD_all data'!B1959</f>
        <v>1</v>
      </c>
      <c r="D495" s="1">
        <f>'TTD_all data'!C1959</f>
        <v>0</v>
      </c>
      <c r="E495" s="1">
        <f t="shared" si="285"/>
        <v>1</v>
      </c>
      <c r="F495" s="4">
        <f>'TTD_all data'!D1959</f>
        <v>0</v>
      </c>
      <c r="G495" s="72">
        <f t="shared" si="286"/>
        <v>1</v>
      </c>
      <c r="H495" s="72">
        <f t="shared" si="287"/>
        <v>0</v>
      </c>
      <c r="I495" s="72">
        <f t="shared" si="287"/>
        <v>1</v>
      </c>
      <c r="J495" s="72">
        <f>IFERROR(F495/$B495,"")</f>
        <v>0</v>
      </c>
      <c r="K495" s="72">
        <f t="shared" si="288"/>
        <v>2.3809523809523808E-2</v>
      </c>
      <c r="L495" s="52">
        <f>'TTD_all data'!F1959</f>
        <v>1</v>
      </c>
      <c r="M495" s="4">
        <f>'TTD_all data'!G1959</f>
        <v>0</v>
      </c>
      <c r="N495" s="72">
        <f t="shared" si="289"/>
        <v>1</v>
      </c>
      <c r="O495" s="72">
        <f t="shared" si="290"/>
        <v>0</v>
      </c>
    </row>
    <row r="496" spans="1:17" x14ac:dyDescent="0.2">
      <c r="B496" s="52">
        <f>SUM(B482:B495)</f>
        <v>42</v>
      </c>
    </row>
    <row r="498" spans="1:17" ht="15" x14ac:dyDescent="0.2">
      <c r="A498" s="27" t="s">
        <v>10</v>
      </c>
      <c r="B498" s="81" t="s">
        <v>238</v>
      </c>
      <c r="C498" s="82" t="s">
        <v>240</v>
      </c>
      <c r="D498" s="81" t="s">
        <v>242</v>
      </c>
      <c r="E498" s="98" t="s">
        <v>240</v>
      </c>
      <c r="F498" s="83" t="s">
        <v>241</v>
      </c>
      <c r="G498" s="94" t="s">
        <v>279</v>
      </c>
      <c r="H498" s="94" t="s">
        <v>280</v>
      </c>
      <c r="I498" s="94"/>
      <c r="J498" s="95" t="s">
        <v>275</v>
      </c>
      <c r="K498" s="94" t="s">
        <v>244</v>
      </c>
      <c r="L498" s="82" t="s">
        <v>243</v>
      </c>
      <c r="M498" s="83" t="s">
        <v>206</v>
      </c>
      <c r="N498" s="84" t="s">
        <v>235</v>
      </c>
      <c r="O498" s="83" t="s">
        <v>236</v>
      </c>
    </row>
    <row r="499" spans="1:17" x14ac:dyDescent="0.2">
      <c r="A499" s="59" t="s">
        <v>289</v>
      </c>
      <c r="B499" s="52">
        <f>SUM('TTD_all data'!E1962:E1963)</f>
        <v>8</v>
      </c>
      <c r="C499" s="1">
        <f>SUM('TTD_all data'!B1962:B1963)</f>
        <v>8</v>
      </c>
      <c r="D499" s="1">
        <f>SUM('TTD_all data'!C1962:C1963)</f>
        <v>0</v>
      </c>
      <c r="E499" s="1">
        <f t="shared" ref="E499:E503" si="292">SUM(C499:D499)</f>
        <v>8</v>
      </c>
      <c r="F499" s="4">
        <f>SUM('TTD_all data'!D1962:D1963)</f>
        <v>0</v>
      </c>
      <c r="G499" s="72">
        <f t="shared" ref="G499:I503" si="293">IFERROR(C499/$B499,"")</f>
        <v>1</v>
      </c>
      <c r="H499" s="72">
        <f t="shared" si="293"/>
        <v>0</v>
      </c>
      <c r="I499" s="72">
        <f>IFERROR(E499/$B499,"")</f>
        <v>1</v>
      </c>
      <c r="J499" s="72">
        <f>IFERROR(F499/$B499,"")</f>
        <v>0</v>
      </c>
      <c r="K499" s="72">
        <f>B499/$B$504</f>
        <v>0.19047619047619047</v>
      </c>
      <c r="L499" s="52">
        <f>SUM('TTD_all data'!F1962:F1963)</f>
        <v>8</v>
      </c>
      <c r="M499" s="80">
        <f>SUM('TTD_all data'!G1962:G1963)</f>
        <v>0</v>
      </c>
      <c r="N499" s="72">
        <f>IFERROR(L499/B499,"")</f>
        <v>1</v>
      </c>
      <c r="O499" s="72">
        <f>IFERROR(M499/B499,"")</f>
        <v>0</v>
      </c>
      <c r="Q499" s="111">
        <f>L499/$L$504</f>
        <v>0.66666666666666663</v>
      </c>
    </row>
    <row r="500" spans="1:17" x14ac:dyDescent="0.2">
      <c r="A500" s="28" t="s">
        <v>291</v>
      </c>
      <c r="B500" s="52">
        <f>'TTD_all data'!E1964</f>
        <v>11</v>
      </c>
      <c r="C500" s="1">
        <f>'TTD_all data'!B1964</f>
        <v>3</v>
      </c>
      <c r="D500" s="1">
        <f>'TTD_all data'!C1964</f>
        <v>0</v>
      </c>
      <c r="E500" s="1">
        <f t="shared" si="292"/>
        <v>3</v>
      </c>
      <c r="F500" s="4">
        <f>'TTD_all data'!D1964</f>
        <v>8</v>
      </c>
      <c r="G500" s="72">
        <f t="shared" si="293"/>
        <v>0.27272727272727271</v>
      </c>
      <c r="H500" s="72">
        <f t="shared" si="293"/>
        <v>0</v>
      </c>
      <c r="I500" s="72">
        <f t="shared" si="293"/>
        <v>0.27272727272727271</v>
      </c>
      <c r="J500" s="72">
        <f t="shared" ref="J500:J503" si="294">IFERROR(F500/$B500,"")</f>
        <v>0.72727272727272729</v>
      </c>
      <c r="K500" s="72">
        <f>B500/$B$504</f>
        <v>0.26190476190476192</v>
      </c>
      <c r="L500" s="52">
        <f>'TTD_all data'!F1964</f>
        <v>3</v>
      </c>
      <c r="M500" s="4">
        <f>'TTD_all data'!G1964</f>
        <v>8</v>
      </c>
      <c r="N500" s="72">
        <f>IFERROR(L500/B500,"")</f>
        <v>0.27272727272727271</v>
      </c>
      <c r="O500" s="72">
        <f>IFERROR(M500/B500,"")</f>
        <v>0.72727272727272729</v>
      </c>
      <c r="Q500" s="111">
        <f>L500/$L$504</f>
        <v>0.25</v>
      </c>
    </row>
    <row r="501" spans="1:17" x14ac:dyDescent="0.2">
      <c r="A501" s="59" t="s">
        <v>290</v>
      </c>
      <c r="B501" s="52">
        <f>SUM('TTD_all data'!E1965:E1966)</f>
        <v>9</v>
      </c>
      <c r="C501" s="1">
        <f>SUM('TTD_all data'!B1965:B1966)</f>
        <v>0</v>
      </c>
      <c r="D501" s="1">
        <f>SUM('TTD_all data'!C1965:C1966)</f>
        <v>0</v>
      </c>
      <c r="E501" s="1">
        <f t="shared" si="292"/>
        <v>0</v>
      </c>
      <c r="F501" s="4">
        <f>SUM('TTD_all data'!D1965:D1966)</f>
        <v>9</v>
      </c>
      <c r="G501" s="72">
        <f t="shared" si="293"/>
        <v>0</v>
      </c>
      <c r="H501" s="72">
        <f t="shared" si="293"/>
        <v>0</v>
      </c>
      <c r="I501" s="72">
        <f>IFERROR(E501/$B501,"")</f>
        <v>0</v>
      </c>
      <c r="J501" s="72">
        <f t="shared" si="294"/>
        <v>1</v>
      </c>
      <c r="K501" s="72">
        <f>B501/$B$504</f>
        <v>0.21428571428571427</v>
      </c>
      <c r="L501" s="52">
        <f>SUM('TTD_all data'!F1965:F1966)</f>
        <v>0</v>
      </c>
      <c r="M501" s="4">
        <f>SUM('TTD_all data'!G1965:G1966)</f>
        <v>9</v>
      </c>
      <c r="N501" s="72">
        <f>IFERROR(L501/B501,"")</f>
        <v>0</v>
      </c>
      <c r="O501" s="72">
        <f>IFERROR(M501/B501,"")</f>
        <v>1</v>
      </c>
      <c r="Q501" s="112">
        <f>1-SUM(Q499:Q500)</f>
        <v>8.333333333333337E-2</v>
      </c>
    </row>
    <row r="502" spans="1:17" x14ac:dyDescent="0.2">
      <c r="A502" s="28" t="s">
        <v>292</v>
      </c>
      <c r="B502" s="52">
        <f>'TTD_all data'!E1967</f>
        <v>4</v>
      </c>
      <c r="C502" s="1">
        <f>'TTD_all data'!B1967</f>
        <v>0</v>
      </c>
      <c r="D502" s="1">
        <f>'TTD_all data'!C1967</f>
        <v>0</v>
      </c>
      <c r="E502" s="1">
        <f t="shared" si="292"/>
        <v>0</v>
      </c>
      <c r="F502" s="4">
        <f>'TTD_all data'!D1967</f>
        <v>4</v>
      </c>
      <c r="G502" s="72">
        <f t="shared" si="293"/>
        <v>0</v>
      </c>
      <c r="H502" s="72">
        <f t="shared" si="293"/>
        <v>0</v>
      </c>
      <c r="I502" s="72">
        <f t="shared" si="293"/>
        <v>0</v>
      </c>
      <c r="J502" s="72">
        <f t="shared" si="294"/>
        <v>1</v>
      </c>
      <c r="K502" s="72">
        <f>B502/$B$504</f>
        <v>9.5238095238095233E-2</v>
      </c>
      <c r="L502" s="52">
        <f>'TTD_all data'!F1967</f>
        <v>0</v>
      </c>
      <c r="M502" s="4">
        <f>'TTD_all data'!G1967</f>
        <v>4</v>
      </c>
      <c r="N502" s="72">
        <f>IFERROR(L502/B502,"")</f>
        <v>0</v>
      </c>
      <c r="O502" s="72">
        <f>IFERROR(M502/B502,"")</f>
        <v>1</v>
      </c>
    </row>
    <row r="503" spans="1:17" x14ac:dyDescent="0.2">
      <c r="A503" s="59" t="s">
        <v>293</v>
      </c>
      <c r="B503" s="52">
        <f>SUM('TTD_all data'!E1968:E1970)</f>
        <v>10</v>
      </c>
      <c r="C503" s="1">
        <f>SUM('TTD_all data'!B1968:B1970)</f>
        <v>1</v>
      </c>
      <c r="D503" s="1">
        <f>SUM('TTD_all data'!C1968:C1970)</f>
        <v>0</v>
      </c>
      <c r="E503" s="1">
        <f t="shared" si="292"/>
        <v>1</v>
      </c>
      <c r="F503" s="4">
        <f>SUM('TTD_all data'!D1968:D1970)</f>
        <v>9</v>
      </c>
      <c r="G503" s="72">
        <f t="shared" si="293"/>
        <v>0.1</v>
      </c>
      <c r="H503" s="72">
        <f t="shared" si="293"/>
        <v>0</v>
      </c>
      <c r="I503" s="72">
        <f t="shared" si="293"/>
        <v>0.1</v>
      </c>
      <c r="J503" s="72">
        <f t="shared" si="294"/>
        <v>0.9</v>
      </c>
      <c r="K503" s="72">
        <f>B503/$B$504</f>
        <v>0.23809523809523808</v>
      </c>
      <c r="L503" s="52">
        <f>SUM('TTD_all data'!F1968:F1970)</f>
        <v>1</v>
      </c>
      <c r="M503" s="4">
        <f>SUM('TTD_all data'!G1968:G1970)</f>
        <v>9</v>
      </c>
      <c r="N503" s="72">
        <f>IFERROR(L503/B503,"")</f>
        <v>0.1</v>
      </c>
      <c r="O503" s="72">
        <f>IFERROR(M503/B503,"")</f>
        <v>0.9</v>
      </c>
    </row>
    <row r="504" spans="1:17" x14ac:dyDescent="0.2">
      <c r="B504" s="52">
        <f>SUM(B499:B503)</f>
        <v>42</v>
      </c>
      <c r="L504" s="113">
        <f>SUM(L499:L503)</f>
        <v>12</v>
      </c>
    </row>
  </sheetData>
  <mergeCells count="2">
    <mergeCell ref="B3:F3"/>
    <mergeCell ref="L3:M3"/>
  </mergeCells>
  <pageMargins left="0.7" right="0.7" top="0.75" bottom="0.75" header="0.3" footer="0.3"/>
  <pageSetup paperSize="9" orientation="portrait" r:id="rId1"/>
  <ignoredErrors>
    <ignoredError sqref="F14 F139 F142:F145 B142:D145 B139:D139 C14:D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A640-AA81-4333-A9A3-0F7C359A77CC}">
  <dimension ref="A1:V383"/>
  <sheetViews>
    <sheetView topLeftCell="A322" zoomScale="70" zoomScaleNormal="70" workbookViewId="0">
      <selection activeCell="S46" sqref="S46"/>
    </sheetView>
  </sheetViews>
  <sheetFormatPr defaultColWidth="9.140625" defaultRowHeight="12.75" x14ac:dyDescent="0.2"/>
  <cols>
    <col min="1" max="1" width="13.140625" style="1" bestFit="1" customWidth="1"/>
    <col min="2" max="27" width="9.140625" style="1"/>
    <col min="28" max="29" width="9.42578125" style="1" customWidth="1"/>
    <col min="30" max="16384" width="9.140625" style="1"/>
  </cols>
  <sheetData>
    <row r="1" spans="1:17" ht="15.75" x14ac:dyDescent="0.25">
      <c r="A1" s="106" t="s">
        <v>294</v>
      </c>
      <c r="J1" s="105" t="s">
        <v>299</v>
      </c>
    </row>
    <row r="2" spans="1:17" x14ac:dyDescent="0.2">
      <c r="J2" s="105" t="s">
        <v>300</v>
      </c>
    </row>
    <row r="3" spans="1:17" ht="18" x14ac:dyDescent="0.25">
      <c r="D3" s="107"/>
      <c r="J3" s="105" t="s">
        <v>301</v>
      </c>
    </row>
    <row r="9" spans="1:17" x14ac:dyDescent="0.2">
      <c r="Q9" s="105"/>
    </row>
    <row r="10" spans="1:17" x14ac:dyDescent="0.2">
      <c r="Q10" s="105"/>
    </row>
    <row r="11" spans="1:17" x14ac:dyDescent="0.2">
      <c r="Q11" s="105"/>
    </row>
    <row r="22" spans="4:4" s="38" customFormat="1" x14ac:dyDescent="0.2"/>
    <row r="24" spans="4:4" ht="18" customHeight="1" x14ac:dyDescent="0.4">
      <c r="D24" s="54"/>
    </row>
    <row r="35" spans="22:22" x14ac:dyDescent="0.2">
      <c r="V35" s="108"/>
    </row>
    <row r="40" spans="22:22" s="38" customFormat="1" x14ac:dyDescent="0.2"/>
    <row r="60" s="38" customFormat="1" x14ac:dyDescent="0.2"/>
    <row r="79" s="38" customFormat="1" x14ac:dyDescent="0.2"/>
    <row r="99" s="38" customFormat="1" x14ac:dyDescent="0.2"/>
    <row r="119" s="38" customFormat="1" x14ac:dyDescent="0.2"/>
    <row r="138" s="38" customFormat="1" x14ac:dyDescent="0.2"/>
    <row r="158" s="38" customFormat="1" x14ac:dyDescent="0.2"/>
    <row r="179" s="38" customFormat="1" x14ac:dyDescent="0.2"/>
    <row r="199" s="38" customFormat="1" x14ac:dyDescent="0.2"/>
    <row r="219" s="38" customFormat="1" x14ac:dyDescent="0.2"/>
    <row r="239" s="38" customFormat="1" x14ac:dyDescent="0.2"/>
    <row r="260" s="38" customFormat="1" x14ac:dyDescent="0.2"/>
    <row r="280" s="38" customFormat="1" x14ac:dyDescent="0.2"/>
    <row r="300" s="38" customFormat="1" x14ac:dyDescent="0.2"/>
    <row r="320" s="38" customFormat="1" x14ac:dyDescent="0.2"/>
    <row r="340" s="38" customFormat="1" x14ac:dyDescent="0.2"/>
    <row r="363" s="38" customFormat="1" x14ac:dyDescent="0.2"/>
    <row r="383" s="38" customForma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F33B-5F27-4CB1-B89A-AEDA7FC419F8}">
  <dimension ref="A1:K50"/>
  <sheetViews>
    <sheetView workbookViewId="0">
      <selection activeCell="F36" sqref="F36"/>
    </sheetView>
  </sheetViews>
  <sheetFormatPr defaultColWidth="8.85546875" defaultRowHeight="12.75" x14ac:dyDescent="0.2"/>
  <cols>
    <col min="1" max="1" width="19.42578125" style="1" customWidth="1"/>
    <col min="2" max="5" width="11.42578125" style="1" customWidth="1"/>
    <col min="6" max="16384" width="8.85546875" style="1"/>
  </cols>
  <sheetData>
    <row r="1" spans="1:11" x14ac:dyDescent="0.2">
      <c r="A1" s="1" t="s">
        <v>336</v>
      </c>
    </row>
    <row r="2" spans="1:11" s="122" customFormat="1" ht="15" x14ac:dyDescent="0.25">
      <c r="A2" s="122" t="s">
        <v>337</v>
      </c>
    </row>
    <row r="3" spans="1:11" ht="13.5" thickBot="1" x14ac:dyDescent="0.25"/>
    <row r="4" spans="1:11" s="124" customFormat="1" ht="26.45" customHeight="1" thickTop="1" x14ac:dyDescent="0.2">
      <c r="A4" s="163" t="s">
        <v>314</v>
      </c>
      <c r="B4" s="161" t="s">
        <v>332</v>
      </c>
      <c r="C4" s="161"/>
      <c r="D4" s="161" t="s">
        <v>319</v>
      </c>
      <c r="E4" s="162"/>
    </row>
    <row r="5" spans="1:11" s="124" customFormat="1" ht="13.5" thickBot="1" x14ac:dyDescent="0.25">
      <c r="A5" s="164"/>
      <c r="B5" s="141" t="s">
        <v>317</v>
      </c>
      <c r="C5" s="141" t="s">
        <v>318</v>
      </c>
      <c r="D5" s="141" t="s">
        <v>317</v>
      </c>
      <c r="E5" s="142" t="s">
        <v>318</v>
      </c>
    </row>
    <row r="6" spans="1:11" s="124" customFormat="1" ht="6" customHeight="1" thickTop="1" x14ac:dyDescent="0.2">
      <c r="A6" s="138"/>
      <c r="B6" s="139"/>
      <c r="C6" s="139"/>
      <c r="D6" s="139"/>
      <c r="E6" s="140"/>
    </row>
    <row r="7" spans="1:11" x14ac:dyDescent="0.2">
      <c r="A7" s="149" t="s">
        <v>315</v>
      </c>
      <c r="B7" s="136" t="s">
        <v>323</v>
      </c>
      <c r="C7" s="137"/>
      <c r="D7" s="132"/>
      <c r="E7" s="133"/>
    </row>
    <row r="8" spans="1:11" s="123" customFormat="1" ht="43.15" customHeight="1" x14ac:dyDescent="0.2">
      <c r="A8" s="134" t="s">
        <v>316</v>
      </c>
      <c r="B8" s="126" t="s">
        <v>333</v>
      </c>
      <c r="C8" s="126" t="s">
        <v>333</v>
      </c>
      <c r="D8" s="126" t="s">
        <v>334</v>
      </c>
      <c r="E8" s="127" t="s">
        <v>334</v>
      </c>
    </row>
    <row r="9" spans="1:11" s="123" customFormat="1" ht="40.15" customHeight="1" x14ac:dyDescent="0.2">
      <c r="A9" s="135" t="s">
        <v>320</v>
      </c>
      <c r="B9" s="128" t="s">
        <v>321</v>
      </c>
      <c r="C9" s="128" t="s">
        <v>321</v>
      </c>
      <c r="D9" s="128" t="s">
        <v>322</v>
      </c>
      <c r="E9" s="129" t="s">
        <v>322</v>
      </c>
    </row>
    <row r="10" spans="1:11" s="123" customFormat="1" ht="39.6" customHeight="1" x14ac:dyDescent="0.2">
      <c r="A10" s="135" t="s">
        <v>324</v>
      </c>
      <c r="B10" s="130" t="s">
        <v>325</v>
      </c>
      <c r="C10" s="130" t="s">
        <v>326</v>
      </c>
      <c r="D10" s="130" t="s">
        <v>326</v>
      </c>
      <c r="E10" s="131" t="s">
        <v>335</v>
      </c>
    </row>
    <row r="11" spans="1:11" s="123" customFormat="1" ht="39.6" customHeight="1" x14ac:dyDescent="0.2">
      <c r="A11" s="146" t="s">
        <v>327</v>
      </c>
      <c r="B11" s="147" t="s">
        <v>331</v>
      </c>
      <c r="C11" s="147" t="s">
        <v>328</v>
      </c>
      <c r="D11" s="147" t="s">
        <v>329</v>
      </c>
      <c r="E11" s="148" t="s">
        <v>330</v>
      </c>
    </row>
    <row r="12" spans="1:11" s="123" customFormat="1" ht="11.45" customHeight="1" thickBot="1" x14ac:dyDescent="0.25">
      <c r="A12" s="143"/>
      <c r="B12" s="144"/>
      <c r="C12" s="144"/>
      <c r="D12" s="144"/>
      <c r="E12" s="145"/>
    </row>
    <row r="13" spans="1:11" s="123" customFormat="1" ht="13.5" thickTop="1" x14ac:dyDescent="0.2">
      <c r="A13" s="125"/>
    </row>
    <row r="14" spans="1:11" s="123" customFormat="1" x14ac:dyDescent="0.2">
      <c r="A14" s="125"/>
    </row>
    <row r="15" spans="1:11" s="123" customFormat="1" x14ac:dyDescent="0.2">
      <c r="A15" s="150" t="s">
        <v>338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s="123" customFormat="1" x14ac:dyDescent="0.2">
      <c r="A16" s="125"/>
    </row>
    <row r="17" spans="1:1" s="123" customFormat="1" x14ac:dyDescent="0.2">
      <c r="A17" s="125"/>
    </row>
    <row r="18" spans="1:1" s="123" customFormat="1" x14ac:dyDescent="0.2">
      <c r="A18" s="125"/>
    </row>
    <row r="19" spans="1:1" s="123" customFormat="1" x14ac:dyDescent="0.2">
      <c r="A19" s="125"/>
    </row>
    <row r="20" spans="1:1" s="123" customFormat="1" x14ac:dyDescent="0.2">
      <c r="A20" s="125"/>
    </row>
    <row r="21" spans="1:1" s="123" customFormat="1" x14ac:dyDescent="0.2">
      <c r="A21" s="125"/>
    </row>
    <row r="22" spans="1:1" s="123" customFormat="1" x14ac:dyDescent="0.2"/>
    <row r="23" spans="1:1" s="123" customFormat="1" x14ac:dyDescent="0.2"/>
    <row r="24" spans="1:1" s="123" customFormat="1" x14ac:dyDescent="0.2"/>
    <row r="25" spans="1:1" s="123" customFormat="1" x14ac:dyDescent="0.2"/>
    <row r="26" spans="1:1" s="123" customFormat="1" x14ac:dyDescent="0.2"/>
    <row r="27" spans="1:1" s="123" customFormat="1" x14ac:dyDescent="0.2"/>
    <row r="28" spans="1:1" s="123" customFormat="1" x14ac:dyDescent="0.2"/>
    <row r="29" spans="1:1" s="123" customFormat="1" x14ac:dyDescent="0.2"/>
    <row r="30" spans="1:1" s="123" customFormat="1" x14ac:dyDescent="0.2"/>
    <row r="31" spans="1:1" s="123" customFormat="1" x14ac:dyDescent="0.2"/>
    <row r="32" spans="1:1" s="123" customFormat="1" x14ac:dyDescent="0.2"/>
    <row r="33" s="123" customFormat="1" x14ac:dyDescent="0.2"/>
    <row r="34" s="123" customFormat="1" x14ac:dyDescent="0.2"/>
    <row r="35" s="123" customFormat="1" x14ac:dyDescent="0.2"/>
    <row r="36" s="123" customFormat="1" x14ac:dyDescent="0.2"/>
    <row r="37" s="123" customFormat="1" x14ac:dyDescent="0.2"/>
    <row r="38" s="123" customFormat="1" x14ac:dyDescent="0.2"/>
    <row r="39" s="123" customFormat="1" x14ac:dyDescent="0.2"/>
    <row r="40" s="123" customFormat="1" x14ac:dyDescent="0.2"/>
    <row r="41" s="123" customFormat="1" x14ac:dyDescent="0.2"/>
    <row r="42" s="123" customFormat="1" x14ac:dyDescent="0.2"/>
    <row r="43" s="123" customFormat="1" x14ac:dyDescent="0.2"/>
    <row r="44" s="123" customFormat="1" x14ac:dyDescent="0.2"/>
    <row r="45" s="123" customFormat="1" x14ac:dyDescent="0.2"/>
    <row r="46" s="123" customFormat="1" x14ac:dyDescent="0.2"/>
    <row r="47" s="123" customFormat="1" x14ac:dyDescent="0.2"/>
    <row r="48" s="123" customFormat="1" x14ac:dyDescent="0.2"/>
    <row r="49" s="123" customFormat="1" x14ac:dyDescent="0.2"/>
    <row r="50" s="123" customFormat="1" x14ac:dyDescent="0.2"/>
  </sheetData>
  <mergeCells count="3">
    <mergeCell ref="B4:C4"/>
    <mergeCell ref="D4:E4"/>
    <mergeCell ref="A4:A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D522-4ED2-4F0F-8B22-2D2DFBF4A975}">
  <dimension ref="C3:R46"/>
  <sheetViews>
    <sheetView workbookViewId="0">
      <selection activeCell="C48" sqref="C48:S85"/>
    </sheetView>
  </sheetViews>
  <sheetFormatPr defaultColWidth="9.140625" defaultRowHeight="12.75" x14ac:dyDescent="0.2"/>
  <cols>
    <col min="1" max="16384" width="9.140625" style="1"/>
  </cols>
  <sheetData>
    <row r="3" spans="3:18" x14ac:dyDescent="0.2">
      <c r="C3" s="165" t="s">
        <v>339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</row>
    <row r="46" spans="10:10" x14ac:dyDescent="0.2">
      <c r="J46" s="1" t="s">
        <v>340</v>
      </c>
    </row>
  </sheetData>
  <mergeCells count="1">
    <mergeCell ref="C3:R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671B-277A-4435-94DD-F6D48369BA0F}">
  <dimension ref="A3:AK48"/>
  <sheetViews>
    <sheetView topLeftCell="A13" workbookViewId="0">
      <selection activeCell="AI37" sqref="AI37"/>
    </sheetView>
  </sheetViews>
  <sheetFormatPr defaultColWidth="9.140625" defaultRowHeight="12.75" x14ac:dyDescent="0.2"/>
  <cols>
    <col min="1" max="1" width="29.28515625" style="1" bestFit="1" customWidth="1"/>
    <col min="2" max="2" width="8.5703125" style="1" bestFit="1" customWidth="1"/>
    <col min="3" max="5" width="8.42578125" style="1" customWidth="1"/>
    <col min="6" max="6" width="7.28515625" style="1" bestFit="1" customWidth="1"/>
    <col min="7" max="8" width="9.140625" style="1"/>
    <col min="9" max="9" width="9.28515625" style="1" bestFit="1" customWidth="1"/>
    <col min="10" max="10" width="9.140625" style="1"/>
    <col min="11" max="11" width="9.28515625" style="1" customWidth="1"/>
    <col min="12" max="17" width="9.28515625" style="1" bestFit="1" customWidth="1"/>
    <col min="18" max="16384" width="9.140625" style="1"/>
  </cols>
  <sheetData>
    <row r="3" spans="1:37" x14ac:dyDescent="0.2">
      <c r="B3" s="114" t="s">
        <v>306</v>
      </c>
      <c r="C3" s="114">
        <v>44500</v>
      </c>
      <c r="D3" s="114">
        <v>44530</v>
      </c>
      <c r="E3" s="114">
        <v>44561</v>
      </c>
      <c r="F3" s="114">
        <v>44592</v>
      </c>
      <c r="G3" s="114">
        <v>44620</v>
      </c>
      <c r="H3" s="114">
        <v>44651</v>
      </c>
      <c r="I3" s="114">
        <v>44681</v>
      </c>
      <c r="J3" s="114">
        <v>44712</v>
      </c>
      <c r="K3" s="114">
        <v>44742</v>
      </c>
      <c r="L3" s="114">
        <v>44773</v>
      </c>
      <c r="M3" s="114">
        <v>44804</v>
      </c>
      <c r="N3" s="114">
        <v>44834</v>
      </c>
      <c r="O3" s="114">
        <v>44865</v>
      </c>
      <c r="P3" s="114">
        <v>44895</v>
      </c>
      <c r="Q3" s="114">
        <v>44926</v>
      </c>
    </row>
    <row r="4" spans="1:37" ht="20.25" x14ac:dyDescent="0.3">
      <c r="A4" s="115" t="s">
        <v>218</v>
      </c>
    </row>
    <row r="5" spans="1:37" x14ac:dyDescent="0.2">
      <c r="A5" s="1" t="s">
        <v>238</v>
      </c>
      <c r="B5" s="1">
        <f>SUM(B8:B10)</f>
        <v>310</v>
      </c>
      <c r="C5" s="1">
        <v>155</v>
      </c>
      <c r="D5" s="1">
        <v>136</v>
      </c>
      <c r="E5" s="1">
        <v>216</v>
      </c>
      <c r="F5" s="1">
        <v>299</v>
      </c>
      <c r="G5" s="1">
        <v>165</v>
      </c>
      <c r="H5" s="1">
        <v>217</v>
      </c>
      <c r="I5" s="1">
        <v>182</v>
      </c>
      <c r="J5" s="1">
        <v>234</v>
      </c>
      <c r="K5" s="1">
        <f>SUM(K8:K10)</f>
        <v>242</v>
      </c>
      <c r="L5" s="1">
        <f t="shared" ref="L5:Q5" si="0">SUM(L8:L10)</f>
        <v>111</v>
      </c>
      <c r="M5" s="1">
        <f t="shared" si="0"/>
        <v>90</v>
      </c>
      <c r="N5" s="1">
        <f t="shared" si="0"/>
        <v>124</v>
      </c>
      <c r="O5" s="1">
        <f t="shared" si="0"/>
        <v>66</v>
      </c>
      <c r="P5" s="1">
        <f t="shared" si="0"/>
        <v>158</v>
      </c>
      <c r="Q5" s="1">
        <f t="shared" si="0"/>
        <v>151</v>
      </c>
    </row>
    <row r="6" spans="1:37" x14ac:dyDescent="0.2">
      <c r="A6" s="1" t="s">
        <v>307</v>
      </c>
      <c r="B6" s="1">
        <f>SUM(B7,B8,B10)</f>
        <v>379</v>
      </c>
      <c r="C6" s="1">
        <f t="shared" ref="C6:K6" si="1">SUM(C7,C8,C10)</f>
        <v>125</v>
      </c>
      <c r="D6" s="1">
        <f t="shared" si="1"/>
        <v>109</v>
      </c>
      <c r="E6" s="1">
        <f>SUM(E7,E8,E10)</f>
        <v>145</v>
      </c>
      <c r="F6" s="1">
        <f t="shared" si="1"/>
        <v>196</v>
      </c>
      <c r="G6" s="1">
        <f t="shared" si="1"/>
        <v>102</v>
      </c>
      <c r="H6" s="1">
        <f t="shared" si="1"/>
        <v>134</v>
      </c>
      <c r="I6" s="1">
        <f t="shared" si="1"/>
        <v>117</v>
      </c>
      <c r="J6" s="1">
        <f t="shared" si="1"/>
        <v>142</v>
      </c>
      <c r="K6" s="1">
        <f t="shared" si="1"/>
        <v>280</v>
      </c>
      <c r="L6" s="1">
        <f t="shared" ref="L6:Q6" si="2">SUM(L7,L8,L10)</f>
        <v>141</v>
      </c>
      <c r="M6" s="1">
        <f t="shared" si="2"/>
        <v>120</v>
      </c>
      <c r="N6" s="1">
        <f t="shared" si="2"/>
        <v>147</v>
      </c>
      <c r="O6" s="1">
        <f t="shared" si="2"/>
        <v>93</v>
      </c>
      <c r="P6" s="1">
        <f t="shared" si="2"/>
        <v>180</v>
      </c>
      <c r="Q6" s="1">
        <f t="shared" si="2"/>
        <v>168</v>
      </c>
    </row>
    <row r="7" spans="1:37" x14ac:dyDescent="0.2">
      <c r="A7" s="59" t="s">
        <v>308</v>
      </c>
      <c r="B7" s="1">
        <f>SUM(C7:E7)</f>
        <v>302</v>
      </c>
      <c r="C7" s="1">
        <v>98</v>
      </c>
      <c r="D7" s="1">
        <v>77</v>
      </c>
      <c r="E7" s="1">
        <v>127</v>
      </c>
      <c r="F7" s="1">
        <v>168</v>
      </c>
      <c r="G7" s="1">
        <v>90</v>
      </c>
      <c r="H7" s="1">
        <v>120</v>
      </c>
      <c r="I7" s="1">
        <v>104</v>
      </c>
      <c r="J7" s="1">
        <v>126</v>
      </c>
      <c r="K7" s="1">
        <v>238</v>
      </c>
      <c r="L7" s="1">
        <v>110</v>
      </c>
      <c r="M7" s="1">
        <v>90</v>
      </c>
      <c r="N7" s="1">
        <v>124</v>
      </c>
      <c r="O7" s="1">
        <v>65</v>
      </c>
      <c r="P7" s="1">
        <v>158</v>
      </c>
      <c r="Q7" s="1">
        <v>150</v>
      </c>
    </row>
    <row r="8" spans="1:37" x14ac:dyDescent="0.2">
      <c r="A8" s="28" t="s">
        <v>206</v>
      </c>
      <c r="B8" s="1">
        <f>SUM(C8:E8)</f>
        <v>69</v>
      </c>
      <c r="C8" s="1">
        <v>26</v>
      </c>
      <c r="D8" s="1">
        <v>28</v>
      </c>
      <c r="E8" s="1">
        <v>15</v>
      </c>
      <c r="F8" s="1">
        <v>26</v>
      </c>
      <c r="G8" s="1">
        <v>11</v>
      </c>
      <c r="H8" s="1">
        <v>14</v>
      </c>
      <c r="I8" s="1">
        <v>12</v>
      </c>
      <c r="J8" s="1">
        <v>15</v>
      </c>
      <c r="K8" s="1">
        <v>38</v>
      </c>
      <c r="L8" s="1">
        <v>30</v>
      </c>
      <c r="M8" s="1">
        <v>30</v>
      </c>
      <c r="N8" s="1">
        <v>23</v>
      </c>
      <c r="O8" s="1">
        <v>27</v>
      </c>
      <c r="P8" s="1">
        <v>22</v>
      </c>
      <c r="Q8" s="1">
        <v>17</v>
      </c>
    </row>
    <row r="9" spans="1:37" x14ac:dyDescent="0.2">
      <c r="A9" s="59" t="s">
        <v>243</v>
      </c>
      <c r="B9" s="1">
        <f>B7-B8</f>
        <v>233</v>
      </c>
      <c r="C9" s="1">
        <f t="shared" ref="C9:Q9" si="3">C7-C8</f>
        <v>72</v>
      </c>
      <c r="D9" s="1">
        <f t="shared" si="3"/>
        <v>49</v>
      </c>
      <c r="E9" s="1">
        <f>E7-E8</f>
        <v>112</v>
      </c>
      <c r="F9" s="1">
        <f>F7-F8</f>
        <v>142</v>
      </c>
      <c r="G9" s="1">
        <f t="shared" si="3"/>
        <v>79</v>
      </c>
      <c r="H9" s="1">
        <f t="shared" si="3"/>
        <v>106</v>
      </c>
      <c r="I9" s="1">
        <f t="shared" si="3"/>
        <v>92</v>
      </c>
      <c r="J9" s="1">
        <f t="shared" si="3"/>
        <v>111</v>
      </c>
      <c r="K9" s="1">
        <f t="shared" si="3"/>
        <v>200</v>
      </c>
      <c r="L9" s="1">
        <f t="shared" si="3"/>
        <v>80</v>
      </c>
      <c r="M9" s="1">
        <f t="shared" si="3"/>
        <v>60</v>
      </c>
      <c r="N9" s="1">
        <f t="shared" si="3"/>
        <v>101</v>
      </c>
      <c r="O9" s="1">
        <f t="shared" si="3"/>
        <v>38</v>
      </c>
      <c r="P9" s="1">
        <f t="shared" si="3"/>
        <v>136</v>
      </c>
      <c r="Q9" s="1">
        <f t="shared" si="3"/>
        <v>133</v>
      </c>
    </row>
    <row r="10" spans="1:37" x14ac:dyDescent="0.2">
      <c r="A10" s="59" t="s">
        <v>309</v>
      </c>
      <c r="B10" s="1">
        <f>SUM(C10:E10)</f>
        <v>8</v>
      </c>
      <c r="C10" s="1">
        <v>1</v>
      </c>
      <c r="D10" s="1">
        <v>4</v>
      </c>
      <c r="E10" s="1">
        <v>3</v>
      </c>
      <c r="F10" s="1">
        <v>2</v>
      </c>
      <c r="G10" s="1">
        <v>1</v>
      </c>
      <c r="I10" s="1">
        <v>1</v>
      </c>
      <c r="J10" s="1">
        <v>1</v>
      </c>
      <c r="K10" s="1">
        <v>4</v>
      </c>
      <c r="L10" s="1">
        <v>1</v>
      </c>
      <c r="O10" s="1">
        <v>1</v>
      </c>
      <c r="Q10" s="1">
        <v>1</v>
      </c>
    </row>
    <row r="11" spans="1:37" x14ac:dyDescent="0.2">
      <c r="A11" s="28" t="s">
        <v>310</v>
      </c>
      <c r="B11" s="151">
        <f>B7/B$6</f>
        <v>0.79683377308707126</v>
      </c>
      <c r="C11" s="151">
        <f t="shared" ref="C11:J13" si="4">C7/C$6</f>
        <v>0.78400000000000003</v>
      </c>
      <c r="D11" s="151">
        <f t="shared" si="4"/>
        <v>0.70642201834862384</v>
      </c>
      <c r="E11" s="151">
        <f t="shared" si="4"/>
        <v>0.87586206896551722</v>
      </c>
      <c r="F11" s="151">
        <f t="shared" si="4"/>
        <v>0.8571428571428571</v>
      </c>
      <c r="G11" s="151">
        <f t="shared" si="4"/>
        <v>0.88235294117647056</v>
      </c>
      <c r="H11" s="151">
        <f t="shared" si="4"/>
        <v>0.89552238805970152</v>
      </c>
      <c r="I11" s="151">
        <f t="shared" si="4"/>
        <v>0.88888888888888884</v>
      </c>
      <c r="J11" s="151">
        <f t="shared" si="4"/>
        <v>0.88732394366197187</v>
      </c>
      <c r="K11" s="151">
        <f>K7/K$6</f>
        <v>0.85</v>
      </c>
      <c r="L11" s="151">
        <f t="shared" ref="L11:Q11" si="5">L7/L$6</f>
        <v>0.78014184397163122</v>
      </c>
      <c r="M11" s="151">
        <f t="shared" si="5"/>
        <v>0.75</v>
      </c>
      <c r="N11" s="151">
        <f t="shared" si="5"/>
        <v>0.84353741496598644</v>
      </c>
      <c r="O11" s="151">
        <f t="shared" si="5"/>
        <v>0.69892473118279574</v>
      </c>
      <c r="P11" s="151">
        <f t="shared" si="5"/>
        <v>0.87777777777777777</v>
      </c>
      <c r="Q11" s="151">
        <f t="shared" si="5"/>
        <v>0.8928571428571429</v>
      </c>
    </row>
    <row r="12" spans="1:37" x14ac:dyDescent="0.2">
      <c r="A12" s="59" t="s">
        <v>236</v>
      </c>
      <c r="B12" s="151">
        <f>B8/B$6</f>
        <v>0.18205804749340371</v>
      </c>
      <c r="C12" s="151">
        <f t="shared" si="4"/>
        <v>0.20799999999999999</v>
      </c>
      <c r="D12" s="151">
        <f t="shared" si="4"/>
        <v>0.25688073394495414</v>
      </c>
      <c r="E12" s="151">
        <f t="shared" si="4"/>
        <v>0.10344827586206896</v>
      </c>
      <c r="F12" s="151">
        <f t="shared" si="4"/>
        <v>0.1326530612244898</v>
      </c>
      <c r="G12" s="151">
        <f t="shared" si="4"/>
        <v>0.10784313725490197</v>
      </c>
      <c r="H12" s="151">
        <f t="shared" si="4"/>
        <v>0.1044776119402985</v>
      </c>
      <c r="I12" s="151">
        <f t="shared" si="4"/>
        <v>0.10256410256410256</v>
      </c>
      <c r="J12" s="151">
        <f t="shared" si="4"/>
        <v>0.10563380281690141</v>
      </c>
      <c r="K12" s="151">
        <f t="shared" ref="K12:Q13" si="6">K8/K$5</f>
        <v>0.15702479338842976</v>
      </c>
      <c r="L12" s="151">
        <f t="shared" si="6"/>
        <v>0.27027027027027029</v>
      </c>
      <c r="M12" s="151">
        <f t="shared" si="6"/>
        <v>0.33333333333333331</v>
      </c>
      <c r="N12" s="151">
        <f t="shared" si="6"/>
        <v>0.18548387096774194</v>
      </c>
      <c r="O12" s="151">
        <f t="shared" si="6"/>
        <v>0.40909090909090912</v>
      </c>
      <c r="P12" s="151">
        <f t="shared" si="6"/>
        <v>0.13924050632911392</v>
      </c>
      <c r="Q12" s="151">
        <f t="shared" si="6"/>
        <v>0.11258278145695365</v>
      </c>
    </row>
    <row r="13" spans="1:37" x14ac:dyDescent="0.2">
      <c r="A13" s="28" t="s">
        <v>235</v>
      </c>
      <c r="B13" s="151">
        <f>B9/B$6</f>
        <v>0.61477572559366755</v>
      </c>
      <c r="C13" s="151">
        <f t="shared" si="4"/>
        <v>0.57599999999999996</v>
      </c>
      <c r="D13" s="151">
        <f t="shared" si="4"/>
        <v>0.44954128440366975</v>
      </c>
      <c r="E13" s="151">
        <f t="shared" si="4"/>
        <v>0.77241379310344827</v>
      </c>
      <c r="F13" s="151">
        <f t="shared" si="4"/>
        <v>0.72448979591836737</v>
      </c>
      <c r="G13" s="151">
        <f t="shared" si="4"/>
        <v>0.77450980392156865</v>
      </c>
      <c r="H13" s="151">
        <f t="shared" si="4"/>
        <v>0.79104477611940294</v>
      </c>
      <c r="I13" s="151">
        <f t="shared" si="4"/>
        <v>0.78632478632478631</v>
      </c>
      <c r="J13" s="151">
        <f t="shared" si="4"/>
        <v>0.78169014084507038</v>
      </c>
      <c r="K13" s="151">
        <f t="shared" si="6"/>
        <v>0.82644628099173556</v>
      </c>
      <c r="L13" s="151">
        <f t="shared" si="6"/>
        <v>0.72072072072072069</v>
      </c>
      <c r="M13" s="151">
        <f t="shared" si="6"/>
        <v>0.66666666666666663</v>
      </c>
      <c r="N13" s="151">
        <f t="shared" si="6"/>
        <v>0.81451612903225812</v>
      </c>
      <c r="O13" s="151">
        <f t="shared" si="6"/>
        <v>0.5757575757575758</v>
      </c>
      <c r="P13" s="151">
        <f t="shared" si="6"/>
        <v>0.86075949367088611</v>
      </c>
      <c r="Q13" s="151">
        <f t="shared" si="6"/>
        <v>0.88079470198675491</v>
      </c>
      <c r="U13" s="114">
        <v>44500</v>
      </c>
      <c r="V13" s="114">
        <v>44530</v>
      </c>
      <c r="W13" s="114">
        <v>44561</v>
      </c>
      <c r="X13" s="114">
        <v>44592</v>
      </c>
      <c r="Y13" s="114">
        <v>44620</v>
      </c>
      <c r="Z13" s="114">
        <v>44651</v>
      </c>
      <c r="AA13" s="114">
        <v>44681</v>
      </c>
      <c r="AB13" s="114">
        <v>44712</v>
      </c>
      <c r="AC13" s="114">
        <v>44742</v>
      </c>
      <c r="AD13" s="114">
        <v>44773</v>
      </c>
      <c r="AE13" s="114">
        <v>44804</v>
      </c>
      <c r="AF13" s="114">
        <v>44834</v>
      </c>
      <c r="AG13" s="114">
        <v>44865</v>
      </c>
      <c r="AH13" s="114">
        <v>44895</v>
      </c>
      <c r="AI13" s="114">
        <v>44926</v>
      </c>
    </row>
    <row r="14" spans="1:37" x14ac:dyDescent="0.2">
      <c r="A14" s="28" t="s">
        <v>311</v>
      </c>
      <c r="B14" s="151">
        <f t="shared" ref="B14:K14" si="7">B10/B6</f>
        <v>2.1108179419525065E-2</v>
      </c>
      <c r="C14" s="151">
        <f t="shared" si="7"/>
        <v>8.0000000000000002E-3</v>
      </c>
      <c r="D14" s="151">
        <f t="shared" si="7"/>
        <v>3.669724770642202E-2</v>
      </c>
      <c r="E14" s="151">
        <f t="shared" si="7"/>
        <v>2.0689655172413793E-2</v>
      </c>
      <c r="F14" s="151">
        <f t="shared" si="7"/>
        <v>1.020408163265306E-2</v>
      </c>
      <c r="G14" s="151">
        <f t="shared" si="7"/>
        <v>9.8039215686274508E-3</v>
      </c>
      <c r="H14" s="151">
        <f t="shared" si="7"/>
        <v>0</v>
      </c>
      <c r="I14" s="151">
        <f t="shared" si="7"/>
        <v>8.5470085470085479E-3</v>
      </c>
      <c r="J14" s="151">
        <f t="shared" si="7"/>
        <v>7.0422535211267607E-3</v>
      </c>
      <c r="K14" s="151">
        <f t="shared" si="7"/>
        <v>1.4285714285714285E-2</v>
      </c>
      <c r="L14" s="151">
        <f t="shared" ref="L14:Q14" si="8">L10/L6</f>
        <v>7.0921985815602835E-3</v>
      </c>
      <c r="M14" s="151">
        <f t="shared" si="8"/>
        <v>0</v>
      </c>
      <c r="N14" s="151">
        <f t="shared" si="8"/>
        <v>0</v>
      </c>
      <c r="O14" s="151">
        <f t="shared" si="8"/>
        <v>1.0752688172043012E-2</v>
      </c>
      <c r="P14" s="151">
        <f t="shared" si="8"/>
        <v>0</v>
      </c>
      <c r="Q14" s="151">
        <f t="shared" si="8"/>
        <v>5.9523809523809521E-3</v>
      </c>
      <c r="U14" s="177">
        <f>C12+C14</f>
        <v>0.216</v>
      </c>
      <c r="V14" s="177">
        <f t="shared" ref="V14:AK14" si="9">D12+D14</f>
        <v>0.29357798165137616</v>
      </c>
      <c r="W14" s="177">
        <f t="shared" si="9"/>
        <v>0.12413793103448276</v>
      </c>
      <c r="X14" s="177">
        <f t="shared" si="9"/>
        <v>0.14285714285714288</v>
      </c>
      <c r="Y14" s="177">
        <f t="shared" si="9"/>
        <v>0.11764705882352941</v>
      </c>
      <c r="Z14" s="177">
        <f t="shared" si="9"/>
        <v>0.1044776119402985</v>
      </c>
      <c r="AA14" s="177">
        <f t="shared" si="9"/>
        <v>0.1111111111111111</v>
      </c>
      <c r="AB14" s="177">
        <f t="shared" si="9"/>
        <v>0.11267605633802817</v>
      </c>
      <c r="AC14" s="177">
        <f t="shared" si="9"/>
        <v>0.17131050767414405</v>
      </c>
      <c r="AD14" s="177">
        <f t="shared" si="9"/>
        <v>0.27736246885183058</v>
      </c>
      <c r="AE14" s="177">
        <f t="shared" si="9"/>
        <v>0.33333333333333331</v>
      </c>
      <c r="AF14" s="177">
        <f t="shared" si="9"/>
        <v>0.18548387096774194</v>
      </c>
      <c r="AG14" s="177">
        <f t="shared" si="9"/>
        <v>0.41984359726295212</v>
      </c>
      <c r="AH14" s="177">
        <f t="shared" si="9"/>
        <v>0.13924050632911392</v>
      </c>
      <c r="AI14" s="177">
        <f t="shared" si="9"/>
        <v>0.11853516240933459</v>
      </c>
      <c r="AJ14" s="177"/>
      <c r="AK14" s="177"/>
    </row>
    <row r="15" spans="1:37" hidden="1" x14ac:dyDescent="0.2">
      <c r="A15" s="1" t="s">
        <v>311</v>
      </c>
      <c r="B15" s="72" t="e">
        <f>B10/#REF!</f>
        <v>#REF!</v>
      </c>
      <c r="C15" s="72" t="e">
        <f>C10/#REF!</f>
        <v>#REF!</v>
      </c>
      <c r="D15" s="72" t="e">
        <f>D10/#REF!</f>
        <v>#REF!</v>
      </c>
      <c r="E15" s="72" t="e">
        <f>E10/#REF!</f>
        <v>#REF!</v>
      </c>
      <c r="F15" s="72" t="e">
        <f>F10/#REF!</f>
        <v>#REF!</v>
      </c>
      <c r="G15" s="72" t="e">
        <f>G10/#REF!</f>
        <v>#REF!</v>
      </c>
      <c r="H15" s="72" t="e">
        <f>H10/#REF!</f>
        <v>#REF!</v>
      </c>
      <c r="I15" s="72" t="e">
        <f>I10/#REF!</f>
        <v>#REF!</v>
      </c>
      <c r="J15" s="72" t="e">
        <f>J10/#REF!</f>
        <v>#REF!</v>
      </c>
      <c r="K15" s="72"/>
    </row>
    <row r="16" spans="1:37" ht="20.25" x14ac:dyDescent="0.3">
      <c r="A16" s="115" t="s">
        <v>219</v>
      </c>
    </row>
    <row r="17" spans="1:17" x14ac:dyDescent="0.2">
      <c r="A17" s="56" t="s">
        <v>238</v>
      </c>
      <c r="B17" s="1">
        <f>SUM(B20:B22)</f>
        <v>479</v>
      </c>
      <c r="C17" s="1">
        <f t="shared" ref="C17:K17" si="10">SUM(C20:C22)</f>
        <v>150</v>
      </c>
      <c r="D17" s="1">
        <f t="shared" si="10"/>
        <v>166</v>
      </c>
      <c r="E17" s="1">
        <f t="shared" si="10"/>
        <v>163</v>
      </c>
      <c r="F17" s="1">
        <f t="shared" si="10"/>
        <v>205</v>
      </c>
      <c r="G17" s="1">
        <f t="shared" si="10"/>
        <v>138</v>
      </c>
      <c r="H17" s="1">
        <f t="shared" si="10"/>
        <v>190</v>
      </c>
      <c r="I17" s="1">
        <f t="shared" si="10"/>
        <v>130</v>
      </c>
      <c r="J17" s="1">
        <f t="shared" si="10"/>
        <v>156</v>
      </c>
      <c r="K17" s="1">
        <f t="shared" si="10"/>
        <v>309</v>
      </c>
      <c r="L17" s="1">
        <f t="shared" ref="L17:Q17" si="11">SUM(L20:L22)</f>
        <v>182</v>
      </c>
      <c r="M17" s="1">
        <f t="shared" si="11"/>
        <v>167</v>
      </c>
      <c r="N17" s="1">
        <f t="shared" si="11"/>
        <v>217</v>
      </c>
      <c r="O17" s="1">
        <f t="shared" si="11"/>
        <v>111</v>
      </c>
      <c r="P17" s="1">
        <f t="shared" si="11"/>
        <v>239</v>
      </c>
      <c r="Q17" s="1">
        <f t="shared" si="11"/>
        <v>170</v>
      </c>
    </row>
    <row r="18" spans="1:17" x14ac:dyDescent="0.2">
      <c r="A18" s="28" t="s">
        <v>307</v>
      </c>
      <c r="B18" s="1">
        <f>SUM(B19,B20,B22)</f>
        <v>700</v>
      </c>
      <c r="C18" s="1">
        <f t="shared" ref="C18:Q18" si="12">SUM(C19,C20,C22)</f>
        <v>218</v>
      </c>
      <c r="D18" s="1">
        <f t="shared" si="12"/>
        <v>243</v>
      </c>
      <c r="E18" s="1">
        <f t="shared" si="12"/>
        <v>239</v>
      </c>
      <c r="F18" s="1">
        <f t="shared" si="12"/>
        <v>288</v>
      </c>
      <c r="G18" s="1">
        <f t="shared" si="12"/>
        <v>209</v>
      </c>
      <c r="H18" s="1">
        <f t="shared" si="12"/>
        <v>269</v>
      </c>
      <c r="I18" s="1">
        <f t="shared" si="12"/>
        <v>191</v>
      </c>
      <c r="J18" s="1">
        <f t="shared" si="12"/>
        <v>236</v>
      </c>
      <c r="K18" s="1">
        <f>SUM(K19,K20,K22)</f>
        <v>451</v>
      </c>
      <c r="L18" s="1">
        <f t="shared" si="12"/>
        <v>290</v>
      </c>
      <c r="M18" s="1">
        <f t="shared" si="12"/>
        <v>287</v>
      </c>
      <c r="N18" s="1">
        <f t="shared" si="12"/>
        <v>348</v>
      </c>
      <c r="O18" s="1">
        <f t="shared" si="12"/>
        <v>199</v>
      </c>
      <c r="P18" s="1">
        <f t="shared" si="12"/>
        <v>349</v>
      </c>
      <c r="Q18" s="1">
        <f t="shared" si="12"/>
        <v>269</v>
      </c>
    </row>
    <row r="19" spans="1:17" x14ac:dyDescent="0.2">
      <c r="A19" s="56" t="s">
        <v>308</v>
      </c>
      <c r="B19" s="1">
        <f>SUM(C19:E19)</f>
        <v>470</v>
      </c>
      <c r="C19" s="1">
        <v>146</v>
      </c>
      <c r="D19" s="1">
        <v>164</v>
      </c>
      <c r="E19" s="1">
        <v>160</v>
      </c>
      <c r="F19" s="1">
        <v>198</v>
      </c>
      <c r="G19" s="1">
        <v>135</v>
      </c>
      <c r="H19" s="1">
        <v>183</v>
      </c>
      <c r="I19" s="1">
        <v>127</v>
      </c>
      <c r="J19" s="1">
        <v>153</v>
      </c>
      <c r="K19" s="1">
        <v>304</v>
      </c>
      <c r="L19" s="1">
        <v>181</v>
      </c>
      <c r="M19" s="1">
        <v>165</v>
      </c>
      <c r="N19" s="1">
        <v>214</v>
      </c>
      <c r="O19" s="1">
        <v>110</v>
      </c>
      <c r="P19" s="1">
        <v>236</v>
      </c>
      <c r="Q19" s="1">
        <v>170</v>
      </c>
    </row>
    <row r="20" spans="1:17" x14ac:dyDescent="0.2">
      <c r="A20" s="28" t="s">
        <v>312</v>
      </c>
      <c r="B20" s="1">
        <f>SUM(C20:E20)</f>
        <v>221</v>
      </c>
      <c r="C20" s="1">
        <v>68</v>
      </c>
      <c r="D20" s="1">
        <v>77</v>
      </c>
      <c r="E20" s="1">
        <v>76</v>
      </c>
      <c r="F20" s="1">
        <v>83</v>
      </c>
      <c r="G20" s="1">
        <v>71</v>
      </c>
      <c r="H20" s="1">
        <v>79</v>
      </c>
      <c r="I20" s="1">
        <v>61</v>
      </c>
      <c r="J20" s="1">
        <v>80</v>
      </c>
      <c r="K20" s="1">
        <v>142</v>
      </c>
      <c r="L20" s="1">
        <v>108</v>
      </c>
      <c r="M20" s="1">
        <v>120</v>
      </c>
      <c r="N20" s="1">
        <v>131</v>
      </c>
      <c r="O20" s="1">
        <v>88</v>
      </c>
      <c r="P20" s="1">
        <v>110</v>
      </c>
      <c r="Q20" s="1">
        <v>99</v>
      </c>
    </row>
    <row r="21" spans="1:17" x14ac:dyDescent="0.2">
      <c r="A21" s="56" t="s">
        <v>313</v>
      </c>
      <c r="B21" s="1">
        <f>B19-B20</f>
        <v>249</v>
      </c>
      <c r="C21" s="1">
        <f t="shared" ref="C21:Q21" si="13">C19-C20</f>
        <v>78</v>
      </c>
      <c r="D21" s="1">
        <f t="shared" si="13"/>
        <v>87</v>
      </c>
      <c r="E21" s="1">
        <f t="shared" si="13"/>
        <v>84</v>
      </c>
      <c r="F21" s="1">
        <f t="shared" si="13"/>
        <v>115</v>
      </c>
      <c r="G21" s="1">
        <f t="shared" si="13"/>
        <v>64</v>
      </c>
      <c r="H21" s="1">
        <f t="shared" si="13"/>
        <v>104</v>
      </c>
      <c r="I21" s="1">
        <f t="shared" si="13"/>
        <v>66</v>
      </c>
      <c r="J21" s="1">
        <f t="shared" si="13"/>
        <v>73</v>
      </c>
      <c r="K21" s="1">
        <f t="shared" si="13"/>
        <v>162</v>
      </c>
      <c r="L21" s="1">
        <f t="shared" si="13"/>
        <v>73</v>
      </c>
      <c r="M21" s="1">
        <f t="shared" si="13"/>
        <v>45</v>
      </c>
      <c r="N21" s="1">
        <f t="shared" si="13"/>
        <v>83</v>
      </c>
      <c r="O21" s="1">
        <f t="shared" si="13"/>
        <v>22</v>
      </c>
      <c r="P21" s="1">
        <f t="shared" si="13"/>
        <v>126</v>
      </c>
      <c r="Q21" s="1">
        <f t="shared" si="13"/>
        <v>71</v>
      </c>
    </row>
    <row r="22" spans="1:17" x14ac:dyDescent="0.2">
      <c r="A22" s="28" t="s">
        <v>309</v>
      </c>
      <c r="B22" s="1">
        <f>SUM(C22:E22)</f>
        <v>9</v>
      </c>
      <c r="C22" s="1">
        <v>4</v>
      </c>
      <c r="D22" s="1">
        <v>2</v>
      </c>
      <c r="E22" s="1">
        <v>3</v>
      </c>
      <c r="F22" s="1">
        <v>7</v>
      </c>
      <c r="G22" s="1">
        <v>3</v>
      </c>
      <c r="H22" s="1">
        <v>7</v>
      </c>
      <c r="I22" s="1">
        <v>3</v>
      </c>
      <c r="J22" s="1">
        <v>3</v>
      </c>
      <c r="K22" s="1">
        <v>5</v>
      </c>
      <c r="L22" s="1">
        <v>1</v>
      </c>
      <c r="M22" s="1">
        <v>2</v>
      </c>
      <c r="N22" s="1">
        <v>3</v>
      </c>
      <c r="O22" s="1">
        <v>1</v>
      </c>
      <c r="P22" s="1">
        <v>3</v>
      </c>
    </row>
    <row r="23" spans="1:17" x14ac:dyDescent="0.2">
      <c r="A23" s="56" t="s">
        <v>310</v>
      </c>
      <c r="B23" s="151">
        <f>B19/B18</f>
        <v>0.67142857142857137</v>
      </c>
      <c r="C23" s="151">
        <f t="shared" ref="C23:J23" si="14">C19/C18</f>
        <v>0.66972477064220182</v>
      </c>
      <c r="D23" s="151">
        <f t="shared" si="14"/>
        <v>0.67489711934156382</v>
      </c>
      <c r="E23" s="151">
        <f t="shared" si="14"/>
        <v>0.66945606694560666</v>
      </c>
      <c r="F23" s="151">
        <f t="shared" si="14"/>
        <v>0.6875</v>
      </c>
      <c r="G23" s="151">
        <f t="shared" si="14"/>
        <v>0.64593301435406703</v>
      </c>
      <c r="H23" s="151">
        <f t="shared" si="14"/>
        <v>0.6802973977695167</v>
      </c>
      <c r="I23" s="151">
        <f t="shared" si="14"/>
        <v>0.66492146596858637</v>
      </c>
      <c r="J23" s="151">
        <f t="shared" si="14"/>
        <v>0.64830508474576276</v>
      </c>
      <c r="K23" s="151">
        <f t="shared" ref="K23:Q23" si="15">K19/K18</f>
        <v>0.67405764966740578</v>
      </c>
      <c r="L23" s="151">
        <f t="shared" si="15"/>
        <v>0.62413793103448278</v>
      </c>
      <c r="M23" s="151">
        <f t="shared" si="15"/>
        <v>0.57491289198606277</v>
      </c>
      <c r="N23" s="151">
        <f t="shared" si="15"/>
        <v>0.61494252873563215</v>
      </c>
      <c r="O23" s="151">
        <f t="shared" si="15"/>
        <v>0.55276381909547734</v>
      </c>
      <c r="P23" s="151">
        <f t="shared" si="15"/>
        <v>0.67621776504297992</v>
      </c>
      <c r="Q23" s="151">
        <f t="shared" si="15"/>
        <v>0.63197026022304836</v>
      </c>
    </row>
    <row r="24" spans="1:17" x14ac:dyDescent="0.2">
      <c r="A24" s="28" t="s">
        <v>236</v>
      </c>
      <c r="B24" s="151">
        <f>B20/B18</f>
        <v>0.31571428571428573</v>
      </c>
      <c r="C24" s="151">
        <f t="shared" ref="C24:J24" si="16">C20/C18</f>
        <v>0.31192660550458717</v>
      </c>
      <c r="D24" s="151">
        <f t="shared" si="16"/>
        <v>0.3168724279835391</v>
      </c>
      <c r="E24" s="151">
        <f t="shared" si="16"/>
        <v>0.31799163179916318</v>
      </c>
      <c r="F24" s="151">
        <f t="shared" si="16"/>
        <v>0.28819444444444442</v>
      </c>
      <c r="G24" s="151">
        <f t="shared" si="16"/>
        <v>0.33971291866028708</v>
      </c>
      <c r="H24" s="151">
        <f t="shared" si="16"/>
        <v>0.29368029739776952</v>
      </c>
      <c r="I24" s="151">
        <f t="shared" si="16"/>
        <v>0.3193717277486911</v>
      </c>
      <c r="J24" s="151">
        <f t="shared" si="16"/>
        <v>0.33898305084745761</v>
      </c>
      <c r="K24" s="151">
        <f>K20/K18</f>
        <v>0.31485587583148561</v>
      </c>
      <c r="L24" s="151">
        <f t="shared" ref="L24:Q24" si="17">L20/L18</f>
        <v>0.3724137931034483</v>
      </c>
      <c r="M24" s="151">
        <f t="shared" si="17"/>
        <v>0.41811846689895471</v>
      </c>
      <c r="N24" s="151">
        <f t="shared" si="17"/>
        <v>0.37643678160919541</v>
      </c>
      <c r="O24" s="151">
        <f t="shared" si="17"/>
        <v>0.44221105527638194</v>
      </c>
      <c r="P24" s="151">
        <f t="shared" si="17"/>
        <v>0.31518624641833809</v>
      </c>
      <c r="Q24" s="151">
        <f t="shared" si="17"/>
        <v>0.36802973977695169</v>
      </c>
    </row>
    <row r="25" spans="1:17" x14ac:dyDescent="0.2">
      <c r="A25" s="56" t="s">
        <v>235</v>
      </c>
      <c r="B25" s="151">
        <f>B21/B18</f>
        <v>0.35571428571428571</v>
      </c>
      <c r="C25" s="151">
        <f t="shared" ref="C25:J25" si="18">C21/C18</f>
        <v>0.3577981651376147</v>
      </c>
      <c r="D25" s="151">
        <f t="shared" si="18"/>
        <v>0.35802469135802467</v>
      </c>
      <c r="E25" s="151">
        <f t="shared" si="18"/>
        <v>0.35146443514644349</v>
      </c>
      <c r="F25" s="151">
        <f t="shared" si="18"/>
        <v>0.39930555555555558</v>
      </c>
      <c r="G25" s="151">
        <f t="shared" si="18"/>
        <v>0.30622009569377989</v>
      </c>
      <c r="H25" s="151">
        <f t="shared" si="18"/>
        <v>0.38661710037174724</v>
      </c>
      <c r="I25" s="151">
        <f t="shared" si="18"/>
        <v>0.34554973821989526</v>
      </c>
      <c r="J25" s="151">
        <f t="shared" si="18"/>
        <v>0.30932203389830509</v>
      </c>
      <c r="K25" s="151">
        <f>K21/K18</f>
        <v>0.35920177383592017</v>
      </c>
      <c r="L25" s="151">
        <f t="shared" ref="L25:Q25" si="19">L21/L18</f>
        <v>0.25172413793103449</v>
      </c>
      <c r="M25" s="151">
        <f t="shared" si="19"/>
        <v>0.156794425087108</v>
      </c>
      <c r="N25" s="151">
        <f t="shared" si="19"/>
        <v>0.23850574712643677</v>
      </c>
      <c r="O25" s="151">
        <f t="shared" si="19"/>
        <v>0.11055276381909548</v>
      </c>
      <c r="P25" s="151">
        <f t="shared" si="19"/>
        <v>0.36103151862464183</v>
      </c>
      <c r="Q25" s="151">
        <f t="shared" si="19"/>
        <v>0.26394052044609667</v>
      </c>
    </row>
    <row r="26" spans="1:17" x14ac:dyDescent="0.2">
      <c r="A26" s="1" t="s">
        <v>311</v>
      </c>
      <c r="B26" s="151">
        <f>B22/B18</f>
        <v>1.2857142857142857E-2</v>
      </c>
      <c r="C26" s="151">
        <f t="shared" ref="C26:J26" si="20">C22/C18</f>
        <v>1.834862385321101E-2</v>
      </c>
      <c r="D26" s="151">
        <f t="shared" si="20"/>
        <v>8.23045267489712E-3</v>
      </c>
      <c r="E26" s="151">
        <f t="shared" si="20"/>
        <v>1.2552301255230125E-2</v>
      </c>
      <c r="F26" s="151">
        <f t="shared" si="20"/>
        <v>2.4305555555555556E-2</v>
      </c>
      <c r="G26" s="151">
        <f t="shared" si="20"/>
        <v>1.4354066985645933E-2</v>
      </c>
      <c r="H26" s="151">
        <f t="shared" si="20"/>
        <v>2.6022304832713755E-2</v>
      </c>
      <c r="I26" s="151">
        <f t="shared" si="20"/>
        <v>1.5706806282722512E-2</v>
      </c>
      <c r="J26" s="151">
        <f t="shared" si="20"/>
        <v>1.2711864406779662E-2</v>
      </c>
      <c r="K26" s="151">
        <f t="shared" ref="K26:Q26" si="21">K22/K18</f>
        <v>1.1086474501108648E-2</v>
      </c>
      <c r="L26" s="151">
        <f t="shared" si="21"/>
        <v>3.4482758620689655E-3</v>
      </c>
      <c r="M26" s="151">
        <f t="shared" si="21"/>
        <v>6.9686411149825784E-3</v>
      </c>
      <c r="N26" s="151">
        <f t="shared" si="21"/>
        <v>8.6206896551724137E-3</v>
      </c>
      <c r="O26" s="151">
        <f t="shared" si="21"/>
        <v>5.0251256281407036E-3</v>
      </c>
      <c r="P26" s="151">
        <f t="shared" si="21"/>
        <v>8.5959885386819486E-3</v>
      </c>
      <c r="Q26" s="151">
        <f t="shared" si="21"/>
        <v>0</v>
      </c>
    </row>
    <row r="27" spans="1:17" ht="20.25" x14ac:dyDescent="0.3">
      <c r="A27" s="115" t="s">
        <v>231</v>
      </c>
    </row>
    <row r="28" spans="1:17" ht="14.25" x14ac:dyDescent="0.2">
      <c r="A28" s="116" t="s">
        <v>238</v>
      </c>
      <c r="B28" s="1">
        <f>SUM(B31:B33)</f>
        <v>1175</v>
      </c>
      <c r="C28" s="1">
        <f t="shared" ref="C28:E28" si="22">SUM(C31:C33)</f>
        <v>426</v>
      </c>
      <c r="D28" s="1">
        <f t="shared" si="22"/>
        <v>397</v>
      </c>
      <c r="E28" s="1">
        <f t="shared" si="22"/>
        <v>352</v>
      </c>
      <c r="F28" s="1">
        <f t="shared" ref="F28:Q28" si="23">SUM(F31:F33)</f>
        <v>326</v>
      </c>
      <c r="G28" s="1">
        <f t="shared" si="23"/>
        <v>322</v>
      </c>
      <c r="H28" s="1">
        <f t="shared" si="23"/>
        <v>382</v>
      </c>
      <c r="I28" s="1">
        <f t="shared" si="23"/>
        <v>315</v>
      </c>
      <c r="J28" s="1">
        <f t="shared" si="23"/>
        <v>338</v>
      </c>
      <c r="K28" s="1">
        <f t="shared" si="23"/>
        <v>436</v>
      </c>
      <c r="L28" s="1">
        <f t="shared" si="23"/>
        <v>351</v>
      </c>
      <c r="M28" s="1">
        <f t="shared" si="23"/>
        <v>379</v>
      </c>
      <c r="N28" s="1">
        <f t="shared" si="23"/>
        <v>351</v>
      </c>
      <c r="O28" s="1">
        <f t="shared" si="23"/>
        <v>344</v>
      </c>
      <c r="P28" s="1">
        <f t="shared" si="23"/>
        <v>356</v>
      </c>
      <c r="Q28" s="1">
        <f t="shared" si="23"/>
        <v>309</v>
      </c>
    </row>
    <row r="29" spans="1:17" ht="14.25" x14ac:dyDescent="0.2">
      <c r="A29" s="117" t="s">
        <v>307</v>
      </c>
      <c r="B29" s="1">
        <f>SUM(B30,B31,B33)</f>
        <v>1664</v>
      </c>
      <c r="C29" s="1">
        <f t="shared" ref="C29:Q29" si="24">SUM(C30,C31,C33)</f>
        <v>620</v>
      </c>
      <c r="D29" s="1">
        <f t="shared" si="24"/>
        <v>561</v>
      </c>
      <c r="E29" s="1">
        <f t="shared" si="24"/>
        <v>483</v>
      </c>
      <c r="F29" s="1">
        <f t="shared" si="24"/>
        <v>428</v>
      </c>
      <c r="G29" s="1">
        <f t="shared" si="24"/>
        <v>420</v>
      </c>
      <c r="H29" s="1">
        <f t="shared" si="24"/>
        <v>518</v>
      </c>
      <c r="I29" s="1">
        <f t="shared" si="24"/>
        <v>402</v>
      </c>
      <c r="J29" s="1">
        <f t="shared" si="24"/>
        <v>433</v>
      </c>
      <c r="K29" s="1">
        <f t="shared" si="24"/>
        <v>588</v>
      </c>
      <c r="L29" s="1">
        <f t="shared" si="24"/>
        <v>482</v>
      </c>
      <c r="M29" s="1">
        <f t="shared" si="24"/>
        <v>505</v>
      </c>
      <c r="N29" s="1">
        <f t="shared" si="24"/>
        <v>485</v>
      </c>
      <c r="O29" s="1">
        <f t="shared" si="24"/>
        <v>459</v>
      </c>
      <c r="P29" s="1">
        <f t="shared" si="24"/>
        <v>475</v>
      </c>
      <c r="Q29" s="1">
        <f t="shared" si="24"/>
        <v>407</v>
      </c>
    </row>
    <row r="30" spans="1:17" ht="14.25" x14ac:dyDescent="0.2">
      <c r="A30" s="116" t="s">
        <v>308</v>
      </c>
      <c r="B30" s="1">
        <f>SUM(C30:E30)</f>
        <v>1160</v>
      </c>
      <c r="C30" s="1">
        <v>421</v>
      </c>
      <c r="D30" s="1">
        <v>395</v>
      </c>
      <c r="E30" s="1">
        <v>344</v>
      </c>
      <c r="F30" s="1">
        <v>323</v>
      </c>
      <c r="G30" s="1">
        <v>319</v>
      </c>
      <c r="H30" s="1">
        <v>381</v>
      </c>
      <c r="I30" s="1">
        <v>314</v>
      </c>
      <c r="J30" s="1">
        <v>332</v>
      </c>
      <c r="K30" s="1">
        <v>431</v>
      </c>
      <c r="L30" s="1">
        <v>347</v>
      </c>
      <c r="M30" s="1">
        <v>374</v>
      </c>
      <c r="N30" s="1">
        <v>349</v>
      </c>
      <c r="O30" s="1">
        <v>344</v>
      </c>
      <c r="P30" s="1">
        <v>354</v>
      </c>
      <c r="Q30" s="1">
        <v>307</v>
      </c>
    </row>
    <row r="31" spans="1:17" ht="14.25" x14ac:dyDescent="0.2">
      <c r="A31" s="117" t="s">
        <v>312</v>
      </c>
      <c r="B31" s="1">
        <f>SUM(C31:E31)</f>
        <v>489</v>
      </c>
      <c r="C31" s="1">
        <v>194</v>
      </c>
      <c r="D31" s="1">
        <v>164</v>
      </c>
      <c r="E31" s="1">
        <v>131</v>
      </c>
      <c r="F31" s="1">
        <v>102</v>
      </c>
      <c r="G31" s="1">
        <v>98</v>
      </c>
      <c r="H31" s="1">
        <v>136</v>
      </c>
      <c r="I31" s="1">
        <v>87</v>
      </c>
      <c r="J31" s="1">
        <v>95</v>
      </c>
      <c r="K31" s="1">
        <v>152</v>
      </c>
      <c r="L31" s="1">
        <v>131</v>
      </c>
      <c r="M31" s="1">
        <v>126</v>
      </c>
      <c r="N31" s="1">
        <v>134</v>
      </c>
      <c r="O31" s="1">
        <v>115</v>
      </c>
      <c r="P31" s="1">
        <v>119</v>
      </c>
      <c r="Q31" s="1">
        <v>98</v>
      </c>
    </row>
    <row r="32" spans="1:17" ht="14.25" x14ac:dyDescent="0.2">
      <c r="A32" s="116" t="s">
        <v>313</v>
      </c>
      <c r="B32" s="1">
        <f>B30-B31</f>
        <v>671</v>
      </c>
      <c r="C32" s="1">
        <f t="shared" ref="C32:Q32" si="25">C30-C31</f>
        <v>227</v>
      </c>
      <c r="D32" s="1">
        <f t="shared" si="25"/>
        <v>231</v>
      </c>
      <c r="E32" s="1">
        <f t="shared" si="25"/>
        <v>213</v>
      </c>
      <c r="F32" s="1">
        <f t="shared" si="25"/>
        <v>221</v>
      </c>
      <c r="G32" s="1">
        <f t="shared" si="25"/>
        <v>221</v>
      </c>
      <c r="H32" s="1">
        <f t="shared" si="25"/>
        <v>245</v>
      </c>
      <c r="I32" s="1">
        <f t="shared" si="25"/>
        <v>227</v>
      </c>
      <c r="J32" s="1">
        <f t="shared" si="25"/>
        <v>237</v>
      </c>
      <c r="K32" s="1">
        <f t="shared" si="25"/>
        <v>279</v>
      </c>
      <c r="L32" s="1">
        <f t="shared" si="25"/>
        <v>216</v>
      </c>
      <c r="M32" s="1">
        <f t="shared" si="25"/>
        <v>248</v>
      </c>
      <c r="N32" s="1">
        <f t="shared" si="25"/>
        <v>215</v>
      </c>
      <c r="O32" s="1">
        <f t="shared" si="25"/>
        <v>229</v>
      </c>
      <c r="P32" s="1">
        <f t="shared" si="25"/>
        <v>235</v>
      </c>
      <c r="Q32" s="1">
        <f t="shared" si="25"/>
        <v>209</v>
      </c>
    </row>
    <row r="33" spans="1:35" ht="14.25" x14ac:dyDescent="0.2">
      <c r="A33" s="117" t="s">
        <v>309</v>
      </c>
      <c r="B33" s="1">
        <f>SUM(C33:E33)</f>
        <v>15</v>
      </c>
      <c r="C33" s="1">
        <v>5</v>
      </c>
      <c r="D33" s="1">
        <v>2</v>
      </c>
      <c r="E33" s="1">
        <v>8</v>
      </c>
      <c r="F33" s="1">
        <v>3</v>
      </c>
      <c r="G33" s="1">
        <v>3</v>
      </c>
      <c r="H33" s="1">
        <v>1</v>
      </c>
      <c r="I33" s="1">
        <v>1</v>
      </c>
      <c r="J33" s="1">
        <v>6</v>
      </c>
      <c r="K33" s="1">
        <v>5</v>
      </c>
      <c r="L33" s="1">
        <v>4</v>
      </c>
      <c r="M33" s="1">
        <v>5</v>
      </c>
      <c r="N33" s="1">
        <v>2</v>
      </c>
      <c r="P33" s="1">
        <v>2</v>
      </c>
      <c r="Q33" s="1">
        <v>2</v>
      </c>
    </row>
    <row r="34" spans="1:35" ht="14.25" x14ac:dyDescent="0.2">
      <c r="A34" s="118" t="s">
        <v>310</v>
      </c>
      <c r="B34" s="151">
        <f>B30/B29</f>
        <v>0.69711538461538458</v>
      </c>
      <c r="C34" s="151">
        <f t="shared" ref="C34:J34" si="26">C30/C29</f>
        <v>0.67903225806451617</v>
      </c>
      <c r="D34" s="151">
        <f t="shared" si="26"/>
        <v>0.70409982174688057</v>
      </c>
      <c r="E34" s="151">
        <f t="shared" si="26"/>
        <v>0.71221532091097306</v>
      </c>
      <c r="F34" s="151">
        <f t="shared" si="26"/>
        <v>0.75467289719626163</v>
      </c>
      <c r="G34" s="151">
        <f t="shared" si="26"/>
        <v>0.75952380952380949</v>
      </c>
      <c r="H34" s="151">
        <f t="shared" si="26"/>
        <v>0.73552123552123549</v>
      </c>
      <c r="I34" s="151">
        <f t="shared" si="26"/>
        <v>0.78109452736318408</v>
      </c>
      <c r="J34" s="151">
        <f t="shared" si="26"/>
        <v>0.76674364896073899</v>
      </c>
      <c r="K34" s="151">
        <f t="shared" ref="K34:Q34" si="27">K30/K29</f>
        <v>0.73299319727891155</v>
      </c>
      <c r="L34" s="151">
        <f t="shared" si="27"/>
        <v>0.71991701244813278</v>
      </c>
      <c r="M34" s="151">
        <f t="shared" si="27"/>
        <v>0.74059405940594059</v>
      </c>
      <c r="N34" s="151">
        <f t="shared" si="27"/>
        <v>0.71958762886597938</v>
      </c>
      <c r="O34" s="151">
        <f t="shared" si="27"/>
        <v>0.74945533769063177</v>
      </c>
      <c r="P34" s="151">
        <f t="shared" si="27"/>
        <v>0.74526315789473685</v>
      </c>
      <c r="Q34" s="151">
        <f t="shared" si="27"/>
        <v>0.75429975429975427</v>
      </c>
    </row>
    <row r="35" spans="1:35" ht="14.25" x14ac:dyDescent="0.2">
      <c r="A35" s="119" t="s">
        <v>236</v>
      </c>
      <c r="B35" s="151">
        <f>B31/B29</f>
        <v>0.29387019230769229</v>
      </c>
      <c r="C35" s="151">
        <f t="shared" ref="C35:J35" si="28">C31/C29</f>
        <v>0.31290322580645163</v>
      </c>
      <c r="D35" s="151">
        <f t="shared" si="28"/>
        <v>0.29233511586452765</v>
      </c>
      <c r="E35" s="151">
        <f t="shared" si="28"/>
        <v>0.27122153209109728</v>
      </c>
      <c r="F35" s="151">
        <f t="shared" si="28"/>
        <v>0.23831775700934579</v>
      </c>
      <c r="G35" s="151">
        <f t="shared" si="28"/>
        <v>0.23333333333333334</v>
      </c>
      <c r="H35" s="151">
        <f t="shared" si="28"/>
        <v>0.26254826254826252</v>
      </c>
      <c r="I35" s="151">
        <f t="shared" si="28"/>
        <v>0.21641791044776118</v>
      </c>
      <c r="J35" s="151">
        <f t="shared" si="28"/>
        <v>0.21939953810623555</v>
      </c>
      <c r="K35" s="151">
        <f>K31/K29</f>
        <v>0.25850340136054423</v>
      </c>
      <c r="L35" s="151">
        <f t="shared" ref="L35:Q35" si="29">L31/L29</f>
        <v>0.27178423236514521</v>
      </c>
      <c r="M35" s="151">
        <f t="shared" si="29"/>
        <v>0.2495049504950495</v>
      </c>
      <c r="N35" s="151">
        <f t="shared" si="29"/>
        <v>0.27628865979381445</v>
      </c>
      <c r="O35" s="151">
        <f t="shared" si="29"/>
        <v>0.25054466230936817</v>
      </c>
      <c r="P35" s="151">
        <f t="shared" si="29"/>
        <v>0.25052631578947371</v>
      </c>
      <c r="Q35" s="151">
        <f t="shared" si="29"/>
        <v>0.24078624078624078</v>
      </c>
    </row>
    <row r="36" spans="1:35" ht="14.25" x14ac:dyDescent="0.2">
      <c r="A36" s="118" t="s">
        <v>235</v>
      </c>
      <c r="B36" s="151">
        <f>B32/B29</f>
        <v>0.40324519230769229</v>
      </c>
      <c r="C36" s="151">
        <f t="shared" ref="C36:J36" si="30">C32/C29</f>
        <v>0.36612903225806454</v>
      </c>
      <c r="D36" s="151">
        <f t="shared" si="30"/>
        <v>0.41176470588235292</v>
      </c>
      <c r="E36" s="151">
        <f t="shared" si="30"/>
        <v>0.44099378881987578</v>
      </c>
      <c r="F36" s="151">
        <f t="shared" si="30"/>
        <v>0.51635514018691586</v>
      </c>
      <c r="G36" s="151">
        <f t="shared" si="30"/>
        <v>0.52619047619047621</v>
      </c>
      <c r="H36" s="151">
        <f t="shared" si="30"/>
        <v>0.47297297297297297</v>
      </c>
      <c r="I36" s="151">
        <f t="shared" si="30"/>
        <v>0.56467661691542292</v>
      </c>
      <c r="J36" s="151">
        <f t="shared" si="30"/>
        <v>0.54734411085450352</v>
      </c>
      <c r="K36" s="151">
        <f>K32/K29</f>
        <v>0.47448979591836737</v>
      </c>
      <c r="L36" s="151">
        <f t="shared" ref="L36:Q36" si="31">L32/L29</f>
        <v>0.44813278008298757</v>
      </c>
      <c r="M36" s="151">
        <f t="shared" si="31"/>
        <v>0.49108910891089108</v>
      </c>
      <c r="N36" s="151">
        <f t="shared" si="31"/>
        <v>0.44329896907216493</v>
      </c>
      <c r="O36" s="151">
        <f t="shared" si="31"/>
        <v>0.4989106753812636</v>
      </c>
      <c r="P36" s="151">
        <f t="shared" si="31"/>
        <v>0.49473684210526314</v>
      </c>
      <c r="Q36" s="151">
        <f t="shared" si="31"/>
        <v>0.51351351351351349</v>
      </c>
      <c r="U36" s="114">
        <v>44500</v>
      </c>
      <c r="V36" s="114">
        <v>44530</v>
      </c>
      <c r="W36" s="114">
        <v>44561</v>
      </c>
      <c r="X36" s="114">
        <v>44592</v>
      </c>
      <c r="Y36" s="114">
        <v>44620</v>
      </c>
      <c r="Z36" s="114">
        <v>44651</v>
      </c>
      <c r="AA36" s="114">
        <v>44681</v>
      </c>
      <c r="AB36" s="114">
        <v>44712</v>
      </c>
      <c r="AC36" s="114">
        <v>44742</v>
      </c>
      <c r="AD36" s="114">
        <v>44773</v>
      </c>
      <c r="AE36" s="114">
        <v>44804</v>
      </c>
      <c r="AF36" s="114">
        <v>44834</v>
      </c>
      <c r="AG36" s="114">
        <v>44865</v>
      </c>
      <c r="AH36" s="114">
        <v>44895</v>
      </c>
      <c r="AI36" s="114">
        <v>44926</v>
      </c>
    </row>
    <row r="37" spans="1:35" ht="14.25" x14ac:dyDescent="0.2">
      <c r="A37" s="119" t="s">
        <v>311</v>
      </c>
      <c r="B37" s="151">
        <f>B33/B29</f>
        <v>9.0144230769230761E-3</v>
      </c>
      <c r="C37" s="151">
        <f t="shared" ref="C37:J37" si="32">C33/C29</f>
        <v>8.0645161290322578E-3</v>
      </c>
      <c r="D37" s="151">
        <f t="shared" si="32"/>
        <v>3.5650623885918001E-3</v>
      </c>
      <c r="E37" s="151">
        <f t="shared" si="32"/>
        <v>1.6563146997929608E-2</v>
      </c>
      <c r="F37" s="151">
        <f t="shared" si="32"/>
        <v>7.0093457943925233E-3</v>
      </c>
      <c r="G37" s="151">
        <f t="shared" si="32"/>
        <v>7.1428571428571426E-3</v>
      </c>
      <c r="H37" s="151">
        <f t="shared" si="32"/>
        <v>1.9305019305019305E-3</v>
      </c>
      <c r="I37" s="151">
        <f t="shared" si="32"/>
        <v>2.4875621890547263E-3</v>
      </c>
      <c r="J37" s="151">
        <f t="shared" si="32"/>
        <v>1.3856812933025405E-2</v>
      </c>
      <c r="K37" s="151">
        <f>K33/K29</f>
        <v>8.5034013605442185E-3</v>
      </c>
      <c r="L37" s="151">
        <f t="shared" ref="L37:Q37" si="33">L33/L29</f>
        <v>8.2987551867219917E-3</v>
      </c>
      <c r="M37" s="151">
        <f t="shared" si="33"/>
        <v>9.9009900990099011E-3</v>
      </c>
      <c r="N37" s="151">
        <f t="shared" si="33"/>
        <v>4.1237113402061857E-3</v>
      </c>
      <c r="O37" s="151">
        <f t="shared" si="33"/>
        <v>0</v>
      </c>
      <c r="P37" s="151">
        <f t="shared" si="33"/>
        <v>4.2105263157894736E-3</v>
      </c>
      <c r="Q37" s="151">
        <f t="shared" si="33"/>
        <v>4.9140049140049139E-3</v>
      </c>
      <c r="U37" s="177">
        <f>C35+C37</f>
        <v>0.32096774193548389</v>
      </c>
      <c r="V37" s="177">
        <f t="shared" ref="V37" si="34">D35+D37</f>
        <v>0.29590017825311943</v>
      </c>
      <c r="W37" s="177">
        <f t="shared" ref="W37" si="35">E35+E37</f>
        <v>0.28778467908902688</v>
      </c>
      <c r="X37" s="177">
        <f t="shared" ref="X37" si="36">F35+F37</f>
        <v>0.24532710280373832</v>
      </c>
      <c r="Y37" s="177">
        <f t="shared" ref="Y37" si="37">G35+G37</f>
        <v>0.24047619047619048</v>
      </c>
      <c r="Z37" s="177">
        <f t="shared" ref="Z37" si="38">H35+H37</f>
        <v>0.26447876447876445</v>
      </c>
      <c r="AA37" s="177">
        <f t="shared" ref="AA37" si="39">I35+I37</f>
        <v>0.2189054726368159</v>
      </c>
      <c r="AB37" s="177">
        <f t="shared" ref="AB37" si="40">J35+J37</f>
        <v>0.23325635103926096</v>
      </c>
      <c r="AC37" s="177">
        <f t="shared" ref="AC37" si="41">K35+K37</f>
        <v>0.26700680272108845</v>
      </c>
      <c r="AD37" s="177">
        <f t="shared" ref="AD37" si="42">L35+L37</f>
        <v>0.28008298755186722</v>
      </c>
      <c r="AE37" s="177">
        <f t="shared" ref="AE37" si="43">M35+M37</f>
        <v>0.25940594059405941</v>
      </c>
      <c r="AF37" s="177">
        <f t="shared" ref="AF37" si="44">N35+N37</f>
        <v>0.28041237113402062</v>
      </c>
      <c r="AG37" s="177">
        <f t="shared" ref="AG37" si="45">O35+O37</f>
        <v>0.25054466230936817</v>
      </c>
      <c r="AH37" s="177">
        <f t="shared" ref="AH37" si="46">P35+P37</f>
        <v>0.25473684210526321</v>
      </c>
      <c r="AI37" s="177">
        <f t="shared" ref="AI37" si="47">Q35+Q37</f>
        <v>0.24570024570024571</v>
      </c>
    </row>
    <row r="38" spans="1:35" ht="20.25" x14ac:dyDescent="0.3">
      <c r="A38" s="115" t="s">
        <v>232</v>
      </c>
    </row>
    <row r="39" spans="1:35" ht="14.25" x14ac:dyDescent="0.2">
      <c r="A39" s="120" t="s">
        <v>238</v>
      </c>
      <c r="B39" s="1">
        <f>SUM(B42:B44)</f>
        <v>5</v>
      </c>
      <c r="C39" s="1">
        <f t="shared" ref="C39:K39" si="48">SUM(C42:C44)</f>
        <v>0</v>
      </c>
      <c r="D39" s="1">
        <f t="shared" si="48"/>
        <v>5</v>
      </c>
      <c r="E39" s="1">
        <f t="shared" si="48"/>
        <v>0</v>
      </c>
      <c r="F39" s="1">
        <f>SUM(F42:F44)</f>
        <v>3</v>
      </c>
      <c r="G39" s="1">
        <f t="shared" si="48"/>
        <v>0</v>
      </c>
      <c r="H39" s="1">
        <f t="shared" si="48"/>
        <v>0</v>
      </c>
      <c r="I39" s="1">
        <f t="shared" si="48"/>
        <v>1</v>
      </c>
      <c r="J39" s="1">
        <f t="shared" si="48"/>
        <v>0</v>
      </c>
      <c r="K39" s="1">
        <f t="shared" si="48"/>
        <v>3</v>
      </c>
      <c r="L39" s="1">
        <f t="shared" ref="L39:Q39" si="49">SUM(L42:L44)</f>
        <v>1</v>
      </c>
      <c r="M39" s="1">
        <f t="shared" si="49"/>
        <v>3</v>
      </c>
      <c r="N39" s="1">
        <f t="shared" si="49"/>
        <v>6</v>
      </c>
      <c r="O39" s="1">
        <f t="shared" si="49"/>
        <v>0</v>
      </c>
      <c r="P39" s="1">
        <f t="shared" si="49"/>
        <v>0</v>
      </c>
      <c r="Q39" s="1">
        <f t="shared" si="49"/>
        <v>1</v>
      </c>
    </row>
    <row r="40" spans="1:35" ht="14.25" x14ac:dyDescent="0.2">
      <c r="A40" s="121" t="s">
        <v>307</v>
      </c>
      <c r="B40" s="1">
        <f>SUM(B41,B42,B44)</f>
        <v>9</v>
      </c>
      <c r="C40" s="1">
        <f t="shared" ref="C40:Q40" si="50">SUM(C41,C42,C44)</f>
        <v>0</v>
      </c>
      <c r="D40" s="1">
        <f>SUM(D41,D42,D44)</f>
        <v>9</v>
      </c>
      <c r="E40" s="1">
        <f t="shared" si="50"/>
        <v>0</v>
      </c>
      <c r="F40" s="1">
        <f t="shared" si="50"/>
        <v>5</v>
      </c>
      <c r="G40" s="1">
        <f t="shared" si="50"/>
        <v>0</v>
      </c>
      <c r="H40" s="1">
        <f t="shared" si="50"/>
        <v>0</v>
      </c>
      <c r="I40" s="1">
        <f t="shared" si="50"/>
        <v>1</v>
      </c>
      <c r="J40" s="1">
        <f t="shared" si="50"/>
        <v>0</v>
      </c>
      <c r="K40" s="1">
        <f t="shared" si="50"/>
        <v>4</v>
      </c>
      <c r="L40" s="1">
        <f t="shared" si="50"/>
        <v>1</v>
      </c>
      <c r="M40" s="1">
        <f t="shared" si="50"/>
        <v>5</v>
      </c>
      <c r="N40" s="1">
        <f t="shared" si="50"/>
        <v>8</v>
      </c>
      <c r="O40" s="1">
        <f t="shared" si="50"/>
        <v>0</v>
      </c>
      <c r="P40" s="1">
        <f t="shared" si="50"/>
        <v>0</v>
      </c>
      <c r="Q40" s="1">
        <f t="shared" si="50"/>
        <v>1</v>
      </c>
    </row>
    <row r="41" spans="1:35" ht="14.25" x14ac:dyDescent="0.2">
      <c r="A41" s="120" t="s">
        <v>308</v>
      </c>
      <c r="B41" s="1">
        <f>SUM(C41:E41)</f>
        <v>4</v>
      </c>
      <c r="D41" s="1">
        <v>4</v>
      </c>
      <c r="F41" s="1">
        <v>3</v>
      </c>
      <c r="I41" s="1">
        <v>1</v>
      </c>
      <c r="K41" s="1">
        <v>3</v>
      </c>
      <c r="L41" s="1">
        <v>1</v>
      </c>
      <c r="M41" s="1">
        <v>3</v>
      </c>
      <c r="N41" s="1">
        <v>5</v>
      </c>
      <c r="Q41" s="1">
        <v>1</v>
      </c>
    </row>
    <row r="42" spans="1:35" ht="14.25" x14ac:dyDescent="0.2">
      <c r="A42" s="121" t="s">
        <v>312</v>
      </c>
      <c r="B42" s="1">
        <f>SUM(C42:E42)</f>
        <v>4</v>
      </c>
      <c r="D42" s="1">
        <v>4</v>
      </c>
      <c r="F42" s="1">
        <v>2</v>
      </c>
      <c r="K42" s="1">
        <v>1</v>
      </c>
      <c r="M42" s="1">
        <v>2</v>
      </c>
      <c r="N42" s="1">
        <v>2</v>
      </c>
    </row>
    <row r="43" spans="1:35" ht="14.25" x14ac:dyDescent="0.2">
      <c r="A43" s="120" t="s">
        <v>313</v>
      </c>
      <c r="B43" s="1">
        <f>B41-B42</f>
        <v>0</v>
      </c>
      <c r="C43" s="1">
        <f t="shared" ref="C43:Q43" si="51">C41-C42</f>
        <v>0</v>
      </c>
      <c r="D43" s="1">
        <f t="shared" si="51"/>
        <v>0</v>
      </c>
      <c r="E43" s="1">
        <f t="shared" si="51"/>
        <v>0</v>
      </c>
      <c r="F43" s="1">
        <f t="shared" si="51"/>
        <v>1</v>
      </c>
      <c r="G43" s="1">
        <f t="shared" si="51"/>
        <v>0</v>
      </c>
      <c r="H43" s="1">
        <f t="shared" si="51"/>
        <v>0</v>
      </c>
      <c r="I43" s="1">
        <f t="shared" si="51"/>
        <v>1</v>
      </c>
      <c r="J43" s="1">
        <f t="shared" si="51"/>
        <v>0</v>
      </c>
      <c r="K43" s="1">
        <f t="shared" si="51"/>
        <v>2</v>
      </c>
      <c r="L43" s="1">
        <f t="shared" si="51"/>
        <v>1</v>
      </c>
      <c r="M43" s="1">
        <f t="shared" si="51"/>
        <v>1</v>
      </c>
      <c r="N43" s="1">
        <f t="shared" si="51"/>
        <v>3</v>
      </c>
      <c r="O43" s="1">
        <f t="shared" si="51"/>
        <v>0</v>
      </c>
      <c r="P43" s="1">
        <f t="shared" si="51"/>
        <v>0</v>
      </c>
      <c r="Q43" s="1">
        <f t="shared" si="51"/>
        <v>1</v>
      </c>
    </row>
    <row r="44" spans="1:35" ht="14.25" x14ac:dyDescent="0.2">
      <c r="A44" s="121" t="s">
        <v>309</v>
      </c>
      <c r="B44" s="1">
        <f>SUM(C44:E44)</f>
        <v>1</v>
      </c>
      <c r="D44" s="1">
        <v>1</v>
      </c>
      <c r="N44" s="1">
        <v>1</v>
      </c>
    </row>
    <row r="45" spans="1:35" ht="14.25" x14ac:dyDescent="0.2">
      <c r="A45" s="120" t="s">
        <v>310</v>
      </c>
      <c r="B45" s="151">
        <f>IFERROR(B41/B40,"")</f>
        <v>0.44444444444444442</v>
      </c>
      <c r="C45" s="151" t="str">
        <f t="shared" ref="C45:J45" si="52">IFERROR(C41/C40,"")</f>
        <v/>
      </c>
      <c r="D45" s="151">
        <f t="shared" si="52"/>
        <v>0.44444444444444442</v>
      </c>
      <c r="E45" s="151" t="str">
        <f t="shared" si="52"/>
        <v/>
      </c>
      <c r="F45" s="151">
        <f t="shared" si="52"/>
        <v>0.6</v>
      </c>
      <c r="G45" s="151" t="str">
        <f t="shared" si="52"/>
        <v/>
      </c>
      <c r="H45" s="151" t="str">
        <f t="shared" si="52"/>
        <v/>
      </c>
      <c r="I45" s="151">
        <f t="shared" si="52"/>
        <v>1</v>
      </c>
      <c r="J45" s="151" t="str">
        <f t="shared" si="52"/>
        <v/>
      </c>
      <c r="K45" s="151">
        <f>IFERROR(K41/K40,"")</f>
        <v>0.75</v>
      </c>
      <c r="L45" s="151">
        <f t="shared" ref="L45:Q45" si="53">IFERROR(L41/L40,"")</f>
        <v>1</v>
      </c>
      <c r="M45" s="151">
        <f t="shared" si="53"/>
        <v>0.6</v>
      </c>
      <c r="N45" s="151">
        <f t="shared" si="53"/>
        <v>0.625</v>
      </c>
      <c r="O45" s="151" t="str">
        <f t="shared" si="53"/>
        <v/>
      </c>
      <c r="P45" s="151" t="str">
        <f t="shared" si="53"/>
        <v/>
      </c>
      <c r="Q45" s="151">
        <f t="shared" si="53"/>
        <v>1</v>
      </c>
    </row>
    <row r="46" spans="1:35" ht="14.25" x14ac:dyDescent="0.2">
      <c r="A46" s="121" t="s">
        <v>236</v>
      </c>
      <c r="B46" s="151">
        <f>IFERROR(B42/B40,"")</f>
        <v>0.44444444444444442</v>
      </c>
      <c r="C46" s="151" t="str">
        <f t="shared" ref="C46:J46" si="54">IFERROR(C42/C40,"")</f>
        <v/>
      </c>
      <c r="D46" s="151">
        <f t="shared" si="54"/>
        <v>0.44444444444444442</v>
      </c>
      <c r="E46" s="151" t="str">
        <f t="shared" si="54"/>
        <v/>
      </c>
      <c r="F46" s="151">
        <f t="shared" si="54"/>
        <v>0.4</v>
      </c>
      <c r="G46" s="151" t="str">
        <f t="shared" si="54"/>
        <v/>
      </c>
      <c r="H46" s="151" t="str">
        <f t="shared" si="54"/>
        <v/>
      </c>
      <c r="I46" s="151">
        <f t="shared" si="54"/>
        <v>0</v>
      </c>
      <c r="J46" s="151" t="str">
        <f t="shared" si="54"/>
        <v/>
      </c>
      <c r="K46" s="151">
        <f>IFERROR(K42/K$40,"")</f>
        <v>0.25</v>
      </c>
      <c r="L46" s="151">
        <f t="shared" ref="L46:Q46" si="55">IFERROR(L42/L$40,"")</f>
        <v>0</v>
      </c>
      <c r="M46" s="151">
        <f t="shared" si="55"/>
        <v>0.4</v>
      </c>
      <c r="N46" s="151">
        <f t="shared" si="55"/>
        <v>0.25</v>
      </c>
      <c r="O46" s="151" t="str">
        <f t="shared" si="55"/>
        <v/>
      </c>
      <c r="P46" s="151" t="str">
        <f t="shared" si="55"/>
        <v/>
      </c>
      <c r="Q46" s="151">
        <f t="shared" si="55"/>
        <v>0</v>
      </c>
    </row>
    <row r="47" spans="1:35" ht="14.25" x14ac:dyDescent="0.2">
      <c r="A47" s="120" t="s">
        <v>235</v>
      </c>
      <c r="B47" s="151">
        <f>IFERROR(B43/B40,"")</f>
        <v>0</v>
      </c>
      <c r="C47" s="151" t="str">
        <f>IFERROR(C43/C40,"")</f>
        <v/>
      </c>
      <c r="D47" s="151">
        <f t="shared" ref="D47:J47" si="56">IFERROR(D43/D40,"")</f>
        <v>0</v>
      </c>
      <c r="E47" s="151" t="str">
        <f t="shared" si="56"/>
        <v/>
      </c>
      <c r="F47" s="151">
        <f t="shared" si="56"/>
        <v>0.2</v>
      </c>
      <c r="G47" s="151" t="str">
        <f t="shared" si="56"/>
        <v/>
      </c>
      <c r="H47" s="151" t="str">
        <f t="shared" si="56"/>
        <v/>
      </c>
      <c r="I47" s="151">
        <f t="shared" si="56"/>
        <v>1</v>
      </c>
      <c r="J47" s="151" t="str">
        <f t="shared" si="56"/>
        <v/>
      </c>
      <c r="K47" s="151">
        <f>IFERROR(K43/K$40,"")</f>
        <v>0.5</v>
      </c>
      <c r="L47" s="151">
        <f t="shared" ref="L47:Q47" si="57">IFERROR(L43/L$40,"")</f>
        <v>1</v>
      </c>
      <c r="M47" s="151">
        <f t="shared" si="57"/>
        <v>0.2</v>
      </c>
      <c r="N47" s="151">
        <f t="shared" si="57"/>
        <v>0.375</v>
      </c>
      <c r="O47" s="151" t="str">
        <f t="shared" si="57"/>
        <v/>
      </c>
      <c r="P47" s="151" t="str">
        <f t="shared" si="57"/>
        <v/>
      </c>
      <c r="Q47" s="151">
        <f t="shared" si="57"/>
        <v>1</v>
      </c>
    </row>
    <row r="48" spans="1:35" ht="14.25" x14ac:dyDescent="0.2">
      <c r="A48" s="121" t="s">
        <v>311</v>
      </c>
      <c r="B48" s="151">
        <f>IFERROR(B44/B40,"")</f>
        <v>0.1111111111111111</v>
      </c>
      <c r="C48" s="151" t="str">
        <f t="shared" ref="C48:J48" si="58">IFERROR(C44/C40,"")</f>
        <v/>
      </c>
      <c r="D48" s="151">
        <f t="shared" si="58"/>
        <v>0.1111111111111111</v>
      </c>
      <c r="E48" s="151" t="str">
        <f t="shared" si="58"/>
        <v/>
      </c>
      <c r="F48" s="151">
        <f t="shared" si="58"/>
        <v>0</v>
      </c>
      <c r="G48" s="151" t="str">
        <f t="shared" si="58"/>
        <v/>
      </c>
      <c r="H48" s="151" t="str">
        <f t="shared" si="58"/>
        <v/>
      </c>
      <c r="I48" s="151">
        <f t="shared" si="58"/>
        <v>0</v>
      </c>
      <c r="J48" s="151" t="str">
        <f t="shared" si="58"/>
        <v/>
      </c>
      <c r="K48" s="151">
        <f>IFERROR(K42/K$40,"")</f>
        <v>0.25</v>
      </c>
      <c r="L48" s="151">
        <f t="shared" ref="L48:Q48" si="59">IFERROR(L42/L$40,"")</f>
        <v>0</v>
      </c>
      <c r="M48" s="151">
        <f t="shared" si="59"/>
        <v>0.4</v>
      </c>
      <c r="N48" s="151">
        <f t="shared" si="59"/>
        <v>0.25</v>
      </c>
      <c r="O48" s="151" t="str">
        <f t="shared" si="59"/>
        <v/>
      </c>
      <c r="P48" s="151" t="str">
        <f t="shared" si="59"/>
        <v/>
      </c>
      <c r="Q48" s="151">
        <f t="shared" si="5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DFC7-064E-456B-B14B-F8A0C24AF167}">
  <dimension ref="A1:Q24"/>
  <sheetViews>
    <sheetView tabSelected="1" workbookViewId="0">
      <selection activeCell="B1" sqref="B1:J6"/>
    </sheetView>
  </sheetViews>
  <sheetFormatPr defaultRowHeight="12.75" x14ac:dyDescent="0.2"/>
  <cols>
    <col min="1" max="1" width="9.140625" style="1"/>
    <col min="2" max="2" width="19.28515625" style="1" customWidth="1"/>
    <col min="3" max="8" width="8" style="1" customWidth="1"/>
    <col min="9" max="10" width="9.140625" style="1"/>
    <col min="11" max="11" width="16" style="1" customWidth="1"/>
    <col min="12" max="16384" width="9.140625" style="1"/>
  </cols>
  <sheetData>
    <row r="1" spans="1:17" x14ac:dyDescent="0.2">
      <c r="B1" s="1" t="s">
        <v>341</v>
      </c>
    </row>
    <row r="2" spans="1:17" ht="13.5" thickBot="1" x14ac:dyDescent="0.25"/>
    <row r="3" spans="1:17" x14ac:dyDescent="0.2">
      <c r="A3" s="201"/>
      <c r="B3" s="200" t="s">
        <v>342</v>
      </c>
      <c r="C3" s="197" t="s">
        <v>345</v>
      </c>
      <c r="D3" s="168"/>
      <c r="E3" s="167" t="s">
        <v>346</v>
      </c>
      <c r="F3" s="168"/>
      <c r="G3" s="167" t="s">
        <v>349</v>
      </c>
      <c r="H3" s="168"/>
      <c r="I3" s="167" t="s">
        <v>350</v>
      </c>
      <c r="J3" s="168"/>
    </row>
    <row r="4" spans="1:17" ht="13.5" thickBot="1" x14ac:dyDescent="0.25">
      <c r="A4" s="201"/>
      <c r="B4" s="202"/>
      <c r="C4" s="198" t="s">
        <v>347</v>
      </c>
      <c r="D4" s="170" t="s">
        <v>348</v>
      </c>
      <c r="E4" s="169" t="s">
        <v>347</v>
      </c>
      <c r="F4" s="170" t="s">
        <v>348</v>
      </c>
      <c r="G4" s="169" t="s">
        <v>347</v>
      </c>
      <c r="H4" s="170" t="s">
        <v>348</v>
      </c>
      <c r="I4" s="169" t="s">
        <v>347</v>
      </c>
      <c r="J4" s="170" t="s">
        <v>348</v>
      </c>
      <c r="N4" s="196" t="s">
        <v>342</v>
      </c>
    </row>
    <row r="5" spans="1:17" x14ac:dyDescent="0.2">
      <c r="B5" s="203" t="s">
        <v>343</v>
      </c>
      <c r="C5" s="173">
        <v>7.6280481250350682E-2</v>
      </c>
      <c r="D5" s="174">
        <v>4.4405102624406778E-2</v>
      </c>
      <c r="E5" s="173">
        <v>4.2774435796863776E-2</v>
      </c>
      <c r="F5" s="174">
        <v>1.6322709457230449E-2</v>
      </c>
      <c r="G5" s="173">
        <v>0.1154432857007217</v>
      </c>
      <c r="H5" s="174">
        <v>9.1963829114920126E-2</v>
      </c>
      <c r="I5" s="173">
        <v>0.4668888618320719</v>
      </c>
      <c r="J5" s="174">
        <v>0.28561639677698913</v>
      </c>
      <c r="N5" s="196"/>
    </row>
    <row r="6" spans="1:17" ht="13.5" thickBot="1" x14ac:dyDescent="0.25">
      <c r="A6" s="201"/>
      <c r="B6" s="166" t="s">
        <v>344</v>
      </c>
      <c r="C6" s="171">
        <v>2.2172949002217295E-3</v>
      </c>
      <c r="D6" s="172">
        <v>7.3909830007390983E-4</v>
      </c>
      <c r="E6" s="175">
        <v>1.3617793917385383E-3</v>
      </c>
      <c r="F6" s="176">
        <v>4.5392646391284613E-4</v>
      </c>
      <c r="G6" s="171">
        <v>2.723867892407218E-3</v>
      </c>
      <c r="H6" s="176">
        <v>2.0429009193054137E-3</v>
      </c>
      <c r="I6" s="175">
        <v>0.2</v>
      </c>
      <c r="J6" s="176" t="s">
        <v>366</v>
      </c>
    </row>
    <row r="7" spans="1:17" x14ac:dyDescent="0.2">
      <c r="B7" s="199"/>
    </row>
    <row r="9" spans="1:17" x14ac:dyDescent="0.2">
      <c r="B9" s="105" t="s">
        <v>354</v>
      </c>
      <c r="L9" s="186" t="s">
        <v>360</v>
      </c>
      <c r="M9" s="186" t="s">
        <v>361</v>
      </c>
    </row>
    <row r="10" spans="1:17" x14ac:dyDescent="0.2">
      <c r="B10" s="179" t="s">
        <v>355</v>
      </c>
      <c r="C10" s="180">
        <v>44470</v>
      </c>
      <c r="D10" s="180">
        <v>44531</v>
      </c>
      <c r="E10" s="180">
        <v>44621</v>
      </c>
      <c r="F10" s="180">
        <v>44713</v>
      </c>
      <c r="G10" s="180">
        <v>44805</v>
      </c>
      <c r="H10" s="180">
        <v>44896</v>
      </c>
      <c r="K10" s="179" t="s">
        <v>206</v>
      </c>
      <c r="L10" s="180">
        <v>44470</v>
      </c>
      <c r="M10" s="180">
        <v>44531</v>
      </c>
      <c r="N10" s="180">
        <v>44621</v>
      </c>
      <c r="O10" s="180">
        <v>44713</v>
      </c>
      <c r="P10" s="180">
        <v>44805</v>
      </c>
      <c r="Q10" s="180">
        <v>44896</v>
      </c>
    </row>
    <row r="11" spans="1:17" x14ac:dyDescent="0.2">
      <c r="B11" s="179" t="s">
        <v>218</v>
      </c>
      <c r="C11" s="178"/>
      <c r="D11" s="178"/>
      <c r="E11" s="178"/>
      <c r="F11" s="178"/>
      <c r="G11" s="178"/>
      <c r="H11" s="178"/>
      <c r="K11" s="179" t="s">
        <v>218</v>
      </c>
      <c r="L11" s="178"/>
      <c r="M11" s="178"/>
      <c r="N11" s="178"/>
      <c r="O11" s="178"/>
      <c r="P11" s="178"/>
      <c r="Q11" s="178"/>
    </row>
    <row r="12" spans="1:17" x14ac:dyDescent="0.2">
      <c r="B12" s="181" t="s">
        <v>352</v>
      </c>
      <c r="C12" s="183">
        <v>0.78400000000000003</v>
      </c>
      <c r="D12" s="183">
        <v>0.87586206896551722</v>
      </c>
      <c r="E12" s="183">
        <v>0.89552238805970152</v>
      </c>
      <c r="F12" s="183">
        <v>0.85</v>
      </c>
      <c r="G12" s="183">
        <v>0.84353741496598644</v>
      </c>
      <c r="H12" s="183">
        <v>0.8928571428571429</v>
      </c>
      <c r="K12" s="189" t="s">
        <v>358</v>
      </c>
      <c r="L12" s="190">
        <f>1-C12</f>
        <v>0.21599999999999997</v>
      </c>
      <c r="M12" s="190">
        <f t="shared" ref="M12:Q12" si="0">1-D12</f>
        <v>0.12413793103448278</v>
      </c>
      <c r="N12" s="190">
        <f t="shared" si="0"/>
        <v>0.10447761194029848</v>
      </c>
      <c r="O12" s="190">
        <f t="shared" si="0"/>
        <v>0.15000000000000002</v>
      </c>
      <c r="P12" s="190">
        <f t="shared" si="0"/>
        <v>0.15646258503401356</v>
      </c>
      <c r="Q12" s="190">
        <f t="shared" si="0"/>
        <v>0.1071428571428571</v>
      </c>
    </row>
    <row r="13" spans="1:17" x14ac:dyDescent="0.2">
      <c r="B13" s="187" t="s">
        <v>356</v>
      </c>
      <c r="C13" s="188">
        <v>0.57599999999999996</v>
      </c>
      <c r="D13" s="188">
        <v>0.77241379310344827</v>
      </c>
      <c r="E13" s="188">
        <v>0.79104477611940294</v>
      </c>
      <c r="F13" s="188">
        <v>0.82644628099173556</v>
      </c>
      <c r="G13" s="188">
        <v>0.5757575757575758</v>
      </c>
      <c r="H13" s="188">
        <v>0.88079470198675491</v>
      </c>
      <c r="K13" s="191" t="s">
        <v>359</v>
      </c>
      <c r="L13" s="192">
        <f>C12-C13</f>
        <v>0.20800000000000007</v>
      </c>
      <c r="M13" s="192">
        <f t="shared" ref="M13:Q13" si="1">D12-D13</f>
        <v>0.10344827586206895</v>
      </c>
      <c r="N13" s="192">
        <f t="shared" si="1"/>
        <v>0.10447761194029859</v>
      </c>
      <c r="O13" s="192">
        <f t="shared" si="1"/>
        <v>2.3553719008264418E-2</v>
      </c>
      <c r="P13" s="192">
        <f t="shared" si="1"/>
        <v>0.26777983920841064</v>
      </c>
      <c r="Q13" s="192">
        <f t="shared" si="1"/>
        <v>1.2062440870387992E-2</v>
      </c>
    </row>
    <row r="14" spans="1:17" x14ac:dyDescent="0.2">
      <c r="B14" s="182" t="s">
        <v>353</v>
      </c>
      <c r="C14" s="185">
        <v>0.216</v>
      </c>
      <c r="D14" s="185">
        <v>0.12413793103448276</v>
      </c>
      <c r="E14" s="185">
        <v>0.1044776119402985</v>
      </c>
      <c r="F14" s="185">
        <v>0.17131050767414405</v>
      </c>
      <c r="G14" s="185">
        <v>0.18548387096774194</v>
      </c>
      <c r="H14" s="185">
        <v>0.11853516240933459</v>
      </c>
      <c r="K14" s="193" t="s">
        <v>362</v>
      </c>
      <c r="L14" s="194">
        <f>SUM(L12:L13)</f>
        <v>0.42400000000000004</v>
      </c>
      <c r="M14" s="194">
        <f t="shared" ref="M14:Q14" si="2">SUM(M12:M13)</f>
        <v>0.22758620689655173</v>
      </c>
      <c r="N14" s="194">
        <f t="shared" si="2"/>
        <v>0.20895522388059706</v>
      </c>
      <c r="O14" s="194">
        <f t="shared" si="2"/>
        <v>0.17355371900826444</v>
      </c>
      <c r="P14" s="194">
        <f t="shared" si="2"/>
        <v>0.4242424242424242</v>
      </c>
      <c r="Q14" s="194">
        <f t="shared" si="2"/>
        <v>0.11920529801324509</v>
      </c>
    </row>
    <row r="15" spans="1:17" x14ac:dyDescent="0.2">
      <c r="B15" s="179" t="s">
        <v>351</v>
      </c>
      <c r="C15" s="184"/>
      <c r="D15" s="184"/>
      <c r="E15" s="184"/>
      <c r="F15" s="184"/>
      <c r="G15" s="184"/>
      <c r="H15" s="184"/>
      <c r="K15" s="179" t="s">
        <v>231</v>
      </c>
      <c r="L15" s="184"/>
      <c r="M15" s="184"/>
      <c r="N15" s="184"/>
      <c r="O15" s="184"/>
      <c r="P15" s="184"/>
      <c r="Q15" s="184"/>
    </row>
    <row r="16" spans="1:17" x14ac:dyDescent="0.2">
      <c r="B16" s="181" t="s">
        <v>352</v>
      </c>
      <c r="C16" s="183">
        <v>0.67903225806451617</v>
      </c>
      <c r="D16" s="183">
        <v>0.71221532091097306</v>
      </c>
      <c r="E16" s="183">
        <v>0.73552123552123549</v>
      </c>
      <c r="F16" s="183">
        <v>0.73299319727891155</v>
      </c>
      <c r="G16" s="183">
        <v>0.71958762886597938</v>
      </c>
      <c r="H16" s="183">
        <v>0.75429975429975427</v>
      </c>
      <c r="K16" s="189" t="s">
        <v>358</v>
      </c>
      <c r="L16" s="190">
        <f>1-C16</f>
        <v>0.32096774193548383</v>
      </c>
      <c r="M16" s="190">
        <f t="shared" ref="M16:Q16" si="3">1-D16</f>
        <v>0.28778467908902694</v>
      </c>
      <c r="N16" s="190">
        <f t="shared" si="3"/>
        <v>0.26447876447876451</v>
      </c>
      <c r="O16" s="190">
        <f t="shared" si="3"/>
        <v>0.26700680272108845</v>
      </c>
      <c r="P16" s="190">
        <f t="shared" si="3"/>
        <v>0.28041237113402062</v>
      </c>
      <c r="Q16" s="190">
        <f t="shared" si="3"/>
        <v>0.24570024570024573</v>
      </c>
    </row>
    <row r="17" spans="2:17" x14ac:dyDescent="0.2">
      <c r="B17" s="187" t="s">
        <v>356</v>
      </c>
      <c r="C17" s="188">
        <v>0.36612903225806454</v>
      </c>
      <c r="D17" s="188">
        <v>0.44099378881987578</v>
      </c>
      <c r="E17" s="188">
        <v>0.47297297297297297</v>
      </c>
      <c r="F17" s="188">
        <v>0.47448979591836737</v>
      </c>
      <c r="G17" s="188">
        <v>0.44329896907216493</v>
      </c>
      <c r="H17" s="188">
        <v>0.51351351351351349</v>
      </c>
      <c r="K17" s="191" t="s">
        <v>359</v>
      </c>
      <c r="L17" s="192">
        <f>C16-C17</f>
        <v>0.31290322580645163</v>
      </c>
      <c r="M17" s="192">
        <f t="shared" ref="M17:Q17" si="4">D16-D17</f>
        <v>0.27122153209109728</v>
      </c>
      <c r="N17" s="192">
        <f t="shared" si="4"/>
        <v>0.26254826254826252</v>
      </c>
      <c r="O17" s="192">
        <f t="shared" si="4"/>
        <v>0.25850340136054417</v>
      </c>
      <c r="P17" s="192">
        <f t="shared" si="4"/>
        <v>0.27628865979381445</v>
      </c>
      <c r="Q17" s="192">
        <f t="shared" si="4"/>
        <v>0.24078624078624078</v>
      </c>
    </row>
    <row r="18" spans="2:17" x14ac:dyDescent="0.2">
      <c r="B18" s="182" t="s">
        <v>353</v>
      </c>
      <c r="C18" s="185">
        <v>0.32096774193548389</v>
      </c>
      <c r="D18" s="185">
        <v>0.28778467908902688</v>
      </c>
      <c r="E18" s="185">
        <v>0.26447876447876445</v>
      </c>
      <c r="F18" s="185">
        <v>0.26700680272108845</v>
      </c>
      <c r="G18" s="185">
        <v>0.28041237113402062</v>
      </c>
      <c r="H18" s="185">
        <v>0.24570024570024571</v>
      </c>
      <c r="K18" s="193" t="s">
        <v>362</v>
      </c>
      <c r="L18" s="194">
        <f>SUM(L16:L17)</f>
        <v>0.63387096774193541</v>
      </c>
      <c r="M18" s="194">
        <f t="shared" ref="M18:Q18" si="5">SUM(M16:M17)</f>
        <v>0.55900621118012417</v>
      </c>
      <c r="N18" s="194">
        <f t="shared" si="5"/>
        <v>0.52702702702702697</v>
      </c>
      <c r="O18" s="194">
        <f t="shared" si="5"/>
        <v>0.52551020408163263</v>
      </c>
      <c r="P18" s="194">
        <f t="shared" si="5"/>
        <v>0.55670103092783507</v>
      </c>
      <c r="Q18" s="194">
        <f t="shared" si="5"/>
        <v>0.48648648648648651</v>
      </c>
    </row>
    <row r="21" spans="2:17" x14ac:dyDescent="0.2">
      <c r="B21" s="195" t="s">
        <v>357</v>
      </c>
    </row>
    <row r="22" spans="2:17" x14ac:dyDescent="0.2">
      <c r="B22" s="1" t="s">
        <v>363</v>
      </c>
    </row>
    <row r="23" spans="2:17" x14ac:dyDescent="0.2">
      <c r="B23" s="1" t="s">
        <v>364</v>
      </c>
    </row>
    <row r="24" spans="2:17" x14ac:dyDescent="0.2">
      <c r="B24" s="1" t="s">
        <v>365</v>
      </c>
    </row>
  </sheetData>
  <mergeCells count="6">
    <mergeCell ref="B3:B4"/>
    <mergeCell ref="C3:D3"/>
    <mergeCell ref="E3:F3"/>
    <mergeCell ref="G3:H3"/>
    <mergeCell ref="I3:J3"/>
    <mergeCell ref="N4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TTD_all data</vt:lpstr>
      <vt:lpstr>TTD_A</vt:lpstr>
      <vt:lpstr>Graph TTD</vt:lpstr>
      <vt:lpstr>Compare Summary</vt:lpstr>
      <vt:lpstr>TTD_databy IT graph</vt:lpstr>
      <vt:lpstr>TTD_databy 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2022-06-10T02:02:17Z</dcterms:created>
  <dcterms:modified xsi:type="dcterms:W3CDTF">2023-03-07T04:48:55Z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IBANK\630062</vt:lpwstr>
  </property>
  <property fmtid="{D5CDD505-2E9C-101B-9397-08002B2CF9AE}" pid="4" name="DLPManualFileClassificationLastModificationDate">
    <vt:lpwstr>1655453191</vt:lpwstr>
  </property>
  <property fmtid="{D5CDD505-2E9C-101B-9397-08002B2CF9AE}" pid="5" name="DLPManualFileClassificationVersion">
    <vt:lpwstr>11.6.100.33</vt:lpwstr>
  </property>
</Properties>
</file>