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hiwatanakoon\OneDrive - Deloitte (O365D)\Documents\"/>
    </mc:Choice>
  </mc:AlternateContent>
  <xr:revisionPtr revIDLastSave="0" documentId="13_ncr:1_{C1821772-4A3C-44DE-897C-E9E3CE183168}" xr6:coauthVersionLast="47" xr6:coauthVersionMax="47" xr10:uidLastSave="{00000000-0000-0000-0000-000000000000}"/>
  <bookViews>
    <workbookView xWindow="-120" yWindow="-120" windowWidth="27645" windowHeight="16440" xr2:uid="{8BE056DB-4B1B-47D2-96EF-2B2F79880397}"/>
  </bookViews>
  <sheets>
    <sheet name="Sheet2" sheetId="2" r:id="rId1"/>
  </sheets>
  <definedNames>
    <definedName name="J">#REF!</definedName>
    <definedName name="K">#REF!</definedName>
    <definedName name="N">#REF!</definedName>
    <definedName name="XTuuTX">Sheet2!$AU$19:$AX$22</definedName>
    <definedName name="XTX">Sheet2!$AU$12:$AX$15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29" i="2" l="1"/>
  <c r="BA28" i="2"/>
  <c r="BA27" i="2"/>
  <c r="BA26" i="2"/>
  <c r="AZ27" i="2"/>
  <c r="AZ28" i="2"/>
  <c r="AZ29" i="2"/>
  <c r="AZ26" i="2"/>
  <c r="BA20" i="2"/>
  <c r="BA21" i="2"/>
  <c r="BA22" i="2"/>
  <c r="BA19" i="2"/>
  <c r="BA13" i="2"/>
  <c r="BA14" i="2"/>
  <c r="BA15" i="2"/>
  <c r="BA12" i="2"/>
  <c r="AZ15" i="2"/>
  <c r="AZ14" i="2"/>
  <c r="AZ13" i="2"/>
  <c r="AZ12" i="2"/>
  <c r="AU12" i="2" a="1"/>
  <c r="AU12" i="2" s="1"/>
  <c r="AU19" i="2" a="1"/>
  <c r="AU19" i="2" s="1"/>
  <c r="AZ19" i="2" l="1"/>
  <c r="AZ21" i="2"/>
  <c r="AZ20" i="2"/>
  <c r="AZ22" i="2"/>
  <c r="U11" i="2" l="1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AR10" i="2" l="1"/>
  <c r="AR11" i="2" s="1"/>
  <c r="AR14" i="2" s="1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11" i="2"/>
  <c r="B210" i="2" l="1"/>
  <c r="S210" i="2" s="1" a="1"/>
  <c r="S210" i="2" s="1"/>
  <c r="B209" i="2"/>
  <c r="S209" i="2" s="1" a="1"/>
  <c r="S209" i="2" s="1"/>
  <c r="B208" i="2"/>
  <c r="S208" i="2" s="1" a="1"/>
  <c r="S208" i="2" s="1"/>
  <c r="B207" i="2"/>
  <c r="S207" i="2" s="1" a="1"/>
  <c r="S207" i="2" s="1"/>
  <c r="B206" i="2"/>
  <c r="S206" i="2" s="1" a="1"/>
  <c r="S206" i="2" s="1"/>
  <c r="B205" i="2"/>
  <c r="S205" i="2" s="1" a="1"/>
  <c r="S205" i="2" s="1"/>
  <c r="B204" i="2"/>
  <c r="S204" i="2" s="1" a="1"/>
  <c r="S204" i="2" s="1"/>
  <c r="B203" i="2"/>
  <c r="S203" i="2" s="1" a="1"/>
  <c r="S203" i="2" s="1"/>
  <c r="B202" i="2"/>
  <c r="S202" i="2" s="1" a="1"/>
  <c r="S202" i="2" s="1"/>
  <c r="B201" i="2"/>
  <c r="S201" i="2" s="1" a="1"/>
  <c r="S201" i="2" s="1"/>
  <c r="B200" i="2"/>
  <c r="S200" i="2" s="1" a="1"/>
  <c r="S200" i="2" s="1"/>
  <c r="B199" i="2"/>
  <c r="S199" i="2" s="1" a="1"/>
  <c r="S199" i="2" s="1"/>
  <c r="B198" i="2"/>
  <c r="S198" i="2" s="1" a="1"/>
  <c r="S198" i="2" s="1"/>
  <c r="B197" i="2"/>
  <c r="S197" i="2" s="1" a="1"/>
  <c r="S197" i="2" s="1"/>
  <c r="B196" i="2"/>
  <c r="S196" i="2" s="1" a="1"/>
  <c r="S196" i="2" s="1"/>
  <c r="B195" i="2"/>
  <c r="S195" i="2" s="1" a="1"/>
  <c r="S195" i="2" s="1"/>
  <c r="B194" i="2"/>
  <c r="S194" i="2" s="1" a="1"/>
  <c r="S194" i="2" s="1"/>
  <c r="B193" i="2"/>
  <c r="S193" i="2" s="1" a="1"/>
  <c r="S193" i="2" s="1"/>
  <c r="B192" i="2"/>
  <c r="S192" i="2" s="1" a="1"/>
  <c r="S192" i="2" s="1"/>
  <c r="B191" i="2"/>
  <c r="S191" i="2" s="1" a="1"/>
  <c r="S191" i="2" s="1"/>
  <c r="B190" i="2"/>
  <c r="S190" i="2" s="1" a="1"/>
  <c r="S190" i="2" s="1"/>
  <c r="B189" i="2"/>
  <c r="S189" i="2" s="1" a="1"/>
  <c r="S189" i="2" s="1"/>
  <c r="B188" i="2"/>
  <c r="S188" i="2" s="1" a="1"/>
  <c r="S188" i="2" s="1"/>
  <c r="B187" i="2"/>
  <c r="S187" i="2" s="1" a="1"/>
  <c r="S187" i="2" s="1"/>
  <c r="B186" i="2"/>
  <c r="S186" i="2" s="1" a="1"/>
  <c r="S186" i="2" s="1"/>
  <c r="B185" i="2"/>
  <c r="S185" i="2" s="1" a="1"/>
  <c r="S185" i="2" s="1"/>
  <c r="B184" i="2"/>
  <c r="S184" i="2" s="1" a="1"/>
  <c r="S184" i="2" s="1"/>
  <c r="B183" i="2"/>
  <c r="S183" i="2" s="1" a="1"/>
  <c r="S183" i="2" s="1"/>
  <c r="B182" i="2"/>
  <c r="S182" i="2" s="1" a="1"/>
  <c r="S182" i="2" s="1"/>
  <c r="B181" i="2"/>
  <c r="S181" i="2" s="1" a="1"/>
  <c r="S181" i="2" s="1"/>
  <c r="B180" i="2"/>
  <c r="S180" i="2" s="1" a="1"/>
  <c r="S180" i="2" s="1"/>
  <c r="B179" i="2"/>
  <c r="S179" i="2" s="1" a="1"/>
  <c r="S179" i="2" s="1"/>
  <c r="B178" i="2"/>
  <c r="S178" i="2" s="1" a="1"/>
  <c r="S178" i="2" s="1"/>
  <c r="B177" i="2"/>
  <c r="S177" i="2" s="1" a="1"/>
  <c r="S177" i="2" s="1"/>
  <c r="B176" i="2"/>
  <c r="S176" i="2" s="1" a="1"/>
  <c r="S176" i="2" s="1"/>
  <c r="B175" i="2"/>
  <c r="S175" i="2" s="1" a="1"/>
  <c r="S175" i="2" s="1"/>
  <c r="B174" i="2"/>
  <c r="S174" i="2" s="1" a="1"/>
  <c r="S174" i="2" s="1"/>
  <c r="B173" i="2"/>
  <c r="S173" i="2" s="1" a="1"/>
  <c r="S173" i="2" s="1"/>
  <c r="B172" i="2"/>
  <c r="S172" i="2" s="1" a="1"/>
  <c r="S172" i="2" s="1"/>
  <c r="B171" i="2"/>
  <c r="S171" i="2" s="1" a="1"/>
  <c r="S171" i="2" s="1"/>
  <c r="B170" i="2"/>
  <c r="S170" i="2" s="1" a="1"/>
  <c r="S170" i="2" s="1"/>
  <c r="B169" i="2"/>
  <c r="S169" i="2" s="1" a="1"/>
  <c r="S169" i="2" s="1"/>
  <c r="B168" i="2"/>
  <c r="S168" i="2" s="1" a="1"/>
  <c r="S168" i="2" s="1"/>
  <c r="B167" i="2"/>
  <c r="S167" i="2" s="1" a="1"/>
  <c r="S167" i="2" s="1"/>
  <c r="B166" i="2"/>
  <c r="S166" i="2" s="1" a="1"/>
  <c r="S166" i="2" s="1"/>
  <c r="B165" i="2"/>
  <c r="S165" i="2" s="1" a="1"/>
  <c r="S165" i="2" s="1"/>
  <c r="B164" i="2"/>
  <c r="S164" i="2" s="1" a="1"/>
  <c r="S164" i="2" s="1"/>
  <c r="B163" i="2"/>
  <c r="S163" i="2" s="1" a="1"/>
  <c r="S163" i="2" s="1"/>
  <c r="B162" i="2"/>
  <c r="S162" i="2" s="1" a="1"/>
  <c r="S162" i="2" s="1"/>
  <c r="B161" i="2"/>
  <c r="S161" i="2" s="1" a="1"/>
  <c r="S161" i="2" s="1"/>
  <c r="B160" i="2"/>
  <c r="S160" i="2" s="1" a="1"/>
  <c r="S160" i="2" s="1"/>
  <c r="B159" i="2"/>
  <c r="S159" i="2" s="1" a="1"/>
  <c r="S159" i="2" s="1"/>
  <c r="B158" i="2"/>
  <c r="S158" i="2" s="1" a="1"/>
  <c r="S158" i="2" s="1"/>
  <c r="B157" i="2"/>
  <c r="S157" i="2" s="1" a="1"/>
  <c r="S157" i="2" s="1"/>
  <c r="B156" i="2"/>
  <c r="S156" i="2" s="1" a="1"/>
  <c r="S156" i="2" s="1"/>
  <c r="B155" i="2"/>
  <c r="S155" i="2" s="1" a="1"/>
  <c r="S155" i="2" s="1"/>
  <c r="B154" i="2"/>
  <c r="S154" i="2" s="1" a="1"/>
  <c r="S154" i="2" s="1"/>
  <c r="B153" i="2"/>
  <c r="S153" i="2" s="1" a="1"/>
  <c r="S153" i="2" s="1"/>
  <c r="B152" i="2"/>
  <c r="S152" i="2" s="1" a="1"/>
  <c r="S152" i="2" s="1"/>
  <c r="B151" i="2"/>
  <c r="S151" i="2" s="1" a="1"/>
  <c r="S151" i="2" s="1"/>
  <c r="B150" i="2"/>
  <c r="S150" i="2" s="1" a="1"/>
  <c r="S150" i="2" s="1"/>
  <c r="B149" i="2"/>
  <c r="S149" i="2" s="1" a="1"/>
  <c r="S149" i="2" s="1"/>
  <c r="B148" i="2"/>
  <c r="S148" i="2" s="1" a="1"/>
  <c r="S148" i="2" s="1"/>
  <c r="B147" i="2"/>
  <c r="S147" i="2" s="1" a="1"/>
  <c r="S147" i="2" s="1"/>
  <c r="B146" i="2"/>
  <c r="S146" i="2" s="1" a="1"/>
  <c r="S146" i="2" s="1"/>
  <c r="B145" i="2"/>
  <c r="S145" i="2" s="1" a="1"/>
  <c r="S145" i="2" s="1"/>
  <c r="B144" i="2"/>
  <c r="S144" i="2" s="1" a="1"/>
  <c r="S144" i="2" s="1"/>
  <c r="B143" i="2"/>
  <c r="S143" i="2" s="1" a="1"/>
  <c r="S143" i="2" s="1"/>
  <c r="B142" i="2"/>
  <c r="S142" i="2" s="1" a="1"/>
  <c r="S142" i="2" s="1"/>
  <c r="B141" i="2"/>
  <c r="S141" i="2" s="1" a="1"/>
  <c r="S141" i="2" s="1"/>
  <c r="B140" i="2"/>
  <c r="S140" i="2" s="1" a="1"/>
  <c r="S140" i="2" s="1"/>
  <c r="B139" i="2"/>
  <c r="S139" i="2" s="1" a="1"/>
  <c r="S139" i="2" s="1"/>
  <c r="B138" i="2"/>
  <c r="S138" i="2" s="1" a="1"/>
  <c r="S138" i="2" s="1"/>
  <c r="B137" i="2"/>
  <c r="S137" i="2" s="1" a="1"/>
  <c r="S137" i="2" s="1"/>
  <c r="B136" i="2"/>
  <c r="S136" i="2" s="1" a="1"/>
  <c r="S136" i="2" s="1"/>
  <c r="B135" i="2"/>
  <c r="S135" i="2" s="1" a="1"/>
  <c r="S135" i="2" s="1"/>
  <c r="B134" i="2"/>
  <c r="S134" i="2" s="1" a="1"/>
  <c r="S134" i="2" s="1"/>
  <c r="B133" i="2"/>
  <c r="S133" i="2" s="1" a="1"/>
  <c r="S133" i="2" s="1"/>
  <c r="B132" i="2"/>
  <c r="S132" i="2" s="1" a="1"/>
  <c r="S132" i="2" s="1"/>
  <c r="B131" i="2"/>
  <c r="S131" i="2" s="1" a="1"/>
  <c r="S131" i="2" s="1"/>
  <c r="B130" i="2"/>
  <c r="S130" i="2" s="1" a="1"/>
  <c r="S130" i="2" s="1"/>
  <c r="B129" i="2"/>
  <c r="S129" i="2" s="1" a="1"/>
  <c r="S129" i="2" s="1"/>
  <c r="B128" i="2"/>
  <c r="S128" i="2" s="1" a="1"/>
  <c r="S128" i="2" s="1"/>
  <c r="B127" i="2"/>
  <c r="S127" i="2" s="1" a="1"/>
  <c r="S127" i="2" s="1"/>
  <c r="B126" i="2"/>
  <c r="S126" i="2" s="1" a="1"/>
  <c r="S126" i="2" s="1"/>
  <c r="B125" i="2"/>
  <c r="S125" i="2" s="1" a="1"/>
  <c r="S125" i="2" s="1"/>
  <c r="B124" i="2"/>
  <c r="S124" i="2" s="1" a="1"/>
  <c r="S124" i="2" s="1"/>
  <c r="B123" i="2"/>
  <c r="S123" i="2" s="1" a="1"/>
  <c r="S123" i="2" s="1"/>
  <c r="B122" i="2"/>
  <c r="S122" i="2" s="1" a="1"/>
  <c r="S122" i="2" s="1"/>
  <c r="B121" i="2"/>
  <c r="S121" i="2" s="1" a="1"/>
  <c r="S121" i="2" s="1"/>
  <c r="B120" i="2"/>
  <c r="S120" i="2" s="1" a="1"/>
  <c r="S120" i="2" s="1"/>
  <c r="B119" i="2"/>
  <c r="S119" i="2" s="1" a="1"/>
  <c r="S119" i="2" s="1"/>
  <c r="B118" i="2"/>
  <c r="S118" i="2" s="1" a="1"/>
  <c r="S118" i="2" s="1"/>
  <c r="B117" i="2"/>
  <c r="S117" i="2" s="1" a="1"/>
  <c r="S117" i="2" s="1"/>
  <c r="B116" i="2"/>
  <c r="S116" i="2" s="1" a="1"/>
  <c r="S116" i="2" s="1"/>
  <c r="B115" i="2"/>
  <c r="S115" i="2" s="1" a="1"/>
  <c r="S115" i="2" s="1"/>
  <c r="B114" i="2"/>
  <c r="S114" i="2" s="1" a="1"/>
  <c r="S114" i="2" s="1"/>
  <c r="B113" i="2"/>
  <c r="S113" i="2" s="1" a="1"/>
  <c r="S113" i="2" s="1"/>
  <c r="B112" i="2"/>
  <c r="S112" i="2" s="1" a="1"/>
  <c r="S112" i="2" s="1"/>
  <c r="B111" i="2"/>
  <c r="S111" i="2" s="1" a="1"/>
  <c r="S111" i="2" s="1"/>
  <c r="B110" i="2"/>
  <c r="S110" i="2" s="1" a="1"/>
  <c r="S110" i="2" s="1"/>
  <c r="B109" i="2"/>
  <c r="S109" i="2" s="1" a="1"/>
  <c r="S109" i="2" s="1"/>
  <c r="B108" i="2"/>
  <c r="S108" i="2" s="1" a="1"/>
  <c r="S108" i="2" s="1"/>
  <c r="B107" i="2"/>
  <c r="S107" i="2" s="1" a="1"/>
  <c r="S107" i="2" s="1"/>
  <c r="B106" i="2"/>
  <c r="S106" i="2" s="1" a="1"/>
  <c r="S106" i="2" s="1"/>
  <c r="B105" i="2"/>
  <c r="S105" i="2" s="1" a="1"/>
  <c r="S105" i="2" s="1"/>
  <c r="B104" i="2"/>
  <c r="S104" i="2" s="1" a="1"/>
  <c r="S104" i="2" s="1"/>
  <c r="B103" i="2"/>
  <c r="S103" i="2" s="1" a="1"/>
  <c r="S103" i="2" s="1"/>
  <c r="B102" i="2"/>
  <c r="S102" i="2" s="1" a="1"/>
  <c r="S102" i="2" s="1"/>
  <c r="B101" i="2"/>
  <c r="S101" i="2" s="1" a="1"/>
  <c r="S101" i="2" s="1"/>
  <c r="B100" i="2"/>
  <c r="S100" i="2" s="1" a="1"/>
  <c r="S100" i="2" s="1"/>
  <c r="B99" i="2"/>
  <c r="S99" i="2" s="1" a="1"/>
  <c r="S99" i="2" s="1"/>
  <c r="B98" i="2"/>
  <c r="S98" i="2" s="1" a="1"/>
  <c r="S98" i="2" s="1"/>
  <c r="B97" i="2"/>
  <c r="S97" i="2" s="1" a="1"/>
  <c r="S97" i="2" s="1"/>
  <c r="B96" i="2"/>
  <c r="S96" i="2" s="1" a="1"/>
  <c r="S96" i="2" s="1"/>
  <c r="B95" i="2"/>
  <c r="S95" i="2" s="1" a="1"/>
  <c r="S95" i="2" s="1"/>
  <c r="B94" i="2"/>
  <c r="S94" i="2" s="1" a="1"/>
  <c r="S94" i="2" s="1"/>
  <c r="B93" i="2"/>
  <c r="S93" i="2" s="1" a="1"/>
  <c r="S93" i="2" s="1"/>
  <c r="B92" i="2"/>
  <c r="S92" i="2" s="1" a="1"/>
  <c r="S92" i="2" s="1"/>
  <c r="B91" i="2"/>
  <c r="S91" i="2" s="1" a="1"/>
  <c r="S91" i="2" s="1"/>
  <c r="B90" i="2"/>
  <c r="S90" i="2" s="1" a="1"/>
  <c r="S90" i="2" s="1"/>
  <c r="B89" i="2"/>
  <c r="S89" i="2" s="1" a="1"/>
  <c r="S89" i="2" s="1"/>
  <c r="B88" i="2"/>
  <c r="S88" i="2" s="1" a="1"/>
  <c r="S88" i="2" s="1"/>
  <c r="B87" i="2"/>
  <c r="S87" i="2" s="1" a="1"/>
  <c r="S87" i="2" s="1"/>
  <c r="B86" i="2"/>
  <c r="S86" i="2" s="1" a="1"/>
  <c r="S86" i="2" s="1"/>
  <c r="B85" i="2"/>
  <c r="S85" i="2" s="1" a="1"/>
  <c r="S85" i="2" s="1"/>
  <c r="B84" i="2"/>
  <c r="S84" i="2" s="1" a="1"/>
  <c r="S84" i="2" s="1"/>
  <c r="B83" i="2"/>
  <c r="S83" i="2" s="1" a="1"/>
  <c r="S83" i="2" s="1"/>
  <c r="B82" i="2"/>
  <c r="S82" i="2" s="1" a="1"/>
  <c r="S82" i="2" s="1"/>
  <c r="B81" i="2"/>
  <c r="S81" i="2" s="1" a="1"/>
  <c r="S81" i="2" s="1"/>
  <c r="B80" i="2"/>
  <c r="S80" i="2" s="1" a="1"/>
  <c r="S80" i="2" s="1"/>
  <c r="B79" i="2"/>
  <c r="S79" i="2" s="1" a="1"/>
  <c r="S79" i="2" s="1"/>
  <c r="B78" i="2"/>
  <c r="S78" i="2" s="1" a="1"/>
  <c r="S78" i="2" s="1"/>
  <c r="B77" i="2"/>
  <c r="S77" i="2" s="1" a="1"/>
  <c r="S77" i="2" s="1"/>
  <c r="B76" i="2"/>
  <c r="S76" i="2" s="1" a="1"/>
  <c r="S76" i="2" s="1"/>
  <c r="B75" i="2"/>
  <c r="S75" i="2" s="1" a="1"/>
  <c r="S75" i="2" s="1"/>
  <c r="B74" i="2"/>
  <c r="S74" i="2" s="1" a="1"/>
  <c r="S74" i="2" s="1"/>
  <c r="B73" i="2"/>
  <c r="S73" i="2" s="1" a="1"/>
  <c r="S73" i="2" s="1"/>
  <c r="B72" i="2"/>
  <c r="S72" i="2" s="1" a="1"/>
  <c r="S72" i="2" s="1"/>
  <c r="B71" i="2"/>
  <c r="S71" i="2" s="1" a="1"/>
  <c r="S71" i="2" s="1"/>
  <c r="B70" i="2"/>
  <c r="S70" i="2" s="1" a="1"/>
  <c r="S70" i="2" s="1"/>
  <c r="B69" i="2"/>
  <c r="S69" i="2" s="1" a="1"/>
  <c r="S69" i="2" s="1"/>
  <c r="B68" i="2"/>
  <c r="S68" i="2" s="1" a="1"/>
  <c r="S68" i="2" s="1"/>
  <c r="B67" i="2"/>
  <c r="S67" i="2" s="1" a="1"/>
  <c r="S67" i="2" s="1"/>
  <c r="B66" i="2"/>
  <c r="S66" i="2" s="1" a="1"/>
  <c r="S66" i="2" s="1"/>
  <c r="B65" i="2"/>
  <c r="S65" i="2" s="1" a="1"/>
  <c r="S65" i="2" s="1"/>
  <c r="B64" i="2"/>
  <c r="S64" i="2" s="1" a="1"/>
  <c r="S64" i="2" s="1"/>
  <c r="B63" i="2"/>
  <c r="S63" i="2" s="1" a="1"/>
  <c r="S63" i="2" s="1"/>
  <c r="B62" i="2"/>
  <c r="S62" i="2" s="1" a="1"/>
  <c r="S62" i="2" s="1"/>
  <c r="B61" i="2"/>
  <c r="S61" i="2" s="1" a="1"/>
  <c r="S61" i="2" s="1"/>
  <c r="B60" i="2"/>
  <c r="S60" i="2" s="1" a="1"/>
  <c r="S60" i="2" s="1"/>
  <c r="B59" i="2"/>
  <c r="S59" i="2" s="1" a="1"/>
  <c r="S59" i="2" s="1"/>
  <c r="B58" i="2"/>
  <c r="S58" i="2" s="1" a="1"/>
  <c r="S58" i="2" s="1"/>
  <c r="B57" i="2"/>
  <c r="S57" i="2" s="1" a="1"/>
  <c r="S57" i="2" s="1"/>
  <c r="B56" i="2"/>
  <c r="S56" i="2" s="1" a="1"/>
  <c r="S56" i="2" s="1"/>
  <c r="B55" i="2"/>
  <c r="S55" i="2" s="1" a="1"/>
  <c r="S55" i="2" s="1"/>
  <c r="B54" i="2"/>
  <c r="S54" i="2" s="1" a="1"/>
  <c r="S54" i="2" s="1"/>
  <c r="B53" i="2"/>
  <c r="S53" i="2" s="1" a="1"/>
  <c r="S53" i="2" s="1"/>
  <c r="B52" i="2"/>
  <c r="S52" i="2" s="1" a="1"/>
  <c r="S52" i="2" s="1"/>
  <c r="B51" i="2"/>
  <c r="S51" i="2" s="1" a="1"/>
  <c r="S51" i="2" s="1"/>
  <c r="B50" i="2"/>
  <c r="S50" i="2" s="1" a="1"/>
  <c r="S50" i="2" s="1"/>
  <c r="B49" i="2"/>
  <c r="S49" i="2" s="1" a="1"/>
  <c r="S49" i="2" s="1"/>
  <c r="B48" i="2"/>
  <c r="S48" i="2" s="1" a="1"/>
  <c r="S48" i="2" s="1"/>
  <c r="B47" i="2"/>
  <c r="S47" i="2" s="1" a="1"/>
  <c r="S47" i="2" s="1"/>
  <c r="B46" i="2"/>
  <c r="S46" i="2" s="1" a="1"/>
  <c r="S46" i="2" s="1"/>
  <c r="B45" i="2"/>
  <c r="S45" i="2" s="1" a="1"/>
  <c r="S45" i="2" s="1"/>
  <c r="B44" i="2"/>
  <c r="S44" i="2" s="1" a="1"/>
  <c r="S44" i="2" s="1"/>
  <c r="B43" i="2"/>
  <c r="S43" i="2" s="1" a="1"/>
  <c r="S43" i="2" s="1"/>
  <c r="B42" i="2"/>
  <c r="S42" i="2" s="1" a="1"/>
  <c r="S42" i="2" s="1"/>
  <c r="B41" i="2"/>
  <c r="S41" i="2" s="1" a="1"/>
  <c r="S41" i="2" s="1"/>
  <c r="B40" i="2"/>
  <c r="S40" i="2" s="1" a="1"/>
  <c r="S40" i="2" s="1"/>
  <c r="B39" i="2"/>
  <c r="S39" i="2" s="1" a="1"/>
  <c r="S39" i="2" s="1"/>
  <c r="B38" i="2"/>
  <c r="S38" i="2" s="1" a="1"/>
  <c r="S38" i="2" s="1"/>
  <c r="B37" i="2"/>
  <c r="S37" i="2" s="1" a="1"/>
  <c r="S37" i="2" s="1"/>
  <c r="B36" i="2"/>
  <c r="S36" i="2" s="1" a="1"/>
  <c r="S36" i="2" s="1"/>
  <c r="B35" i="2"/>
  <c r="S35" i="2" s="1" a="1"/>
  <c r="S35" i="2" s="1"/>
  <c r="B34" i="2"/>
  <c r="S34" i="2" s="1" a="1"/>
  <c r="S34" i="2" s="1"/>
  <c r="B33" i="2"/>
  <c r="S33" i="2" s="1" a="1"/>
  <c r="S33" i="2" s="1"/>
  <c r="B32" i="2"/>
  <c r="S32" i="2" s="1" a="1"/>
  <c r="S32" i="2" s="1"/>
  <c r="B31" i="2"/>
  <c r="S31" i="2" s="1" a="1"/>
  <c r="S31" i="2" s="1"/>
  <c r="B30" i="2"/>
  <c r="S30" i="2" s="1" a="1"/>
  <c r="S30" i="2" s="1"/>
  <c r="B29" i="2"/>
  <c r="S29" i="2" s="1" a="1"/>
  <c r="S29" i="2" s="1"/>
  <c r="B28" i="2"/>
  <c r="S28" i="2" s="1" a="1"/>
  <c r="S28" i="2" s="1"/>
  <c r="B27" i="2"/>
  <c r="S27" i="2" s="1" a="1"/>
  <c r="S27" i="2" s="1"/>
  <c r="B26" i="2"/>
  <c r="S26" i="2" s="1" a="1"/>
  <c r="S26" i="2" s="1"/>
  <c r="B25" i="2"/>
  <c r="S25" i="2" s="1" a="1"/>
  <c r="S25" i="2" s="1"/>
  <c r="B24" i="2"/>
  <c r="S24" i="2" s="1" a="1"/>
  <c r="S24" i="2" s="1"/>
  <c r="B23" i="2"/>
  <c r="S23" i="2" s="1" a="1"/>
  <c r="S23" i="2" s="1"/>
  <c r="B22" i="2"/>
  <c r="S22" i="2" s="1" a="1"/>
  <c r="S22" i="2" s="1"/>
  <c r="B21" i="2"/>
  <c r="S21" i="2" s="1" a="1"/>
  <c r="S21" i="2" s="1"/>
  <c r="B20" i="2"/>
  <c r="S20" i="2" s="1" a="1"/>
  <c r="S20" i="2" s="1"/>
  <c r="B19" i="2"/>
  <c r="S19" i="2" s="1" a="1"/>
  <c r="S19" i="2" s="1"/>
  <c r="B18" i="2"/>
  <c r="S18" i="2" s="1" a="1"/>
  <c r="S18" i="2" s="1"/>
  <c r="B17" i="2"/>
  <c r="S17" i="2" s="1" a="1"/>
  <c r="S17" i="2" s="1"/>
  <c r="B16" i="2"/>
  <c r="S16" i="2" s="1" a="1"/>
  <c r="S16" i="2" s="1"/>
  <c r="B15" i="2"/>
  <c r="S15" i="2" s="1" a="1"/>
  <c r="S15" i="2" s="1"/>
  <c r="B14" i="2"/>
  <c r="S14" i="2" s="1" a="1"/>
  <c r="S14" i="2" s="1"/>
  <c r="B13" i="2"/>
  <c r="S13" i="2" s="1" a="1"/>
  <c r="S13" i="2" s="1"/>
  <c r="B12" i="2"/>
  <c r="S12" i="2" s="1" a="1"/>
  <c r="S12" i="2" s="1"/>
  <c r="B11" i="2"/>
  <c r="V13" i="2" l="1"/>
  <c r="S11" i="2" a="1"/>
  <c r="S11" i="2" s="1"/>
  <c r="V16" i="2" s="1"/>
  <c r="V54" i="2"/>
  <c r="V15" i="2"/>
  <c r="V23" i="2"/>
  <c r="V31" i="2"/>
  <c r="V63" i="2"/>
  <c r="V79" i="2"/>
  <c r="V87" i="2"/>
  <c r="V95" i="2"/>
  <c r="V127" i="2"/>
  <c r="V135" i="2"/>
  <c r="V143" i="2"/>
  <c r="V151" i="2"/>
  <c r="V159" i="2"/>
  <c r="V167" i="2"/>
  <c r="V191" i="2"/>
  <c r="V199" i="2"/>
  <c r="V207" i="2"/>
  <c r="V24" i="2"/>
  <c r="V56" i="2"/>
  <c r="V96" i="2"/>
  <c r="V176" i="2"/>
  <c r="V208" i="2"/>
  <c r="V17" i="2"/>
  <c r="V25" i="2"/>
  <c r="V33" i="2"/>
  <c r="V41" i="2"/>
  <c r="V49" i="2"/>
  <c r="V57" i="2"/>
  <c r="V65" i="2"/>
  <c r="V73" i="2"/>
  <c r="V81" i="2"/>
  <c r="V89" i="2"/>
  <c r="V97" i="2"/>
  <c r="V105" i="2"/>
  <c r="V113" i="2"/>
  <c r="V121" i="2"/>
  <c r="V129" i="2"/>
  <c r="V137" i="2"/>
  <c r="V145" i="2"/>
  <c r="V153" i="2"/>
  <c r="V161" i="2"/>
  <c r="V169" i="2"/>
  <c r="V177" i="2"/>
  <c r="V185" i="2"/>
  <c r="V193" i="2"/>
  <c r="V201" i="2"/>
  <c r="V209" i="2"/>
  <c r="V40" i="2"/>
  <c r="V72" i="2"/>
  <c r="V104" i="2"/>
  <c r="V136" i="2"/>
  <c r="V168" i="2"/>
  <c r="V200" i="2"/>
  <c r="V18" i="2"/>
  <c r="V26" i="2"/>
  <c r="V34" i="2"/>
  <c r="V42" i="2"/>
  <c r="V50" i="2"/>
  <c r="V58" i="2"/>
  <c r="V66" i="2"/>
  <c r="V74" i="2"/>
  <c r="V82" i="2"/>
  <c r="V90" i="2"/>
  <c r="V98" i="2"/>
  <c r="V106" i="2"/>
  <c r="V114" i="2"/>
  <c r="V122" i="2"/>
  <c r="V130" i="2"/>
  <c r="V138" i="2"/>
  <c r="V146" i="2"/>
  <c r="V154" i="2"/>
  <c r="V162" i="2"/>
  <c r="V170" i="2"/>
  <c r="V178" i="2"/>
  <c r="V186" i="2"/>
  <c r="V194" i="2"/>
  <c r="V202" i="2"/>
  <c r="V210" i="2"/>
  <c r="V48" i="2"/>
  <c r="V80" i="2"/>
  <c r="V112" i="2"/>
  <c r="V152" i="2"/>
  <c r="V192" i="2"/>
  <c r="V11" i="2"/>
  <c r="V19" i="2"/>
  <c r="V27" i="2"/>
  <c r="V35" i="2"/>
  <c r="V43" i="2"/>
  <c r="V51" i="2"/>
  <c r="V59" i="2"/>
  <c r="V67" i="2"/>
  <c r="V75" i="2"/>
  <c r="V83" i="2"/>
  <c r="V91" i="2"/>
  <c r="V99" i="2"/>
  <c r="V107" i="2"/>
  <c r="V115" i="2"/>
  <c r="V123" i="2"/>
  <c r="V131" i="2"/>
  <c r="V139" i="2"/>
  <c r="V147" i="2"/>
  <c r="V155" i="2"/>
  <c r="V163" i="2"/>
  <c r="V171" i="2"/>
  <c r="V179" i="2"/>
  <c r="V187" i="2"/>
  <c r="V195" i="2"/>
  <c r="V203" i="2"/>
  <c r="V32" i="2"/>
  <c r="V64" i="2"/>
  <c r="V88" i="2"/>
  <c r="V120" i="2"/>
  <c r="V144" i="2"/>
  <c r="V184" i="2"/>
  <c r="V12" i="2"/>
  <c r="V20" i="2"/>
  <c r="V28" i="2"/>
  <c r="V36" i="2"/>
  <c r="V44" i="2"/>
  <c r="V52" i="2"/>
  <c r="V60" i="2"/>
  <c r="V68" i="2"/>
  <c r="V76" i="2"/>
  <c r="V84" i="2"/>
  <c r="V92" i="2"/>
  <c r="V100" i="2"/>
  <c r="V108" i="2"/>
  <c r="V116" i="2"/>
  <c r="V124" i="2"/>
  <c r="V132" i="2"/>
  <c r="V140" i="2"/>
  <c r="V148" i="2"/>
  <c r="V156" i="2"/>
  <c r="V164" i="2"/>
  <c r="V172" i="2"/>
  <c r="V180" i="2"/>
  <c r="V188" i="2"/>
  <c r="V196" i="2"/>
  <c r="V204" i="2"/>
  <c r="V29" i="2"/>
  <c r="V45" i="2"/>
  <c r="V53" i="2"/>
  <c r="V61" i="2"/>
  <c r="V69" i="2"/>
  <c r="V77" i="2"/>
  <c r="V85" i="2"/>
  <c r="V93" i="2"/>
  <c r="V101" i="2"/>
  <c r="V109" i="2"/>
  <c r="V117" i="2"/>
  <c r="V125" i="2"/>
  <c r="V133" i="2"/>
  <c r="V141" i="2"/>
  <c r="V149" i="2"/>
  <c r="V157" i="2"/>
  <c r="V165" i="2"/>
  <c r="V173" i="2"/>
  <c r="V181" i="2"/>
  <c r="V189" i="2"/>
  <c r="V197" i="2"/>
  <c r="V205" i="2"/>
  <c r="V21" i="2"/>
  <c r="V14" i="2"/>
  <c r="V30" i="2"/>
  <c r="V46" i="2"/>
  <c r="V62" i="2"/>
  <c r="V78" i="2"/>
  <c r="V86" i="2"/>
  <c r="V94" i="2"/>
  <c r="V102" i="2"/>
  <c r="V110" i="2"/>
  <c r="V118" i="2"/>
  <c r="V126" i="2"/>
  <c r="V134" i="2"/>
  <c r="V142" i="2"/>
  <c r="V150" i="2"/>
  <c r="V158" i="2"/>
  <c r="V166" i="2"/>
  <c r="V174" i="2"/>
  <c r="V182" i="2"/>
  <c r="V190" i="2"/>
  <c r="V198" i="2"/>
  <c r="V206" i="2"/>
  <c r="V160" i="2" l="1"/>
  <c r="V183" i="2"/>
  <c r="V119" i="2"/>
  <c r="V55" i="2"/>
  <c r="V38" i="2"/>
  <c r="V128" i="2"/>
  <c r="V175" i="2"/>
  <c r="V111" i="2"/>
  <c r="V47" i="2"/>
  <c r="V22" i="2"/>
  <c r="V103" i="2"/>
  <c r="V39" i="2"/>
  <c r="V37" i="2"/>
  <c r="V71" i="2"/>
  <c r="V7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<sst xmlns="http://schemas.openxmlformats.org/spreadsheetml/2006/main" count="96" uniqueCount="58">
  <si>
    <t>Data</t>
  </si>
  <si>
    <t>i</t>
  </si>
  <si>
    <t>x1</t>
  </si>
  <si>
    <t>x2</t>
  </si>
  <si>
    <t>x3</t>
  </si>
  <si>
    <t>y</t>
  </si>
  <si>
    <t>สูตร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</si>
  <si>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</si>
  <si>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</si>
  <si>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</si>
  <si>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</si>
  <si>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</si>
  <si>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</si>
  <si>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</si>
  <si>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</si>
  <si>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</si>
  <si>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</si>
  <si>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</si>
  <si>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</si>
  <si>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</si>
  <si>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</si>
  <si>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</si>
  <si>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</si>
  <si>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</si>
  <si>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</si>
  <si>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</si>
  <si>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</si>
  <si>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</si>
  <si>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</si>
  <si>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</si>
  <si>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</si>
  <si>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</si>
  <si>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</si>
  <si>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</si>
  <si>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</si>
  <si>
    <t>p-value</t>
  </si>
  <si>
    <t>alpha</t>
  </si>
  <si>
    <t>x0</t>
  </si>
  <si>
    <t>y_hat</t>
  </si>
  <si>
    <t>u_hat_sq</t>
  </si>
  <si>
    <t>Detection</t>
  </si>
  <si>
    <t>(1) Graphical</t>
  </si>
  <si>
    <t>(2) BP Test</t>
  </si>
  <si>
    <t>p</t>
  </si>
  <si>
    <t>Predicted p</t>
  </si>
  <si>
    <t>Theta</t>
  </si>
  <si>
    <t>Reject H0 of Homoscedasticity?</t>
  </si>
  <si>
    <t>Heteroscedasticity</t>
  </si>
  <si>
    <t>Remedy</t>
  </si>
  <si>
    <t>Robust standard errors</t>
  </si>
  <si>
    <t>XTuuTX</t>
  </si>
  <si>
    <t>XTX</t>
  </si>
  <si>
    <t>u_hat</t>
  </si>
  <si>
    <t>OLS SE</t>
  </si>
  <si>
    <t>Robust SE</t>
  </si>
  <si>
    <t>Check</t>
  </si>
  <si>
    <t>Higher than OLS?</t>
  </si>
  <si>
    <t>ไฟล์นี้เป็นตัวอย่างประกอบคำอธิบายการทดสอบ Heteroscedasticity 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</si>
</sst>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2" borderId="0" xfId="0" applyFont="1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Sheet2!$U$10</c:f>
              <c:strCache>
                <c:ptCount val="1"/>
                <c:pt idx="0">
                  <c:v>u_hat_sq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Sheet2!$S$11:$S$210</c:f>
              <c:numCache>
                <c:formatCode>General</c:formatCode>
                <c:ptCount val="200"/>
                <c:pt idx="0">
                  <c:v>8.3159954981896878</c:v>
                </c:pt>
                <c:pt idx="1">
                  <c:v>8.8893973303185625</c:v>
                </c:pt>
                <c:pt idx="2">
                  <c:v>4.0175701305539331</c:v>
                </c:pt>
                <c:pt idx="3">
                  <c:v>5.9862672873627716</c:v>
                </c:pt>
                <c:pt idx="4">
                  <c:v>4.684975632510981</c:v>
                </c:pt>
                <c:pt idx="5">
                  <c:v>9.589922156842988</c:v>
                </c:pt>
                <c:pt idx="6">
                  <c:v>10.228967020007467</c:v>
                </c:pt>
                <c:pt idx="7">
                  <c:v>8.7698519184008408</c:v>
                </c:pt>
                <c:pt idx="8">
                  <c:v>7.034972393094411</c:v>
                </c:pt>
                <c:pt idx="9">
                  <c:v>9.7253207193062625</c:v>
                </c:pt>
                <c:pt idx="10">
                  <c:v>8.3981084901411815</c:v>
                </c:pt>
                <c:pt idx="11">
                  <c:v>5.4263445231399743</c:v>
                </c:pt>
                <c:pt idx="12">
                  <c:v>9.5841519456005724</c:v>
                </c:pt>
                <c:pt idx="13">
                  <c:v>2.8520528182373921</c:v>
                </c:pt>
                <c:pt idx="14">
                  <c:v>6.724543600235207</c:v>
                </c:pt>
                <c:pt idx="15">
                  <c:v>8.5153889156437117</c:v>
                </c:pt>
                <c:pt idx="16">
                  <c:v>6.5784078504003407</c:v>
                </c:pt>
                <c:pt idx="17">
                  <c:v>6.1941076319521375</c:v>
                </c:pt>
                <c:pt idx="18">
                  <c:v>6.6138920833802697</c:v>
                </c:pt>
                <c:pt idx="19">
                  <c:v>7.9465035353389588</c:v>
                </c:pt>
                <c:pt idx="20">
                  <c:v>6.0502182530350774</c:v>
                </c:pt>
                <c:pt idx="21">
                  <c:v>7.9718808932593621</c:v>
                </c:pt>
                <c:pt idx="22">
                  <c:v>7.3001079301386902</c:v>
                </c:pt>
                <c:pt idx="23">
                  <c:v>11.050402083666739</c:v>
                </c:pt>
                <c:pt idx="24">
                  <c:v>7.987518961861797</c:v>
                </c:pt>
                <c:pt idx="25">
                  <c:v>10.631747509118227</c:v>
                </c:pt>
                <c:pt idx="26">
                  <c:v>9.7210776970571473</c:v>
                </c:pt>
                <c:pt idx="27">
                  <c:v>2.6874385822491513</c:v>
                </c:pt>
                <c:pt idx="28">
                  <c:v>8.8600080633301097</c:v>
                </c:pt>
                <c:pt idx="29">
                  <c:v>5.3596210428294047</c:v>
                </c:pt>
                <c:pt idx="30">
                  <c:v>6.8586289097948914</c:v>
                </c:pt>
                <c:pt idx="31">
                  <c:v>6.4752669025892535</c:v>
                </c:pt>
                <c:pt idx="32">
                  <c:v>6.2768945204287085</c:v>
                </c:pt>
                <c:pt idx="33">
                  <c:v>7.4907624847822873</c:v>
                </c:pt>
                <c:pt idx="34">
                  <c:v>4.4116367233954064</c:v>
                </c:pt>
                <c:pt idx="35">
                  <c:v>7.3854205784677882</c:v>
                </c:pt>
                <c:pt idx="36">
                  <c:v>5.6475075857043127</c:v>
                </c:pt>
                <c:pt idx="37">
                  <c:v>6.1494190428176818</c:v>
                </c:pt>
                <c:pt idx="38">
                  <c:v>7.9662979363987168</c:v>
                </c:pt>
                <c:pt idx="39">
                  <c:v>6.9424023150797645</c:v>
                </c:pt>
                <c:pt idx="40">
                  <c:v>6.5879116942910336</c:v>
                </c:pt>
                <c:pt idx="41">
                  <c:v>8.5904956451452659</c:v>
                </c:pt>
                <c:pt idx="42">
                  <c:v>7.7408426720046268</c:v>
                </c:pt>
                <c:pt idx="43">
                  <c:v>4.7190632605184675</c:v>
                </c:pt>
                <c:pt idx="44">
                  <c:v>9.2303809076310372</c:v>
                </c:pt>
                <c:pt idx="45">
                  <c:v>9.3682184270839741</c:v>
                </c:pt>
                <c:pt idx="46">
                  <c:v>4.0499503409106108</c:v>
                </c:pt>
                <c:pt idx="47">
                  <c:v>5.1016126406771161</c:v>
                </c:pt>
                <c:pt idx="48">
                  <c:v>8.2713853496996048</c:v>
                </c:pt>
                <c:pt idx="49">
                  <c:v>7.9253083145638454</c:v>
                </c:pt>
                <c:pt idx="50">
                  <c:v>9.031165347152097</c:v>
                </c:pt>
                <c:pt idx="51">
                  <c:v>4.0577409427188726</c:v>
                </c:pt>
                <c:pt idx="52">
                  <c:v>8.1194965845154172</c:v>
                </c:pt>
                <c:pt idx="53">
                  <c:v>6.2540532356986294</c:v>
                </c:pt>
                <c:pt idx="54">
                  <c:v>11.865526380363796</c:v>
                </c:pt>
                <c:pt idx="55">
                  <c:v>7.9033616503226387</c:v>
                </c:pt>
                <c:pt idx="56">
                  <c:v>6.8020318376524518</c:v>
                </c:pt>
                <c:pt idx="57">
                  <c:v>8.1765494263800598</c:v>
                </c:pt>
                <c:pt idx="58">
                  <c:v>4.0905015382745349</c:v>
                </c:pt>
                <c:pt idx="59">
                  <c:v>8.589917098656537</c:v>
                </c:pt>
                <c:pt idx="60">
                  <c:v>8.8152408838498566</c:v>
                </c:pt>
                <c:pt idx="61">
                  <c:v>9.6493578655050314</c:v>
                </c:pt>
                <c:pt idx="62">
                  <c:v>9.7599363081565507</c:v>
                </c:pt>
                <c:pt idx="63">
                  <c:v>7.7079826883779301</c:v>
                </c:pt>
                <c:pt idx="64">
                  <c:v>5.7178922273738158</c:v>
                </c:pt>
                <c:pt idx="65">
                  <c:v>8.1534614031153225</c:v>
                </c:pt>
                <c:pt idx="66">
                  <c:v>8.0868013830692629</c:v>
                </c:pt>
                <c:pt idx="67">
                  <c:v>6.0703119675873856</c:v>
                </c:pt>
                <c:pt idx="68">
                  <c:v>6.4132369129158722</c:v>
                </c:pt>
                <c:pt idx="69">
                  <c:v>7.4372241473300731</c:v>
                </c:pt>
                <c:pt idx="70">
                  <c:v>7.1751726536830667</c:v>
                </c:pt>
                <c:pt idx="71">
                  <c:v>8.560927599130963</c:v>
                </c:pt>
                <c:pt idx="72">
                  <c:v>4.0432645169346566</c:v>
                </c:pt>
                <c:pt idx="73">
                  <c:v>8.7104571360713035</c:v>
                </c:pt>
                <c:pt idx="74">
                  <c:v>7.9859859929534229</c:v>
                </c:pt>
                <c:pt idx="75">
                  <c:v>9.3106590426782638</c:v>
                </c:pt>
                <c:pt idx="76">
                  <c:v>8.8575420505827012</c:v>
                </c:pt>
                <c:pt idx="77">
                  <c:v>8.8379501491516432</c:v>
                </c:pt>
                <c:pt idx="78">
                  <c:v>7.4478478176981611</c:v>
                </c:pt>
                <c:pt idx="79">
                  <c:v>10.942049293527717</c:v>
                </c:pt>
                <c:pt idx="80">
                  <c:v>9.7189724554278492</c:v>
                </c:pt>
                <c:pt idx="81">
                  <c:v>10.266646663251032</c:v>
                </c:pt>
                <c:pt idx="82">
                  <c:v>6.8774313707415597</c:v>
                </c:pt>
                <c:pt idx="83">
                  <c:v>9.529286466190257</c:v>
                </c:pt>
                <c:pt idx="84">
                  <c:v>7.7053126489381434</c:v>
                </c:pt>
                <c:pt idx="85">
                  <c:v>12.036466135046235</c:v>
                </c:pt>
                <c:pt idx="86">
                  <c:v>8.9204622159807023</c:v>
                </c:pt>
                <c:pt idx="87">
                  <c:v>8.8043431185752947</c:v>
                </c:pt>
                <c:pt idx="88">
                  <c:v>6.5732399088326137</c:v>
                </c:pt>
                <c:pt idx="89">
                  <c:v>5.5204826243176326</c:v>
                </c:pt>
                <c:pt idx="90">
                  <c:v>5.0350271682728511</c:v>
                </c:pt>
                <c:pt idx="91">
                  <c:v>10.400777162787515</c:v>
                </c:pt>
                <c:pt idx="92">
                  <c:v>9.9854487486501853</c:v>
                </c:pt>
                <c:pt idx="93">
                  <c:v>10.187704309390247</c:v>
                </c:pt>
                <c:pt idx="94">
                  <c:v>9.2397850439364575</c:v>
                </c:pt>
                <c:pt idx="95">
                  <c:v>7.7820534212965891</c:v>
                </c:pt>
                <c:pt idx="96">
                  <c:v>8.6904174622909451</c:v>
                </c:pt>
                <c:pt idx="97">
                  <c:v>9.6916287385880402</c:v>
                </c:pt>
                <c:pt idx="98">
                  <c:v>11.351949642967076</c:v>
                </c:pt>
                <c:pt idx="99">
                  <c:v>8.122211084629793</c:v>
                </c:pt>
                <c:pt idx="100">
                  <c:v>5.8331994448144524</c:v>
                </c:pt>
                <c:pt idx="101">
                  <c:v>8.7184680704409274</c:v>
                </c:pt>
                <c:pt idx="102">
                  <c:v>7.4595948702298172</c:v>
                </c:pt>
                <c:pt idx="103">
                  <c:v>4.7331192682929037</c:v>
                </c:pt>
                <c:pt idx="104">
                  <c:v>9.3170851986346737</c:v>
                </c:pt>
                <c:pt idx="105">
                  <c:v>6.1788480335899854</c:v>
                </c:pt>
                <c:pt idx="106">
                  <c:v>6.1635860872117778</c:v>
                </c:pt>
                <c:pt idx="107">
                  <c:v>10.374965016322864</c:v>
                </c:pt>
                <c:pt idx="108">
                  <c:v>8.8625328387432631</c:v>
                </c:pt>
                <c:pt idx="109">
                  <c:v>8.0608597867121805</c:v>
                </c:pt>
                <c:pt idx="110">
                  <c:v>7.9396318045193146</c:v>
                </c:pt>
                <c:pt idx="111">
                  <c:v>5.4074854199120672</c:v>
                </c:pt>
                <c:pt idx="112">
                  <c:v>9.1806261570100993</c:v>
                </c:pt>
                <c:pt idx="113">
                  <c:v>9.7529773904474748</c:v>
                </c:pt>
                <c:pt idx="114">
                  <c:v>10.703123088820062</c:v>
                </c:pt>
                <c:pt idx="115">
                  <c:v>5.9955256014588096</c:v>
                </c:pt>
                <c:pt idx="116">
                  <c:v>10.595768637125044</c:v>
                </c:pt>
                <c:pt idx="117">
                  <c:v>8.0293581773021465</c:v>
                </c:pt>
                <c:pt idx="118">
                  <c:v>10.648348274023345</c:v>
                </c:pt>
                <c:pt idx="119">
                  <c:v>9.025588670460662</c:v>
                </c:pt>
                <c:pt idx="120">
                  <c:v>10.71455539045434</c:v>
                </c:pt>
                <c:pt idx="121">
                  <c:v>11.388876392111976</c:v>
                </c:pt>
                <c:pt idx="122">
                  <c:v>4.4328781019397407</c:v>
                </c:pt>
                <c:pt idx="123">
                  <c:v>8.4552434976520701</c:v>
                </c:pt>
                <c:pt idx="124">
                  <c:v>8.2175756852907185</c:v>
                </c:pt>
                <c:pt idx="125">
                  <c:v>7.3269881250617486</c:v>
                </c:pt>
                <c:pt idx="126">
                  <c:v>9.7223589917604869</c:v>
                </c:pt>
                <c:pt idx="127">
                  <c:v>11.419777562885457</c:v>
                </c:pt>
                <c:pt idx="128">
                  <c:v>4.3962375339174331</c:v>
                </c:pt>
                <c:pt idx="129">
                  <c:v>7.7665388004262947</c:v>
                </c:pt>
                <c:pt idx="130">
                  <c:v>3.3269093380321775</c:v>
                </c:pt>
                <c:pt idx="131">
                  <c:v>12.928974906360637</c:v>
                </c:pt>
                <c:pt idx="132">
                  <c:v>8.1660697718890987</c:v>
                </c:pt>
                <c:pt idx="133">
                  <c:v>11.694334136855625</c:v>
                </c:pt>
                <c:pt idx="134">
                  <c:v>5.0234326020012059</c:v>
                </c:pt>
                <c:pt idx="135">
                  <c:v>10.299247399671493</c:v>
                </c:pt>
                <c:pt idx="136">
                  <c:v>5.2620508235432046</c:v>
                </c:pt>
                <c:pt idx="137">
                  <c:v>6.779150633662395</c:v>
                </c:pt>
                <c:pt idx="138">
                  <c:v>12.253144045074425</c:v>
                </c:pt>
                <c:pt idx="139">
                  <c:v>7.3117874210496412</c:v>
                </c:pt>
                <c:pt idx="140">
                  <c:v>6.0151511821211558</c:v>
                </c:pt>
                <c:pt idx="141">
                  <c:v>9.0294194671115537</c:v>
                </c:pt>
                <c:pt idx="142">
                  <c:v>8.3650676565117088</c:v>
                </c:pt>
                <c:pt idx="143">
                  <c:v>8.0703508029595756</c:v>
                </c:pt>
                <c:pt idx="144">
                  <c:v>8.0961583712095919</c:v>
                </c:pt>
                <c:pt idx="145">
                  <c:v>10.413490165531005</c:v>
                </c:pt>
                <c:pt idx="146">
                  <c:v>11.732665889796607</c:v>
                </c:pt>
                <c:pt idx="147">
                  <c:v>3.8386417191086144</c:v>
                </c:pt>
                <c:pt idx="148">
                  <c:v>6.8361314557986494</c:v>
                </c:pt>
                <c:pt idx="149">
                  <c:v>7.0403953709600362</c:v>
                </c:pt>
                <c:pt idx="150">
                  <c:v>8.8234513258950713</c:v>
                </c:pt>
                <c:pt idx="151">
                  <c:v>5.6068510614340603</c:v>
                </c:pt>
                <c:pt idx="152">
                  <c:v>6.9892969852657858</c:v>
                </c:pt>
                <c:pt idx="153">
                  <c:v>5.8499119509798412</c:v>
                </c:pt>
                <c:pt idx="154">
                  <c:v>10.614072336828073</c:v>
                </c:pt>
                <c:pt idx="155">
                  <c:v>4.1275780909263569</c:v>
                </c:pt>
                <c:pt idx="156">
                  <c:v>7.179434158399232</c:v>
                </c:pt>
                <c:pt idx="157">
                  <c:v>6.8879507148322592</c:v>
                </c:pt>
                <c:pt idx="158">
                  <c:v>8.4101680103995236</c:v>
                </c:pt>
                <c:pt idx="159">
                  <c:v>9.7808808440866333</c:v>
                </c:pt>
                <c:pt idx="160">
                  <c:v>7.1704403177510407</c:v>
                </c:pt>
                <c:pt idx="161">
                  <c:v>9.4571947577985984</c:v>
                </c:pt>
                <c:pt idx="162">
                  <c:v>6.3830806642138018</c:v>
                </c:pt>
                <c:pt idx="163">
                  <c:v>4.0407674720245357</c:v>
                </c:pt>
                <c:pt idx="164">
                  <c:v>9.5671412661554811</c:v>
                </c:pt>
                <c:pt idx="165">
                  <c:v>6.9030358478190017</c:v>
                </c:pt>
                <c:pt idx="166">
                  <c:v>7.2739958422107405</c:v>
                </c:pt>
                <c:pt idx="167">
                  <c:v>5.2527512883553822</c:v>
                </c:pt>
                <c:pt idx="168">
                  <c:v>7.818347090378829</c:v>
                </c:pt>
                <c:pt idx="169">
                  <c:v>6.5510967302105687</c:v>
                </c:pt>
                <c:pt idx="170">
                  <c:v>9.2370937504398594</c:v>
                </c:pt>
                <c:pt idx="171">
                  <c:v>10.903635612690984</c:v>
                </c:pt>
                <c:pt idx="172">
                  <c:v>5.1108010136770492</c:v>
                </c:pt>
                <c:pt idx="173">
                  <c:v>3.8512807435552423</c:v>
                </c:pt>
                <c:pt idx="174">
                  <c:v>6.3516073118345613</c:v>
                </c:pt>
                <c:pt idx="175">
                  <c:v>7.8361335562434462</c:v>
                </c:pt>
                <c:pt idx="176">
                  <c:v>11.405589920508932</c:v>
                </c:pt>
                <c:pt idx="177">
                  <c:v>5.0364280418325009</c:v>
                </c:pt>
                <c:pt idx="178">
                  <c:v>4.02490767204924</c:v>
                </c:pt>
                <c:pt idx="179">
                  <c:v>6.8804617773593932</c:v>
                </c:pt>
                <c:pt idx="180">
                  <c:v>10.554184911148653</c:v>
                </c:pt>
                <c:pt idx="181">
                  <c:v>8.0438008849727609</c:v>
                </c:pt>
                <c:pt idx="182">
                  <c:v>6.357898232299009</c:v>
                </c:pt>
                <c:pt idx="183">
                  <c:v>5.5205350530342416</c:v>
                </c:pt>
                <c:pt idx="184">
                  <c:v>10.54999453786953</c:v>
                </c:pt>
                <c:pt idx="185">
                  <c:v>8.9555717812861957</c:v>
                </c:pt>
                <c:pt idx="186">
                  <c:v>6.8440150715293342</c:v>
                </c:pt>
                <c:pt idx="187">
                  <c:v>8.8542161621724151</c:v>
                </c:pt>
                <c:pt idx="188">
                  <c:v>6.9303986396696349</c:v>
                </c:pt>
                <c:pt idx="189">
                  <c:v>9.6397306920515113</c:v>
                </c:pt>
                <c:pt idx="190">
                  <c:v>6.9506824108973948</c:v>
                </c:pt>
                <c:pt idx="191">
                  <c:v>12.807872756992266</c:v>
                </c:pt>
                <c:pt idx="192">
                  <c:v>7.4556241205598468</c:v>
                </c:pt>
                <c:pt idx="193">
                  <c:v>6.4377595707978532</c:v>
                </c:pt>
                <c:pt idx="194">
                  <c:v>8.4459390626780149</c:v>
                </c:pt>
                <c:pt idx="195">
                  <c:v>10.107948780634725</c:v>
                </c:pt>
                <c:pt idx="196">
                  <c:v>4.1308847631019985</c:v>
                </c:pt>
                <c:pt idx="197">
                  <c:v>7.054949229056092</c:v>
                </c:pt>
                <c:pt idx="198">
                  <c:v>5.6010564416356488</c:v>
                </c:pt>
                <c:pt idx="199">
                  <c:v>9.5988744922328255</c:v>
                </c:pt>
              </c:numCache>
            </c:numRef>
          </c:xVal>
          <c:yVal>
            <c:numRef>
              <c:f>Sheet2!$U$11:$U$210</c:f>
              <c:numCache>
                <c:formatCode>General</c:formatCode>
                <c:ptCount val="200"/>
                <c:pt idx="0">
                  <c:v>2.1975861820698737</c:v>
                </c:pt>
                <c:pt idx="1">
                  <c:v>1.2437124818394369</c:v>
                </c:pt>
                <c:pt idx="2">
                  <c:v>4.6006178628687486</c:v>
                </c:pt>
                <c:pt idx="3">
                  <c:v>11.789439398834761</c:v>
                </c:pt>
                <c:pt idx="4">
                  <c:v>34.064440833144495</c:v>
                </c:pt>
                <c:pt idx="5">
                  <c:v>1.7375742470301399</c:v>
                </c:pt>
                <c:pt idx="6">
                  <c:v>14.996453443711829</c:v>
                </c:pt>
                <c:pt idx="7">
                  <c:v>0.30558421442367711</c:v>
                </c:pt>
                <c:pt idx="8">
                  <c:v>4.8009614986983165</c:v>
                </c:pt>
                <c:pt idx="9">
                  <c:v>1.5681111187775802</c:v>
                </c:pt>
                <c:pt idx="10">
                  <c:v>0.31382049601411977</c:v>
                </c:pt>
                <c:pt idx="11">
                  <c:v>1.664973844346328</c:v>
                </c:pt>
                <c:pt idx="12">
                  <c:v>1.5469522319183651</c:v>
                </c:pt>
                <c:pt idx="13">
                  <c:v>1.0447533988436666</c:v>
                </c:pt>
                <c:pt idx="14">
                  <c:v>1.1242585079128655</c:v>
                </c:pt>
                <c:pt idx="15">
                  <c:v>1.2535919455604339</c:v>
                </c:pt>
                <c:pt idx="16">
                  <c:v>3.41980633960365E-3</c:v>
                </c:pt>
                <c:pt idx="17">
                  <c:v>1.3439291146241956</c:v>
                </c:pt>
                <c:pt idx="18">
                  <c:v>0.89735453714147173</c:v>
                </c:pt>
                <c:pt idx="19">
                  <c:v>2.1067512392866967</c:v>
                </c:pt>
                <c:pt idx="20">
                  <c:v>1.5437979595161853</c:v>
                </c:pt>
                <c:pt idx="21">
                  <c:v>4.7076420950151583</c:v>
                </c:pt>
                <c:pt idx="22">
                  <c:v>0.568834027812123</c:v>
                </c:pt>
                <c:pt idx="23">
                  <c:v>6.5944466877230763</c:v>
                </c:pt>
                <c:pt idx="24">
                  <c:v>3.8796810669407551E-2</c:v>
                </c:pt>
                <c:pt idx="25">
                  <c:v>0.69262837163154733</c:v>
                </c:pt>
                <c:pt idx="26">
                  <c:v>3.80537079599019E-2</c:v>
                </c:pt>
                <c:pt idx="27">
                  <c:v>0.50686219031618052</c:v>
                </c:pt>
                <c:pt idx="28">
                  <c:v>0.3976179897067641</c:v>
                </c:pt>
                <c:pt idx="29">
                  <c:v>0.28150665923341545</c:v>
                </c:pt>
                <c:pt idx="30">
                  <c:v>3.746654130630083E-3</c:v>
                </c:pt>
                <c:pt idx="31">
                  <c:v>7.2629857102008713E-2</c:v>
                </c:pt>
                <c:pt idx="32">
                  <c:v>1.4071640948426927</c:v>
                </c:pt>
                <c:pt idx="33">
                  <c:v>0.28632033971636039</c:v>
                </c:pt>
                <c:pt idx="34">
                  <c:v>1.3805348615188249</c:v>
                </c:pt>
                <c:pt idx="35">
                  <c:v>6.320917906118515</c:v>
                </c:pt>
                <c:pt idx="36">
                  <c:v>0.5501467594738666</c:v>
                </c:pt>
                <c:pt idx="37">
                  <c:v>111.26647554843974</c:v>
                </c:pt>
                <c:pt idx="38">
                  <c:v>0.14583397941784101</c:v>
                </c:pt>
                <c:pt idx="39">
                  <c:v>1.7177897000993594</c:v>
                </c:pt>
                <c:pt idx="40">
                  <c:v>0.11922219642549275</c:v>
                </c:pt>
                <c:pt idx="41">
                  <c:v>2.3185110169306094E-3</c:v>
                </c:pt>
                <c:pt idx="42">
                  <c:v>1.6269608323933988</c:v>
                </c:pt>
                <c:pt idx="43">
                  <c:v>0.44070863818233358</c:v>
                </c:pt>
                <c:pt idx="44">
                  <c:v>8.7487909714595027</c:v>
                </c:pt>
                <c:pt idx="45">
                  <c:v>1.575494037399197E-3</c:v>
                </c:pt>
                <c:pt idx="46">
                  <c:v>1.9113225954331199</c:v>
                </c:pt>
                <c:pt idx="47">
                  <c:v>0.79535992673869471</c:v>
                </c:pt>
                <c:pt idx="48">
                  <c:v>0.98697636017591128</c:v>
                </c:pt>
                <c:pt idx="49">
                  <c:v>0.89195158691420295</c:v>
                </c:pt>
                <c:pt idx="50">
                  <c:v>0.94398941295509109</c:v>
                </c:pt>
                <c:pt idx="51">
                  <c:v>0.12390555503021557</c:v>
                </c:pt>
                <c:pt idx="52">
                  <c:v>1.0361932433582204</c:v>
                </c:pt>
                <c:pt idx="53">
                  <c:v>0.15999509573841625</c:v>
                </c:pt>
                <c:pt idx="54">
                  <c:v>1.1326748357425021E-3</c:v>
                </c:pt>
                <c:pt idx="55">
                  <c:v>1.0523887034703703</c:v>
                </c:pt>
                <c:pt idx="56">
                  <c:v>0.14326687029831453</c:v>
                </c:pt>
                <c:pt idx="57">
                  <c:v>1.4637267354388752</c:v>
                </c:pt>
                <c:pt idx="58">
                  <c:v>0.92945827146150772</c:v>
                </c:pt>
                <c:pt idx="59">
                  <c:v>1.7807991575258812</c:v>
                </c:pt>
                <c:pt idx="60">
                  <c:v>0.54168608859154821</c:v>
                </c:pt>
                <c:pt idx="61">
                  <c:v>0.46074879806246061</c:v>
                </c:pt>
                <c:pt idx="62">
                  <c:v>0.61572397747471541</c:v>
                </c:pt>
                <c:pt idx="63">
                  <c:v>1.8348697443687263</c:v>
                </c:pt>
                <c:pt idx="64">
                  <c:v>1.8089138961492275</c:v>
                </c:pt>
                <c:pt idx="65">
                  <c:v>1.2605008479380182</c:v>
                </c:pt>
                <c:pt idx="66">
                  <c:v>4.6598208341969931</c:v>
                </c:pt>
                <c:pt idx="67">
                  <c:v>6.2741319116858705E-3</c:v>
                </c:pt>
                <c:pt idx="68">
                  <c:v>6.5389884641491494E-2</c:v>
                </c:pt>
                <c:pt idx="69">
                  <c:v>0.20723909326270087</c:v>
                </c:pt>
                <c:pt idx="70">
                  <c:v>0.28330393500848555</c:v>
                </c:pt>
                <c:pt idx="71">
                  <c:v>1.1656197861425179E-4</c:v>
                </c:pt>
                <c:pt idx="72">
                  <c:v>0.19290075365248677</c:v>
                </c:pt>
                <c:pt idx="73">
                  <c:v>4.8148622258228718E-2</c:v>
                </c:pt>
                <c:pt idx="74">
                  <c:v>0.21465803780847056</c:v>
                </c:pt>
                <c:pt idx="75">
                  <c:v>0.11113545106733248</c:v>
                </c:pt>
                <c:pt idx="76">
                  <c:v>0.56010122251651184</c:v>
                </c:pt>
                <c:pt idx="77">
                  <c:v>1.52692492223406</c:v>
                </c:pt>
                <c:pt idx="78">
                  <c:v>0.58465069671076919</c:v>
                </c:pt>
                <c:pt idx="79">
                  <c:v>1.211484883864689</c:v>
                </c:pt>
                <c:pt idx="80">
                  <c:v>0.14546357323468492</c:v>
                </c:pt>
                <c:pt idx="81">
                  <c:v>2.0823865241541815E-2</c:v>
                </c:pt>
                <c:pt idx="82">
                  <c:v>5.1566413697711581E-2</c:v>
                </c:pt>
                <c:pt idx="83">
                  <c:v>1.8047576082982328</c:v>
                </c:pt>
                <c:pt idx="84">
                  <c:v>1.9418572095422084</c:v>
                </c:pt>
                <c:pt idx="85">
                  <c:v>0.28180162879588666</c:v>
                </c:pt>
                <c:pt idx="86">
                  <c:v>7.6034896501100784</c:v>
                </c:pt>
                <c:pt idx="87">
                  <c:v>0.13018703945138918</c:v>
                </c:pt>
                <c:pt idx="88">
                  <c:v>1.9045402335656264E-3</c:v>
                </c:pt>
                <c:pt idx="89">
                  <c:v>1.1463634836072505</c:v>
                </c:pt>
                <c:pt idx="90">
                  <c:v>2.1485636448461101</c:v>
                </c:pt>
                <c:pt idx="91">
                  <c:v>0.47808912128349451</c:v>
                </c:pt>
                <c:pt idx="92">
                  <c:v>0.37186807223937407</c:v>
                </c:pt>
                <c:pt idx="93">
                  <c:v>0.21524437817751052</c:v>
                </c:pt>
                <c:pt idx="94">
                  <c:v>1.0600492772142638</c:v>
                </c:pt>
                <c:pt idx="95">
                  <c:v>0.12274717052708047</c:v>
                </c:pt>
                <c:pt idx="96">
                  <c:v>0.92139970732786702</c:v>
                </c:pt>
                <c:pt idx="97">
                  <c:v>0.91615372333974843</c:v>
                </c:pt>
                <c:pt idx="98">
                  <c:v>1.5596498995142194</c:v>
                </c:pt>
                <c:pt idx="99">
                  <c:v>0.29639343694527831</c:v>
                </c:pt>
                <c:pt idx="100">
                  <c:v>0.15057706467467044</c:v>
                </c:pt>
                <c:pt idx="101">
                  <c:v>1.9436013678677615</c:v>
                </c:pt>
                <c:pt idx="102">
                  <c:v>0.81205846007905735</c:v>
                </c:pt>
                <c:pt idx="103">
                  <c:v>1.1286040646273316</c:v>
                </c:pt>
                <c:pt idx="104">
                  <c:v>0.4029640240013273</c:v>
                </c:pt>
                <c:pt idx="105">
                  <c:v>0.65364441515756255</c:v>
                </c:pt>
                <c:pt idx="106">
                  <c:v>5.3692444848256193E-2</c:v>
                </c:pt>
                <c:pt idx="107">
                  <c:v>0.73337728429637561</c:v>
                </c:pt>
                <c:pt idx="108">
                  <c:v>4.5196828086164077E-2</c:v>
                </c:pt>
                <c:pt idx="109">
                  <c:v>8.9957353364484016E-2</c:v>
                </c:pt>
                <c:pt idx="110">
                  <c:v>0.75660625890733546</c:v>
                </c:pt>
                <c:pt idx="111">
                  <c:v>2.3941724165476422E-2</c:v>
                </c:pt>
                <c:pt idx="112">
                  <c:v>0.82396063910228123</c:v>
                </c:pt>
                <c:pt idx="113">
                  <c:v>16.496395319463289</c:v>
                </c:pt>
                <c:pt idx="114">
                  <c:v>4.4091047258106899</c:v>
                </c:pt>
                <c:pt idx="115">
                  <c:v>1.8704628725073955</c:v>
                </c:pt>
                <c:pt idx="116">
                  <c:v>5.1325702632410186</c:v>
                </c:pt>
                <c:pt idx="117">
                  <c:v>0.87673389044684436</c:v>
                </c:pt>
                <c:pt idx="118">
                  <c:v>0.76547051161689006</c:v>
                </c:pt>
                <c:pt idx="119">
                  <c:v>1.0667999042887379</c:v>
                </c:pt>
                <c:pt idx="120">
                  <c:v>2.1195478147488039E-3</c:v>
                </c:pt>
                <c:pt idx="121">
                  <c:v>1.2932767972604313</c:v>
                </c:pt>
                <c:pt idx="122">
                  <c:v>9.0501218889542123</c:v>
                </c:pt>
                <c:pt idx="123">
                  <c:v>0.56350110770944417</c:v>
                </c:pt>
                <c:pt idx="124">
                  <c:v>1.1999298076957339</c:v>
                </c:pt>
                <c:pt idx="125">
                  <c:v>0.51643372643516117</c:v>
                </c:pt>
                <c:pt idx="126">
                  <c:v>1.2814327403744492</c:v>
                </c:pt>
                <c:pt idx="127">
                  <c:v>7.259832000917571E-2</c:v>
                </c:pt>
                <c:pt idx="128">
                  <c:v>0.26190442143309811</c:v>
                </c:pt>
                <c:pt idx="129">
                  <c:v>1.2617111715121931</c:v>
                </c:pt>
                <c:pt idx="130">
                  <c:v>2.0776808203038906</c:v>
                </c:pt>
                <c:pt idx="131">
                  <c:v>0.18664007031901644</c:v>
                </c:pt>
                <c:pt idx="132">
                  <c:v>6.3564946253406971E-4</c:v>
                </c:pt>
                <c:pt idx="133">
                  <c:v>0.24797449320491563</c:v>
                </c:pt>
                <c:pt idx="134">
                  <c:v>1.494492331731926E-2</c:v>
                </c:pt>
                <c:pt idx="135">
                  <c:v>6.6080698910727378</c:v>
                </c:pt>
                <c:pt idx="136">
                  <c:v>5.1037244083301264E-2</c:v>
                </c:pt>
                <c:pt idx="137">
                  <c:v>1.7147724441827541</c:v>
                </c:pt>
                <c:pt idx="138">
                  <c:v>0.8610871245797701</c:v>
                </c:pt>
                <c:pt idx="139">
                  <c:v>0.62632900429894744</c:v>
                </c:pt>
                <c:pt idx="140">
                  <c:v>0.44986524159795827</c:v>
                </c:pt>
                <c:pt idx="141">
                  <c:v>0.77644728352260806</c:v>
                </c:pt>
                <c:pt idx="142">
                  <c:v>0.41544860587786009</c:v>
                </c:pt>
                <c:pt idx="143">
                  <c:v>0.25089775191489488</c:v>
                </c:pt>
                <c:pt idx="144">
                  <c:v>0.90798097263193578</c:v>
                </c:pt>
                <c:pt idx="145">
                  <c:v>1.7864922751217542</c:v>
                </c:pt>
                <c:pt idx="146">
                  <c:v>0.24894802836230179</c:v>
                </c:pt>
                <c:pt idx="147">
                  <c:v>1.9721155871539608</c:v>
                </c:pt>
                <c:pt idx="148">
                  <c:v>1.5073877900723105</c:v>
                </c:pt>
                <c:pt idx="149">
                  <c:v>0.43822710012457472</c:v>
                </c:pt>
                <c:pt idx="150">
                  <c:v>0.35924146228273496</c:v>
                </c:pt>
                <c:pt idx="151">
                  <c:v>4.6829795469684221</c:v>
                </c:pt>
                <c:pt idx="152">
                  <c:v>0.33909245998340892</c:v>
                </c:pt>
                <c:pt idx="153">
                  <c:v>1.5531436646489092</c:v>
                </c:pt>
                <c:pt idx="154">
                  <c:v>0.62571933308162886</c:v>
                </c:pt>
                <c:pt idx="155">
                  <c:v>1.0883362455669205</c:v>
                </c:pt>
                <c:pt idx="156">
                  <c:v>9.2835998977713816E-3</c:v>
                </c:pt>
                <c:pt idx="157">
                  <c:v>1.8115468405769599</c:v>
                </c:pt>
                <c:pt idx="158">
                  <c:v>22.755553477311256</c:v>
                </c:pt>
                <c:pt idx="159">
                  <c:v>7.0228363203286986E-2</c:v>
                </c:pt>
                <c:pt idx="160">
                  <c:v>0.21886306779397141</c:v>
                </c:pt>
                <c:pt idx="161">
                  <c:v>1.9576233547606892E-2</c:v>
                </c:pt>
                <c:pt idx="162">
                  <c:v>0.68541535959641553</c:v>
                </c:pt>
                <c:pt idx="163">
                  <c:v>0.25149698116959451</c:v>
                </c:pt>
                <c:pt idx="164">
                  <c:v>1.8371549036696346</c:v>
                </c:pt>
                <c:pt idx="165">
                  <c:v>1.03301880592038</c:v>
                </c:pt>
                <c:pt idx="166">
                  <c:v>5.1171261028789328</c:v>
                </c:pt>
                <c:pt idx="167">
                  <c:v>44.353175328894174</c:v>
                </c:pt>
                <c:pt idx="168">
                  <c:v>1.189890342911446</c:v>
                </c:pt>
                <c:pt idx="169">
                  <c:v>1.9001269623129888</c:v>
                </c:pt>
                <c:pt idx="170">
                  <c:v>27.519929760210861</c:v>
                </c:pt>
                <c:pt idx="171">
                  <c:v>1.1289354096018072</c:v>
                </c:pt>
                <c:pt idx="172">
                  <c:v>1.3641678061036235</c:v>
                </c:pt>
                <c:pt idx="173">
                  <c:v>0.44550971300734266</c:v>
                </c:pt>
                <c:pt idx="174">
                  <c:v>1.337462572504549</c:v>
                </c:pt>
                <c:pt idx="175">
                  <c:v>1.6323240384413691</c:v>
                </c:pt>
                <c:pt idx="176">
                  <c:v>1.3925479719700409</c:v>
                </c:pt>
                <c:pt idx="177">
                  <c:v>1.6400228782419599</c:v>
                </c:pt>
                <c:pt idx="178">
                  <c:v>0.35058806847024188</c:v>
                </c:pt>
                <c:pt idx="179">
                  <c:v>2.2010935653160611E-2</c:v>
                </c:pt>
                <c:pt idx="180">
                  <c:v>0.66771853974363304</c:v>
                </c:pt>
                <c:pt idx="181">
                  <c:v>0.53669486668546562</c:v>
                </c:pt>
                <c:pt idx="182">
                  <c:v>0.43644761117487813</c:v>
                </c:pt>
                <c:pt idx="183">
                  <c:v>0.387484744298419</c:v>
                </c:pt>
                <c:pt idx="184">
                  <c:v>0.35291994246288577</c:v>
                </c:pt>
                <c:pt idx="185">
                  <c:v>1.6953269784766702</c:v>
                </c:pt>
                <c:pt idx="186">
                  <c:v>8.5181669033372547</c:v>
                </c:pt>
                <c:pt idx="187">
                  <c:v>0.26160839639040667</c:v>
                </c:pt>
                <c:pt idx="188">
                  <c:v>1.6712603147786254</c:v>
                </c:pt>
                <c:pt idx="189">
                  <c:v>2.513505273819178E-2</c:v>
                </c:pt>
                <c:pt idx="190">
                  <c:v>1.1140645474071735</c:v>
                </c:pt>
                <c:pt idx="191">
                  <c:v>0.9092071155465592</c:v>
                </c:pt>
                <c:pt idx="192">
                  <c:v>3.03548804528215</c:v>
                </c:pt>
                <c:pt idx="193">
                  <c:v>5.6916414673775453</c:v>
                </c:pt>
                <c:pt idx="194">
                  <c:v>0.47421399586280777</c:v>
                </c:pt>
                <c:pt idx="195">
                  <c:v>0.77668181833822247</c:v>
                </c:pt>
                <c:pt idx="196">
                  <c:v>1.0654583325945992E-4</c:v>
                </c:pt>
                <c:pt idx="197">
                  <c:v>1.2201633547884534</c:v>
                </c:pt>
                <c:pt idx="198">
                  <c:v>0.69072603341339178</c:v>
                </c:pt>
                <c:pt idx="199">
                  <c:v>0.37036369326986601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99-4075-ACA5-F39F7925B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1023424"/>
        <c:axId val="1346879936"/>
      </c:scatterChart>
      <c:valAx>
        <c:axId val="110102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y_hat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879936"/>
        <c:crosses val="autoZero"/>
        <c:crossBetween val="midCat"/>
      </c:valAx>
      <c:valAx>
        <c:axId val="134687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u_hat_sq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02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9</xdr:row>
      <xdr:rowOff>0</xdr:rowOff>
    </xdr:from>
    <xdr:to>
      <xdr:col>30</xdr:col>
      <xdr:colOff>304800</xdr:colOff>
      <xdr:row>23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E729D1-72E7-47D2-8EAA-E9CFE5C5F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116CE8-4608-42EC-8A7C-01801719737C}" name="tblData3" displayName="tblData3" ref="A10:F210" totalsRowShown="0" headerRowDxfId="6">
  <autoFilter ref="A10:F210" xr:uid="{80116CE8-4608-42EC-8A7C-01801719737C}"/>
  <tableColumns count="6">
    <tableColumn id="1" xr3:uid="{2010D6EE-885C-4C83-AD81-61604CB73453}" name="i"/>
    <tableColumn id="2" xr3:uid="{05D97B92-FD04-40B5-A42F-A0FC45E4372D}" name="x0" dataDxfId="5">
      <calculatedColumnFormula>1</calculatedColumnFormula>
    </tableColumn>
    <tableColumn id="3" xr3:uid="{36820246-70A1-4CC4-B60A-1FADD52745E1}" name="x1"/>
    <tableColumn id="4" xr3:uid="{D63AF441-DE63-4A21-B9D9-784596C7A5D6}" name="x2"/>
    <tableColumn id="5" xr3:uid="{D660D8CA-1A82-484F-A078-E0194F27B52B}" name="x3"/>
    <tableColumn id="6" xr3:uid="{61EC9BF4-B709-464D-81D9-5C9BC9EA1C5B}" name="y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DF2274-B3B9-4B17-9517-DC98CEE38B90}" name="Table1" displayName="Table1" ref="R10:V210" totalsRowShown="0">
  <autoFilter ref="R10:V210" xr:uid="{0DDF2274-B3B9-4B17-9517-DC98CEE38B90}"/>
  <tableColumns count="5">
    <tableColumn id="1" xr3:uid="{5EFF35A5-1A35-4FFA-8BE0-EABE40AF31D6}" name="i">
      <calculatedColumnFormula>tblData3[[#This Row],[i]]</calculatedColumnFormula>
    </tableColumn>
    <tableColumn id="2" xr3:uid="{515097D9-C81C-40AA-AD09-24105A966B08}" name="y_hat" dataDxfId="3">
      <calculatedColumnFormula array="1">SUMPRODUCT(tblData3[[#This Row],[x0]:[x3]],TRANSPOSE($I$26:$I$29))</calculatedColumnFormula>
    </tableColumn>
    <tableColumn id="5" xr3:uid="{800B63E0-B893-4130-BFA1-19B2C46A2A85}" name="u_hat" dataDxfId="2">
      <calculatedColumnFormula>tblData3[[#This Row],[y]]-Table1[[#This Row],[y_hat]]</calculatedColumnFormula>
    </tableColumn>
    <tableColumn id="3" xr3:uid="{D8B62EE3-F2BE-4FFA-B94E-B047288BFFDC}" name="u_hat_sq" dataDxfId="1">
      <calculatedColumnFormula>Table1[[#This Row],[u_hat]]^2</calculatedColumnFormula>
    </tableColumn>
    <tableColumn id="4" xr3:uid="{7ACA55CD-BDAE-42B9-9752-F7060BA8BCE9}" name="p" dataDxfId="0">
      <calculatedColumnFormula>Table1[[#This Row],[u_hat_sq]]/SUM(Table1[u_hat_sq])*COUNT(Table1[u_hat_sq])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ACB4-F377-4B66-90A7-567D5D137BB0}">
  <dimension ref="A1:BA235"/>
  <sheetViews>
    <sheetView showGridLines="0" tabSelected="1" workbookViewId="0"/>
  </sheetViews>
  <sheetFormatPr defaultRowHeight="15" x14ac:dyDescent="0.25"/>
  <cols>
    <col min="44" max="44" width="9.140625" customWidth="1"/>
    <col min="47" max="47" width="12" bestFit="1" customWidth="1"/>
    <col min="53" max="53" width="12" bestFit="1" customWidth="1"/>
  </cols>
  <sheetData>
    <row r="1" spans="1:53" x14ac:dyDescent="0.25">
      <c r="A1" s="1" t="s">
        <v>47</v>
      </c>
    </row>
    <row r="2" spans="1:53" x14ac:dyDescent="0.25">
      <c r="A2" t="s">
        <v>57</v>
      </c>
    </row>
    <row r="3" spans="1:53" x14ac:dyDescent="0.25">
      <c r="A3" s="1" t="s">
        <v>0</v>
      </c>
      <c r="B3" s="1"/>
      <c r="C3" s="1"/>
      <c r="D3" s="1"/>
      <c r="E3" s="1"/>
      <c r="F3" s="1"/>
      <c r="X3" s="1" t="s">
        <v>40</v>
      </c>
      <c r="AU3" s="1" t="s">
        <v>48</v>
      </c>
    </row>
    <row r="4" spans="1:53" x14ac:dyDescent="0.25">
      <c r="A4" s="1"/>
      <c r="B4" s="1"/>
      <c r="C4" s="1"/>
      <c r="D4" s="1"/>
      <c r="E4" s="1"/>
      <c r="F4" s="1"/>
    </row>
    <row r="5" spans="1:53" x14ac:dyDescent="0.25">
      <c r="A5" s="3" t="s">
        <v>6</v>
      </c>
      <c r="C5" s="2"/>
      <c r="D5" s="2"/>
      <c r="E5" s="2"/>
      <c r="F5" s="2"/>
      <c r="X5" s="1" t="s">
        <v>41</v>
      </c>
      <c r="AG5" s="1" t="s">
        <v>42</v>
      </c>
      <c r="AU5" s="1" t="s">
        <v>49</v>
      </c>
    </row>
    <row r="6" spans="1:53" x14ac:dyDescent="0.25">
      <c r="C6" s="2"/>
      <c r="D6" s="2"/>
      <c r="E6" s="2"/>
      <c r="F6" s="2"/>
    </row>
    <row r="7" spans="1:53" x14ac:dyDescent="0.25">
      <c r="A7" s="2"/>
      <c r="C7" s="2"/>
      <c r="D7" s="2"/>
      <c r="E7" s="2"/>
      <c r="F7" s="2"/>
    </row>
    <row r="8" spans="1:53" x14ac:dyDescent="0.25">
      <c r="A8" s="2"/>
      <c r="C8" s="2"/>
      <c r="D8" s="2"/>
      <c r="E8" s="2"/>
      <c r="F8" s="2"/>
    </row>
    <row r="9" spans="1:53" x14ac:dyDescent="0.25">
      <c r="A9" s="2"/>
      <c r="B9" s="2"/>
      <c r="C9" s="2"/>
      <c r="D9" s="2"/>
      <c r="E9" s="2"/>
      <c r="F9" s="2"/>
    </row>
    <row r="10" spans="1:53" x14ac:dyDescent="0.25">
      <c r="A10" s="5" t="s">
        <v>1</v>
      </c>
      <c r="B10" s="5" t="s">
        <v>37</v>
      </c>
      <c r="C10" s="5" t="s">
        <v>2</v>
      </c>
      <c r="D10" s="5" t="s">
        <v>3</v>
      </c>
      <c r="E10" s="5" t="s">
        <v>4</v>
      </c>
      <c r="F10" s="5" t="s">
        <v>5</v>
      </c>
      <c r="H10" t="s">
        <v>7</v>
      </c>
      <c r="R10" t="s">
        <v>1</v>
      </c>
      <c r="S10" t="s">
        <v>38</v>
      </c>
      <c r="T10" t="s">
        <v>52</v>
      </c>
      <c r="U10" t="s">
        <v>39</v>
      </c>
      <c r="V10" t="s">
        <v>43</v>
      </c>
      <c r="AG10" t="s">
        <v>7</v>
      </c>
      <c r="AQ10" t="s">
        <v>45</v>
      </c>
      <c r="AR10" s="4">
        <f>AI21/2</f>
        <v>29.47288474572315</v>
      </c>
      <c r="AU10" s="1" t="s">
        <v>51</v>
      </c>
      <c r="AZ10" s="1" t="s">
        <v>53</v>
      </c>
      <c r="BA10" t="s">
        <v>55</v>
      </c>
    </row>
    <row r="11" spans="1:53" ht="15.75" thickBot="1" x14ac:dyDescent="0.3">
      <c r="A11">
        <v>1</v>
      </c>
      <c r="B11">
        <f>1</f>
        <v>1</v>
      </c>
      <c r="C11">
        <v>0.35051950668830778</v>
      </c>
      <c r="D11">
        <v>0.30514943816322493</v>
      </c>
      <c r="E11">
        <v>0.8256775774382239</v>
      </c>
      <c r="F11">
        <v>6.833569721946616</v>
      </c>
      <c r="R11">
        <f>tblData3[[#This Row],[i]]</f>
        <v>1</v>
      </c>
      <c r="S11" cm="1">
        <f t="array" ref="S11">SUMPRODUCT(tblData3[[#This Row],[x0]:[x3]],TRANSPOSE($I$26:$I$29))</f>
        <v>8.3159954981896878</v>
      </c>
      <c r="T11">
        <f>tblData3[[#This Row],[y]]-Table1[[#This Row],[y_hat]]</f>
        <v>-1.4824257762430717</v>
      </c>
      <c r="U11">
        <f>Table1[[#This Row],[u_hat]]^2</f>
        <v>2.1975861820698737</v>
      </c>
      <c r="V11">
        <f>Table1[[#This Row],[u_hat_sq]]/SUM(Table1[u_hat_sq])*COUNT(Table1[u_hat_sq])</f>
        <v>0.84824216147441922</v>
      </c>
      <c r="AQ11" t="s">
        <v>35</v>
      </c>
      <c r="AR11" s="4">
        <f>_xlfn.CHISQ.DIST.RT(AR10,$AH$21)</f>
        <v>1.781333878311554E-6</v>
      </c>
    </row>
    <row r="12" spans="1:53" x14ac:dyDescent="0.25">
      <c r="A12">
        <v>2</v>
      </c>
      <c r="B12">
        <f>1</f>
        <v>1</v>
      </c>
      <c r="C12">
        <v>0.59867787691096896</v>
      </c>
      <c r="D12">
        <v>0.20123807165786745</v>
      </c>
      <c r="E12">
        <v>0.85938441718103242</v>
      </c>
      <c r="F12">
        <v>7.7741787500216608</v>
      </c>
      <c r="H12" s="9" t="s">
        <v>8</v>
      </c>
      <c r="I12" s="9"/>
      <c r="R12">
        <f>tblData3[[#This Row],[i]]</f>
        <v>2</v>
      </c>
      <c r="S12" cm="1">
        <f t="array" ref="S12">SUMPRODUCT(tblData3[[#This Row],[x0]:[x3]],TRANSPOSE($I$26:$I$29))</f>
        <v>8.8893973303185625</v>
      </c>
      <c r="T12">
        <f>tblData3[[#This Row],[y]]-Table1[[#This Row],[y_hat]]</f>
        <v>-1.1152185802969017</v>
      </c>
      <c r="U12">
        <f>Table1[[#This Row],[u_hat]]^2</f>
        <v>1.2437124818394369</v>
      </c>
      <c r="V12">
        <f>Table1[[#This Row],[u_hat_sq]]/SUM(Table1[u_hat_sq])*COUNT(Table1[u_hat_sq])</f>
        <v>0.48005824411151804</v>
      </c>
      <c r="AG12" s="9" t="s">
        <v>8</v>
      </c>
      <c r="AH12" s="9"/>
      <c r="AQ12" t="s">
        <v>36</v>
      </c>
      <c r="AR12">
        <v>0.05</v>
      </c>
      <c r="AU12" s="4" cm="1">
        <f t="array" ref="AU12:AX15">MMULT(TRANSPOSE(tblData3[[x0]:[x3]]),tblData3[[x0]:[x3]])</f>
        <v>200</v>
      </c>
      <c r="AV12">
        <v>99.881549576970684</v>
      </c>
      <c r="AW12">
        <v>99.357007402815611</v>
      </c>
      <c r="AX12">
        <v>99.972988778142565</v>
      </c>
      <c r="AZ12" s="4">
        <f>SQRT(INDEX(MINVERSE(XTX),1,1)*$J$22/$I$22)</f>
        <v>0.35064435371324865</v>
      </c>
      <c r="BA12" t="b">
        <f>ROUND(AZ12,5)=ROUND(J26,5)</f>
        <v>1</v>
      </c>
    </row>
    <row r="13" spans="1:53" x14ac:dyDescent="0.25">
      <c r="A13">
        <v>3</v>
      </c>
      <c r="B13">
        <f>1</f>
        <v>1</v>
      </c>
      <c r="C13">
        <v>0.26421484835427922</v>
      </c>
      <c r="D13">
        <v>0.25983949230073922</v>
      </c>
      <c r="E13">
        <v>7.2944022622159044E-2</v>
      </c>
      <c r="F13">
        <v>6.1624752246941723</v>
      </c>
      <c r="H13" s="6" t="s">
        <v>9</v>
      </c>
      <c r="I13" s="6">
        <v>0.7958176037617265</v>
      </c>
      <c r="R13">
        <f>tblData3[[#This Row],[i]]</f>
        <v>3</v>
      </c>
      <c r="S13" cm="1">
        <f t="array" ref="S13">SUMPRODUCT(tblData3[[#This Row],[x0]:[x3]],TRANSPOSE($I$26:$I$29))</f>
        <v>4.0175701305539331</v>
      </c>
      <c r="T13">
        <f>tblData3[[#This Row],[y]]-Table1[[#This Row],[y_hat]]</f>
        <v>2.1449050941402392</v>
      </c>
      <c r="U13">
        <f>Table1[[#This Row],[u_hat]]^2</f>
        <v>4.6006178628687486</v>
      </c>
      <c r="V13">
        <f>Table1[[#This Row],[u_hat_sq]]/SUM(Table1[u_hat_sq])*COUNT(Table1[u_hat_sq])</f>
        <v>1.7757838450012287</v>
      </c>
      <c r="AG13" s="6" t="s">
        <v>9</v>
      </c>
      <c r="AH13" s="6">
        <v>0.15305501622576015</v>
      </c>
      <c r="AQ13" s="1" t="s">
        <v>46</v>
      </c>
      <c r="AU13">
        <v>99.881549576970684</v>
      </c>
      <c r="AV13">
        <v>67.715899829146707</v>
      </c>
      <c r="AW13">
        <v>50.399197212354856</v>
      </c>
      <c r="AX13">
        <v>48.131478674534378</v>
      </c>
      <c r="AZ13">
        <f>SQRT(INDEX(MINVERSE(XTX),2,2)*$J$22/$I$22)</f>
        <v>0.38736417124450684</v>
      </c>
      <c r="BA13" t="b">
        <f t="shared" ref="BA13:BA15" si="0">ROUND(AZ13,5)=ROUND(J27,5)</f>
        <v>1</v>
      </c>
    </row>
    <row r="14" spans="1:53" x14ac:dyDescent="0.25">
      <c r="A14">
        <v>4</v>
      </c>
      <c r="B14">
        <f>1</f>
        <v>1</v>
      </c>
      <c r="C14">
        <v>0.62213535940003051</v>
      </c>
      <c r="D14">
        <v>0.30956976487534027</v>
      </c>
      <c r="E14">
        <v>0.20524504178396685</v>
      </c>
      <c r="F14">
        <v>9.4198425958181957</v>
      </c>
      <c r="H14" s="6" t="s">
        <v>10</v>
      </c>
      <c r="I14" s="6">
        <v>0.63332565845705624</v>
      </c>
      <c r="R14">
        <f>tblData3[[#This Row],[i]]</f>
        <v>4</v>
      </c>
      <c r="S14" cm="1">
        <f t="array" ref="S14">SUMPRODUCT(tblData3[[#This Row],[x0]:[x3]],TRANSPOSE($I$26:$I$29))</f>
        <v>5.9862672873627716</v>
      </c>
      <c r="T14">
        <f>tblData3[[#This Row],[y]]-Table1[[#This Row],[y_hat]]</f>
        <v>3.4335753084554241</v>
      </c>
      <c r="U14">
        <f>Table1[[#This Row],[u_hat]]^2</f>
        <v>11.789439398834761</v>
      </c>
      <c r="V14">
        <f>Table1[[#This Row],[u_hat_sq]]/SUM(Table1[u_hat_sq])*COUNT(Table1[u_hat_sq])</f>
        <v>4.5505835629254552</v>
      </c>
      <c r="AG14" s="6" t="s">
        <v>10</v>
      </c>
      <c r="AH14" s="6">
        <v>2.3425837991867701E-2</v>
      </c>
      <c r="AR14" s="10" t="b">
        <f>AR11&lt;AR12</f>
        <v>1</v>
      </c>
      <c r="AU14">
        <v>99.357007402815611</v>
      </c>
      <c r="AV14">
        <v>50.399197212354856</v>
      </c>
      <c r="AW14">
        <v>65.953463873768143</v>
      </c>
      <c r="AX14">
        <v>50.879649933591004</v>
      </c>
      <c r="AZ14">
        <f>SQRT(INDEX(MINVERSE(XTX),3,3)*$J$22/$I$22)</f>
        <v>0.40060877706848042</v>
      </c>
      <c r="BA14" t="b">
        <f t="shared" si="0"/>
        <v>1</v>
      </c>
    </row>
    <row r="15" spans="1:53" x14ac:dyDescent="0.25">
      <c r="A15">
        <v>5</v>
      </c>
      <c r="B15">
        <f>1</f>
        <v>1</v>
      </c>
      <c r="C15">
        <v>0.65361911767340897</v>
      </c>
      <c r="D15">
        <v>0.19570524617640073</v>
      </c>
      <c r="E15">
        <v>1.2018686181704208E-2</v>
      </c>
      <c r="F15">
        <v>10.521450667422421</v>
      </c>
      <c r="H15" s="6" t="s">
        <v>11</v>
      </c>
      <c r="I15" s="6">
        <v>0.62771329608650095</v>
      </c>
      <c r="R15">
        <f>tblData3[[#This Row],[i]]</f>
        <v>5</v>
      </c>
      <c r="S15" cm="1">
        <f t="array" ref="S15">SUMPRODUCT(tblData3[[#This Row],[x0]:[x3]],TRANSPOSE($I$26:$I$29))</f>
        <v>4.684975632510981</v>
      </c>
      <c r="T15">
        <f>tblData3[[#This Row],[y]]-Table1[[#This Row],[y_hat]]</f>
        <v>5.83647503491144</v>
      </c>
      <c r="U15">
        <f>Table1[[#This Row],[u_hat]]^2</f>
        <v>34.064440833144495</v>
      </c>
      <c r="V15">
        <f>Table1[[#This Row],[u_hat_sq]]/SUM(Table1[u_hat_sq])*COUNT(Table1[u_hat_sq])</f>
        <v>13.148469515087813</v>
      </c>
      <c r="AG15" s="6" t="s">
        <v>11</v>
      </c>
      <c r="AH15" s="6">
        <v>8.4782742876615934E-3</v>
      </c>
      <c r="AU15">
        <v>99.972988778142565</v>
      </c>
      <c r="AV15">
        <v>48.131478674534378</v>
      </c>
      <c r="AW15">
        <v>50.879649933591004</v>
      </c>
      <c r="AX15">
        <v>69.190045662065359</v>
      </c>
      <c r="AZ15">
        <f>SQRT(INDEX(MINVERSE(XTX),4,4)*$J$22/$I$22)</f>
        <v>0.37364944117567445</v>
      </c>
      <c r="BA15" t="b">
        <f t="shared" si="0"/>
        <v>1</v>
      </c>
    </row>
    <row r="16" spans="1:53" x14ac:dyDescent="0.25">
      <c r="A16">
        <v>6</v>
      </c>
      <c r="B16">
        <f>1</f>
        <v>1</v>
      </c>
      <c r="C16">
        <v>0.4857965250691092</v>
      </c>
      <c r="D16">
        <v>0.54050935250421872</v>
      </c>
      <c r="E16">
        <v>0.82856610243914364</v>
      </c>
      <c r="F16">
        <v>10.90809295269235</v>
      </c>
      <c r="H16" s="6" t="s">
        <v>12</v>
      </c>
      <c r="I16" s="6">
        <v>1.62592306705225</v>
      </c>
      <c r="R16">
        <f>tblData3[[#This Row],[i]]</f>
        <v>6</v>
      </c>
      <c r="S16" cm="1">
        <f t="array" ref="S16">SUMPRODUCT(tblData3[[#This Row],[x0]:[x3]],TRANSPOSE($I$26:$I$29))</f>
        <v>9.589922156842988</v>
      </c>
      <c r="T16">
        <f>tblData3[[#This Row],[y]]-Table1[[#This Row],[y_hat]]</f>
        <v>1.3181707958493618</v>
      </c>
      <c r="U16">
        <f>Table1[[#This Row],[u_hat]]^2</f>
        <v>1.7375742470301399</v>
      </c>
      <c r="V16">
        <f>Table1[[#This Row],[u_hat_sq]]/SUM(Table1[u_hat_sq])*COUNT(Table1[u_hat_sq])</f>
        <v>0.67068301896351712</v>
      </c>
      <c r="AG16" s="6" t="s">
        <v>12</v>
      </c>
      <c r="AH16" s="6">
        <v>3.5408157805003504</v>
      </c>
    </row>
    <row r="17" spans="1:53" ht="15.75" thickBot="1" x14ac:dyDescent="0.3">
      <c r="A17">
        <v>7</v>
      </c>
      <c r="B17">
        <f>1</f>
        <v>1</v>
      </c>
      <c r="C17">
        <v>0.69217069129748854</v>
      </c>
      <c r="D17">
        <v>0.53916614611146685</v>
      </c>
      <c r="E17">
        <v>0.82914981324683412</v>
      </c>
      <c r="F17">
        <v>14.101492480699989</v>
      </c>
      <c r="H17" s="7" t="s">
        <v>13</v>
      </c>
      <c r="I17" s="7">
        <v>200</v>
      </c>
      <c r="R17">
        <f>tblData3[[#This Row],[i]]</f>
        <v>7</v>
      </c>
      <c r="S17" cm="1">
        <f t="array" ref="S17">SUMPRODUCT(tblData3[[#This Row],[x0]:[x3]],TRANSPOSE($I$26:$I$29))</f>
        <v>10.228967020007467</v>
      </c>
      <c r="T17">
        <f>tblData3[[#This Row],[y]]-Table1[[#This Row],[y_hat]]</f>
        <v>3.8725254606925219</v>
      </c>
      <c r="U17">
        <f>Table1[[#This Row],[u_hat]]^2</f>
        <v>14.996453443711829</v>
      </c>
      <c r="V17">
        <f>Table1[[#This Row],[u_hat_sq]]/SUM(Table1[u_hat_sq])*COUNT(Table1[u_hat_sq])</f>
        <v>5.7884528885976394</v>
      </c>
      <c r="AG17" s="7" t="s">
        <v>13</v>
      </c>
      <c r="AH17" s="7">
        <v>200</v>
      </c>
      <c r="AU17" s="1" t="s">
        <v>50</v>
      </c>
      <c r="AZ17" s="1" t="s">
        <v>54</v>
      </c>
      <c r="BA17" t="s">
        <v>56</v>
      </c>
    </row>
    <row r="18" spans="1:53" x14ac:dyDescent="0.25">
      <c r="A18">
        <v>8</v>
      </c>
      <c r="B18">
        <f>1</f>
        <v>1</v>
      </c>
      <c r="C18">
        <v>0.55478649755679155</v>
      </c>
      <c r="D18">
        <v>0.39886774643513045</v>
      </c>
      <c r="E18">
        <v>0.72557215262619568</v>
      </c>
      <c r="F18">
        <v>8.2170551976945063</v>
      </c>
      <c r="R18">
        <f>tblData3[[#This Row],[i]]</f>
        <v>8</v>
      </c>
      <c r="S18" cm="1">
        <f t="array" ref="S18">SUMPRODUCT(tblData3[[#This Row],[x0]:[x3]],TRANSPOSE($I$26:$I$29))</f>
        <v>8.7698519184008408</v>
      </c>
      <c r="T18">
        <f>tblData3[[#This Row],[y]]-Table1[[#This Row],[y_hat]]</f>
        <v>-0.55279672070633445</v>
      </c>
      <c r="U18">
        <f>Table1[[#This Row],[u_hat]]^2</f>
        <v>0.30558421442367711</v>
      </c>
      <c r="V18">
        <f>Table1[[#This Row],[u_hat_sq]]/SUM(Table1[u_hat_sq])*COUNT(Table1[u_hat_sq])</f>
        <v>0.11795187677739072</v>
      </c>
    </row>
    <row r="19" spans="1:53" ht="15.75" thickBot="1" x14ac:dyDescent="0.3">
      <c r="A19">
        <v>9</v>
      </c>
      <c r="B19">
        <f>1</f>
        <v>1</v>
      </c>
      <c r="C19">
        <v>0.24542036562438196</v>
      </c>
      <c r="D19">
        <v>0.68907969116355483</v>
      </c>
      <c r="E19">
        <v>0.37365429628947133</v>
      </c>
      <c r="F19">
        <v>9.2260820431800283</v>
      </c>
      <c r="H19" t="s">
        <v>14</v>
      </c>
      <c r="R19">
        <f>tblData3[[#This Row],[i]]</f>
        <v>9</v>
      </c>
      <c r="S19" cm="1">
        <f t="array" ref="S19">SUMPRODUCT(tblData3[[#This Row],[x0]:[x3]],TRANSPOSE($I$26:$I$29))</f>
        <v>7.034972393094411</v>
      </c>
      <c r="T19">
        <f>tblData3[[#This Row],[y]]-Table1[[#This Row],[y_hat]]</f>
        <v>2.1911096500856173</v>
      </c>
      <c r="U19">
        <f>Table1[[#This Row],[u_hat]]^2</f>
        <v>4.8009614986983165</v>
      </c>
      <c r="V19">
        <f>Table1[[#This Row],[u_hat_sq]]/SUM(Table1[u_hat_sq])*COUNT(Table1[u_hat_sq])</f>
        <v>1.8531141085787202</v>
      </c>
      <c r="AG19" t="s">
        <v>14</v>
      </c>
      <c r="AU19" s="4" cm="1">
        <f t="array" ref="AU19:AX22">MMULT(TRANSPOSE(tblData3[[x0]:[x3]]),MMULT(IF(Table1[u_hat_sq]=TRANSPOSE(Table1[u_hat_sq]),Table1[u_hat_sq],0),tblData3[[x0]:[x3]]))</f>
        <v>518.15066071462832</v>
      </c>
      <c r="AV19">
        <v>214.960190628194</v>
      </c>
      <c r="AW19">
        <v>187.84204726944628</v>
      </c>
      <c r="AX19">
        <v>272.99126405261779</v>
      </c>
      <c r="AZ19" s="4">
        <f>SQRT(INDEX(MMULT(MINVERSE(XTX),MMULT(XTuuTX,MINVERSE(XTX))),1,1))</f>
        <v>0.38582222650397457</v>
      </c>
      <c r="BA19" t="b">
        <f>AZ19&gt;J26</f>
        <v>1</v>
      </c>
    </row>
    <row r="20" spans="1:53" x14ac:dyDescent="0.25">
      <c r="A20">
        <v>10</v>
      </c>
      <c r="B20">
        <f>1</f>
        <v>1</v>
      </c>
      <c r="C20">
        <v>0.26913483869143495</v>
      </c>
      <c r="D20">
        <v>0.59459396107831008</v>
      </c>
      <c r="E20">
        <v>0.94829300935122141</v>
      </c>
      <c r="F20">
        <v>8.4730782832031011</v>
      </c>
      <c r="H20" s="8"/>
      <c r="I20" s="8" t="s">
        <v>19</v>
      </c>
      <c r="J20" s="8" t="s">
        <v>20</v>
      </c>
      <c r="K20" s="8" t="s">
        <v>21</v>
      </c>
      <c r="L20" s="8" t="s">
        <v>22</v>
      </c>
      <c r="M20" s="8" t="s">
        <v>23</v>
      </c>
      <c r="R20">
        <f>tblData3[[#This Row],[i]]</f>
        <v>10</v>
      </c>
      <c r="S20" cm="1">
        <f t="array" ref="S20">SUMPRODUCT(tblData3[[#This Row],[x0]:[x3]],TRANSPOSE($I$26:$I$29))</f>
        <v>9.7253207193062625</v>
      </c>
      <c r="T20">
        <f>tblData3[[#This Row],[y]]-Table1[[#This Row],[y_hat]]</f>
        <v>-1.2522424361031614</v>
      </c>
      <c r="U20">
        <f>Table1[[#This Row],[u_hat]]^2</f>
        <v>1.5681111187775802</v>
      </c>
      <c r="V20">
        <f>Table1[[#This Row],[u_hat_sq]]/SUM(Table1[u_hat_sq])*COUNT(Table1[u_hat_sq])</f>
        <v>0.60527226448572191</v>
      </c>
      <c r="AG20" s="8"/>
      <c r="AH20" s="8" t="s">
        <v>19</v>
      </c>
      <c r="AI20" s="8" t="s">
        <v>20</v>
      </c>
      <c r="AJ20" s="8" t="s">
        <v>21</v>
      </c>
      <c r="AK20" s="8" t="s">
        <v>22</v>
      </c>
      <c r="AL20" s="8" t="s">
        <v>23</v>
      </c>
      <c r="AU20">
        <v>214.960190628194</v>
      </c>
      <c r="AV20">
        <v>137.48185123016569</v>
      </c>
      <c r="AW20">
        <v>85.169484153842305</v>
      </c>
      <c r="AX20">
        <v>91.40664800860084</v>
      </c>
      <c r="AZ20">
        <f>SQRT(INDEX(MMULT(MINVERSE(XTX),MMULT(XTuuTX,MINVERSE(XTX))),2,2))</f>
        <v>0.38772716580023597</v>
      </c>
      <c r="BA20" t="b">
        <f t="shared" ref="BA20:BA22" si="1">AZ20&gt;J27</f>
        <v>1</v>
      </c>
    </row>
    <row r="21" spans="1:53" x14ac:dyDescent="0.25">
      <c r="A21">
        <v>11</v>
      </c>
      <c r="B21">
        <f>1</f>
        <v>1</v>
      </c>
      <c r="C21">
        <v>0.88884321214693474</v>
      </c>
      <c r="D21">
        <v>9.1143491042562363E-2</v>
      </c>
      <c r="E21">
        <v>0.66485561544582983</v>
      </c>
      <c r="F21">
        <v>7.8379116532935251</v>
      </c>
      <c r="H21" s="6" t="s">
        <v>15</v>
      </c>
      <c r="I21" s="6">
        <v>3</v>
      </c>
      <c r="J21" s="6">
        <v>894.95792641552498</v>
      </c>
      <c r="K21" s="6">
        <v>298.31930880517501</v>
      </c>
      <c r="L21" s="6">
        <v>112.84475531725117</v>
      </c>
      <c r="M21" s="6">
        <v>1.7835829245140623E-42</v>
      </c>
      <c r="R21">
        <f>tblData3[[#This Row],[i]]</f>
        <v>11</v>
      </c>
      <c r="S21" cm="1">
        <f t="array" ref="S21">SUMPRODUCT(tblData3[[#This Row],[x0]:[x3]],TRANSPOSE($I$26:$I$29))</f>
        <v>8.3981084901411815</v>
      </c>
      <c r="T21">
        <f>tblData3[[#This Row],[y]]-Table1[[#This Row],[y_hat]]</f>
        <v>-0.56019683684765642</v>
      </c>
      <c r="U21">
        <f>Table1[[#This Row],[u_hat]]^2</f>
        <v>0.31382049601411977</v>
      </c>
      <c r="V21">
        <f>Table1[[#This Row],[u_hat_sq]]/SUM(Table1[u_hat_sq])*COUNT(Table1[u_hat_sq])</f>
        <v>0.12113098363371827</v>
      </c>
      <c r="AG21" s="6" t="s">
        <v>15</v>
      </c>
      <c r="AH21" s="6">
        <v>3</v>
      </c>
      <c r="AI21" s="6">
        <v>58.945769491446299</v>
      </c>
      <c r="AJ21" s="6">
        <v>19.648589830482099</v>
      </c>
      <c r="AK21" s="6">
        <v>1.5672010807537742</v>
      </c>
      <c r="AL21" s="6">
        <v>0.19863083650691293</v>
      </c>
      <c r="AU21">
        <v>187.84204726944628</v>
      </c>
      <c r="AV21">
        <v>85.169484153842305</v>
      </c>
      <c r="AW21">
        <v>106.50863142877114</v>
      </c>
      <c r="AX21">
        <v>107.18372945967897</v>
      </c>
      <c r="AZ21">
        <f>SQRT(INDEX(MMULT(MINVERSE(XTX),MMULT(XTuuTX,MINVERSE(XTX))),3,3))</f>
        <v>0.41068871956873509</v>
      </c>
      <c r="BA21" t="b">
        <f t="shared" si="1"/>
        <v>1</v>
      </c>
    </row>
    <row r="22" spans="1:53" x14ac:dyDescent="0.25">
      <c r="A22">
        <v>12</v>
      </c>
      <c r="B22">
        <f>1</f>
        <v>1</v>
      </c>
      <c r="C22">
        <v>0.31391065760133385</v>
      </c>
      <c r="D22">
        <v>0.38193414118106284</v>
      </c>
      <c r="E22">
        <v>0.23232964612585505</v>
      </c>
      <c r="F22">
        <v>4.1360058682333145</v>
      </c>
      <c r="H22" s="6" t="s">
        <v>16</v>
      </c>
      <c r="I22" s="6">
        <v>196</v>
      </c>
      <c r="J22" s="6">
        <v>518.15066071462866</v>
      </c>
      <c r="K22" s="6">
        <v>2.6436258199725953</v>
      </c>
      <c r="L22" s="6"/>
      <c r="M22" s="6"/>
      <c r="R22">
        <f>tblData3[[#This Row],[i]]</f>
        <v>12</v>
      </c>
      <c r="S22" cm="1">
        <f t="array" ref="S22">SUMPRODUCT(tblData3[[#This Row],[x0]:[x3]],TRANSPOSE($I$26:$I$29))</f>
        <v>5.4263445231399743</v>
      </c>
      <c r="T22">
        <f>tblData3[[#This Row],[y]]-Table1[[#This Row],[y_hat]]</f>
        <v>-1.2903386549066598</v>
      </c>
      <c r="U22">
        <f>Table1[[#This Row],[u_hat]]^2</f>
        <v>1.664973844346328</v>
      </c>
      <c r="V22">
        <f>Table1[[#This Row],[u_hat_sq]]/SUM(Table1[u_hat_sq])*COUNT(Table1[u_hat_sq])</f>
        <v>0.6426601259371213</v>
      </c>
      <c r="AG22" s="6" t="s">
        <v>16</v>
      </c>
      <c r="AH22" s="6">
        <v>196</v>
      </c>
      <c r="AI22" s="6">
        <v>2457.3257727222995</v>
      </c>
      <c r="AJ22" s="6">
        <v>12.537376391440304</v>
      </c>
      <c r="AK22" s="6"/>
      <c r="AL22" s="6"/>
      <c r="AU22">
        <v>272.99126405261779</v>
      </c>
      <c r="AV22">
        <v>91.40664800860084</v>
      </c>
      <c r="AW22">
        <v>107.18372945967897</v>
      </c>
      <c r="AX22">
        <v>192.82123031691384</v>
      </c>
      <c r="AZ22">
        <f>SQRT(INDEX(MMULT(MINVERSE(XTX),MMULT(XTuuTX,MINVERSE(XTX))),4,4))</f>
        <v>0.35121758087417287</v>
      </c>
      <c r="BA22" t="b">
        <f t="shared" si="1"/>
        <v>0</v>
      </c>
    </row>
    <row r="23" spans="1:53" ht="15.75" thickBot="1" x14ac:dyDescent="0.3">
      <c r="A23">
        <v>13</v>
      </c>
      <c r="B23">
        <f>1</f>
        <v>1</v>
      </c>
      <c r="C23">
        <v>0.5306534690107152</v>
      </c>
      <c r="D23">
        <v>0.25676746472204726</v>
      </c>
      <c r="E23">
        <v>0.99713867319085625</v>
      </c>
      <c r="F23">
        <v>8.3403866012054308</v>
      </c>
      <c r="H23" s="7" t="s">
        <v>17</v>
      </c>
      <c r="I23" s="7">
        <v>199</v>
      </c>
      <c r="J23" s="7">
        <v>1413.1085871301536</v>
      </c>
      <c r="K23" s="7"/>
      <c r="L23" s="7"/>
      <c r="M23" s="7"/>
      <c r="R23">
        <f>tblData3[[#This Row],[i]]</f>
        <v>13</v>
      </c>
      <c r="S23" cm="1">
        <f t="array" ref="S23">SUMPRODUCT(tblData3[[#This Row],[x0]:[x3]],TRANSPOSE($I$26:$I$29))</f>
        <v>9.5841519456005724</v>
      </c>
      <c r="T23">
        <f>tblData3[[#This Row],[y]]-Table1[[#This Row],[y_hat]]</f>
        <v>-1.2437653443951415</v>
      </c>
      <c r="U23">
        <f>Table1[[#This Row],[u_hat]]^2</f>
        <v>1.5469522319183651</v>
      </c>
      <c r="V23">
        <f>Table1[[#This Row],[u_hat_sq]]/SUM(Table1[u_hat_sq])*COUNT(Table1[u_hat_sq])</f>
        <v>0.59710518550138436</v>
      </c>
      <c r="AG23" s="7" t="s">
        <v>17</v>
      </c>
      <c r="AH23" s="7">
        <v>199</v>
      </c>
      <c r="AI23" s="7">
        <v>2516.2715422137458</v>
      </c>
      <c r="AJ23" s="7"/>
      <c r="AK23" s="7"/>
      <c r="AL23" s="7"/>
    </row>
    <row r="24" spans="1:53" ht="15.75" thickBot="1" x14ac:dyDescent="0.3">
      <c r="A24">
        <v>14</v>
      </c>
      <c r="B24">
        <f>1</f>
        <v>1</v>
      </c>
      <c r="C24">
        <v>2.0605484758768E-2</v>
      </c>
      <c r="D24">
        <v>6.3547976272026241E-2</v>
      </c>
      <c r="E24">
        <v>0.1294994322572931</v>
      </c>
      <c r="F24">
        <v>1.829921026909255</v>
      </c>
      <c r="R24">
        <f>tblData3[[#This Row],[i]]</f>
        <v>14</v>
      </c>
      <c r="S24" cm="1">
        <f t="array" ref="S24">SUMPRODUCT(tblData3[[#This Row],[x0]:[x3]],TRANSPOSE($I$26:$I$29))</f>
        <v>2.8520528182373921</v>
      </c>
      <c r="T24">
        <f>tblData3[[#This Row],[y]]-Table1[[#This Row],[y_hat]]</f>
        <v>-1.0221317913281371</v>
      </c>
      <c r="U24">
        <f>Table1[[#This Row],[u_hat]]^2</f>
        <v>1.0447533988436666</v>
      </c>
      <c r="V24">
        <f>Table1[[#This Row],[u_hat_sq]]/SUM(Table1[u_hat_sq])*COUNT(Table1[u_hat_sq])</f>
        <v>0.40326240148097198</v>
      </c>
    </row>
    <row r="25" spans="1:53" x14ac:dyDescent="0.25">
      <c r="A25">
        <v>15</v>
      </c>
      <c r="B25">
        <f>1</f>
        <v>1</v>
      </c>
      <c r="C25">
        <v>0.92115152104335973</v>
      </c>
      <c r="D25">
        <v>0.30076701537099193</v>
      </c>
      <c r="E25">
        <v>0.17433958415301931</v>
      </c>
      <c r="F25">
        <v>5.6642330287926388</v>
      </c>
      <c r="H25" s="8"/>
      <c r="I25" s="8" t="s">
        <v>24</v>
      </c>
      <c r="J25" s="8" t="s">
        <v>12</v>
      </c>
      <c r="K25" s="8" t="s">
        <v>25</v>
      </c>
      <c r="L25" s="8" t="s">
        <v>26</v>
      </c>
      <c r="M25" s="8" t="s">
        <v>27</v>
      </c>
      <c r="N25" s="8" t="s">
        <v>28</v>
      </c>
      <c r="O25" s="8" t="s">
        <v>29</v>
      </c>
      <c r="P25" s="8" t="s">
        <v>30</v>
      </c>
      <c r="R25">
        <f>tblData3[[#This Row],[i]]</f>
        <v>15</v>
      </c>
      <c r="S25" cm="1">
        <f t="array" ref="S25">SUMPRODUCT(tblData3[[#This Row],[x0]:[x3]],TRANSPOSE($I$26:$I$29))</f>
        <v>6.724543600235207</v>
      </c>
      <c r="T25">
        <f>tblData3[[#This Row],[y]]-Table1[[#This Row],[y_hat]]</f>
        <v>-1.0603105714425682</v>
      </c>
      <c r="U25">
        <f>Table1[[#This Row],[u_hat]]^2</f>
        <v>1.1242585079128655</v>
      </c>
      <c r="V25">
        <f>Table1[[#This Row],[u_hat_sq]]/SUM(Table1[u_hat_sq])*COUNT(Table1[u_hat_sq])</f>
        <v>0.43395042915213089</v>
      </c>
      <c r="AG25" s="8"/>
      <c r="AH25" s="8" t="s">
        <v>24</v>
      </c>
      <c r="AI25" s="8" t="s">
        <v>12</v>
      </c>
      <c r="AJ25" s="8" t="s">
        <v>25</v>
      </c>
      <c r="AK25" s="8" t="s">
        <v>26</v>
      </c>
      <c r="AL25" s="8" t="s">
        <v>27</v>
      </c>
      <c r="AM25" s="8" t="s">
        <v>28</v>
      </c>
      <c r="AN25" s="8" t="s">
        <v>29</v>
      </c>
      <c r="AO25" s="8" t="s">
        <v>30</v>
      </c>
      <c r="AZ25" s="8" t="s">
        <v>25</v>
      </c>
      <c r="BA25" s="8" t="s">
        <v>26</v>
      </c>
    </row>
    <row r="26" spans="1:53" x14ac:dyDescent="0.25">
      <c r="A26">
        <v>16</v>
      </c>
      <c r="B26">
        <f>1</f>
        <v>1</v>
      </c>
      <c r="C26">
        <v>0.80708603791861744</v>
      </c>
      <c r="D26">
        <v>0.56374968640228629</v>
      </c>
      <c r="E26">
        <v>0.40928060384787468</v>
      </c>
      <c r="F26">
        <v>7.395749712346313</v>
      </c>
      <c r="H26" s="6" t="s">
        <v>18</v>
      </c>
      <c r="I26" s="6">
        <v>1.8959280550834068</v>
      </c>
      <c r="J26" s="6">
        <v>0.35064435371324948</v>
      </c>
      <c r="K26" s="6">
        <v>5.4069829871946604</v>
      </c>
      <c r="L26" s="6">
        <v>1.8521369022320257E-7</v>
      </c>
      <c r="M26" s="6">
        <v>1.2044078709824622</v>
      </c>
      <c r="N26" s="6">
        <v>2.5874482391843516</v>
      </c>
      <c r="O26" s="6">
        <v>1.2044078709824622</v>
      </c>
      <c r="P26" s="6">
        <v>2.5874482391843516</v>
      </c>
      <c r="R26">
        <f>tblData3[[#This Row],[i]]</f>
        <v>16</v>
      </c>
      <c r="S26" cm="1">
        <f t="array" ref="S26">SUMPRODUCT(tblData3[[#This Row],[x0]:[x3]],TRANSPOSE($I$26:$I$29))</f>
        <v>8.5153889156437117</v>
      </c>
      <c r="T26">
        <f>tblData3[[#This Row],[y]]-Table1[[#This Row],[y_hat]]</f>
        <v>-1.1196392032973987</v>
      </c>
      <c r="U26">
        <f>Table1[[#This Row],[u_hat]]^2</f>
        <v>1.2535919455604339</v>
      </c>
      <c r="V26">
        <f>Table1[[#This Row],[u_hat_sq]]/SUM(Table1[u_hat_sq])*COUNT(Table1[u_hat_sq])</f>
        <v>0.48387159975111954</v>
      </c>
      <c r="AG26" s="6" t="s">
        <v>18</v>
      </c>
      <c r="AH26" s="6">
        <v>2.0670578525654766</v>
      </c>
      <c r="AI26" s="6">
        <v>0.76360750771692076</v>
      </c>
      <c r="AJ26" s="6">
        <v>2.7069637630275394</v>
      </c>
      <c r="AK26" s="6">
        <v>7.3896552164754679E-3</v>
      </c>
      <c r="AL26" s="6">
        <v>0.56111600942632212</v>
      </c>
      <c r="AM26" s="6">
        <v>3.5729996957046311</v>
      </c>
      <c r="AN26" s="6">
        <v>0.56111600942632212</v>
      </c>
      <c r="AO26" s="6">
        <v>3.5729996957046311</v>
      </c>
      <c r="AZ26" s="6">
        <f>I26/AZ19</f>
        <v>4.9139938677531729</v>
      </c>
      <c r="BA26" s="6">
        <f>_xlfn.T.DIST.RT(AZ26,$I$22)</f>
        <v>9.3982411664216734E-7</v>
      </c>
    </row>
    <row r="27" spans="1:53" x14ac:dyDescent="0.25">
      <c r="A27">
        <v>17</v>
      </c>
      <c r="B27">
        <f>1</f>
        <v>1</v>
      </c>
      <c r="C27">
        <v>0.37391717327331986</v>
      </c>
      <c r="D27">
        <v>0.36624375511306351</v>
      </c>
      <c r="E27">
        <v>0.43110431174784702</v>
      </c>
      <c r="F27">
        <v>6.5199287401163799</v>
      </c>
      <c r="H27" s="6" t="s">
        <v>2</v>
      </c>
      <c r="I27" s="6">
        <v>3.1051997079072069</v>
      </c>
      <c r="J27" s="6">
        <v>0.3873641712445075</v>
      </c>
      <c r="K27" s="6">
        <v>8.0162284961227837</v>
      </c>
      <c r="L27" s="6">
        <v>9.6320651859452107E-14</v>
      </c>
      <c r="M27" s="6">
        <v>2.34126285800096</v>
      </c>
      <c r="N27" s="6">
        <v>3.8691365578134538</v>
      </c>
      <c r="O27" s="6">
        <v>2.34126285800096</v>
      </c>
      <c r="P27" s="6">
        <v>3.8691365578134538</v>
      </c>
      <c r="R27">
        <f>tblData3[[#This Row],[i]]</f>
        <v>17</v>
      </c>
      <c r="S27" cm="1">
        <f t="array" ref="S27">SUMPRODUCT(tblData3[[#This Row],[x0]:[x3]],TRANSPOSE($I$26:$I$29))</f>
        <v>6.5784078504003407</v>
      </c>
      <c r="T27">
        <f>tblData3[[#This Row],[y]]-Table1[[#This Row],[y_hat]]</f>
        <v>-5.84791102839608E-2</v>
      </c>
      <c r="U27">
        <f>Table1[[#This Row],[u_hat]]^2</f>
        <v>3.41980633960365E-3</v>
      </c>
      <c r="V27">
        <f>Table1[[#This Row],[u_hat_sq]]/SUM(Table1[u_hat_sq])*COUNT(Table1[u_hat_sq])</f>
        <v>1.3200046237081264E-3</v>
      </c>
      <c r="AG27" s="6" t="s">
        <v>2</v>
      </c>
      <c r="AH27" s="6">
        <v>-0.84769055074162425</v>
      </c>
      <c r="AI27" s="6">
        <v>0.84357322811689672</v>
      </c>
      <c r="AJ27" s="6">
        <v>-1.004880812343842</v>
      </c>
      <c r="AK27" s="6">
        <v>0.31619321127110922</v>
      </c>
      <c r="AL27" s="6">
        <v>-2.5113360874014723</v>
      </c>
      <c r="AM27" s="6">
        <v>0.81595498591822391</v>
      </c>
      <c r="AN27" s="6">
        <v>-2.5113360874014723</v>
      </c>
      <c r="AO27" s="6">
        <v>0.81595498591822391</v>
      </c>
      <c r="AZ27" s="6">
        <f t="shared" ref="AZ27:AZ29" si="2">I27/AZ20</f>
        <v>8.0087236123843386</v>
      </c>
      <c r="BA27" s="6">
        <f t="shared" ref="BA27:BA29" si="3">_xlfn.T.DIST.RT(AZ27,$I$22)</f>
        <v>5.0426166499714355E-14</v>
      </c>
    </row>
    <row r="28" spans="1:53" x14ac:dyDescent="0.25">
      <c r="A28">
        <v>18</v>
      </c>
      <c r="B28">
        <f>1</f>
        <v>1</v>
      </c>
      <c r="C28">
        <v>0.79759978480766591</v>
      </c>
      <c r="D28">
        <v>0.48923763849944357</v>
      </c>
      <c r="E28">
        <v>1.5063596988294958E-2</v>
      </c>
      <c r="F28">
        <v>7.3533871990213564</v>
      </c>
      <c r="H28" s="6" t="s">
        <v>3</v>
      </c>
      <c r="I28" s="6">
        <v>3.5648297368947932</v>
      </c>
      <c r="J28" s="6">
        <v>0.40060877706848036</v>
      </c>
      <c r="K28" s="6">
        <v>8.8985312877591269</v>
      </c>
      <c r="L28" s="6">
        <v>3.7890082208546326E-16</v>
      </c>
      <c r="M28" s="6">
        <v>2.7747726538784243</v>
      </c>
      <c r="N28" s="6">
        <v>4.3548868199111626</v>
      </c>
      <c r="O28" s="6">
        <v>2.7747726538784243</v>
      </c>
      <c r="P28" s="6">
        <v>4.3548868199111626</v>
      </c>
      <c r="R28">
        <f>tblData3[[#This Row],[i]]</f>
        <v>18</v>
      </c>
      <c r="S28" cm="1">
        <f t="array" ref="S28">SUMPRODUCT(tblData3[[#This Row],[x0]:[x3]],TRANSPOSE($I$26:$I$29))</f>
        <v>6.1941076319521375</v>
      </c>
      <c r="T28">
        <f>tblData3[[#This Row],[y]]-Table1[[#This Row],[y_hat]]</f>
        <v>1.1592795670692189</v>
      </c>
      <c r="U28">
        <f>Table1[[#This Row],[u_hat]]^2</f>
        <v>1.3439291146241956</v>
      </c>
      <c r="V28">
        <f>Table1[[#This Row],[u_hat_sq]]/SUM(Table1[u_hat_sq])*COUNT(Table1[u_hat_sq])</f>
        <v>0.51874067390772471</v>
      </c>
      <c r="AG28" s="6" t="s">
        <v>3</v>
      </c>
      <c r="AH28" s="6">
        <v>-1.6004952224760809</v>
      </c>
      <c r="AI28" s="6">
        <v>0.8724163574496101</v>
      </c>
      <c r="AJ28" s="6">
        <v>-1.8345543487457179</v>
      </c>
      <c r="AK28" s="6">
        <v>6.8087683131914711E-2</v>
      </c>
      <c r="AL28" s="6">
        <v>-3.3210234834547028</v>
      </c>
      <c r="AM28" s="6">
        <v>0.12003303850254099</v>
      </c>
      <c r="AN28" s="6">
        <v>-3.3210234834547028</v>
      </c>
      <c r="AO28" s="6">
        <v>0.12003303850254099</v>
      </c>
      <c r="AZ28" s="6">
        <f t="shared" si="2"/>
        <v>8.6801257668782004</v>
      </c>
      <c r="BA28" s="6">
        <f t="shared" si="3"/>
        <v>7.6375277864684838E-16</v>
      </c>
    </row>
    <row r="29" spans="1:53" ht="15.75" thickBot="1" x14ac:dyDescent="0.3">
      <c r="A29">
        <v>19</v>
      </c>
      <c r="B29">
        <f>1</f>
        <v>1</v>
      </c>
      <c r="C29">
        <v>0.88970455825204475</v>
      </c>
      <c r="D29">
        <v>0.18383716545343698</v>
      </c>
      <c r="E29">
        <v>0.2529090897971854</v>
      </c>
      <c r="F29">
        <v>7.5611800739836932</v>
      </c>
      <c r="H29" s="7" t="s">
        <v>4</v>
      </c>
      <c r="I29" s="7">
        <v>5.1398132853843714</v>
      </c>
      <c r="J29" s="7">
        <v>0.37364944117567556</v>
      </c>
      <c r="K29" s="7">
        <v>13.755709815093311</v>
      </c>
      <c r="L29" s="7">
        <v>1.409500620439632E-30</v>
      </c>
      <c r="M29" s="7">
        <v>4.4029238199908356</v>
      </c>
      <c r="N29" s="7">
        <v>5.8767027507779073</v>
      </c>
      <c r="O29" s="7">
        <v>4.4029238199908356</v>
      </c>
      <c r="P29" s="7">
        <v>5.8767027507779073</v>
      </c>
      <c r="R29">
        <f>tblData3[[#This Row],[i]]</f>
        <v>19</v>
      </c>
      <c r="S29" cm="1">
        <f t="array" ref="S29">SUMPRODUCT(tblData3[[#This Row],[x0]:[x3]],TRANSPOSE($I$26:$I$29))</f>
        <v>6.6138920833802697</v>
      </c>
      <c r="T29">
        <f>tblData3[[#This Row],[y]]-Table1[[#This Row],[y_hat]]</f>
        <v>0.9472879906034235</v>
      </c>
      <c r="U29">
        <f>Table1[[#This Row],[u_hat]]^2</f>
        <v>0.89735453714147173</v>
      </c>
      <c r="V29">
        <f>Table1[[#This Row],[u_hat_sq]]/SUM(Table1[u_hat_sq])*COUNT(Table1[u_hat_sq])</f>
        <v>0.34636819179342515</v>
      </c>
      <c r="AG29" s="7" t="s">
        <v>4</v>
      </c>
      <c r="AH29" s="7">
        <v>0.3028567145436859</v>
      </c>
      <c r="AI29" s="7">
        <v>0.8137062967490658</v>
      </c>
      <c r="AJ29" s="7">
        <v>0.37219413903230752</v>
      </c>
      <c r="AK29" s="7">
        <v>0.71015041961583014</v>
      </c>
      <c r="AL29" s="7">
        <v>-1.3018870156011118</v>
      </c>
      <c r="AM29" s="7">
        <v>1.9076004446884838</v>
      </c>
      <c r="AN29" s="7">
        <v>-1.3018870156011118</v>
      </c>
      <c r="AO29" s="7">
        <v>1.9076004446884838</v>
      </c>
      <c r="AZ29" s="7">
        <f t="shared" si="2"/>
        <v>14.634271076611508</v>
      </c>
      <c r="BA29" s="7">
        <f t="shared" si="3"/>
        <v>1.4615871496247255E-33</v>
      </c>
    </row>
    <row r="30" spans="1:53" x14ac:dyDescent="0.25">
      <c r="A30">
        <v>20</v>
      </c>
      <c r="B30">
        <f>1</f>
        <v>1</v>
      </c>
      <c r="C30">
        <v>0.24683956628205439</v>
      </c>
      <c r="D30">
        <v>0.12909528742168508</v>
      </c>
      <c r="E30">
        <v>0.93853343376500231</v>
      </c>
      <c r="F30">
        <v>6.4950383310413509</v>
      </c>
      <c r="R30">
        <f>tblData3[[#This Row],[i]]</f>
        <v>20</v>
      </c>
      <c r="S30" cm="1">
        <f t="array" ref="S30">SUMPRODUCT(tblData3[[#This Row],[x0]:[x3]],TRANSPOSE($I$26:$I$29))</f>
        <v>7.9465035353389588</v>
      </c>
      <c r="T30">
        <f>tblData3[[#This Row],[y]]-Table1[[#This Row],[y_hat]]</f>
        <v>-1.4514652042976079</v>
      </c>
      <c r="U30">
        <f>Table1[[#This Row],[u_hat]]^2</f>
        <v>2.1067512392866967</v>
      </c>
      <c r="V30">
        <f>Table1[[#This Row],[u_hat_sq]]/SUM(Table1[u_hat_sq])*COUNT(Table1[u_hat_sq])</f>
        <v>0.81318095257510092</v>
      </c>
    </row>
    <row r="31" spans="1:53" x14ac:dyDescent="0.25">
      <c r="A31">
        <v>21</v>
      </c>
      <c r="B31">
        <f>1</f>
        <v>1</v>
      </c>
      <c r="C31">
        <v>0.95585987670687489</v>
      </c>
      <c r="D31">
        <v>0.20721637561334372</v>
      </c>
      <c r="E31">
        <v>8.7058277294948971E-2</v>
      </c>
      <c r="F31">
        <v>4.8077215892503471</v>
      </c>
      <c r="R31">
        <f>tblData3[[#This Row],[i]]</f>
        <v>21</v>
      </c>
      <c r="S31" cm="1">
        <f t="array" ref="S31">SUMPRODUCT(tblData3[[#This Row],[x0]:[x3]],TRANSPOSE($I$26:$I$29))</f>
        <v>6.0502182530350774</v>
      </c>
      <c r="T31">
        <f>tblData3[[#This Row],[y]]-Table1[[#This Row],[y_hat]]</f>
        <v>-1.2424966637847303</v>
      </c>
      <c r="U31">
        <f>Table1[[#This Row],[u_hat]]^2</f>
        <v>1.5437979595161853</v>
      </c>
      <c r="V31">
        <f>Table1[[#This Row],[u_hat_sq]]/SUM(Table1[u_hat_sq])*COUNT(Table1[u_hat_sq])</f>
        <v>0.59588767382328311</v>
      </c>
    </row>
    <row r="32" spans="1:53" x14ac:dyDescent="0.25">
      <c r="A32">
        <v>22</v>
      </c>
      <c r="B32">
        <f>1</f>
        <v>1</v>
      </c>
      <c r="C32">
        <v>0.18740632073938568</v>
      </c>
      <c r="D32">
        <v>0.95605854741775753</v>
      </c>
      <c r="E32">
        <v>0.40581879727812009</v>
      </c>
      <c r="F32">
        <v>10.141591034042033</v>
      </c>
      <c r="R32">
        <f>tblData3[[#This Row],[i]]</f>
        <v>22</v>
      </c>
      <c r="S32" cm="1">
        <f t="array" ref="S32">SUMPRODUCT(tblData3[[#This Row],[x0]:[x3]],TRANSPOSE($I$26:$I$29))</f>
        <v>7.9718808932593621</v>
      </c>
      <c r="T32">
        <f>tblData3[[#This Row],[y]]-Table1[[#This Row],[y_hat]]</f>
        <v>2.1697101407826711</v>
      </c>
      <c r="U32">
        <f>Table1[[#This Row],[u_hat]]^2</f>
        <v>4.7076420950151583</v>
      </c>
      <c r="V32">
        <f>Table1[[#This Row],[u_hat_sq]]/SUM(Table1[u_hat_sq])*COUNT(Table1[u_hat_sq])</f>
        <v>1.8170939272845563</v>
      </c>
    </row>
    <row r="33" spans="1:35" x14ac:dyDescent="0.25">
      <c r="A33">
        <v>23</v>
      </c>
      <c r="B33">
        <f>1</f>
        <v>1</v>
      </c>
      <c r="C33">
        <v>0.19139014752198558</v>
      </c>
      <c r="D33">
        <v>0.12254515532154275</v>
      </c>
      <c r="E33">
        <v>0.85081351953119444</v>
      </c>
      <c r="F33">
        <v>8.0543187944280632</v>
      </c>
      <c r="H33" t="s">
        <v>31</v>
      </c>
      <c r="R33">
        <f>tblData3[[#This Row],[i]]</f>
        <v>23</v>
      </c>
      <c r="S33" cm="1">
        <f t="array" ref="S33">SUMPRODUCT(tblData3[[#This Row],[x0]:[x3]],TRANSPOSE($I$26:$I$29))</f>
        <v>7.3001079301386902</v>
      </c>
      <c r="T33">
        <f>tblData3[[#This Row],[y]]-Table1[[#This Row],[y_hat]]</f>
        <v>0.75421086428937301</v>
      </c>
      <c r="U33">
        <f>Table1[[#This Row],[u_hat]]^2</f>
        <v>0.568834027812123</v>
      </c>
      <c r="V33">
        <f>Table1[[#This Row],[u_hat_sq]]/SUM(Table1[u_hat_sq])*COUNT(Table1[u_hat_sq])</f>
        <v>0.21956317763933475</v>
      </c>
      <c r="AG33" t="s">
        <v>31</v>
      </c>
    </row>
    <row r="34" spans="1:35" ht="15.75" thickBot="1" x14ac:dyDescent="0.3">
      <c r="A34">
        <v>24</v>
      </c>
      <c r="B34">
        <f>1</f>
        <v>1</v>
      </c>
      <c r="C34">
        <v>0.60412911734413199</v>
      </c>
      <c r="D34">
        <v>0.95457840326191223</v>
      </c>
      <c r="E34">
        <v>0.75403964629284159</v>
      </c>
      <c r="F34">
        <v>13.618367560016271</v>
      </c>
      <c r="R34">
        <f>tblData3[[#This Row],[i]]</f>
        <v>24</v>
      </c>
      <c r="S34" cm="1">
        <f t="array" ref="S34">SUMPRODUCT(tblData3[[#This Row],[x0]:[x3]],TRANSPOSE($I$26:$I$29))</f>
        <v>11.050402083666739</v>
      </c>
      <c r="T34">
        <f>tblData3[[#This Row],[y]]-Table1[[#This Row],[y_hat]]</f>
        <v>2.5679654763495314</v>
      </c>
      <c r="U34">
        <f>Table1[[#This Row],[u_hat]]^2</f>
        <v>6.5944466877230763</v>
      </c>
      <c r="V34">
        <f>Table1[[#This Row],[u_hat_sq]]/SUM(Table1[u_hat_sq])*COUNT(Table1[u_hat_sq])</f>
        <v>2.5453780869942655</v>
      </c>
    </row>
    <row r="35" spans="1:35" x14ac:dyDescent="0.25">
      <c r="A35">
        <v>25</v>
      </c>
      <c r="B35">
        <f>1</f>
        <v>1</v>
      </c>
      <c r="C35">
        <v>0.98967168974311526</v>
      </c>
      <c r="D35">
        <v>0.25239259681151094</v>
      </c>
      <c r="E35">
        <v>0.41221848202211886</v>
      </c>
      <c r="F35">
        <v>8.1844880220448815</v>
      </c>
      <c r="H35" s="8" t="s">
        <v>32</v>
      </c>
      <c r="I35" s="8" t="s">
        <v>33</v>
      </c>
      <c r="J35" s="8" t="s">
        <v>34</v>
      </c>
      <c r="R35">
        <f>tblData3[[#This Row],[i]]</f>
        <v>25</v>
      </c>
      <c r="S35" cm="1">
        <f t="array" ref="S35">SUMPRODUCT(tblData3[[#This Row],[x0]:[x3]],TRANSPOSE($I$26:$I$29))</f>
        <v>7.987518961861797</v>
      </c>
      <c r="T35">
        <f>tblData3[[#This Row],[y]]-Table1[[#This Row],[y_hat]]</f>
        <v>0.19696906018308447</v>
      </c>
      <c r="U35">
        <f>Table1[[#This Row],[u_hat]]^2</f>
        <v>3.8796810669407551E-2</v>
      </c>
      <c r="V35">
        <f>Table1[[#This Row],[u_hat_sq]]/SUM(Table1[u_hat_sq])*COUNT(Table1[u_hat_sq])</f>
        <v>1.497510805675684E-2</v>
      </c>
      <c r="AG35" s="8" t="s">
        <v>32</v>
      </c>
      <c r="AH35" s="8" t="s">
        <v>44</v>
      </c>
      <c r="AI35" s="8" t="s">
        <v>34</v>
      </c>
    </row>
    <row r="36" spans="1:35" x14ac:dyDescent="0.25">
      <c r="A36">
        <v>26</v>
      </c>
      <c r="B36">
        <f>1</f>
        <v>1</v>
      </c>
      <c r="C36">
        <v>0.18107847332504878</v>
      </c>
      <c r="D36">
        <v>0.97668783251486857</v>
      </c>
      <c r="E36">
        <v>0.91283642849185787</v>
      </c>
      <c r="F36">
        <v>9.7995045327996841</v>
      </c>
      <c r="H36" s="6">
        <v>1</v>
      </c>
      <c r="I36" s="6">
        <v>8.3159954981896878</v>
      </c>
      <c r="J36" s="6">
        <v>-1.4824257762430717</v>
      </c>
      <c r="R36">
        <f>tblData3[[#This Row],[i]]</f>
        <v>26</v>
      </c>
      <c r="S36" cm="1">
        <f t="array" ref="S36">SUMPRODUCT(tblData3[[#This Row],[x0]:[x3]],TRANSPOSE($I$26:$I$29))</f>
        <v>10.631747509118227</v>
      </c>
      <c r="T36">
        <f>tblData3[[#This Row],[y]]-Table1[[#This Row],[y_hat]]</f>
        <v>-0.83224297631854327</v>
      </c>
      <c r="U36">
        <f>Table1[[#This Row],[u_hat]]^2</f>
        <v>0.69262837163154733</v>
      </c>
      <c r="V36">
        <f>Table1[[#This Row],[u_hat_sq]]/SUM(Table1[u_hat_sq])*COUNT(Table1[u_hat_sq])</f>
        <v>0.26734632381874457</v>
      </c>
      <c r="AG36" s="6">
        <v>1</v>
      </c>
      <c r="AH36" s="6">
        <v>1.531597559349011</v>
      </c>
      <c r="AI36" s="6">
        <v>-0.68335539787459176</v>
      </c>
    </row>
    <row r="37" spans="1:35" x14ac:dyDescent="0.25">
      <c r="A37">
        <v>27</v>
      </c>
      <c r="B37">
        <f>1</f>
        <v>1</v>
      </c>
      <c r="C37">
        <v>0.20309025656409629</v>
      </c>
      <c r="D37">
        <v>0.86936304047048085</v>
      </c>
      <c r="E37">
        <v>0.79679599051415773</v>
      </c>
      <c r="F37">
        <v>9.5260041007917842</v>
      </c>
      <c r="H37" s="6">
        <v>2</v>
      </c>
      <c r="I37" s="6">
        <v>8.8893973303185625</v>
      </c>
      <c r="J37" s="6">
        <v>-1.1152185802969017</v>
      </c>
      <c r="R37">
        <f>tblData3[[#This Row],[i]]</f>
        <v>27</v>
      </c>
      <c r="S37" cm="1">
        <f t="array" ref="S37">SUMPRODUCT(tblData3[[#This Row],[x0]:[x3]],TRANSPOSE($I$26:$I$29))</f>
        <v>9.7210776970571473</v>
      </c>
      <c r="T37">
        <f>tblData3[[#This Row],[y]]-Table1[[#This Row],[y_hat]]</f>
        <v>-0.19507359626536314</v>
      </c>
      <c r="U37">
        <f>Table1[[#This Row],[u_hat]]^2</f>
        <v>3.80537079599019E-2</v>
      </c>
      <c r="V37">
        <f>Table1[[#This Row],[u_hat_sq]]/SUM(Table1[u_hat_sq])*COUNT(Table1[u_hat_sq])</f>
        <v>1.4688279238095963E-2</v>
      </c>
      <c r="AG37" s="6">
        <v>2</v>
      </c>
      <c r="AH37" s="6">
        <v>1.4977540422187627</v>
      </c>
      <c r="AI37" s="6">
        <v>-1.0176957981072448</v>
      </c>
    </row>
    <row r="38" spans="1:35" x14ac:dyDescent="0.25">
      <c r="A38">
        <v>28</v>
      </c>
      <c r="B38">
        <f>1</f>
        <v>1</v>
      </c>
      <c r="C38">
        <v>6.4292192665393322E-2</v>
      </c>
      <c r="D38">
        <v>0.12934321455046549</v>
      </c>
      <c r="E38">
        <v>2.5445261242716177E-2</v>
      </c>
      <c r="F38">
        <v>1.9754960351878168</v>
      </c>
      <c r="H38" s="6">
        <v>3</v>
      </c>
      <c r="I38" s="6">
        <v>4.0175701305539331</v>
      </c>
      <c r="J38" s="6">
        <v>2.1449050941402392</v>
      </c>
      <c r="R38">
        <f>tblData3[[#This Row],[i]]</f>
        <v>28</v>
      </c>
      <c r="S38" cm="1">
        <f t="array" ref="S38">SUMPRODUCT(tblData3[[#This Row],[x0]:[x3]],TRANSPOSE($I$26:$I$29))</f>
        <v>2.6874385822491513</v>
      </c>
      <c r="T38">
        <f>tblData3[[#This Row],[y]]-Table1[[#This Row],[y_hat]]</f>
        <v>-0.71194254706133453</v>
      </c>
      <c r="U38">
        <f>Table1[[#This Row],[u_hat]]^2</f>
        <v>0.50686219031618052</v>
      </c>
      <c r="V38">
        <f>Table1[[#This Row],[u_hat_sq]]/SUM(Table1[u_hat_sq])*COUNT(Table1[u_hat_sq])</f>
        <v>0.19564278452028649</v>
      </c>
      <c r="AG38" s="6">
        <v>3</v>
      </c>
      <c r="AH38" s="6">
        <v>1.4493051432489268</v>
      </c>
      <c r="AI38" s="6">
        <v>0.32647870175230187</v>
      </c>
    </row>
    <row r="39" spans="1:35" x14ac:dyDescent="0.25">
      <c r="A39">
        <v>29</v>
      </c>
      <c r="B39">
        <f>1</f>
        <v>1</v>
      </c>
      <c r="C39">
        <v>0.84123818260932404</v>
      </c>
      <c r="D39">
        <v>0.6549610043495816</v>
      </c>
      <c r="E39">
        <v>0.39243506962629515</v>
      </c>
      <c r="F39">
        <v>8.2294384877028328</v>
      </c>
      <c r="H39" s="6">
        <v>4</v>
      </c>
      <c r="I39" s="6">
        <v>5.9862672873627716</v>
      </c>
      <c r="J39" s="6">
        <v>3.4335753084554241</v>
      </c>
      <c r="R39">
        <f>tblData3[[#This Row],[i]]</f>
        <v>29</v>
      </c>
      <c r="S39" cm="1">
        <f t="array" ref="S39">SUMPRODUCT(tblData3[[#This Row],[x0]:[x3]],TRANSPOSE($I$26:$I$29))</f>
        <v>8.8600080633301097</v>
      </c>
      <c r="T39">
        <f>tblData3[[#This Row],[y]]-Table1[[#This Row],[y_hat]]</f>
        <v>-0.63056957562727689</v>
      </c>
      <c r="U39">
        <f>Table1[[#This Row],[u_hat]]^2</f>
        <v>0.3976179897067641</v>
      </c>
      <c r="V39">
        <f>Table1[[#This Row],[u_hat_sq]]/SUM(Table1[u_hat_sq])*COUNT(Table1[u_hat_sq])</f>
        <v>0.15347582078091851</v>
      </c>
      <c r="AG39" s="6">
        <v>4</v>
      </c>
      <c r="AH39" s="6">
        <v>1.1063744964448743</v>
      </c>
      <c r="AI39" s="6">
        <v>3.4442090664805809</v>
      </c>
    </row>
    <row r="40" spans="1:35" x14ac:dyDescent="0.25">
      <c r="A40">
        <v>30</v>
      </c>
      <c r="B40">
        <f>1</f>
        <v>1</v>
      </c>
      <c r="C40">
        <v>0.18197911505840469</v>
      </c>
      <c r="D40">
        <v>0.78906305183083403</v>
      </c>
      <c r="E40">
        <v>1.6680773524149761E-2</v>
      </c>
      <c r="F40">
        <v>4.8290490314742867</v>
      </c>
      <c r="H40" s="6">
        <v>5</v>
      </c>
      <c r="I40" s="6">
        <v>4.684975632510981</v>
      </c>
      <c r="J40" s="6">
        <v>5.83647503491144</v>
      </c>
      <c r="R40">
        <f>tblData3[[#This Row],[i]]</f>
        <v>30</v>
      </c>
      <c r="S40" cm="1">
        <f t="array" ref="S40">SUMPRODUCT(tblData3[[#This Row],[x0]:[x3]],TRANSPOSE($I$26:$I$29))</f>
        <v>5.3596210428294047</v>
      </c>
      <c r="T40">
        <f>tblData3[[#This Row],[y]]-Table1[[#This Row],[y_hat]]</f>
        <v>-0.530572011355118</v>
      </c>
      <c r="U40">
        <f>Table1[[#This Row],[u_hat]]^2</f>
        <v>0.28150665923341545</v>
      </c>
      <c r="V40">
        <f>Table1[[#This Row],[u_hat_sq]]/SUM(Table1[u_hat_sq])*COUNT(Table1[u_hat_sq])</f>
        <v>0.10865822648770311</v>
      </c>
      <c r="AG40" s="6">
        <v>5</v>
      </c>
      <c r="AH40" s="6">
        <v>1.2034057310209381</v>
      </c>
      <c r="AI40" s="6">
        <v>11.945063784066875</v>
      </c>
    </row>
    <row r="41" spans="1:35" x14ac:dyDescent="0.25">
      <c r="A41">
        <v>31</v>
      </c>
      <c r="B41">
        <f>1</f>
        <v>1</v>
      </c>
      <c r="C41">
        <v>0.68792246013401392</v>
      </c>
      <c r="D41">
        <v>0.73288396184904236</v>
      </c>
      <c r="E41">
        <v>4.1627522181829968E-2</v>
      </c>
      <c r="F41">
        <v>6.7974189912307397</v>
      </c>
      <c r="H41" s="6">
        <v>6</v>
      </c>
      <c r="I41" s="6">
        <v>9.589922156842988</v>
      </c>
      <c r="J41" s="6">
        <v>1.3181707958493618</v>
      </c>
      <c r="R41">
        <f>tblData3[[#This Row],[i]]</f>
        <v>31</v>
      </c>
      <c r="S41" cm="1">
        <f t="array" ref="S41">SUMPRODUCT(tblData3[[#This Row],[x0]:[x3]],TRANSPOSE($I$26:$I$29))</f>
        <v>6.8586289097948914</v>
      </c>
      <c r="T41">
        <f>tblData3[[#This Row],[y]]-Table1[[#This Row],[y_hat]]</f>
        <v>-6.12099185641517E-2</v>
      </c>
      <c r="U41">
        <f>Table1[[#This Row],[u_hat]]^2</f>
        <v>3.746654130630083E-3</v>
      </c>
      <c r="V41">
        <f>Table1[[#This Row],[u_hat_sq]]/SUM(Table1[u_hat_sq])*COUNT(Table1[u_hat_sq])</f>
        <v>1.4461639884672671E-3</v>
      </c>
      <c r="AG41" s="6">
        <v>6</v>
      </c>
      <c r="AH41" s="6">
        <v>1.0411068998616204</v>
      </c>
      <c r="AI41" s="6">
        <v>-0.3704238808981033</v>
      </c>
    </row>
    <row r="42" spans="1:35" x14ac:dyDescent="0.25">
      <c r="A42">
        <v>32</v>
      </c>
      <c r="B42">
        <f>1</f>
        <v>1</v>
      </c>
      <c r="C42">
        <v>0.50822991501290538</v>
      </c>
      <c r="D42">
        <v>0.71624327060760307</v>
      </c>
      <c r="E42">
        <v>8.7142884201445225E-2</v>
      </c>
      <c r="F42">
        <v>6.7447661736495084</v>
      </c>
      <c r="H42" s="6">
        <v>7</v>
      </c>
      <c r="I42" s="6">
        <v>10.228967020007467</v>
      </c>
      <c r="J42" s="6">
        <v>3.8725254606925219</v>
      </c>
      <c r="R42">
        <f>tblData3[[#This Row],[i]]</f>
        <v>32</v>
      </c>
      <c r="S42" cm="1">
        <f t="array" ref="S42">SUMPRODUCT(tblData3[[#This Row],[x0]:[x3]],TRANSPOSE($I$26:$I$29))</f>
        <v>6.4752669025892535</v>
      </c>
      <c r="T42">
        <f>tblData3[[#This Row],[y]]-Table1[[#This Row],[y_hat]]</f>
        <v>0.26949927106025484</v>
      </c>
      <c r="U42">
        <f>Table1[[#This Row],[u_hat]]^2</f>
        <v>7.2629857102008713E-2</v>
      </c>
      <c r="V42">
        <f>Table1[[#This Row],[u_hat_sq]]/SUM(Table1[u_hat_sq])*COUNT(Table1[u_hat_sq])</f>
        <v>2.8034262081935137E-2</v>
      </c>
      <c r="AG42" s="6">
        <v>7</v>
      </c>
      <c r="AH42" s="6">
        <v>0.86849204538450153</v>
      </c>
      <c r="AI42" s="6">
        <v>4.9199608432131381</v>
      </c>
    </row>
    <row r="43" spans="1:35" x14ac:dyDescent="0.25">
      <c r="A43">
        <v>33</v>
      </c>
      <c r="B43">
        <f>1</f>
        <v>1</v>
      </c>
      <c r="C43">
        <v>0.10447353197696374</v>
      </c>
      <c r="D43">
        <v>0.26235303380786046</v>
      </c>
      <c r="E43">
        <v>0.60728108485173349</v>
      </c>
      <c r="F43">
        <v>5.0906550442508616</v>
      </c>
      <c r="H43" s="6">
        <v>8</v>
      </c>
      <c r="I43" s="6">
        <v>8.7698519184008408</v>
      </c>
      <c r="J43" s="6">
        <v>-0.55279672070633445</v>
      </c>
      <c r="R43">
        <f>tblData3[[#This Row],[i]]</f>
        <v>33</v>
      </c>
      <c r="S43" cm="1">
        <f t="array" ref="S43">SUMPRODUCT(tblData3[[#This Row],[x0]:[x3]],TRANSPOSE($I$26:$I$29))</f>
        <v>6.2768945204287085</v>
      </c>
      <c r="T43">
        <f>tblData3[[#This Row],[y]]-Table1[[#This Row],[y_hat]]</f>
        <v>-1.186239476177847</v>
      </c>
      <c r="U43">
        <f>Table1[[#This Row],[u_hat]]^2</f>
        <v>1.4071640948426927</v>
      </c>
      <c r="V43">
        <f>Table1[[#This Row],[u_hat_sq]]/SUM(Table1[u_hat_sq])*COUNT(Table1[u_hat_sq])</f>
        <v>0.54314862511299156</v>
      </c>
      <c r="AG43" s="6">
        <v>8</v>
      </c>
      <c r="AH43" s="6">
        <v>1.1781290566470755</v>
      </c>
      <c r="AI43" s="6">
        <v>-1.0601771798696848</v>
      </c>
    </row>
    <row r="44" spans="1:35" x14ac:dyDescent="0.25">
      <c r="A44">
        <v>34</v>
      </c>
      <c r="B44">
        <f>1</f>
        <v>1</v>
      </c>
      <c r="C44">
        <v>0.38915513778107236</v>
      </c>
      <c r="D44">
        <v>0.51094918391274102</v>
      </c>
      <c r="E44">
        <v>0.49904209010277756</v>
      </c>
      <c r="F44">
        <v>6.9556733896622687</v>
      </c>
      <c r="H44" s="6">
        <v>9</v>
      </c>
      <c r="I44" s="6">
        <v>7.034972393094411</v>
      </c>
      <c r="J44" s="6">
        <v>2.1911096500856173</v>
      </c>
      <c r="R44">
        <f>tblData3[[#This Row],[i]]</f>
        <v>34</v>
      </c>
      <c r="S44" cm="1">
        <f t="array" ref="S44">SUMPRODUCT(tblData3[[#This Row],[x0]:[x3]],TRANSPOSE($I$26:$I$29))</f>
        <v>7.4907624847822873</v>
      </c>
      <c r="T44">
        <f>tblData3[[#This Row],[y]]-Table1[[#This Row],[y_hat]]</f>
        <v>-0.53508909512001868</v>
      </c>
      <c r="U44">
        <f>Table1[[#This Row],[u_hat]]^2</f>
        <v>0.28632033971636039</v>
      </c>
      <c r="V44">
        <f>Table1[[#This Row],[u_hat_sq]]/SUM(Table1[u_hat_sq])*COUNT(Table1[u_hat_sq])</f>
        <v>0.11051624997311406</v>
      </c>
      <c r="AG44" s="6">
        <v>9</v>
      </c>
      <c r="AH44" s="6">
        <v>0.86931228660293303</v>
      </c>
      <c r="AI44" s="6">
        <v>0.98380182197578714</v>
      </c>
    </row>
    <row r="45" spans="1:35" x14ac:dyDescent="0.25">
      <c r="A45">
        <v>35</v>
      </c>
      <c r="B45">
        <f>1</f>
        <v>1</v>
      </c>
      <c r="C45">
        <v>4.7339309004537866E-2</v>
      </c>
      <c r="D45">
        <v>0.57559804070930176</v>
      </c>
      <c r="E45">
        <v>6.1636800834874994E-2</v>
      </c>
      <c r="F45">
        <v>3.2366750808219882</v>
      </c>
      <c r="H45" s="6">
        <v>10</v>
      </c>
      <c r="I45" s="6">
        <v>9.7253207193062625</v>
      </c>
      <c r="J45" s="6">
        <v>-1.2522424361031614</v>
      </c>
      <c r="R45">
        <f>tblData3[[#This Row],[i]]</f>
        <v>35</v>
      </c>
      <c r="S45" cm="1">
        <f t="array" ref="S45">SUMPRODUCT(tblData3[[#This Row],[x0]:[x3]],TRANSPOSE($I$26:$I$29))</f>
        <v>4.4116367233954064</v>
      </c>
      <c r="T45">
        <f>tblData3[[#This Row],[y]]-Table1[[#This Row],[y_hat]]</f>
        <v>-1.1749616425734182</v>
      </c>
      <c r="U45">
        <f>Table1[[#This Row],[u_hat]]^2</f>
        <v>1.3805348615188249</v>
      </c>
      <c r="V45">
        <f>Table1[[#This Row],[u_hat_sq]]/SUM(Table1[u_hat_sq])*COUNT(Table1[u_hat_sq])</f>
        <v>0.53287005737474302</v>
      </c>
      <c r="AG45" s="6">
        <v>10</v>
      </c>
      <c r="AH45" s="6">
        <v>1.1744669041492675</v>
      </c>
      <c r="AI45" s="6">
        <v>-0.56919463966354555</v>
      </c>
    </row>
    <row r="46" spans="1:35" x14ac:dyDescent="0.25">
      <c r="A46">
        <v>36</v>
      </c>
      <c r="B46">
        <f>1</f>
        <v>1</v>
      </c>
      <c r="C46">
        <v>0.70020811991457732</v>
      </c>
      <c r="D46">
        <v>0.71216832445680633</v>
      </c>
      <c r="E46">
        <v>0.15106534228804258</v>
      </c>
      <c r="F46">
        <v>9.899564151559531</v>
      </c>
      <c r="H46" s="6">
        <v>11</v>
      </c>
      <c r="I46" s="6">
        <v>8.3981084901411815</v>
      </c>
      <c r="J46" s="6">
        <v>-0.56019683684765642</v>
      </c>
      <c r="R46">
        <f>tblData3[[#This Row],[i]]</f>
        <v>36</v>
      </c>
      <c r="S46" cm="1">
        <f t="array" ref="S46">SUMPRODUCT(tblData3[[#This Row],[x0]:[x3]],TRANSPOSE($I$26:$I$29))</f>
        <v>7.3854205784677882</v>
      </c>
      <c r="T46">
        <f>tblData3[[#This Row],[y]]-Table1[[#This Row],[y_hat]]</f>
        <v>2.5141435730917427</v>
      </c>
      <c r="U46">
        <f>Table1[[#This Row],[u_hat]]^2</f>
        <v>6.320917906118515</v>
      </c>
      <c r="V46">
        <f>Table1[[#This Row],[u_hat_sq]]/SUM(Table1[u_hat_sq])*COUNT(Table1[u_hat_sq])</f>
        <v>2.4397992265032595</v>
      </c>
      <c r="AG46" s="6">
        <v>11</v>
      </c>
      <c r="AH46" s="6">
        <v>1.369075125904119</v>
      </c>
      <c r="AI46" s="6">
        <v>-1.2479441422704007</v>
      </c>
    </row>
    <row r="47" spans="1:35" x14ac:dyDescent="0.25">
      <c r="A47">
        <v>37</v>
      </c>
      <c r="B47">
        <f>1</f>
        <v>1</v>
      </c>
      <c r="C47">
        <v>1.5967709211255121E-2</v>
      </c>
      <c r="D47">
        <v>0.85836144158916194</v>
      </c>
      <c r="E47">
        <v>0.12492364547309143</v>
      </c>
      <c r="F47">
        <v>6.3892263730313337</v>
      </c>
      <c r="H47" s="6">
        <v>12</v>
      </c>
      <c r="I47" s="6">
        <v>5.4263445231399743</v>
      </c>
      <c r="J47" s="6">
        <v>-1.2903386549066598</v>
      </c>
      <c r="R47">
        <f>tblData3[[#This Row],[i]]</f>
        <v>37</v>
      </c>
      <c r="S47" cm="1">
        <f t="array" ref="S47">SUMPRODUCT(tblData3[[#This Row],[x0]:[x3]],TRANSPOSE($I$26:$I$29))</f>
        <v>5.6475075857043127</v>
      </c>
      <c r="T47">
        <f>tblData3[[#This Row],[y]]-Table1[[#This Row],[y_hat]]</f>
        <v>0.74171878732702101</v>
      </c>
      <c r="U47">
        <f>Table1[[#This Row],[u_hat]]^2</f>
        <v>0.5501467594738666</v>
      </c>
      <c r="V47">
        <f>Table1[[#This Row],[u_hat_sq]]/SUM(Table1[u_hat_sq])*COUNT(Table1[u_hat_sq])</f>
        <v>0.21235011404409274</v>
      </c>
      <c r="AG47" s="6">
        <v>12</v>
      </c>
      <c r="AH47" s="6">
        <v>1.2600375793957141</v>
      </c>
      <c r="AI47" s="6">
        <v>-0.61737745345859285</v>
      </c>
    </row>
    <row r="48" spans="1:35" x14ac:dyDescent="0.25">
      <c r="A48">
        <v>38</v>
      </c>
      <c r="B48">
        <f>1</f>
        <v>1</v>
      </c>
      <c r="C48">
        <v>3.8797141815670844E-2</v>
      </c>
      <c r="D48">
        <v>0.14678969354224536</v>
      </c>
      <c r="E48">
        <v>0.70230914028652336</v>
      </c>
      <c r="F48">
        <v>16.697711584667275</v>
      </c>
      <c r="H48" s="6">
        <v>13</v>
      </c>
      <c r="I48" s="6">
        <v>9.5841519456005724</v>
      </c>
      <c r="J48" s="6">
        <v>-1.2437653443951415</v>
      </c>
      <c r="R48">
        <f>tblData3[[#This Row],[i]]</f>
        <v>38</v>
      </c>
      <c r="S48" cm="1">
        <f t="array" ref="S48">SUMPRODUCT(tblData3[[#This Row],[x0]:[x3]],TRANSPOSE($I$26:$I$29))</f>
        <v>6.1494190428176818</v>
      </c>
      <c r="T48">
        <f>tblData3[[#This Row],[y]]-Table1[[#This Row],[y_hat]]</f>
        <v>10.548292541849593</v>
      </c>
      <c r="U48">
        <f>Table1[[#This Row],[u_hat]]^2</f>
        <v>111.26647554843974</v>
      </c>
      <c r="V48">
        <f>Table1[[#This Row],[u_hat_sq]]/SUM(Table1[u_hat_sq])*COUNT(Table1[u_hat_sq])</f>
        <v>42.947537843523001</v>
      </c>
      <c r="AG48" s="6">
        <v>13</v>
      </c>
      <c r="AH48" s="6">
        <v>1.5082629630989306</v>
      </c>
      <c r="AI48" s="6">
        <v>-0.91115777759754624</v>
      </c>
    </row>
    <row r="49" spans="1:35" x14ac:dyDescent="0.25">
      <c r="A49">
        <v>39</v>
      </c>
      <c r="B49">
        <f>1</f>
        <v>1</v>
      </c>
      <c r="C49">
        <v>0.61535628909376872</v>
      </c>
      <c r="D49">
        <v>0.91818811230571562</v>
      </c>
      <c r="E49">
        <v>0.17245401265300608</v>
      </c>
      <c r="F49">
        <v>7.5844157825634779</v>
      </c>
      <c r="H49" s="6">
        <v>14</v>
      </c>
      <c r="I49" s="6">
        <v>2.8520528182373921</v>
      </c>
      <c r="J49" s="6">
        <v>-1.0221317913281371</v>
      </c>
      <c r="R49">
        <f>tblData3[[#This Row],[i]]</f>
        <v>39</v>
      </c>
      <c r="S49" cm="1">
        <f t="array" ref="S49">SUMPRODUCT(tblData3[[#This Row],[x0]:[x3]],TRANSPOSE($I$26:$I$29))</f>
        <v>7.9662979363987168</v>
      </c>
      <c r="T49">
        <f>tblData3[[#This Row],[y]]-Table1[[#This Row],[y_hat]]</f>
        <v>-0.38188215383523882</v>
      </c>
      <c r="U49">
        <f>Table1[[#This Row],[u_hat]]^2</f>
        <v>0.14583397941784101</v>
      </c>
      <c r="V49">
        <f>Table1[[#This Row],[u_hat_sq]]/SUM(Table1[u_hat_sq])*COUNT(Table1[u_hat_sq])</f>
        <v>5.6290183714793766E-2</v>
      </c>
      <c r="AG49" s="6">
        <v>14</v>
      </c>
      <c r="AH49" s="6">
        <v>1.9871023180093337</v>
      </c>
      <c r="AI49" s="6">
        <v>-1.5838399165283616</v>
      </c>
    </row>
    <row r="50" spans="1:35" x14ac:dyDescent="0.25">
      <c r="A50">
        <v>40</v>
      </c>
      <c r="B50">
        <f>1</f>
        <v>1</v>
      </c>
      <c r="C50">
        <v>0.59514779815877805</v>
      </c>
      <c r="D50">
        <v>1.548906575693676E-2</v>
      </c>
      <c r="E50">
        <v>0.61154081564073726</v>
      </c>
      <c r="F50">
        <v>5.6317575500502164</v>
      </c>
      <c r="H50" s="6">
        <v>15</v>
      </c>
      <c r="I50" s="6">
        <v>6.724543600235207</v>
      </c>
      <c r="J50" s="6">
        <v>-1.0603105714425682</v>
      </c>
      <c r="R50">
        <f>tblData3[[#This Row],[i]]</f>
        <v>40</v>
      </c>
      <c r="S50" cm="1">
        <f t="array" ref="S50">SUMPRODUCT(tblData3[[#This Row],[x0]:[x3]],TRANSPOSE($I$26:$I$29))</f>
        <v>6.9424023150797645</v>
      </c>
      <c r="T50">
        <f>tblData3[[#This Row],[y]]-Table1[[#This Row],[y_hat]]</f>
        <v>-1.3106447650295481</v>
      </c>
      <c r="U50">
        <f>Table1[[#This Row],[u_hat]]^2</f>
        <v>1.7177897000993594</v>
      </c>
      <c r="V50">
        <f>Table1[[#This Row],[u_hat_sq]]/SUM(Table1[u_hat_sq])*COUNT(Table1[u_hat_sq])</f>
        <v>0.6630464188659726</v>
      </c>
      <c r="AG50" s="6">
        <v>15</v>
      </c>
      <c r="AH50" s="6">
        <v>0.85763015486757921</v>
      </c>
      <c r="AI50" s="6">
        <v>-0.42367972571544832</v>
      </c>
    </row>
    <row r="51" spans="1:35" x14ac:dyDescent="0.25">
      <c r="A51">
        <v>41</v>
      </c>
      <c r="B51">
        <f>1</f>
        <v>1</v>
      </c>
      <c r="C51">
        <v>0.31777480965319582</v>
      </c>
      <c r="D51">
        <v>0.97854392032287496</v>
      </c>
      <c r="E51">
        <v>4.2197433063259737E-2</v>
      </c>
      <c r="F51">
        <v>6.9331973679374981</v>
      </c>
      <c r="H51" s="6">
        <v>16</v>
      </c>
      <c r="I51" s="6">
        <v>8.5153889156437117</v>
      </c>
      <c r="J51" s="6">
        <v>-1.1196392032973987</v>
      </c>
      <c r="R51">
        <f>tblData3[[#This Row],[i]]</f>
        <v>41</v>
      </c>
      <c r="S51" cm="1">
        <f t="array" ref="S51">SUMPRODUCT(tblData3[[#This Row],[x0]:[x3]],TRANSPOSE($I$26:$I$29))</f>
        <v>6.5879116942910336</v>
      </c>
      <c r="T51">
        <f>tblData3[[#This Row],[y]]-Table1[[#This Row],[y_hat]]</f>
        <v>0.34528567364646445</v>
      </c>
      <c r="U51">
        <f>Table1[[#This Row],[u_hat]]^2</f>
        <v>0.11922219642549275</v>
      </c>
      <c r="V51">
        <f>Table1[[#This Row],[u_hat_sq]]/SUM(Table1[u_hat_sq])*COUNT(Table1[u_hat_sq])</f>
        <v>4.6018351597221813E-2</v>
      </c>
      <c r="AG51" s="6">
        <v>16</v>
      </c>
      <c r="AH51" s="6">
        <v>0.60457334383494343</v>
      </c>
      <c r="AI51" s="6">
        <v>-0.12070174408382389</v>
      </c>
    </row>
    <row r="52" spans="1:35" x14ac:dyDescent="0.25">
      <c r="A52">
        <v>42</v>
      </c>
      <c r="B52">
        <f>1</f>
        <v>1</v>
      </c>
      <c r="C52">
        <v>0.7441959604768057</v>
      </c>
      <c r="D52">
        <v>0.3737710497415293</v>
      </c>
      <c r="E52">
        <v>0.59365198473866154</v>
      </c>
      <c r="F52">
        <v>8.6386465643154189</v>
      </c>
      <c r="H52" s="6">
        <v>17</v>
      </c>
      <c r="I52" s="6">
        <v>6.5784078504003407</v>
      </c>
      <c r="J52" s="6">
        <v>-5.84791102839608E-2</v>
      </c>
      <c r="R52">
        <f>tblData3[[#This Row],[i]]</f>
        <v>42</v>
      </c>
      <c r="S52" cm="1">
        <f t="array" ref="S52">SUMPRODUCT(tblData3[[#This Row],[x0]:[x3]],TRANSPOSE($I$26:$I$29))</f>
        <v>8.5904956451452659</v>
      </c>
      <c r="T52">
        <f>tblData3[[#This Row],[y]]-Table1[[#This Row],[y_hat]]</f>
        <v>4.8150919170153017E-2</v>
      </c>
      <c r="U52">
        <f>Table1[[#This Row],[u_hat]]^2</f>
        <v>2.3185110169306094E-3</v>
      </c>
      <c r="V52">
        <f>Table1[[#This Row],[u_hat_sq]]/SUM(Table1[u_hat_sq])*COUNT(Table1[u_hat_sq])</f>
        <v>8.9491771128225191E-4</v>
      </c>
      <c r="AG52" s="6">
        <v>17</v>
      </c>
      <c r="AH52" s="6">
        <v>1.2944832531830768</v>
      </c>
      <c r="AI52" s="6">
        <v>-1.2931632485593687</v>
      </c>
    </row>
    <row r="53" spans="1:35" x14ac:dyDescent="0.25">
      <c r="A53">
        <v>43</v>
      </c>
      <c r="B53">
        <f>1</f>
        <v>1</v>
      </c>
      <c r="C53">
        <v>0.4098262158003495</v>
      </c>
      <c r="D53">
        <v>0.46411914017021327</v>
      </c>
      <c r="E53">
        <v>0.56768923246328318</v>
      </c>
      <c r="F53">
        <v>6.4653189237375086</v>
      </c>
      <c r="H53" s="6">
        <v>18</v>
      </c>
      <c r="I53" s="6">
        <v>6.1941076319521375</v>
      </c>
      <c r="J53" s="6">
        <v>1.1592795670692189</v>
      </c>
      <c r="R53">
        <f>tblData3[[#This Row],[i]]</f>
        <v>43</v>
      </c>
      <c r="S53" cm="1">
        <f t="array" ref="S53">SUMPRODUCT(tblData3[[#This Row],[x0]:[x3]],TRANSPOSE($I$26:$I$29))</f>
        <v>7.7408426720046268</v>
      </c>
      <c r="T53">
        <f>tblData3[[#This Row],[y]]-Table1[[#This Row],[y_hat]]</f>
        <v>-1.2755237482671182</v>
      </c>
      <c r="U53">
        <f>Table1[[#This Row],[u_hat]]^2</f>
        <v>1.6269608323933988</v>
      </c>
      <c r="V53">
        <f>Table1[[#This Row],[u_hat_sq]]/SUM(Table1[u_hat_sq])*COUNT(Table1[u_hat_sq])</f>
        <v>0.62798755487429481</v>
      </c>
      <c r="AG53" s="6">
        <v>18</v>
      </c>
      <c r="AH53" s="6">
        <v>0.61247966012971111</v>
      </c>
      <c r="AI53" s="6">
        <v>-9.3738986221986398E-2</v>
      </c>
    </row>
    <row r="54" spans="1:35" x14ac:dyDescent="0.25">
      <c r="A54">
        <v>44</v>
      </c>
      <c r="B54">
        <f>1</f>
        <v>1</v>
      </c>
      <c r="C54">
        <v>4.3544709015523431E-2</v>
      </c>
      <c r="D54">
        <v>0.35621615807649309</v>
      </c>
      <c r="E54">
        <v>0.27589917296764344</v>
      </c>
      <c r="F54">
        <v>4.0552043612165649</v>
      </c>
      <c r="H54" s="6">
        <v>19</v>
      </c>
      <c r="I54" s="6">
        <v>6.6138920833802697</v>
      </c>
      <c r="J54" s="6">
        <v>0.9472879906034235</v>
      </c>
      <c r="R54">
        <f>tblData3[[#This Row],[i]]</f>
        <v>44</v>
      </c>
      <c r="S54" cm="1">
        <f t="array" ref="S54">SUMPRODUCT(tblData3[[#This Row],[x0]:[x3]],TRANSPOSE($I$26:$I$29))</f>
        <v>4.7190632605184675</v>
      </c>
      <c r="T54">
        <f>tblData3[[#This Row],[y]]-Table1[[#This Row],[y_hat]]</f>
        <v>-0.66385889930190256</v>
      </c>
      <c r="U54">
        <f>Table1[[#This Row],[u_hat]]^2</f>
        <v>0.44070863818233358</v>
      </c>
      <c r="V54">
        <f>Table1[[#This Row],[u_hat_sq]]/SUM(Table1[u_hat_sq])*COUNT(Table1[u_hat_sq])</f>
        <v>0.17010829922498316</v>
      </c>
      <c r="AG54" s="6">
        <v>19</v>
      </c>
      <c r="AH54" s="6">
        <v>1.0952284165759061</v>
      </c>
      <c r="AI54" s="6">
        <v>-0.74886022478248093</v>
      </c>
    </row>
    <row r="55" spans="1:35" x14ac:dyDescent="0.25">
      <c r="A55">
        <v>45</v>
      </c>
      <c r="B55">
        <f>1</f>
        <v>1</v>
      </c>
      <c r="C55">
        <v>0.65898685039037108</v>
      </c>
      <c r="D55">
        <v>0.53744498368191762</v>
      </c>
      <c r="E55">
        <v>0.65610694984114304</v>
      </c>
      <c r="F55">
        <v>12.188216428997887</v>
      </c>
      <c r="H55" s="6">
        <v>20</v>
      </c>
      <c r="I55" s="6">
        <v>7.9465035353389588</v>
      </c>
      <c r="J55" s="6">
        <v>-1.4514652042976079</v>
      </c>
      <c r="R55">
        <f>tblData3[[#This Row],[i]]</f>
        <v>45</v>
      </c>
      <c r="S55" cm="1">
        <f t="array" ref="S55">SUMPRODUCT(tblData3[[#This Row],[x0]:[x3]],TRANSPOSE($I$26:$I$29))</f>
        <v>9.2303809076310372</v>
      </c>
      <c r="T55">
        <f>tblData3[[#This Row],[y]]-Table1[[#This Row],[y_hat]]</f>
        <v>2.9578355213668495</v>
      </c>
      <c r="U55">
        <f>Table1[[#This Row],[u_hat]]^2</f>
        <v>8.7487909714595027</v>
      </c>
      <c r="V55">
        <f>Table1[[#This Row],[u_hat_sq]]/SUM(Table1[u_hat_sq])*COUNT(Table1[u_hat_sq])</f>
        <v>3.3769293893761541</v>
      </c>
      <c r="AG55" s="6">
        <v>20</v>
      </c>
      <c r="AH55" s="6">
        <v>1.9354390461559072</v>
      </c>
      <c r="AI55" s="6">
        <v>-1.1222580935808062</v>
      </c>
    </row>
    <row r="56" spans="1:35" x14ac:dyDescent="0.25">
      <c r="A56">
        <v>46</v>
      </c>
      <c r="B56">
        <f>1</f>
        <v>1</v>
      </c>
      <c r="C56">
        <v>0.63444931961474393</v>
      </c>
      <c r="D56">
        <v>0.11466238513080285</v>
      </c>
      <c r="E56">
        <v>0.99097892608611848</v>
      </c>
      <c r="F56">
        <v>9.3285259336198543</v>
      </c>
      <c r="H56" s="6">
        <v>21</v>
      </c>
      <c r="I56" s="6">
        <v>6.0502182530350774</v>
      </c>
      <c r="J56" s="6">
        <v>-1.2424966637847303</v>
      </c>
      <c r="R56">
        <f>tblData3[[#This Row],[i]]</f>
        <v>46</v>
      </c>
      <c r="S56" cm="1">
        <f t="array" ref="S56">SUMPRODUCT(tblData3[[#This Row],[x0]:[x3]],TRANSPOSE($I$26:$I$29))</f>
        <v>9.3682184270839741</v>
      </c>
      <c r="T56">
        <f>tblData3[[#This Row],[y]]-Table1[[#This Row],[y_hat]]</f>
        <v>-3.9692493464119849E-2</v>
      </c>
      <c r="U56">
        <f>Table1[[#This Row],[u_hat]]^2</f>
        <v>1.575494037399197E-3</v>
      </c>
      <c r="V56">
        <f>Table1[[#This Row],[u_hat_sq]]/SUM(Table1[u_hat_sq])*COUNT(Table1[u_hat_sq])</f>
        <v>6.0812198337305637E-4</v>
      </c>
      <c r="AG56" s="6">
        <v>21</v>
      </c>
      <c r="AH56" s="6">
        <v>0.95150183189542059</v>
      </c>
      <c r="AI56" s="6">
        <v>-0.35561415807213748</v>
      </c>
    </row>
    <row r="57" spans="1:35" x14ac:dyDescent="0.25">
      <c r="A57">
        <v>47</v>
      </c>
      <c r="B57">
        <f>1</f>
        <v>1</v>
      </c>
      <c r="C57">
        <v>0.12510227562227871</v>
      </c>
      <c r="D57">
        <v>0.15657598624188818</v>
      </c>
      <c r="E57">
        <v>0.23490892319007117</v>
      </c>
      <c r="F57">
        <v>2.6674444293742008</v>
      </c>
      <c r="H57" s="6">
        <v>22</v>
      </c>
      <c r="I57" s="6">
        <v>7.9718808932593621</v>
      </c>
      <c r="J57" s="6">
        <v>2.1697101407826711</v>
      </c>
      <c r="R57">
        <f>tblData3[[#This Row],[i]]</f>
        <v>47</v>
      </c>
      <c r="S57" cm="1">
        <f t="array" ref="S57">SUMPRODUCT(tblData3[[#This Row],[x0]:[x3]],TRANSPOSE($I$26:$I$29))</f>
        <v>4.0499503409106108</v>
      </c>
      <c r="T57">
        <f>tblData3[[#This Row],[y]]-Table1[[#This Row],[y_hat]]</f>
        <v>-1.38250591153641</v>
      </c>
      <c r="U57">
        <f>Table1[[#This Row],[u_hat]]^2</f>
        <v>1.9113225954331199</v>
      </c>
      <c r="V57">
        <f>Table1[[#This Row],[u_hat_sq]]/SUM(Table1[u_hat_sq])*COUNT(Table1[u_hat_sq])</f>
        <v>0.73774781751587171</v>
      </c>
      <c r="AG57" s="6">
        <v>22</v>
      </c>
      <c r="AH57" s="6">
        <v>0.50093309541962416</v>
      </c>
      <c r="AI57" s="6">
        <v>1.316160831864932</v>
      </c>
    </row>
    <row r="58" spans="1:35" x14ac:dyDescent="0.25">
      <c r="A58">
        <v>48</v>
      </c>
      <c r="B58">
        <f>1</f>
        <v>1</v>
      </c>
      <c r="C58">
        <v>0.12953965202891471</v>
      </c>
      <c r="D58">
        <v>0.57405849821496313</v>
      </c>
      <c r="E58">
        <v>0.14728497880456426</v>
      </c>
      <c r="F58">
        <v>4.2097831016178322</v>
      </c>
      <c r="H58" s="6">
        <v>23</v>
      </c>
      <c r="I58" s="6">
        <v>7.3001079301386902</v>
      </c>
      <c r="J58" s="6">
        <v>0.75421086428937301</v>
      </c>
      <c r="R58">
        <f>tblData3[[#This Row],[i]]</f>
        <v>48</v>
      </c>
      <c r="S58" cm="1">
        <f t="array" ref="S58">SUMPRODUCT(tblData3[[#This Row],[x0]:[x3]],TRANSPOSE($I$26:$I$29))</f>
        <v>5.1016126406771161</v>
      </c>
      <c r="T58">
        <f>tblData3[[#This Row],[y]]-Table1[[#This Row],[y_hat]]</f>
        <v>-0.89182953905928386</v>
      </c>
      <c r="U58">
        <f>Table1[[#This Row],[u_hat]]^2</f>
        <v>0.79535992673869471</v>
      </c>
      <c r="V58">
        <f>Table1[[#This Row],[u_hat_sq]]/SUM(Table1[u_hat_sq])*COUNT(Table1[u_hat_sq])</f>
        <v>0.3069994837569992</v>
      </c>
      <c r="AG58" s="6">
        <v>23</v>
      </c>
      <c r="AH58" s="6">
        <v>1.9663598845908932</v>
      </c>
      <c r="AI58" s="6">
        <v>-1.7467967069515584</v>
      </c>
    </row>
    <row r="59" spans="1:35" x14ac:dyDescent="0.25">
      <c r="A59">
        <v>49</v>
      </c>
      <c r="B59">
        <f>1</f>
        <v>1</v>
      </c>
      <c r="C59">
        <v>0.29956120632037431</v>
      </c>
      <c r="D59">
        <v>0.88766032904076075</v>
      </c>
      <c r="E59">
        <v>0.44377137074405371</v>
      </c>
      <c r="F59">
        <v>9.2648521886911794</v>
      </c>
      <c r="H59" s="6">
        <v>24</v>
      </c>
      <c r="I59" s="6">
        <v>11.050402083666739</v>
      </c>
      <c r="J59" s="6">
        <v>2.5679654763495314</v>
      </c>
      <c r="R59">
        <f>tblData3[[#This Row],[i]]</f>
        <v>49</v>
      </c>
      <c r="S59" cm="1">
        <f t="array" ref="S59">SUMPRODUCT(tblData3[[#This Row],[x0]:[x3]],TRANSPOSE($I$26:$I$29))</f>
        <v>8.2713853496996048</v>
      </c>
      <c r="T59">
        <f>tblData3[[#This Row],[y]]-Table1[[#This Row],[y_hat]]</f>
        <v>0.99346683899157462</v>
      </c>
      <c r="U59">
        <f>Table1[[#This Row],[u_hat]]^2</f>
        <v>0.98697636017591128</v>
      </c>
      <c r="V59">
        <f>Table1[[#This Row],[u_hat_sq]]/SUM(Table1[u_hat_sq])*COUNT(Table1[u_hat_sq])</f>
        <v>0.38096115088020277</v>
      </c>
      <c r="AG59" s="6">
        <v>24</v>
      </c>
      <c r="AH59" s="6">
        <v>0.25551110437737468</v>
      </c>
      <c r="AI59" s="6">
        <v>2.2898669826168909</v>
      </c>
    </row>
    <row r="60" spans="1:35" x14ac:dyDescent="0.25">
      <c r="A60">
        <v>50</v>
      </c>
      <c r="B60">
        <f>1</f>
        <v>1</v>
      </c>
      <c r="C60">
        <v>0.14437137747205331</v>
      </c>
      <c r="D60">
        <v>0.21767823538611575</v>
      </c>
      <c r="E60">
        <v>0.93487684998376508</v>
      </c>
      <c r="F60">
        <v>8.8697402003630295</v>
      </c>
      <c r="H60" s="6">
        <v>25</v>
      </c>
      <c r="I60" s="6">
        <v>7.987518961861797</v>
      </c>
      <c r="J60" s="6">
        <v>0.19696906018308447</v>
      </c>
      <c r="R60">
        <f>tblData3[[#This Row],[i]]</f>
        <v>50</v>
      </c>
      <c r="S60" cm="1">
        <f t="array" ref="S60">SUMPRODUCT(tblData3[[#This Row],[x0]:[x3]],TRANSPOSE($I$26:$I$29))</f>
        <v>7.9253083145638454</v>
      </c>
      <c r="T60">
        <f>tblData3[[#This Row],[y]]-Table1[[#This Row],[y_hat]]</f>
        <v>0.94443188579918402</v>
      </c>
      <c r="U60">
        <f>Table1[[#This Row],[u_hat]]^2</f>
        <v>0.89195158691420295</v>
      </c>
      <c r="V60">
        <f>Table1[[#This Row],[u_hat_sq]]/SUM(Table1[u_hat_sq])*COUNT(Table1[u_hat_sq])</f>
        <v>0.34428271718655423</v>
      </c>
      <c r="AG60" s="6">
        <v>25</v>
      </c>
      <c r="AH60" s="6">
        <v>0.94901250258799053</v>
      </c>
      <c r="AI60" s="6">
        <v>-0.93403739453123369</v>
      </c>
    </row>
    <row r="61" spans="1:35" x14ac:dyDescent="0.25">
      <c r="A61">
        <v>51</v>
      </c>
      <c r="B61">
        <f>1</f>
        <v>1</v>
      </c>
      <c r="C61">
        <v>0.61104353028278902</v>
      </c>
      <c r="D61">
        <v>0.69482984255450531</v>
      </c>
      <c r="E61">
        <v>0.53715472959817656</v>
      </c>
      <c r="F61">
        <v>8.0595741713198485</v>
      </c>
      <c r="H61" s="6">
        <v>26</v>
      </c>
      <c r="I61" s="6">
        <v>10.631747509118227</v>
      </c>
      <c r="J61" s="6">
        <v>-0.83224297631854327</v>
      </c>
      <c r="R61">
        <f>tblData3[[#This Row],[i]]</f>
        <v>51</v>
      </c>
      <c r="S61" cm="1">
        <f t="array" ref="S61">SUMPRODUCT(tblData3[[#This Row],[x0]:[x3]],TRANSPOSE($I$26:$I$29))</f>
        <v>9.031165347152097</v>
      </c>
      <c r="T61">
        <f>tblData3[[#This Row],[y]]-Table1[[#This Row],[y_hat]]</f>
        <v>-0.97159117583224841</v>
      </c>
      <c r="U61">
        <f>Table1[[#This Row],[u_hat]]^2</f>
        <v>0.94398941295509109</v>
      </c>
      <c r="V61">
        <f>Table1[[#This Row],[u_hat_sq]]/SUM(Table1[u_hat_sq])*COUNT(Table1[u_hat_sq])</f>
        <v>0.36436869988861931</v>
      </c>
      <c r="AG61" s="6">
        <v>26</v>
      </c>
      <c r="AH61" s="6">
        <v>0.62683377364338422</v>
      </c>
      <c r="AI61" s="6">
        <v>-0.35948744982463965</v>
      </c>
    </row>
    <row r="62" spans="1:35" x14ac:dyDescent="0.25">
      <c r="A62">
        <v>52</v>
      </c>
      <c r="B62">
        <f>1</f>
        <v>1</v>
      </c>
      <c r="C62">
        <v>8.6415305206655191E-4</v>
      </c>
      <c r="D62">
        <v>0.41875301328654257</v>
      </c>
      <c r="E62">
        <v>0.12964407239213616</v>
      </c>
      <c r="F62">
        <v>3.705738733876065</v>
      </c>
      <c r="H62" s="6">
        <v>27</v>
      </c>
      <c r="I62" s="6">
        <v>9.7210776970571473</v>
      </c>
      <c r="J62" s="6">
        <v>-0.19507359626536314</v>
      </c>
      <c r="R62">
        <f>tblData3[[#This Row],[i]]</f>
        <v>52</v>
      </c>
      <c r="S62" cm="1">
        <f t="array" ref="S62">SUMPRODUCT(tblData3[[#This Row],[x0]:[x3]],TRANSPOSE($I$26:$I$29))</f>
        <v>4.0577409427188726</v>
      </c>
      <c r="T62">
        <f>tblData3[[#This Row],[y]]-Table1[[#This Row],[y_hat]]</f>
        <v>-0.35200220884280764</v>
      </c>
      <c r="U62">
        <f>Table1[[#This Row],[u_hat]]^2</f>
        <v>0.12390555503021557</v>
      </c>
      <c r="V62">
        <f>Table1[[#This Row],[u_hat_sq]]/SUM(Table1[u_hat_sq])*COUNT(Table1[u_hat_sq])</f>
        <v>4.7826072385713549E-2</v>
      </c>
      <c r="AG62" s="6">
        <v>27</v>
      </c>
      <c r="AH62" s="6">
        <v>0.74480378410681547</v>
      </c>
      <c r="AI62" s="6">
        <v>-0.73011550486871946</v>
      </c>
    </row>
    <row r="63" spans="1:35" x14ac:dyDescent="0.25">
      <c r="A63">
        <v>53</v>
      </c>
      <c r="B63">
        <f>1</f>
        <v>1</v>
      </c>
      <c r="C63">
        <v>5.987158287361749E-2</v>
      </c>
      <c r="D63">
        <v>0.40802532631596644</v>
      </c>
      <c r="E63">
        <v>0.89168890709632331</v>
      </c>
      <c r="F63">
        <v>7.1015608088604791</v>
      </c>
      <c r="H63" s="6">
        <v>28</v>
      </c>
      <c r="I63" s="6">
        <v>2.6874385822491513</v>
      </c>
      <c r="J63" s="6">
        <v>-0.71194254706133453</v>
      </c>
      <c r="R63">
        <f>tblData3[[#This Row],[i]]</f>
        <v>53</v>
      </c>
      <c r="S63" cm="1">
        <f t="array" ref="S63">SUMPRODUCT(tblData3[[#This Row],[x0]:[x3]],TRANSPOSE($I$26:$I$29))</f>
        <v>8.1194965845154172</v>
      </c>
      <c r="T63">
        <f>tblData3[[#This Row],[y]]-Table1[[#This Row],[y_hat]]</f>
        <v>-1.0179357756549381</v>
      </c>
      <c r="U63">
        <f>Table1[[#This Row],[u_hat]]^2</f>
        <v>1.0361932433582204</v>
      </c>
      <c r="V63">
        <f>Table1[[#This Row],[u_hat_sq]]/SUM(Table1[u_hat_sq])*COUNT(Table1[u_hat_sq])</f>
        <v>0.39995828314842363</v>
      </c>
      <c r="AG63" s="6">
        <v>28</v>
      </c>
      <c r="AH63" s="6">
        <v>1.8132510396295187</v>
      </c>
      <c r="AI63" s="6">
        <v>-1.6176082551092321</v>
      </c>
    </row>
    <row r="64" spans="1:35" x14ac:dyDescent="0.25">
      <c r="A64">
        <v>54</v>
      </c>
      <c r="B64">
        <f>1</f>
        <v>1</v>
      </c>
      <c r="C64">
        <v>0.13309502397952511</v>
      </c>
      <c r="D64">
        <v>0.50871916081591684</v>
      </c>
      <c r="E64">
        <v>0.41467291523722449</v>
      </c>
      <c r="F64">
        <v>5.8540593660725859</v>
      </c>
      <c r="H64" s="6">
        <v>29</v>
      </c>
      <c r="I64" s="6">
        <v>8.8600080633301097</v>
      </c>
      <c r="J64" s="6">
        <v>-0.63056957562727689</v>
      </c>
      <c r="R64">
        <f>tblData3[[#This Row],[i]]</f>
        <v>54</v>
      </c>
      <c r="S64" cm="1">
        <f t="array" ref="S64">SUMPRODUCT(tblData3[[#This Row],[x0]:[x3]],TRANSPOSE($I$26:$I$29))</f>
        <v>6.2540532356986294</v>
      </c>
      <c r="T64">
        <f>tblData3[[#This Row],[y]]-Table1[[#This Row],[y_hat]]</f>
        <v>-0.39999386962604344</v>
      </c>
      <c r="U64">
        <f>Table1[[#This Row],[u_hat]]^2</f>
        <v>0.15999509573841625</v>
      </c>
      <c r="V64">
        <f>Table1[[#This Row],[u_hat_sq]]/SUM(Table1[u_hat_sq])*COUNT(Table1[u_hat_sq])</f>
        <v>6.1756206396708084E-2</v>
      </c>
      <c r="AG64" s="6">
        <v>29</v>
      </c>
      <c r="AH64" s="6">
        <v>0.42453783173359683</v>
      </c>
      <c r="AI64" s="6">
        <v>-0.27106201095267834</v>
      </c>
    </row>
    <row r="65" spans="1:35" x14ac:dyDescent="0.25">
      <c r="A65">
        <v>55</v>
      </c>
      <c r="B65">
        <f>1</f>
        <v>1</v>
      </c>
      <c r="C65">
        <v>0.67565121580445731</v>
      </c>
      <c r="D65">
        <v>0.86541768262651286</v>
      </c>
      <c r="E65">
        <v>0.93125944692711082</v>
      </c>
      <c r="F65">
        <v>11.899181615257383</v>
      </c>
      <c r="H65" s="6">
        <v>30</v>
      </c>
      <c r="I65" s="6">
        <v>5.3596210428294047</v>
      </c>
      <c r="J65" s="6">
        <v>-0.530572011355118</v>
      </c>
      <c r="R65">
        <f>tblData3[[#This Row],[i]]</f>
        <v>55</v>
      </c>
      <c r="S65" cm="1">
        <f t="array" ref="S65">SUMPRODUCT(tblData3[[#This Row],[x0]:[x3]],TRANSPOSE($I$26:$I$29))</f>
        <v>11.865526380363796</v>
      </c>
      <c r="T65">
        <f>tblData3[[#This Row],[y]]-Table1[[#This Row],[y_hat]]</f>
        <v>3.3655234893586794E-2</v>
      </c>
      <c r="U65">
        <f>Table1[[#This Row],[u_hat]]^2</f>
        <v>1.1326748357425021E-3</v>
      </c>
      <c r="V65">
        <f>Table1[[#This Row],[u_hat_sq]]/SUM(Table1[u_hat_sq])*COUNT(Table1[u_hat_sq])</f>
        <v>4.3719903171804436E-4</v>
      </c>
      <c r="AG65" s="6">
        <v>30</v>
      </c>
      <c r="AH65" s="6">
        <v>0.65495611587606928</v>
      </c>
      <c r="AI65" s="6">
        <v>-0.54629788938836621</v>
      </c>
    </row>
    <row r="66" spans="1:35" x14ac:dyDescent="0.25">
      <c r="A66">
        <v>56</v>
      </c>
      <c r="B66">
        <f>1</f>
        <v>1</v>
      </c>
      <c r="C66">
        <v>0.48527659444268534</v>
      </c>
      <c r="D66">
        <v>0.55434178497341291</v>
      </c>
      <c r="E66">
        <v>0.4911498990874833</v>
      </c>
      <c r="F66">
        <v>6.8775016679320737</v>
      </c>
      <c r="H66" s="6">
        <v>31</v>
      </c>
      <c r="I66" s="6">
        <v>6.8586289097948914</v>
      </c>
      <c r="J66" s="6">
        <v>-6.12099185641517E-2</v>
      </c>
      <c r="R66">
        <f>tblData3[[#This Row],[i]]</f>
        <v>56</v>
      </c>
      <c r="S66" cm="1">
        <f t="array" ref="S66">SUMPRODUCT(tblData3[[#This Row],[x0]:[x3]],TRANSPOSE($I$26:$I$29))</f>
        <v>7.9033616503226387</v>
      </c>
      <c r="T66">
        <f>tblData3[[#This Row],[y]]-Table1[[#This Row],[y_hat]]</f>
        <v>-1.025859982390565</v>
      </c>
      <c r="U66">
        <f>Table1[[#This Row],[u_hat]]^2</f>
        <v>1.0523887034703703</v>
      </c>
      <c r="V66">
        <f>Table1[[#This Row],[u_hat_sq]]/SUM(Table1[u_hat_sq])*COUNT(Table1[u_hat_sq])</f>
        <v>0.40620953836821361</v>
      </c>
      <c r="AG66" s="6">
        <v>31</v>
      </c>
      <c r="AH66" s="6">
        <v>0.32354237850079015</v>
      </c>
      <c r="AI66" s="6">
        <v>-0.3220962145123229</v>
      </c>
    </row>
    <row r="67" spans="1:35" x14ac:dyDescent="0.25">
      <c r="A67">
        <v>57</v>
      </c>
      <c r="B67">
        <f>1</f>
        <v>1</v>
      </c>
      <c r="C67">
        <v>0.17255163609021962</v>
      </c>
      <c r="D67">
        <v>0.416153993674376</v>
      </c>
      <c r="E67">
        <v>0.56165043368670908</v>
      </c>
      <c r="F67">
        <v>6.4235257342692771</v>
      </c>
      <c r="H67" s="6">
        <v>32</v>
      </c>
      <c r="I67" s="6">
        <v>6.4752669025892535</v>
      </c>
      <c r="J67" s="6">
        <v>0.26949927106025484</v>
      </c>
      <c r="R67">
        <f>tblData3[[#This Row],[i]]</f>
        <v>57</v>
      </c>
      <c r="S67" cm="1">
        <f t="array" ref="S67">SUMPRODUCT(tblData3[[#This Row],[x0]:[x3]],TRANSPOSE($I$26:$I$29))</f>
        <v>6.8020318376524518</v>
      </c>
      <c r="T67">
        <f>tblData3[[#This Row],[y]]-Table1[[#This Row],[y_hat]]</f>
        <v>-0.3785061033831747</v>
      </c>
      <c r="U67">
        <f>Table1[[#This Row],[u_hat]]^2</f>
        <v>0.14326687029831453</v>
      </c>
      <c r="V67">
        <f>Table1[[#This Row],[u_hat_sq]]/SUM(Table1[u_hat_sq])*COUNT(Table1[u_hat_sq])</f>
        <v>5.5299310088969982E-2</v>
      </c>
      <c r="AG67" s="6">
        <v>32</v>
      </c>
      <c r="AH67" s="6">
        <v>0.51628403087181707</v>
      </c>
      <c r="AI67" s="6">
        <v>-0.48824976878988191</v>
      </c>
    </row>
    <row r="68" spans="1:35" x14ac:dyDescent="0.25">
      <c r="A68">
        <v>58</v>
      </c>
      <c r="B68">
        <f>1</f>
        <v>1</v>
      </c>
      <c r="C68">
        <v>4.7734523779741966E-2</v>
      </c>
      <c r="D68">
        <v>0.31861593168434676</v>
      </c>
      <c r="E68">
        <v>0.97213348358203022</v>
      </c>
      <c r="F68">
        <v>6.9667036777662643</v>
      </c>
      <c r="H68" s="6">
        <v>33</v>
      </c>
      <c r="I68" s="6">
        <v>6.2768945204287085</v>
      </c>
      <c r="J68" s="6">
        <v>-1.186239476177847</v>
      </c>
      <c r="R68">
        <f>tblData3[[#This Row],[i]]</f>
        <v>58</v>
      </c>
      <c r="S68" cm="1">
        <f t="array" ref="S68">SUMPRODUCT(tblData3[[#This Row],[x0]:[x3]],TRANSPOSE($I$26:$I$29))</f>
        <v>8.1765494263800598</v>
      </c>
      <c r="T68">
        <f>tblData3[[#This Row],[y]]-Table1[[#This Row],[y_hat]]</f>
        <v>-1.2098457486137955</v>
      </c>
      <c r="U68">
        <f>Table1[[#This Row],[u_hat]]^2</f>
        <v>1.4637267354388752</v>
      </c>
      <c r="V68">
        <f>Table1[[#This Row],[u_hat_sq]]/SUM(Table1[u_hat_sq])*COUNT(Table1[u_hat_sq])</f>
        <v>0.56498113248379056</v>
      </c>
      <c r="AG68" s="6">
        <v>33</v>
      </c>
      <c r="AH68" s="6">
        <v>1.7425210036571366</v>
      </c>
      <c r="AI68" s="6">
        <v>-1.199372378544145</v>
      </c>
    </row>
    <row r="69" spans="1:35" x14ac:dyDescent="0.25">
      <c r="A69">
        <v>59</v>
      </c>
      <c r="B69">
        <f>1</f>
        <v>1</v>
      </c>
      <c r="C69">
        <v>1.5921614686504992E-2</v>
      </c>
      <c r="D69">
        <v>0.34786853064008783</v>
      </c>
      <c r="E69">
        <v>0.17608453013946745</v>
      </c>
      <c r="F69">
        <v>3.1264173762526148</v>
      </c>
      <c r="H69" s="6">
        <v>34</v>
      </c>
      <c r="I69" s="6">
        <v>7.4907624847822873</v>
      </c>
      <c r="J69" s="6">
        <v>-0.53508909512001868</v>
      </c>
      <c r="R69">
        <f>tblData3[[#This Row],[i]]</f>
        <v>59</v>
      </c>
      <c r="S69" cm="1">
        <f t="array" ref="S69">SUMPRODUCT(tblData3[[#This Row],[x0]:[x3]],TRANSPOSE($I$26:$I$29))</f>
        <v>4.0905015382745349</v>
      </c>
      <c r="T69">
        <f>tblData3[[#This Row],[y]]-Table1[[#This Row],[y_hat]]</f>
        <v>-0.96408416202192004</v>
      </c>
      <c r="U69">
        <f>Table1[[#This Row],[u_hat]]^2</f>
        <v>0.92945827146150772</v>
      </c>
      <c r="V69">
        <f>Table1[[#This Row],[u_hat_sq]]/SUM(Table1[u_hat_sq])*COUNT(Table1[u_hat_sq])</f>
        <v>0.35875985188539872</v>
      </c>
      <c r="AG69" s="6">
        <v>34</v>
      </c>
      <c r="AH69" s="6">
        <v>1.0705412395430536</v>
      </c>
      <c r="AI69" s="6">
        <v>-0.96002498956993954</v>
      </c>
    </row>
    <row r="70" spans="1:35" x14ac:dyDescent="0.25">
      <c r="A70">
        <v>60</v>
      </c>
      <c r="B70">
        <f>1</f>
        <v>1</v>
      </c>
      <c r="C70">
        <v>0.71617227225062441</v>
      </c>
      <c r="D70">
        <v>0.53675621476193713</v>
      </c>
      <c r="E70">
        <v>0.49742791326545466</v>
      </c>
      <c r="F70">
        <v>7.25545122890719</v>
      </c>
      <c r="H70" s="6">
        <v>35</v>
      </c>
      <c r="I70" s="6">
        <v>4.4116367233954064</v>
      </c>
      <c r="J70" s="6">
        <v>-1.1749616425734182</v>
      </c>
      <c r="R70">
        <f>tblData3[[#This Row],[i]]</f>
        <v>60</v>
      </c>
      <c r="S70" cm="1">
        <f t="array" ref="S70">SUMPRODUCT(tblData3[[#This Row],[x0]:[x3]],TRANSPOSE($I$26:$I$29))</f>
        <v>8.589917098656537</v>
      </c>
      <c r="T70">
        <f>tblData3[[#This Row],[y]]-Table1[[#This Row],[y_hat]]</f>
        <v>-1.334465869749347</v>
      </c>
      <c r="U70">
        <f>Table1[[#This Row],[u_hat]]^2</f>
        <v>1.7807991575258812</v>
      </c>
      <c r="V70">
        <f>Table1[[#This Row],[u_hat_sq]]/SUM(Table1[u_hat_sq])*COUNT(Table1[u_hat_sq])</f>
        <v>0.6873673209524892</v>
      </c>
      <c r="AG70" s="6">
        <v>35</v>
      </c>
      <c r="AH70" s="6">
        <v>1.1243539724176956</v>
      </c>
      <c r="AI70" s="6">
        <v>-0.59148391504295261</v>
      </c>
    </row>
    <row r="71" spans="1:35" x14ac:dyDescent="0.25">
      <c r="A71">
        <v>61</v>
      </c>
      <c r="B71">
        <f>1</f>
        <v>1</v>
      </c>
      <c r="C71">
        <v>0.63815126137499112</v>
      </c>
      <c r="D71">
        <v>4.1760378233335449E-2</v>
      </c>
      <c r="E71">
        <v>0.93171810225318696</v>
      </c>
      <c r="F71">
        <v>8.0792476171744418</v>
      </c>
      <c r="H71" s="6">
        <v>36</v>
      </c>
      <c r="I71" s="6">
        <v>7.3854205784677882</v>
      </c>
      <c r="J71" s="6">
        <v>2.5141435730917427</v>
      </c>
      <c r="R71">
        <f>tblData3[[#This Row],[i]]</f>
        <v>61</v>
      </c>
      <c r="S71" cm="1">
        <f t="array" ref="S71">SUMPRODUCT(tblData3[[#This Row],[x0]:[x3]],TRANSPOSE($I$26:$I$29))</f>
        <v>8.8152408838498566</v>
      </c>
      <c r="T71">
        <f>tblData3[[#This Row],[y]]-Table1[[#This Row],[y_hat]]</f>
        <v>-0.73599326667541476</v>
      </c>
      <c r="U71">
        <f>Table1[[#This Row],[u_hat]]^2</f>
        <v>0.54168608859154821</v>
      </c>
      <c r="V71">
        <f>Table1[[#This Row],[u_hat_sq]]/SUM(Table1[u_hat_sq])*COUNT(Table1[u_hat_sq])</f>
        <v>0.20908439558658867</v>
      </c>
      <c r="AG71" s="6">
        <v>36</v>
      </c>
      <c r="AH71" s="6">
        <v>0.3794271981161913</v>
      </c>
      <c r="AI71" s="6">
        <v>2.0603720283870683</v>
      </c>
    </row>
    <row r="72" spans="1:35" x14ac:dyDescent="0.25">
      <c r="A72">
        <v>62</v>
      </c>
      <c r="B72">
        <f>1</f>
        <v>1</v>
      </c>
      <c r="C72">
        <v>0.93998484621519485</v>
      </c>
      <c r="D72">
        <v>0.68955098938235648</v>
      </c>
      <c r="E72">
        <v>0.46236256776472195</v>
      </c>
      <c r="F72">
        <v>10.328142660607618</v>
      </c>
      <c r="H72" s="6">
        <v>37</v>
      </c>
      <c r="I72" s="6">
        <v>5.6475075857043127</v>
      </c>
      <c r="J72" s="6">
        <v>0.74171878732702101</v>
      </c>
      <c r="R72">
        <f>tblData3[[#This Row],[i]]</f>
        <v>62</v>
      </c>
      <c r="S72" cm="1">
        <f t="array" ref="S72">SUMPRODUCT(tblData3[[#This Row],[x0]:[x3]],TRANSPOSE($I$26:$I$29))</f>
        <v>9.6493578655050314</v>
      </c>
      <c r="T72">
        <f>tblData3[[#This Row],[y]]-Table1[[#This Row],[y_hat]]</f>
        <v>0.67878479510258671</v>
      </c>
      <c r="U72">
        <f>Table1[[#This Row],[u_hat]]^2</f>
        <v>0.46074879806246061</v>
      </c>
      <c r="V72">
        <f>Table1[[#This Row],[u_hat_sq]]/SUM(Table1[u_hat_sq])*COUNT(Table1[u_hat_sq])</f>
        <v>0.17784356288458666</v>
      </c>
      <c r="AG72" s="6">
        <v>37</v>
      </c>
      <c r="AH72" s="6">
        <v>0.71755275476577118</v>
      </c>
      <c r="AI72" s="6">
        <v>-0.50520264072167842</v>
      </c>
    </row>
    <row r="73" spans="1:35" x14ac:dyDescent="0.25">
      <c r="A73">
        <v>63</v>
      </c>
      <c r="B73">
        <f>1</f>
        <v>1</v>
      </c>
      <c r="C73">
        <v>0.99640081286875437</v>
      </c>
      <c r="D73">
        <v>0.42073534482719743</v>
      </c>
      <c r="E73">
        <v>0.63623612178498723</v>
      </c>
      <c r="F73">
        <v>8.9752554956762687</v>
      </c>
      <c r="H73" s="6">
        <v>38</v>
      </c>
      <c r="I73" s="6">
        <v>6.1494190428176818</v>
      </c>
      <c r="J73" s="6">
        <v>10.548292541849593</v>
      </c>
      <c r="R73">
        <f>tblData3[[#This Row],[i]]</f>
        <v>63</v>
      </c>
      <c r="S73" cm="1">
        <f t="array" ref="S73">SUMPRODUCT(tblData3[[#This Row],[x0]:[x3]],TRANSPOSE($I$26:$I$29))</f>
        <v>9.7599363081565507</v>
      </c>
      <c r="T73">
        <f>tblData3[[#This Row],[y]]-Table1[[#This Row],[y_hat]]</f>
        <v>-0.78468081248028199</v>
      </c>
      <c r="U73">
        <f>Table1[[#This Row],[u_hat]]^2</f>
        <v>0.61572397747471541</v>
      </c>
      <c r="V73">
        <f>Table1[[#This Row],[u_hat_sq]]/SUM(Table1[u_hat_sq])*COUNT(Table1[u_hat_sq])</f>
        <v>0.23766214121024759</v>
      </c>
      <c r="AG73" s="6">
        <v>38</v>
      </c>
      <c r="AH73" s="6">
        <v>2.0119327176506347</v>
      </c>
      <c r="AI73" s="6">
        <v>40.935605125872364</v>
      </c>
    </row>
    <row r="74" spans="1:35" x14ac:dyDescent="0.25">
      <c r="A74">
        <v>64</v>
      </c>
      <c r="B74">
        <f>1</f>
        <v>1</v>
      </c>
      <c r="C74">
        <v>0.98933224202280701</v>
      </c>
      <c r="D74">
        <v>0.39779428158235464</v>
      </c>
      <c r="E74">
        <v>0.25719058004492978</v>
      </c>
      <c r="F74">
        <v>6.353409049047559</v>
      </c>
      <c r="H74" s="6">
        <v>39</v>
      </c>
      <c r="I74" s="6">
        <v>7.9662979363987168</v>
      </c>
      <c r="J74" s="6">
        <v>-0.38188215383523882</v>
      </c>
      <c r="R74">
        <f>tblData3[[#This Row],[i]]</f>
        <v>64</v>
      </c>
      <c r="S74" cm="1">
        <f t="array" ref="S74">SUMPRODUCT(tblData3[[#This Row],[x0]:[x3]],TRANSPOSE($I$26:$I$29))</f>
        <v>7.7079826883779301</v>
      </c>
      <c r="T74">
        <f>tblData3[[#This Row],[y]]-Table1[[#This Row],[y_hat]]</f>
        <v>-1.3545736393303711</v>
      </c>
      <c r="U74">
        <f>Table1[[#This Row],[u_hat]]^2</f>
        <v>1.8348697443687263</v>
      </c>
      <c r="V74">
        <f>Table1[[#This Row],[u_hat_sq]]/SUM(Table1[u_hat_sq])*COUNT(Table1[u_hat_sq])</f>
        <v>0.70823792517724171</v>
      </c>
      <c r="AG74" s="6">
        <v>39</v>
      </c>
      <c r="AH74" s="6">
        <v>0.12809930956359328</v>
      </c>
      <c r="AI74" s="6">
        <v>-7.1809125848799504E-2</v>
      </c>
    </row>
    <row r="75" spans="1:35" x14ac:dyDescent="0.25">
      <c r="A75">
        <v>65</v>
      </c>
      <c r="B75">
        <f>1</f>
        <v>1</v>
      </c>
      <c r="C75">
        <v>0.6484737567609018</v>
      </c>
      <c r="D75">
        <v>0.23218304876516471</v>
      </c>
      <c r="E75">
        <v>0.19079109709267961</v>
      </c>
      <c r="F75">
        <v>7.062850924192877</v>
      </c>
      <c r="H75" s="6">
        <v>40</v>
      </c>
      <c r="I75" s="6">
        <v>6.9424023150797645</v>
      </c>
      <c r="J75" s="6">
        <v>-1.3106447650295481</v>
      </c>
      <c r="R75">
        <f>tblData3[[#This Row],[i]]</f>
        <v>65</v>
      </c>
      <c r="S75" cm="1">
        <f t="array" ref="S75">SUMPRODUCT(tblData3[[#This Row],[x0]:[x3]],TRANSPOSE($I$26:$I$29))</f>
        <v>5.7178922273738158</v>
      </c>
      <c r="T75">
        <f>tblData3[[#This Row],[y]]-Table1[[#This Row],[y_hat]]</f>
        <v>1.3449586968190612</v>
      </c>
      <c r="U75">
        <f>Table1[[#This Row],[u_hat]]^2</f>
        <v>1.8089138961492275</v>
      </c>
      <c r="V75">
        <f>Table1[[#This Row],[u_hat_sq]]/SUM(Table1[u_hat_sq])*COUNT(Table1[u_hat_sq])</f>
        <v>0.69821927609023648</v>
      </c>
      <c r="AG75" s="6">
        <v>40</v>
      </c>
      <c r="AH75" s="6">
        <v>1.7229757542613213</v>
      </c>
      <c r="AI75" s="6">
        <v>-1.0599293353953487</v>
      </c>
    </row>
    <row r="76" spans="1:35" x14ac:dyDescent="0.25">
      <c r="A76">
        <v>66</v>
      </c>
      <c r="B76">
        <f>1</f>
        <v>1</v>
      </c>
      <c r="C76">
        <v>0.11521218375772135</v>
      </c>
      <c r="D76">
        <v>0.88820997540670654</v>
      </c>
      <c r="E76">
        <v>0.53182071487237903</v>
      </c>
      <c r="F76">
        <v>7.0307411138455427</v>
      </c>
      <c r="H76" s="6">
        <v>41</v>
      </c>
      <c r="I76" s="6">
        <v>6.5879116942910336</v>
      </c>
      <c r="J76" s="6">
        <v>0.34528567364646445</v>
      </c>
      <c r="R76">
        <f>tblData3[[#This Row],[i]]</f>
        <v>66</v>
      </c>
      <c r="S76" cm="1">
        <f t="array" ref="S76">SUMPRODUCT(tblData3[[#This Row],[x0]:[x3]],TRANSPOSE($I$26:$I$29))</f>
        <v>8.1534614031153225</v>
      </c>
      <c r="T76">
        <f>tblData3[[#This Row],[y]]-Table1[[#This Row],[y_hat]]</f>
        <v>-1.1227202892697798</v>
      </c>
      <c r="U76">
        <f>Table1[[#This Row],[u_hat]]^2</f>
        <v>1.2605008479380182</v>
      </c>
      <c r="V76">
        <f>Table1[[#This Row],[u_hat_sq]]/SUM(Table1[u_hat_sq])*COUNT(Table1[u_hat_sq])</f>
        <v>0.48653835399902712</v>
      </c>
      <c r="AG76" s="6">
        <v>41</v>
      </c>
      <c r="AH76" s="6">
        <v>0.24430805563868388</v>
      </c>
      <c r="AI76" s="6">
        <v>-0.19828970404146207</v>
      </c>
    </row>
    <row r="77" spans="1:35" x14ac:dyDescent="0.25">
      <c r="A77">
        <v>67</v>
      </c>
      <c r="B77">
        <f>1</f>
        <v>1</v>
      </c>
      <c r="C77">
        <v>6.2225244733387752E-2</v>
      </c>
      <c r="D77">
        <v>0.69346724139084537</v>
      </c>
      <c r="E77">
        <v>0.68593131244049621</v>
      </c>
      <c r="F77">
        <v>10.245463198684899</v>
      </c>
      <c r="H77" s="6">
        <v>42</v>
      </c>
      <c r="I77" s="6">
        <v>8.5904956451452659</v>
      </c>
      <c r="J77" s="6">
        <v>4.8150919170153017E-2</v>
      </c>
      <c r="R77">
        <f>tblData3[[#This Row],[i]]</f>
        <v>67</v>
      </c>
      <c r="S77" cm="1">
        <f t="array" ref="S77">SUMPRODUCT(tblData3[[#This Row],[x0]:[x3]],TRANSPOSE($I$26:$I$29))</f>
        <v>8.0868013830692629</v>
      </c>
      <c r="T77">
        <f>tblData3[[#This Row],[y]]-Table1[[#This Row],[y_hat]]</f>
        <v>2.1586618156156359</v>
      </c>
      <c r="U77">
        <f>Table1[[#This Row],[u_hat]]^2</f>
        <v>4.6598208341969931</v>
      </c>
      <c r="V77">
        <f>Table1[[#This Row],[u_hat_sq]]/SUM(Table1[u_hat_sq])*COUNT(Table1[u_hat_sq])</f>
        <v>1.7986354886705014</v>
      </c>
      <c r="AG77" s="6">
        <v>42</v>
      </c>
      <c r="AH77" s="6">
        <v>1.0177826792383033</v>
      </c>
      <c r="AI77" s="6">
        <v>-1.0168877615270211</v>
      </c>
    </row>
    <row r="78" spans="1:35" x14ac:dyDescent="0.25">
      <c r="A78">
        <v>68</v>
      </c>
      <c r="B78">
        <f>1</f>
        <v>1</v>
      </c>
      <c r="C78">
        <v>0.20842126044748166</v>
      </c>
      <c r="D78">
        <v>0.15212247152204539</v>
      </c>
      <c r="E78">
        <v>0.58074163390273181</v>
      </c>
      <c r="F78">
        <v>5.9911025495129806</v>
      </c>
      <c r="H78" s="6">
        <v>43</v>
      </c>
      <c r="I78" s="6">
        <v>7.7408426720046268</v>
      </c>
      <c r="J78" s="6">
        <v>-1.2755237482671182</v>
      </c>
      <c r="R78">
        <f>tblData3[[#This Row],[i]]</f>
        <v>68</v>
      </c>
      <c r="S78" cm="1">
        <f t="array" ref="S78">SUMPRODUCT(tblData3[[#This Row],[x0]:[x3]],TRANSPOSE($I$26:$I$29))</f>
        <v>6.0703119675873856</v>
      </c>
      <c r="T78">
        <f>tblData3[[#This Row],[y]]-Table1[[#This Row],[y_hat]]</f>
        <v>-7.9209418074404958E-2</v>
      </c>
      <c r="U78">
        <f>Table1[[#This Row],[u_hat]]^2</f>
        <v>6.2741319116858705E-3</v>
      </c>
      <c r="V78">
        <f>Table1[[#This Row],[u_hat_sq]]/SUM(Table1[u_hat_sq])*COUNT(Table1[u_hat_sq])</f>
        <v>2.4217403884162379E-3</v>
      </c>
      <c r="AG78" s="6">
        <v>43</v>
      </c>
      <c r="AH78" s="6">
        <v>1.1487600713088464</v>
      </c>
      <c r="AI78" s="6">
        <v>-0.52077251643455158</v>
      </c>
    </row>
    <row r="79" spans="1:35" x14ac:dyDescent="0.25">
      <c r="A79">
        <v>69</v>
      </c>
      <c r="B79">
        <f>1</f>
        <v>1</v>
      </c>
      <c r="C79">
        <v>0.98940556071732411</v>
      </c>
      <c r="D79">
        <v>5.6795599288914533E-2</v>
      </c>
      <c r="E79">
        <v>0.24174815103783676</v>
      </c>
      <c r="F79">
        <v>6.1575224537206763</v>
      </c>
      <c r="H79" s="6">
        <v>44</v>
      </c>
      <c r="I79" s="6">
        <v>4.7190632605184675</v>
      </c>
      <c r="J79" s="6">
        <v>-0.66385889930190256</v>
      </c>
      <c r="R79">
        <f>tblData3[[#This Row],[i]]</f>
        <v>69</v>
      </c>
      <c r="S79" cm="1">
        <f t="array" ref="S79">SUMPRODUCT(tblData3[[#This Row],[x0]:[x3]],TRANSPOSE($I$26:$I$29))</f>
        <v>6.4132369129158722</v>
      </c>
      <c r="T79">
        <f>tblData3[[#This Row],[y]]-Table1[[#This Row],[y_hat]]</f>
        <v>-0.25571445919519586</v>
      </c>
      <c r="U79">
        <f>Table1[[#This Row],[u_hat]]^2</f>
        <v>6.5389884641491494E-2</v>
      </c>
      <c r="V79">
        <f>Table1[[#This Row],[u_hat_sq]]/SUM(Table1[u_hat_sq])*COUNT(Table1[u_hat_sq])</f>
        <v>2.5239718714748487E-2</v>
      </c>
      <c r="AG79" s="6">
        <v>44</v>
      </c>
      <c r="AH79" s="6">
        <v>1.543581072098313</v>
      </c>
      <c r="AI79" s="6">
        <v>-1.3734727728733298</v>
      </c>
    </row>
    <row r="80" spans="1:35" x14ac:dyDescent="0.25">
      <c r="A80">
        <v>70</v>
      </c>
      <c r="B80">
        <f>1</f>
        <v>1</v>
      </c>
      <c r="C80">
        <v>0.84439998381948689</v>
      </c>
      <c r="D80">
        <v>0.55587062864010761</v>
      </c>
      <c r="E80">
        <v>0.18243490769543869</v>
      </c>
      <c r="F80">
        <v>6.9819889408019522</v>
      </c>
      <c r="H80" s="6">
        <v>45</v>
      </c>
      <c r="I80" s="6">
        <v>9.2303809076310372</v>
      </c>
      <c r="J80" s="6">
        <v>2.9578355213668495</v>
      </c>
      <c r="R80">
        <f>tblData3[[#This Row],[i]]</f>
        <v>70</v>
      </c>
      <c r="S80" cm="1">
        <f t="array" ref="S80">SUMPRODUCT(tblData3[[#This Row],[x0]:[x3]],TRANSPOSE($I$26:$I$29))</f>
        <v>7.4372241473300731</v>
      </c>
      <c r="T80">
        <f>tblData3[[#This Row],[y]]-Table1[[#This Row],[y_hat]]</f>
        <v>-0.45523520652812088</v>
      </c>
      <c r="U80">
        <f>Table1[[#This Row],[u_hat]]^2</f>
        <v>0.20723909326270087</v>
      </c>
      <c r="V80">
        <f>Table1[[#This Row],[u_hat_sq]]/SUM(Table1[u_hat_sq])*COUNT(Table1[u_hat_sq])</f>
        <v>7.9991828236551404E-2</v>
      </c>
      <c r="AG80" s="6">
        <v>45</v>
      </c>
      <c r="AH80" s="6">
        <v>0.84696919291809758</v>
      </c>
      <c r="AI80" s="6">
        <v>2.5299601964580565</v>
      </c>
    </row>
    <row r="81" spans="1:35" x14ac:dyDescent="0.25">
      <c r="A81">
        <v>71</v>
      </c>
      <c r="B81">
        <f>1</f>
        <v>1</v>
      </c>
      <c r="C81">
        <v>0.6920510819850445</v>
      </c>
      <c r="D81">
        <v>0.56150971739807831</v>
      </c>
      <c r="E81">
        <v>0.21958020265757006</v>
      </c>
      <c r="F81">
        <v>6.6429096218947548</v>
      </c>
      <c r="H81" s="6">
        <v>46</v>
      </c>
      <c r="I81" s="6">
        <v>9.3682184270839741</v>
      </c>
      <c r="J81" s="6">
        <v>-3.9692493464119849E-2</v>
      </c>
      <c r="R81">
        <f>tblData3[[#This Row],[i]]</f>
        <v>71</v>
      </c>
      <c r="S81" cm="1">
        <f t="array" ref="S81">SUMPRODUCT(tblData3[[#This Row],[x0]:[x3]],TRANSPOSE($I$26:$I$29))</f>
        <v>7.1751726536830667</v>
      </c>
      <c r="T81">
        <f>tblData3[[#This Row],[y]]-Table1[[#This Row],[y_hat]]</f>
        <v>-0.53226303178831191</v>
      </c>
      <c r="U81">
        <f>Table1[[#This Row],[u_hat]]^2</f>
        <v>0.28330393500848555</v>
      </c>
      <c r="V81">
        <f>Table1[[#This Row],[u_hat_sq]]/SUM(Table1[u_hat_sq])*COUNT(Table1[u_hat_sq])</f>
        <v>0.10935195358730432</v>
      </c>
      <c r="AG81" s="6">
        <v>46</v>
      </c>
      <c r="AH81" s="6">
        <v>1.645849181540515</v>
      </c>
      <c r="AI81" s="6">
        <v>-1.6452410595571418</v>
      </c>
    </row>
    <row r="82" spans="1:35" x14ac:dyDescent="0.25">
      <c r="A82">
        <v>72</v>
      </c>
      <c r="B82">
        <f>1</f>
        <v>1</v>
      </c>
      <c r="C82">
        <v>0.6679367737553884</v>
      </c>
      <c r="D82">
        <v>0.33966204786084564</v>
      </c>
      <c r="E82">
        <v>0.65762799403327798</v>
      </c>
      <c r="F82">
        <v>8.5501312118363977</v>
      </c>
      <c r="H82" s="6">
        <v>47</v>
      </c>
      <c r="I82" s="6">
        <v>4.0499503409106108</v>
      </c>
      <c r="J82" s="6">
        <v>-1.38250591153641</v>
      </c>
      <c r="R82">
        <f>tblData3[[#This Row],[i]]</f>
        <v>72</v>
      </c>
      <c r="S82" cm="1">
        <f t="array" ref="S82">SUMPRODUCT(tblData3[[#This Row],[x0]:[x3]],TRANSPOSE($I$26:$I$29))</f>
        <v>8.560927599130963</v>
      </c>
      <c r="T82">
        <f>tblData3[[#This Row],[y]]-Table1[[#This Row],[y_hat]]</f>
        <v>-1.0796387294565335E-2</v>
      </c>
      <c r="U82">
        <f>Table1[[#This Row],[u_hat]]^2</f>
        <v>1.1656197861425179E-4</v>
      </c>
      <c r="V82">
        <f>Table1[[#This Row],[u_hat_sq]]/SUM(Table1[u_hat_sq])*COUNT(Table1[u_hat_sq])</f>
        <v>4.4991539122420748E-5</v>
      </c>
      <c r="AG82" s="6">
        <v>47</v>
      </c>
      <c r="AH82" s="6">
        <v>1.7815544624039141</v>
      </c>
      <c r="AI82" s="6">
        <v>-1.0438066448880425</v>
      </c>
    </row>
    <row r="83" spans="1:35" x14ac:dyDescent="0.25">
      <c r="A83">
        <v>73</v>
      </c>
      <c r="B83">
        <f>1</f>
        <v>1</v>
      </c>
      <c r="C83">
        <v>0.67262227033421618</v>
      </c>
      <c r="D83">
        <v>1.9513897521467038E-3</v>
      </c>
      <c r="E83">
        <v>1.0069161930065129E-2</v>
      </c>
      <c r="F83">
        <v>3.604059833839762</v>
      </c>
      <c r="H83" s="6">
        <v>48</v>
      </c>
      <c r="I83" s="6">
        <v>5.1016126406771161</v>
      </c>
      <c r="J83" s="6">
        <v>-0.89182953905928386</v>
      </c>
      <c r="R83">
        <f>tblData3[[#This Row],[i]]</f>
        <v>73</v>
      </c>
      <c r="S83" cm="1">
        <f t="array" ref="S83">SUMPRODUCT(tblData3[[#This Row],[x0]:[x3]],TRANSPOSE($I$26:$I$29))</f>
        <v>4.0432645169346566</v>
      </c>
      <c r="T83">
        <f>tblData3[[#This Row],[y]]-Table1[[#This Row],[y_hat]]</f>
        <v>-0.43920468309489458</v>
      </c>
      <c r="U83">
        <f>Table1[[#This Row],[u_hat]]^2</f>
        <v>0.19290075365248677</v>
      </c>
      <c r="V83">
        <f>Table1[[#This Row],[u_hat_sq]]/SUM(Table1[u_hat_sq])*COUNT(Table1[u_hat_sq])</f>
        <v>7.4457399470045996E-2</v>
      </c>
      <c r="AG83" s="6">
        <v>48</v>
      </c>
      <c r="AH83" s="6">
        <v>1.0830766745617519</v>
      </c>
      <c r="AI83" s="6">
        <v>-0.77607719080475279</v>
      </c>
    </row>
    <row r="84" spans="1:35" x14ac:dyDescent="0.25">
      <c r="A84">
        <v>74</v>
      </c>
      <c r="B84">
        <f>1</f>
        <v>1</v>
      </c>
      <c r="C84">
        <v>2.2469850666912539E-2</v>
      </c>
      <c r="D84">
        <v>0.45167220942327713</v>
      </c>
      <c r="E84">
        <v>0.99898982680559134</v>
      </c>
      <c r="F84">
        <v>8.9298850792741433</v>
      </c>
      <c r="H84" s="6">
        <v>49</v>
      </c>
      <c r="I84" s="6">
        <v>8.2713853496996048</v>
      </c>
      <c r="J84" s="6">
        <v>0.99346683899157462</v>
      </c>
      <c r="R84">
        <f>tblData3[[#This Row],[i]]</f>
        <v>74</v>
      </c>
      <c r="S84" cm="1">
        <f t="array" ref="S84">SUMPRODUCT(tblData3[[#This Row],[x0]:[x3]],TRANSPOSE($I$26:$I$29))</f>
        <v>8.7104571360713035</v>
      </c>
      <c r="T84">
        <f>tblData3[[#This Row],[y]]-Table1[[#This Row],[y_hat]]</f>
        <v>0.21942794320283987</v>
      </c>
      <c r="U84">
        <f>Table1[[#This Row],[u_hat]]^2</f>
        <v>4.8148622258228718E-2</v>
      </c>
      <c r="V84">
        <f>Table1[[#This Row],[u_hat_sq]]/SUM(Table1[u_hat_sq])*COUNT(Table1[u_hat_sq])</f>
        <v>1.8584796241240958E-2</v>
      </c>
      <c r="AG84" s="6">
        <v>49</v>
      </c>
      <c r="AH84" s="6">
        <v>0.52682567213974152</v>
      </c>
      <c r="AI84" s="6">
        <v>-0.14586452125953875</v>
      </c>
    </row>
    <row r="85" spans="1:35" x14ac:dyDescent="0.25">
      <c r="A85">
        <v>75</v>
      </c>
      <c r="B85">
        <f>1</f>
        <v>1</v>
      </c>
      <c r="C85">
        <v>0.2808933144415493</v>
      </c>
      <c r="D85">
        <v>0.85590994269093457</v>
      </c>
      <c r="E85">
        <v>0.42154350047414979</v>
      </c>
      <c r="F85">
        <v>7.522673962234955</v>
      </c>
      <c r="H85" s="6">
        <v>50</v>
      </c>
      <c r="I85" s="6">
        <v>7.9253083145638454</v>
      </c>
      <c r="J85" s="6">
        <v>0.94443188579918402</v>
      </c>
      <c r="R85">
        <f>tblData3[[#This Row],[i]]</f>
        <v>75</v>
      </c>
      <c r="S85" cm="1">
        <f t="array" ref="S85">SUMPRODUCT(tblData3[[#This Row],[x0]:[x3]],TRANSPOSE($I$26:$I$29))</f>
        <v>7.9859859929534229</v>
      </c>
      <c r="T85">
        <f>tblData3[[#This Row],[y]]-Table1[[#This Row],[y_hat]]</f>
        <v>-0.46331203071846794</v>
      </c>
      <c r="U85">
        <f>Table1[[#This Row],[u_hat]]^2</f>
        <v>0.21465803780847056</v>
      </c>
      <c r="V85">
        <f>Table1[[#This Row],[u_hat_sq]]/SUM(Table1[u_hat_sq])*COUNT(Table1[u_hat_sq])</f>
        <v>8.2855452702662313E-2</v>
      </c>
      <c r="AG85" s="6">
        <v>50</v>
      </c>
      <c r="AH85" s="6">
        <v>1.8794163556013961</v>
      </c>
      <c r="AI85" s="6">
        <v>-1.535133638414842</v>
      </c>
    </row>
    <row r="86" spans="1:35" x14ac:dyDescent="0.25">
      <c r="A86">
        <v>76</v>
      </c>
      <c r="B86">
        <f>1</f>
        <v>1</v>
      </c>
      <c r="C86">
        <v>0.99749763692243676</v>
      </c>
      <c r="D86">
        <v>0.50459624858960561</v>
      </c>
      <c r="E86">
        <v>0.4899987149044952</v>
      </c>
      <c r="F86">
        <v>8.9772892014098424</v>
      </c>
      <c r="H86" s="6">
        <v>51</v>
      </c>
      <c r="I86" s="6">
        <v>9.031165347152097</v>
      </c>
      <c r="J86" s="6">
        <v>-0.97159117583224841</v>
      </c>
      <c r="R86">
        <f>tblData3[[#This Row],[i]]</f>
        <v>76</v>
      </c>
      <c r="S86" cm="1">
        <f t="array" ref="S86">SUMPRODUCT(tblData3[[#This Row],[x0]:[x3]],TRANSPOSE($I$26:$I$29))</f>
        <v>9.3106590426782638</v>
      </c>
      <c r="T86">
        <f>tblData3[[#This Row],[y]]-Table1[[#This Row],[y_hat]]</f>
        <v>-0.3333698412684214</v>
      </c>
      <c r="U86">
        <f>Table1[[#This Row],[u_hat]]^2</f>
        <v>0.11113545106733248</v>
      </c>
      <c r="V86">
        <f>Table1[[#This Row],[u_hat_sq]]/SUM(Table1[u_hat_sq])*COUNT(Table1[u_hat_sq])</f>
        <v>4.2896963950236233E-2</v>
      </c>
      <c r="AG86" s="6">
        <v>51</v>
      </c>
      <c r="AH86" s="6">
        <v>0.59969109901836559</v>
      </c>
      <c r="AI86" s="6">
        <v>-0.23532239912974628</v>
      </c>
    </row>
    <row r="87" spans="1:35" x14ac:dyDescent="0.25">
      <c r="A87">
        <v>77</v>
      </c>
      <c r="B87">
        <f>1</f>
        <v>1</v>
      </c>
      <c r="C87">
        <v>0.35743644855553469</v>
      </c>
      <c r="D87">
        <v>0.96061863170858597</v>
      </c>
      <c r="E87">
        <v>0.47224683873663031</v>
      </c>
      <c r="F87">
        <v>8.1091429441451588</v>
      </c>
      <c r="H87" s="6">
        <v>52</v>
      </c>
      <c r="I87" s="6">
        <v>4.0577409427188726</v>
      </c>
      <c r="J87" s="6">
        <v>-0.35200220884280764</v>
      </c>
      <c r="R87">
        <f>tblData3[[#This Row],[i]]</f>
        <v>77</v>
      </c>
      <c r="S87" cm="1">
        <f t="array" ref="S87">SUMPRODUCT(tblData3[[#This Row],[x0]:[x3]],TRANSPOSE($I$26:$I$29))</f>
        <v>8.8575420505827012</v>
      </c>
      <c r="T87">
        <f>tblData3[[#This Row],[y]]-Table1[[#This Row],[y_hat]]</f>
        <v>-0.74839910643754237</v>
      </c>
      <c r="U87">
        <f>Table1[[#This Row],[u_hat]]^2</f>
        <v>0.56010122251651184</v>
      </c>
      <c r="V87">
        <f>Table1[[#This Row],[u_hat_sq]]/SUM(Table1[u_hat_sq])*COUNT(Table1[u_hat_sq])</f>
        <v>0.21619241853094454</v>
      </c>
      <c r="AG87" s="6">
        <v>52</v>
      </c>
      <c r="AH87" s="6">
        <v>1.435376698851017</v>
      </c>
      <c r="AI87" s="6">
        <v>-1.3875506264653035</v>
      </c>
    </row>
    <row r="88" spans="1:35" x14ac:dyDescent="0.25">
      <c r="A88">
        <v>78</v>
      </c>
      <c r="B88">
        <f>1</f>
        <v>1</v>
      </c>
      <c r="C88">
        <v>0.71218096231530192</v>
      </c>
      <c r="D88">
        <v>0.16557066005273446</v>
      </c>
      <c r="E88">
        <v>0.80554030574804703</v>
      </c>
      <c r="F88">
        <v>7.6022621131838024</v>
      </c>
      <c r="H88" s="6">
        <v>53</v>
      </c>
      <c r="I88" s="6">
        <v>8.1194965845154172</v>
      </c>
      <c r="J88" s="6">
        <v>-1.0179357756549381</v>
      </c>
      <c r="R88">
        <f>tblData3[[#This Row],[i]]</f>
        <v>78</v>
      </c>
      <c r="S88" cm="1">
        <f t="array" ref="S88">SUMPRODUCT(tblData3[[#This Row],[x0]:[x3]],TRANSPOSE($I$26:$I$29))</f>
        <v>8.8379501491516432</v>
      </c>
      <c r="T88">
        <f>tblData3[[#This Row],[y]]-Table1[[#This Row],[y_hat]]</f>
        <v>-1.2356880359678408</v>
      </c>
      <c r="U88">
        <f>Table1[[#This Row],[u_hat]]^2</f>
        <v>1.52692492223406</v>
      </c>
      <c r="V88">
        <f>Table1[[#This Row],[u_hat_sq]]/SUM(Table1[u_hat_sq])*COUNT(Table1[u_hat_sq])</f>
        <v>0.58937488186472253</v>
      </c>
      <c r="AG88" s="6">
        <v>53</v>
      </c>
      <c r="AH88" s="6">
        <v>1.6333166648858612</v>
      </c>
      <c r="AI88" s="6">
        <v>-1.2333583817374376</v>
      </c>
    </row>
    <row r="89" spans="1:35" x14ac:dyDescent="0.25">
      <c r="A89">
        <v>79</v>
      </c>
      <c r="B89">
        <f>1</f>
        <v>1</v>
      </c>
      <c r="C89">
        <v>0.88060143059757556</v>
      </c>
      <c r="D89">
        <v>0.77545984895943143</v>
      </c>
      <c r="E89">
        <v>1.0329972170963209E-2</v>
      </c>
      <c r="F89">
        <v>6.6832232714594406</v>
      </c>
      <c r="H89" s="6">
        <v>54</v>
      </c>
      <c r="I89" s="6">
        <v>6.2540532356986294</v>
      </c>
      <c r="J89" s="6">
        <v>-0.39999386962604344</v>
      </c>
      <c r="R89">
        <f>tblData3[[#This Row],[i]]</f>
        <v>79</v>
      </c>
      <c r="S89" cm="1">
        <f t="array" ref="S89">SUMPRODUCT(tblData3[[#This Row],[x0]:[x3]],TRANSPOSE($I$26:$I$29))</f>
        <v>7.4478478176981611</v>
      </c>
      <c r="T89">
        <f>tblData3[[#This Row],[y]]-Table1[[#This Row],[y_hat]]</f>
        <v>-0.76462454623872045</v>
      </c>
      <c r="U89">
        <f>Table1[[#This Row],[u_hat]]^2</f>
        <v>0.58465069671076919</v>
      </c>
      <c r="V89">
        <f>Table1[[#This Row],[u_hat_sq]]/SUM(Table1[u_hat_sq])*COUNT(Table1[u_hat_sq])</f>
        <v>0.22566822395031771</v>
      </c>
      <c r="AG89" s="6">
        <v>54</v>
      </c>
      <c r="AH89" s="6">
        <v>1.2656183486383856</v>
      </c>
      <c r="AI89" s="6">
        <v>-1.2038621422416775</v>
      </c>
    </row>
    <row r="90" spans="1:35" x14ac:dyDescent="0.25">
      <c r="A90">
        <v>80</v>
      </c>
      <c r="B90">
        <f>1</f>
        <v>1</v>
      </c>
      <c r="C90">
        <v>0.86796670176274737</v>
      </c>
      <c r="D90">
        <v>0.5853393211113852</v>
      </c>
      <c r="E90">
        <v>0.82965587168539978</v>
      </c>
      <c r="F90">
        <v>9.841374553259417</v>
      </c>
      <c r="H90" s="6">
        <v>55</v>
      </c>
      <c r="I90" s="6">
        <v>11.865526380363796</v>
      </c>
      <c r="J90" s="6">
        <v>3.3655234893586794E-2</v>
      </c>
      <c r="R90">
        <f>tblData3[[#This Row],[i]]</f>
        <v>80</v>
      </c>
      <c r="S90" cm="1">
        <f t="array" ref="S90">SUMPRODUCT(tblData3[[#This Row],[x0]:[x3]],TRANSPOSE($I$26:$I$29))</f>
        <v>10.942049293527717</v>
      </c>
      <c r="T90">
        <f>tblData3[[#This Row],[y]]-Table1[[#This Row],[y_hat]]</f>
        <v>-1.1006747402682997</v>
      </c>
      <c r="U90">
        <f>Table1[[#This Row],[u_hat]]^2</f>
        <v>1.211484883864689</v>
      </c>
      <c r="V90">
        <f>Table1[[#This Row],[u_hat_sq]]/SUM(Table1[u_hat_sq])*COUNT(Table1[u_hat_sq])</f>
        <v>0.46761877412018388</v>
      </c>
      <c r="AG90" s="6">
        <v>55</v>
      </c>
      <c r="AH90" s="6">
        <v>0.39125601132500781</v>
      </c>
      <c r="AI90" s="6">
        <v>-0.39081881229328974</v>
      </c>
    </row>
    <row r="91" spans="1:35" x14ac:dyDescent="0.25">
      <c r="A91">
        <v>81</v>
      </c>
      <c r="B91">
        <f>1</f>
        <v>1</v>
      </c>
      <c r="C91">
        <v>0.41381594632378993</v>
      </c>
      <c r="D91">
        <v>0.55431053692602927</v>
      </c>
      <c r="E91">
        <v>0.88758877139702808</v>
      </c>
      <c r="F91">
        <v>9.3375755843936403</v>
      </c>
      <c r="H91" s="6">
        <v>56</v>
      </c>
      <c r="I91" s="6">
        <v>7.9033616503226387</v>
      </c>
      <c r="J91" s="6">
        <v>-1.025859982390565</v>
      </c>
      <c r="R91">
        <f>tblData3[[#This Row],[i]]</f>
        <v>81</v>
      </c>
      <c r="S91" cm="1">
        <f t="array" ref="S91">SUMPRODUCT(tblData3[[#This Row],[x0]:[x3]],TRANSPOSE($I$26:$I$29))</f>
        <v>9.7189724554278492</v>
      </c>
      <c r="T91">
        <f>tblData3[[#This Row],[y]]-Table1[[#This Row],[y_hat]]</f>
        <v>-0.38139687103420883</v>
      </c>
      <c r="U91">
        <f>Table1[[#This Row],[u_hat]]^2</f>
        <v>0.14546357323468492</v>
      </c>
      <c r="V91">
        <f>Table1[[#This Row],[u_hat_sq]]/SUM(Table1[u_hat_sq])*COUNT(Table1[u_hat_sq])</f>
        <v>5.6147211328096344E-2</v>
      </c>
      <c r="AG91" s="6">
        <v>56</v>
      </c>
      <c r="AH91" s="6">
        <v>0.91722013527762458</v>
      </c>
      <c r="AI91" s="6">
        <v>-0.51101059690941097</v>
      </c>
    </row>
    <row r="92" spans="1:35" x14ac:dyDescent="0.25">
      <c r="A92">
        <v>82</v>
      </c>
      <c r="B92">
        <f>1</f>
        <v>1</v>
      </c>
      <c r="C92">
        <v>0.86678743611768805</v>
      </c>
      <c r="D92">
        <v>0.68627422820699446</v>
      </c>
      <c r="E92">
        <v>0.62895664858743461</v>
      </c>
      <c r="F92">
        <v>10.122341898113003</v>
      </c>
      <c r="H92" s="6">
        <v>57</v>
      </c>
      <c r="I92" s="6">
        <v>6.8020318376524518</v>
      </c>
      <c r="J92" s="6">
        <v>-0.3785061033831747</v>
      </c>
      <c r="R92">
        <f>tblData3[[#This Row],[i]]</f>
        <v>82</v>
      </c>
      <c r="S92" cm="1">
        <f t="array" ref="S92">SUMPRODUCT(tblData3[[#This Row],[x0]:[x3]],TRANSPOSE($I$26:$I$29))</f>
        <v>10.266646663251032</v>
      </c>
      <c r="T92">
        <f>tblData3[[#This Row],[y]]-Table1[[#This Row],[y_hat]]</f>
        <v>-0.14430476513802937</v>
      </c>
      <c r="U92">
        <f>Table1[[#This Row],[u_hat]]^2</f>
        <v>2.0823865241541815E-2</v>
      </c>
      <c r="V92">
        <f>Table1[[#This Row],[u_hat_sq]]/SUM(Table1[u_hat_sq])*COUNT(Table1[u_hat_sq])</f>
        <v>8.0377646195883435E-3</v>
      </c>
      <c r="AG92" s="6">
        <v>57</v>
      </c>
      <c r="AH92" s="6">
        <v>1.4248345875150028</v>
      </c>
      <c r="AI92" s="6">
        <v>-1.3695352774260328</v>
      </c>
    </row>
    <row r="93" spans="1:35" x14ac:dyDescent="0.25">
      <c r="A93">
        <v>83</v>
      </c>
      <c r="B93">
        <f>1</f>
        <v>1</v>
      </c>
      <c r="C93">
        <v>6.896119370532916E-2</v>
      </c>
      <c r="D93">
        <v>0.15413396958512093</v>
      </c>
      <c r="E93">
        <v>0.8206336387469233</v>
      </c>
      <c r="F93">
        <v>6.6503489766690302</v>
      </c>
      <c r="H93" s="6">
        <v>58</v>
      </c>
      <c r="I93" s="6">
        <v>8.1765494263800598</v>
      </c>
      <c r="J93" s="6">
        <v>-1.2098457486137955</v>
      </c>
      <c r="R93">
        <f>tblData3[[#This Row],[i]]</f>
        <v>83</v>
      </c>
      <c r="S93" cm="1">
        <f t="array" ref="S93">SUMPRODUCT(tblData3[[#This Row],[x0]:[x3]],TRANSPOSE($I$26:$I$29))</f>
        <v>6.8774313707415597</v>
      </c>
      <c r="T93">
        <f>tblData3[[#This Row],[y]]-Table1[[#This Row],[y_hat]]</f>
        <v>-0.2270823940725295</v>
      </c>
      <c r="U93">
        <f>Table1[[#This Row],[u_hat]]^2</f>
        <v>5.1566413697711581E-2</v>
      </c>
      <c r="V93">
        <f>Table1[[#This Row],[u_hat_sq]]/SUM(Table1[u_hat_sq])*COUNT(Table1[u_hat_sq])</f>
        <v>1.9904023137437166E-2</v>
      </c>
      <c r="AG93" s="6">
        <v>58</v>
      </c>
      <c r="AH93" s="6">
        <v>1.8110676242832378</v>
      </c>
      <c r="AI93" s="6">
        <v>-1.2460864917994472</v>
      </c>
    </row>
    <row r="94" spans="1:35" x14ac:dyDescent="0.25">
      <c r="A94">
        <v>84</v>
      </c>
      <c r="B94">
        <f>1</f>
        <v>1</v>
      </c>
      <c r="C94">
        <v>0.61599365938818884</v>
      </c>
      <c r="D94">
        <v>0.23748489973958631</v>
      </c>
      <c r="E94">
        <v>0.94827994260151527</v>
      </c>
      <c r="F94">
        <v>8.1858737938150732</v>
      </c>
      <c r="H94" s="6">
        <v>59</v>
      </c>
      <c r="I94" s="6">
        <v>4.0905015382745349</v>
      </c>
      <c r="J94" s="6">
        <v>-0.96408416202192004</v>
      </c>
      <c r="R94">
        <f>tblData3[[#This Row],[i]]</f>
        <v>84</v>
      </c>
      <c r="S94" cm="1">
        <f t="array" ref="S94">SUMPRODUCT(tblData3[[#This Row],[x0]:[x3]],TRANSPOSE($I$26:$I$29))</f>
        <v>9.529286466190257</v>
      </c>
      <c r="T94">
        <f>tblData3[[#This Row],[y]]-Table1[[#This Row],[y_hat]]</f>
        <v>-1.3434126723751838</v>
      </c>
      <c r="U94">
        <f>Table1[[#This Row],[u_hat]]^2</f>
        <v>1.8047576082982328</v>
      </c>
      <c r="V94">
        <f>Table1[[#This Row],[u_hat_sq]]/SUM(Table1[u_hat_sq])*COUNT(Table1[u_hat_sq])</f>
        <v>0.69661499835168739</v>
      </c>
      <c r="AG94" s="6">
        <v>59</v>
      </c>
      <c r="AH94" s="6">
        <v>1.55012771118395</v>
      </c>
      <c r="AI94" s="6">
        <v>-1.1913678592985513</v>
      </c>
    </row>
    <row r="95" spans="1:35" x14ac:dyDescent="0.25">
      <c r="A95">
        <v>85</v>
      </c>
      <c r="B95">
        <f>1</f>
        <v>1</v>
      </c>
      <c r="C95">
        <v>0.13518960563196181</v>
      </c>
      <c r="D95">
        <v>0.10763658660163333</v>
      </c>
      <c r="E95">
        <v>0.97394350481051917</v>
      </c>
      <c r="F95">
        <v>9.0988180165425199</v>
      </c>
      <c r="H95" s="6">
        <v>60</v>
      </c>
      <c r="I95" s="6">
        <v>8.589917098656537</v>
      </c>
      <c r="J95" s="6">
        <v>-1.334465869749347</v>
      </c>
      <c r="R95">
        <f>tblData3[[#This Row],[i]]</f>
        <v>85</v>
      </c>
      <c r="S95" cm="1">
        <f t="array" ref="S95">SUMPRODUCT(tblData3[[#This Row],[x0]:[x3]],TRANSPOSE($I$26:$I$29))</f>
        <v>7.7053126489381434</v>
      </c>
      <c r="T95">
        <f>tblData3[[#This Row],[y]]-Table1[[#This Row],[y_hat]]</f>
        <v>1.3935053676043765</v>
      </c>
      <c r="U95">
        <f>Table1[[#This Row],[u_hat]]^2</f>
        <v>1.9418572095422084</v>
      </c>
      <c r="V95">
        <f>Table1[[#This Row],[u_hat_sq]]/SUM(Table1[u_hat_sq])*COUNT(Table1[u_hat_sq])</f>
        <v>0.74953381584576884</v>
      </c>
      <c r="AG95" s="6">
        <v>60</v>
      </c>
      <c r="AH95" s="6">
        <v>0.7515390108485358</v>
      </c>
      <c r="AI95" s="6">
        <v>-6.4171689896046602E-2</v>
      </c>
    </row>
    <row r="96" spans="1:35" x14ac:dyDescent="0.25">
      <c r="A96">
        <v>86</v>
      </c>
      <c r="B96">
        <f>1</f>
        <v>1</v>
      </c>
      <c r="C96">
        <v>0.79123958504211644</v>
      </c>
      <c r="D96">
        <v>0.88128731459232723</v>
      </c>
      <c r="E96">
        <v>0.88367838939092558</v>
      </c>
      <c r="F96">
        <v>12.567316046787667</v>
      </c>
      <c r="H96" s="6">
        <v>61</v>
      </c>
      <c r="I96" s="6">
        <v>8.8152408838498566</v>
      </c>
      <c r="J96" s="6">
        <v>-0.73599326667541476</v>
      </c>
      <c r="R96">
        <f>tblData3[[#This Row],[i]]</f>
        <v>86</v>
      </c>
      <c r="S96" cm="1">
        <f t="array" ref="S96">SUMPRODUCT(tblData3[[#This Row],[x0]:[x3]],TRANSPOSE($I$26:$I$29))</f>
        <v>12.036466135046235</v>
      </c>
      <c r="T96">
        <f>tblData3[[#This Row],[y]]-Table1[[#This Row],[y_hat]]</f>
        <v>0.53084991174143248</v>
      </c>
      <c r="U96">
        <f>Table1[[#This Row],[u_hat]]^2</f>
        <v>0.28180162879588666</v>
      </c>
      <c r="V96">
        <f>Table1[[#This Row],[u_hat_sq]]/SUM(Table1[u_hat_sq])*COUNT(Table1[u_hat_sq])</f>
        <v>0.10877208123491675</v>
      </c>
      <c r="AG96" s="6">
        <v>61</v>
      </c>
      <c r="AH96" s="6">
        <v>1.7414428558320789</v>
      </c>
      <c r="AI96" s="6">
        <v>-1.5323584602454903</v>
      </c>
    </row>
    <row r="97" spans="1:35" x14ac:dyDescent="0.25">
      <c r="A97">
        <v>87</v>
      </c>
      <c r="B97">
        <f>1</f>
        <v>1</v>
      </c>
      <c r="C97">
        <v>0.19094718612790784</v>
      </c>
      <c r="D97">
        <v>0.98735973111705744</v>
      </c>
      <c r="E97">
        <v>0.5665255763451188</v>
      </c>
      <c r="F97">
        <v>11.677904808331462</v>
      </c>
      <c r="H97" s="6">
        <v>62</v>
      </c>
      <c r="I97" s="6">
        <v>9.6493578655050314</v>
      </c>
      <c r="J97" s="6">
        <v>0.67878479510258671</v>
      </c>
      <c r="R97">
        <f>tblData3[[#This Row],[i]]</f>
        <v>87</v>
      </c>
      <c r="S97" cm="1">
        <f t="array" ref="S97">SUMPRODUCT(tblData3[[#This Row],[x0]:[x3]],TRANSPOSE($I$26:$I$29))</f>
        <v>8.9204622159807023</v>
      </c>
      <c r="T97">
        <f>tblData3[[#This Row],[y]]-Table1[[#This Row],[y_hat]]</f>
        <v>2.7574425923507597</v>
      </c>
      <c r="U97">
        <f>Table1[[#This Row],[u_hat]]^2</f>
        <v>7.6034896501100784</v>
      </c>
      <c r="V97">
        <f>Table1[[#This Row],[u_hat_sq]]/SUM(Table1[u_hat_sq])*COUNT(Table1[u_hat_sq])</f>
        <v>2.9348566842020118</v>
      </c>
      <c r="AG97" s="6">
        <v>62</v>
      </c>
      <c r="AH97" s="6">
        <v>0.30664812462962687</v>
      </c>
      <c r="AI97" s="6">
        <v>-0.12880456174504021</v>
      </c>
    </row>
    <row r="98" spans="1:35" x14ac:dyDescent="0.25">
      <c r="A98">
        <v>88</v>
      </c>
      <c r="B98">
        <f>1</f>
        <v>1</v>
      </c>
      <c r="C98">
        <v>3.5957399670943913E-3</v>
      </c>
      <c r="D98">
        <v>0.97834506252003173</v>
      </c>
      <c r="E98">
        <v>0.66337351410728718</v>
      </c>
      <c r="F98">
        <v>8.4435287072065286</v>
      </c>
      <c r="H98" s="6">
        <v>63</v>
      </c>
      <c r="I98" s="6">
        <v>9.7599363081565507</v>
      </c>
      <c r="J98" s="6">
        <v>-0.78468081248028199</v>
      </c>
      <c r="R98">
        <f>tblData3[[#This Row],[i]]</f>
        <v>88</v>
      </c>
      <c r="S98" cm="1">
        <f t="array" ref="S98">SUMPRODUCT(tblData3[[#This Row],[x0]:[x3]],TRANSPOSE($I$26:$I$29))</f>
        <v>8.8043431185752947</v>
      </c>
      <c r="T98">
        <f>tblData3[[#This Row],[y]]-Table1[[#This Row],[y_hat]]</f>
        <v>-0.36081441136876613</v>
      </c>
      <c r="U98">
        <f>Table1[[#This Row],[u_hat]]^2</f>
        <v>0.13018703945138918</v>
      </c>
      <c r="V98">
        <f>Table1[[#This Row],[u_hat_sq]]/SUM(Table1[u_hat_sq])*COUNT(Table1[u_hat_sq])</f>
        <v>5.025065075545266E-2</v>
      </c>
      <c r="AG98" s="6">
        <v>63</v>
      </c>
      <c r="AH98" s="6">
        <v>0.74172177094042191</v>
      </c>
      <c r="AI98" s="6">
        <v>-0.50405962973017426</v>
      </c>
    </row>
    <row r="99" spans="1:35" x14ac:dyDescent="0.25">
      <c r="A99">
        <v>89</v>
      </c>
      <c r="B99">
        <f>1</f>
        <v>1</v>
      </c>
      <c r="C99">
        <v>5.5352906505957811E-2</v>
      </c>
      <c r="D99">
        <v>0.11170319039875487</v>
      </c>
      <c r="E99">
        <v>0.79910046177649019</v>
      </c>
      <c r="F99">
        <v>6.5295988704218972</v>
      </c>
      <c r="H99" s="6">
        <v>64</v>
      </c>
      <c r="I99" s="6">
        <v>7.7079826883779301</v>
      </c>
      <c r="J99" s="6">
        <v>-1.3545736393303711</v>
      </c>
      <c r="R99">
        <f>tblData3[[#This Row],[i]]</f>
        <v>89</v>
      </c>
      <c r="S99" cm="1">
        <f t="array" ref="S99">SUMPRODUCT(tblData3[[#This Row],[x0]:[x3]],TRANSPOSE($I$26:$I$29))</f>
        <v>6.5732399088326137</v>
      </c>
      <c r="T99">
        <f>tblData3[[#This Row],[y]]-Table1[[#This Row],[y_hat]]</f>
        <v>-4.3641038410716426E-2</v>
      </c>
      <c r="U99">
        <f>Table1[[#This Row],[u_hat]]^2</f>
        <v>1.9045402335656264E-3</v>
      </c>
      <c r="V99">
        <f>Table1[[#This Row],[u_hat_sq]]/SUM(Table1[u_hat_sq])*COUNT(Table1[u_hat_sq])</f>
        <v>7.3512990640170299E-4</v>
      </c>
      <c r="AG99" s="6">
        <v>64</v>
      </c>
      <c r="AH99" s="6">
        <v>0.66963430634184629</v>
      </c>
      <c r="AI99" s="6">
        <v>3.8603618835395426E-2</v>
      </c>
    </row>
    <row r="100" spans="1:35" x14ac:dyDescent="0.25">
      <c r="A100">
        <v>90</v>
      </c>
      <c r="B100">
        <f>1</f>
        <v>1</v>
      </c>
      <c r="C100">
        <v>0.386318880825396</v>
      </c>
      <c r="D100">
        <v>0.28017980665596809</v>
      </c>
      <c r="E100">
        <v>0.27747389014052193</v>
      </c>
      <c r="F100">
        <v>4.4497989718753015</v>
      </c>
      <c r="H100" s="6">
        <v>65</v>
      </c>
      <c r="I100" s="6">
        <v>5.7178922273738158</v>
      </c>
      <c r="J100" s="6">
        <v>1.3449586968190612</v>
      </c>
      <c r="R100">
        <f>tblData3[[#This Row],[i]]</f>
        <v>90</v>
      </c>
      <c r="S100" cm="1">
        <f t="array" ref="S100">SUMPRODUCT(tblData3[[#This Row],[x0]:[x3]],TRANSPOSE($I$26:$I$29))</f>
        <v>5.5204826243176326</v>
      </c>
      <c r="T100">
        <f>tblData3[[#This Row],[y]]-Table1[[#This Row],[y_hat]]</f>
        <v>-1.0706836524423311</v>
      </c>
      <c r="U100">
        <f>Table1[[#This Row],[u_hat]]^2</f>
        <v>1.1463634836072505</v>
      </c>
      <c r="V100">
        <f>Table1[[#This Row],[u_hat_sq]]/SUM(Table1[u_hat_sq])*COUNT(Table1[u_hat_sq])</f>
        <v>0.44248268718839312</v>
      </c>
      <c r="AG100" s="6">
        <v>65</v>
      </c>
      <c r="AH100" s="6">
        <v>1.2035272810964348</v>
      </c>
      <c r="AI100" s="6">
        <v>-0.50530800500619832</v>
      </c>
    </row>
    <row r="101" spans="1:35" x14ac:dyDescent="0.25">
      <c r="A101">
        <v>91</v>
      </c>
      <c r="B101">
        <f>1</f>
        <v>1</v>
      </c>
      <c r="C101">
        <v>0.31416686945108674</v>
      </c>
      <c r="D101">
        <v>0.15264196272047248</v>
      </c>
      <c r="E101">
        <v>0.31507090709634156</v>
      </c>
      <c r="F101">
        <v>3.5692292132851557</v>
      </c>
      <c r="H101" s="6">
        <v>66</v>
      </c>
      <c r="I101" s="6">
        <v>8.1534614031153225</v>
      </c>
      <c r="J101" s="6">
        <v>-1.1227202892697798</v>
      </c>
      <c r="R101">
        <f>tblData3[[#This Row],[i]]</f>
        <v>91</v>
      </c>
      <c r="S101" cm="1">
        <f t="array" ref="S101">SUMPRODUCT(tblData3[[#This Row],[x0]:[x3]],TRANSPOSE($I$26:$I$29))</f>
        <v>5.0350271682728511</v>
      </c>
      <c r="T101">
        <f>tblData3[[#This Row],[y]]-Table1[[#This Row],[y_hat]]</f>
        <v>-1.4657979549876954</v>
      </c>
      <c r="U101">
        <f>Table1[[#This Row],[u_hat]]^2</f>
        <v>2.1485636448461101</v>
      </c>
      <c r="V101">
        <f>Table1[[#This Row],[u_hat_sq]]/SUM(Table1[u_hat_sq])*COUNT(Table1[u_hat_sq])</f>
        <v>0.82932004443758978</v>
      </c>
      <c r="AG101" s="6">
        <v>66</v>
      </c>
      <c r="AH101" s="6">
        <v>0.70888322530224057</v>
      </c>
      <c r="AI101" s="6">
        <v>-0.22234487130321345</v>
      </c>
    </row>
    <row r="102" spans="1:35" x14ac:dyDescent="0.25">
      <c r="A102">
        <v>92</v>
      </c>
      <c r="B102">
        <f>1</f>
        <v>1</v>
      </c>
      <c r="C102">
        <v>0.93172212018978295</v>
      </c>
      <c r="D102">
        <v>0.81967610230011212</v>
      </c>
      <c r="E102">
        <v>0.5232991859426096</v>
      </c>
      <c r="F102">
        <v>11.092217052643093</v>
      </c>
      <c r="H102" s="6">
        <v>67</v>
      </c>
      <c r="I102" s="6">
        <v>8.0868013830692629</v>
      </c>
      <c r="J102" s="6">
        <v>2.1586618156156359</v>
      </c>
      <c r="R102">
        <f>tblData3[[#This Row],[i]]</f>
        <v>92</v>
      </c>
      <c r="S102" cm="1">
        <f t="array" ref="S102">SUMPRODUCT(tblData3[[#This Row],[x0]:[x3]],TRANSPOSE($I$26:$I$29))</f>
        <v>10.400777162787515</v>
      </c>
      <c r="T102">
        <f>tblData3[[#This Row],[y]]-Table1[[#This Row],[y_hat]]</f>
        <v>0.69143988985557847</v>
      </c>
      <c r="U102">
        <f>Table1[[#This Row],[u_hat]]^2</f>
        <v>0.47808912128349451</v>
      </c>
      <c r="V102">
        <f>Table1[[#This Row],[u_hat_sq]]/SUM(Table1[u_hat_sq])*COUNT(Table1[u_hat_sq])</f>
        <v>0.18453672166474464</v>
      </c>
      <c r="AG102" s="6">
        <v>67</v>
      </c>
      <c r="AH102" s="6">
        <v>1.1121579974860509</v>
      </c>
      <c r="AI102" s="6">
        <v>0.68647749118445045</v>
      </c>
    </row>
    <row r="103" spans="1:35" x14ac:dyDescent="0.25">
      <c r="A103">
        <v>93</v>
      </c>
      <c r="B103">
        <f>1</f>
        <v>1</v>
      </c>
      <c r="C103">
        <v>0.3747676188875384</v>
      </c>
      <c r="D103">
        <v>0.61943458050871669</v>
      </c>
      <c r="E103">
        <v>0.91785699562681533</v>
      </c>
      <c r="F103">
        <v>9.3756388830040365</v>
      </c>
      <c r="H103" s="6">
        <v>68</v>
      </c>
      <c r="I103" s="6">
        <v>6.0703119675873856</v>
      </c>
      <c r="J103" s="6">
        <v>-7.9209418074404958E-2</v>
      </c>
      <c r="R103">
        <f>tblData3[[#This Row],[i]]</f>
        <v>93</v>
      </c>
      <c r="S103" cm="1">
        <f t="array" ref="S103">SUMPRODUCT(tblData3[[#This Row],[x0]:[x3]],TRANSPOSE($I$26:$I$29))</f>
        <v>9.9854487486501853</v>
      </c>
      <c r="T103">
        <f>tblData3[[#This Row],[y]]-Table1[[#This Row],[y_hat]]</f>
        <v>-0.60980986564614881</v>
      </c>
      <c r="U103">
        <f>Table1[[#This Row],[u_hat]]^2</f>
        <v>0.37186807223937407</v>
      </c>
      <c r="V103">
        <f>Table1[[#This Row],[u_hat_sq]]/SUM(Table1[u_hat_sq])*COUNT(Table1[u_hat_sq])</f>
        <v>0.14353665851800604</v>
      </c>
      <c r="AG103" s="6">
        <v>68</v>
      </c>
      <c r="AH103" s="6">
        <v>1.8227913338507133</v>
      </c>
      <c r="AI103" s="6">
        <v>-1.8203695934622972</v>
      </c>
    </row>
    <row r="104" spans="1:35" x14ac:dyDescent="0.25">
      <c r="A104">
        <v>94</v>
      </c>
      <c r="B104">
        <f>1</f>
        <v>1</v>
      </c>
      <c r="C104">
        <v>0.73097627613758331</v>
      </c>
      <c r="D104">
        <v>0.70749814629614383</v>
      </c>
      <c r="E104">
        <v>0.68092716799558861</v>
      </c>
      <c r="F104">
        <v>9.7237599396889749</v>
      </c>
      <c r="H104" s="6">
        <v>69</v>
      </c>
      <c r="I104" s="6">
        <v>6.4132369129158722</v>
      </c>
      <c r="J104" s="6">
        <v>-0.25571445919519586</v>
      </c>
      <c r="R104">
        <f>tblData3[[#This Row],[i]]</f>
        <v>94</v>
      </c>
      <c r="S104" cm="1">
        <f t="array" ref="S104">SUMPRODUCT(tblData3[[#This Row],[x0]:[x3]],TRANSPOSE($I$26:$I$29))</f>
        <v>10.187704309390247</v>
      </c>
      <c r="T104">
        <f>tblData3[[#This Row],[y]]-Table1[[#This Row],[y_hat]]</f>
        <v>-0.46394436970127195</v>
      </c>
      <c r="U104">
        <f>Table1[[#This Row],[u_hat]]^2</f>
        <v>0.21524437817751052</v>
      </c>
      <c r="V104">
        <f>Table1[[#This Row],[u_hat_sq]]/SUM(Table1[u_hat_sq])*COUNT(Table1[u_hat_sq])</f>
        <v>8.3081773120060334E-2</v>
      </c>
      <c r="AG104" s="6">
        <v>69</v>
      </c>
      <c r="AH104" s="6">
        <v>1.2106620733449389</v>
      </c>
      <c r="AI104" s="6">
        <v>-1.1854223546301905</v>
      </c>
    </row>
    <row r="105" spans="1:35" x14ac:dyDescent="0.25">
      <c r="A105">
        <v>95</v>
      </c>
      <c r="B105">
        <f>1</f>
        <v>1</v>
      </c>
      <c r="C105">
        <v>0.38505503243569483</v>
      </c>
      <c r="D105">
        <v>0.76616102046865087</v>
      </c>
      <c r="E105">
        <v>0.66480053571317521</v>
      </c>
      <c r="F105">
        <v>8.2101980989851029</v>
      </c>
      <c r="H105" s="6">
        <v>70</v>
      </c>
      <c r="I105" s="6">
        <v>7.4372241473300731</v>
      </c>
      <c r="J105" s="6">
        <v>-0.45523520652812088</v>
      </c>
      <c r="R105">
        <f>tblData3[[#This Row],[i]]</f>
        <v>95</v>
      </c>
      <c r="S105" cm="1">
        <f t="array" ref="S105">SUMPRODUCT(tblData3[[#This Row],[x0]:[x3]],TRANSPOSE($I$26:$I$29))</f>
        <v>9.2397850439364575</v>
      </c>
      <c r="T105">
        <f>tblData3[[#This Row],[y]]-Table1[[#This Row],[y_hat]]</f>
        <v>-1.0295869449513546</v>
      </c>
      <c r="U105">
        <f>Table1[[#This Row],[u_hat]]^2</f>
        <v>1.0600492772142638</v>
      </c>
      <c r="V105">
        <f>Table1[[#This Row],[u_hat_sq]]/SUM(Table1[u_hat_sq])*COUNT(Table1[u_hat_sq])</f>
        <v>0.40916642883452248</v>
      </c>
      <c r="AG105" s="6">
        <v>70</v>
      </c>
      <c r="AH105" s="6">
        <v>0.51685131654477023</v>
      </c>
      <c r="AI105" s="6">
        <v>-0.43685948830821886</v>
      </c>
    </row>
    <row r="106" spans="1:35" x14ac:dyDescent="0.25">
      <c r="A106">
        <v>96</v>
      </c>
      <c r="B106">
        <f>1</f>
        <v>1</v>
      </c>
      <c r="C106">
        <v>0.93177244003219128</v>
      </c>
      <c r="D106">
        <v>0.34234500348478192</v>
      </c>
      <c r="E106">
        <v>0.34483435690734232</v>
      </c>
      <c r="F106">
        <v>8.1324063441145391</v>
      </c>
      <c r="H106" s="6">
        <v>71</v>
      </c>
      <c r="I106" s="6">
        <v>7.1751726536830667</v>
      </c>
      <c r="J106" s="6">
        <v>-0.53226303178831191</v>
      </c>
      <c r="R106">
        <f>tblData3[[#This Row],[i]]</f>
        <v>96</v>
      </c>
      <c r="S106" cm="1">
        <f t="array" ref="S106">SUMPRODUCT(tblData3[[#This Row],[x0]:[x3]],TRANSPOSE($I$26:$I$29))</f>
        <v>7.7820534212965891</v>
      </c>
      <c r="T106">
        <f>tblData3[[#This Row],[y]]-Table1[[#This Row],[y_hat]]</f>
        <v>0.35035292281795005</v>
      </c>
      <c r="U106">
        <f>Table1[[#This Row],[u_hat]]^2</f>
        <v>0.12274717052708047</v>
      </c>
      <c r="V106">
        <f>Table1[[#This Row],[u_hat_sq]]/SUM(Table1[u_hat_sq])*COUNT(Table1[u_hat_sq])</f>
        <v>4.7378949727783337E-2</v>
      </c>
      <c r="AG106" s="6">
        <v>71</v>
      </c>
      <c r="AH106" s="6">
        <v>0.64822040842242701</v>
      </c>
      <c r="AI106" s="6">
        <v>-0.53886845483512269</v>
      </c>
    </row>
    <row r="107" spans="1:35" x14ac:dyDescent="0.25">
      <c r="A107">
        <v>97</v>
      </c>
      <c r="B107">
        <f>1</f>
        <v>1</v>
      </c>
      <c r="C107">
        <v>0.95822309019398311</v>
      </c>
      <c r="D107">
        <v>0.98691120561424084</v>
      </c>
      <c r="E107">
        <v>5.8532269028992001E-2</v>
      </c>
      <c r="F107">
        <v>7.7305217870595859</v>
      </c>
      <c r="H107" s="6">
        <v>72</v>
      </c>
      <c r="I107" s="6">
        <v>8.560927599130963</v>
      </c>
      <c r="J107" s="6">
        <v>-1.0796387294565335E-2</v>
      </c>
      <c r="R107">
        <f>tblData3[[#This Row],[i]]</f>
        <v>97</v>
      </c>
      <c r="S107" cm="1">
        <f t="array" ref="S107">SUMPRODUCT(tblData3[[#This Row],[x0]:[x3]],TRANSPOSE($I$26:$I$29))</f>
        <v>8.6904174622909451</v>
      </c>
      <c r="T107">
        <f>tblData3[[#This Row],[y]]-Table1[[#This Row],[y_hat]]</f>
        <v>-0.95989567523135921</v>
      </c>
      <c r="U107">
        <f>Table1[[#This Row],[u_hat]]^2</f>
        <v>0.92139970732786702</v>
      </c>
      <c r="V107">
        <f>Table1[[#This Row],[u_hat_sq]]/SUM(Table1[u_hat_sq])*COUNT(Table1[u_hat_sq])</f>
        <v>0.35564934185631708</v>
      </c>
      <c r="AG107" s="6">
        <v>72</v>
      </c>
      <c r="AH107" s="6">
        <v>1.1563937297673357</v>
      </c>
      <c r="AI107" s="6">
        <v>-1.1563487382282132</v>
      </c>
    </row>
    <row r="108" spans="1:35" x14ac:dyDescent="0.25">
      <c r="A108">
        <v>98</v>
      </c>
      <c r="B108">
        <f>1</f>
        <v>1</v>
      </c>
      <c r="C108">
        <v>6.418179894683107E-2</v>
      </c>
      <c r="D108">
        <v>0.97715275429366411</v>
      </c>
      <c r="E108">
        <v>0.80022754831641385</v>
      </c>
      <c r="F108">
        <v>8.7344695442322902</v>
      </c>
      <c r="H108" s="6">
        <v>73</v>
      </c>
      <c r="I108" s="6">
        <v>4.0432645169346566</v>
      </c>
      <c r="J108" s="6">
        <v>-0.43920468309489458</v>
      </c>
      <c r="R108">
        <f>tblData3[[#This Row],[i]]</f>
        <v>98</v>
      </c>
      <c r="S108" cm="1">
        <f t="array" ref="S108">SUMPRODUCT(tblData3[[#This Row],[x0]:[x3]],TRANSPOSE($I$26:$I$29))</f>
        <v>9.6916287385880402</v>
      </c>
      <c r="T108">
        <f>tblData3[[#This Row],[y]]-Table1[[#This Row],[y_hat]]</f>
        <v>-0.95715919435575003</v>
      </c>
      <c r="U108">
        <f>Table1[[#This Row],[u_hat]]^2</f>
        <v>0.91615372333974843</v>
      </c>
      <c r="V108">
        <f>Table1[[#This Row],[u_hat_sq]]/SUM(Table1[u_hat_sq])*COUNT(Table1[u_hat_sq])</f>
        <v>0.35362445435317913</v>
      </c>
      <c r="AG108" s="6">
        <v>73</v>
      </c>
      <c r="AH108" s="6">
        <v>1.4968086331096315</v>
      </c>
      <c r="AI108" s="6">
        <v>-1.4223512336395856</v>
      </c>
    </row>
    <row r="109" spans="1:35" x14ac:dyDescent="0.25">
      <c r="A109">
        <v>99</v>
      </c>
      <c r="B109">
        <f>1</f>
        <v>1</v>
      </c>
      <c r="C109">
        <v>0.95016081874686653</v>
      </c>
      <c r="D109">
        <v>0.70579363571755782</v>
      </c>
      <c r="E109">
        <v>0.7762049181190509</v>
      </c>
      <c r="F109">
        <v>10.103090203512732</v>
      </c>
      <c r="H109" s="6">
        <v>74</v>
      </c>
      <c r="I109" s="6">
        <v>8.7104571360713035</v>
      </c>
      <c r="J109" s="6">
        <v>0.21942794320283987</v>
      </c>
      <c r="R109">
        <f>tblData3[[#This Row],[i]]</f>
        <v>99</v>
      </c>
      <c r="S109" cm="1">
        <f t="array" ref="S109">SUMPRODUCT(tblData3[[#This Row],[x0]:[x3]],TRANSPOSE($I$26:$I$29))</f>
        <v>11.351949642967076</v>
      </c>
      <c r="T109">
        <f>tblData3[[#This Row],[y]]-Table1[[#This Row],[y_hat]]</f>
        <v>-1.2488594394543444</v>
      </c>
      <c r="U109">
        <f>Table1[[#This Row],[u_hat]]^2</f>
        <v>1.5596498995142194</v>
      </c>
      <c r="V109">
        <f>Table1[[#This Row],[u_hat_sq]]/SUM(Table1[u_hat_sq])*COUNT(Table1[u_hat_sq])</f>
        <v>0.60200633435964956</v>
      </c>
      <c r="AG109" s="6">
        <v>74</v>
      </c>
      <c r="AH109" s="6">
        <v>1.6276619359802957</v>
      </c>
      <c r="AI109" s="6">
        <v>-1.6090771397390549</v>
      </c>
    </row>
    <row r="110" spans="1:35" x14ac:dyDescent="0.25">
      <c r="A110">
        <v>100</v>
      </c>
      <c r="B110">
        <f>1</f>
        <v>1</v>
      </c>
      <c r="C110">
        <v>0.79505986274883189</v>
      </c>
      <c r="D110">
        <v>0.74772898931506571</v>
      </c>
      <c r="E110">
        <v>0.2124467911755431</v>
      </c>
      <c r="F110">
        <v>7.5777908086065002</v>
      </c>
      <c r="H110" s="6">
        <v>75</v>
      </c>
      <c r="I110" s="6">
        <v>7.9859859929534229</v>
      </c>
      <c r="J110" s="6">
        <v>-0.46331203071846794</v>
      </c>
      <c r="R110">
        <f>tblData3[[#This Row],[i]]</f>
        <v>100</v>
      </c>
      <c r="S110" cm="1">
        <f t="array" ref="S110">SUMPRODUCT(tblData3[[#This Row],[x0]:[x3]],TRANSPOSE($I$26:$I$29))</f>
        <v>8.122211084629793</v>
      </c>
      <c r="T110">
        <f>tblData3[[#This Row],[y]]-Table1[[#This Row],[y_hat]]</f>
        <v>-0.54442027602329279</v>
      </c>
      <c r="U110">
        <f>Table1[[#This Row],[u_hat]]^2</f>
        <v>0.29639343694527831</v>
      </c>
      <c r="V110">
        <f>Table1[[#This Row],[u_hat_sq]]/SUM(Table1[u_hat_sq])*COUNT(Table1[u_hat_sq])</f>
        <v>0.11440434584662901</v>
      </c>
      <c r="AG110" s="6">
        <v>75</v>
      </c>
      <c r="AH110" s="6">
        <v>0.58673474959110827</v>
      </c>
      <c r="AI110" s="6">
        <v>-0.50387929688844602</v>
      </c>
    </row>
    <row r="111" spans="1:35" x14ac:dyDescent="0.25">
      <c r="A111">
        <v>101</v>
      </c>
      <c r="B111">
        <f>1</f>
        <v>1</v>
      </c>
      <c r="C111">
        <v>0.10795599982714899</v>
      </c>
      <c r="D111">
        <v>0.33201256167739868</v>
      </c>
      <c r="E111">
        <v>0.47053814281307771</v>
      </c>
      <c r="F111">
        <v>5.4451568380369615</v>
      </c>
      <c r="H111" s="6">
        <v>76</v>
      </c>
      <c r="I111" s="6">
        <v>9.3106590426782638</v>
      </c>
      <c r="J111" s="6">
        <v>-0.3333698412684214</v>
      </c>
      <c r="R111">
        <f>tblData3[[#This Row],[i]]</f>
        <v>101</v>
      </c>
      <c r="S111" cm="1">
        <f t="array" ref="S111">SUMPRODUCT(tblData3[[#This Row],[x0]:[x3]],TRANSPOSE($I$26:$I$29))</f>
        <v>5.8331994448144524</v>
      </c>
      <c r="T111">
        <f>tblData3[[#This Row],[y]]-Table1[[#This Row],[y_hat]]</f>
        <v>-0.38804260677749092</v>
      </c>
      <c r="U111">
        <f>Table1[[#This Row],[u_hat]]^2</f>
        <v>0.15057706467467044</v>
      </c>
      <c r="V111">
        <f>Table1[[#This Row],[u_hat_sq]]/SUM(Table1[u_hat_sq])*COUNT(Table1[u_hat_sq])</f>
        <v>5.8120958281514506E-2</v>
      </c>
      <c r="AG111" s="6">
        <v>76</v>
      </c>
      <c r="AH111" s="6">
        <v>0.56228404713881441</v>
      </c>
      <c r="AI111" s="6">
        <v>-0.51938708318857818</v>
      </c>
    </row>
    <row r="112" spans="1:35" x14ac:dyDescent="0.25">
      <c r="A112">
        <v>102</v>
      </c>
      <c r="B112">
        <f>1</f>
        <v>1</v>
      </c>
      <c r="C112">
        <v>0.67466333371355225</v>
      </c>
      <c r="D112">
        <v>0.40454639900140521</v>
      </c>
      <c r="E112">
        <v>0.63921321904884809</v>
      </c>
      <c r="F112">
        <v>7.3243370264325955</v>
      </c>
      <c r="H112" s="6">
        <v>77</v>
      </c>
      <c r="I112" s="6">
        <v>8.8575420505827012</v>
      </c>
      <c r="J112" s="6">
        <v>-0.74839910643754237</v>
      </c>
      <c r="R112">
        <f>tblData3[[#This Row],[i]]</f>
        <v>102</v>
      </c>
      <c r="S112" cm="1">
        <f t="array" ref="S112">SUMPRODUCT(tblData3[[#This Row],[x0]:[x3]],TRANSPOSE($I$26:$I$29))</f>
        <v>8.7184680704409274</v>
      </c>
      <c r="T112">
        <f>tblData3[[#This Row],[y]]-Table1[[#This Row],[y_hat]]</f>
        <v>-1.3941310440083319</v>
      </c>
      <c r="U112">
        <f>Table1[[#This Row],[u_hat]]^2</f>
        <v>1.9436013678677615</v>
      </c>
      <c r="V112">
        <f>Table1[[#This Row],[u_hat_sq]]/SUM(Table1[u_hat_sq])*COUNT(Table1[u_hat_sq])</f>
        <v>0.75020704024083096</v>
      </c>
      <c r="AG112" s="6">
        <v>77</v>
      </c>
      <c r="AH112" s="6">
        <v>0.36961994799662101</v>
      </c>
      <c r="AI112" s="6">
        <v>-0.15342752946567648</v>
      </c>
    </row>
    <row r="113" spans="1:35" x14ac:dyDescent="0.25">
      <c r="A113">
        <v>103</v>
      </c>
      <c r="B113">
        <f>1</f>
        <v>1</v>
      </c>
      <c r="C113">
        <v>0.4932211826473657</v>
      </c>
      <c r="D113">
        <v>0.92637385374180714</v>
      </c>
      <c r="E113">
        <v>0.1419801539543607</v>
      </c>
      <c r="F113">
        <v>8.3607377335312236</v>
      </c>
      <c r="H113" s="6">
        <v>78</v>
      </c>
      <c r="I113" s="6">
        <v>8.8379501491516432</v>
      </c>
      <c r="J113" s="6">
        <v>-1.2356880359678408</v>
      </c>
      <c r="R113">
        <f>tblData3[[#This Row],[i]]</f>
        <v>103</v>
      </c>
      <c r="S113" cm="1">
        <f t="array" ref="S113">SUMPRODUCT(tblData3[[#This Row],[x0]:[x3]],TRANSPOSE($I$26:$I$29))</f>
        <v>7.4595948702298172</v>
      </c>
      <c r="T113">
        <f>tblData3[[#This Row],[y]]-Table1[[#This Row],[y_hat]]</f>
        <v>0.90114286330140647</v>
      </c>
      <c r="U113">
        <f>Table1[[#This Row],[u_hat]]^2</f>
        <v>0.81205846007905735</v>
      </c>
      <c r="V113">
        <f>Table1[[#This Row],[u_hat_sq]]/SUM(Table1[u_hat_sq])*COUNT(Table1[u_hat_sq])</f>
        <v>0.31344491926694612</v>
      </c>
      <c r="AG113" s="6">
        <v>78</v>
      </c>
      <c r="AH113" s="6">
        <v>1.4423170204274753</v>
      </c>
      <c r="AI113" s="6">
        <v>-0.85294213856275281</v>
      </c>
    </row>
    <row r="114" spans="1:35" x14ac:dyDescent="0.25">
      <c r="A114">
        <v>104</v>
      </c>
      <c r="B114">
        <f>1</f>
        <v>1</v>
      </c>
      <c r="C114">
        <v>0.3834005460705513</v>
      </c>
      <c r="D114">
        <v>0.16375396020308075</v>
      </c>
      <c r="E114">
        <v>0.20679758264682591</v>
      </c>
      <c r="F114">
        <v>3.670761482691776</v>
      </c>
      <c r="H114" s="6">
        <v>79</v>
      </c>
      <c r="I114" s="6">
        <v>7.4478478176981611</v>
      </c>
      <c r="J114" s="6">
        <v>-0.76462454623872045</v>
      </c>
      <c r="R114">
        <f>tblData3[[#This Row],[i]]</f>
        <v>104</v>
      </c>
      <c r="S114" cm="1">
        <f t="array" ref="S114">SUMPRODUCT(tblData3[[#This Row],[x0]:[x3]],TRANSPOSE($I$26:$I$29))</f>
        <v>4.7331192682929037</v>
      </c>
      <c r="T114">
        <f>tblData3[[#This Row],[y]]-Table1[[#This Row],[y_hat]]</f>
        <v>-1.0623577856011277</v>
      </c>
      <c r="U114">
        <f>Table1[[#This Row],[u_hat]]^2</f>
        <v>1.1286040646273316</v>
      </c>
      <c r="V114">
        <f>Table1[[#This Row],[u_hat_sq]]/SUM(Table1[u_hat_sq])*COUNT(Table1[u_hat_sq])</f>
        <v>0.43562776242368267</v>
      </c>
      <c r="AG114" s="6">
        <v>79</v>
      </c>
      <c r="AH114" s="6">
        <v>8.2589058829787787E-2</v>
      </c>
      <c r="AI114" s="6">
        <v>0.14307916512052993</v>
      </c>
    </row>
    <row r="115" spans="1:35" x14ac:dyDescent="0.25">
      <c r="A115">
        <v>105</v>
      </c>
      <c r="B115">
        <f>1</f>
        <v>1</v>
      </c>
      <c r="C115">
        <v>0.36752494929311885</v>
      </c>
      <c r="D115">
        <v>0.89465880772363493</v>
      </c>
      <c r="E115">
        <v>0.60130831308563426</v>
      </c>
      <c r="F115">
        <v>8.6822907248076504</v>
      </c>
      <c r="H115" s="6">
        <v>80</v>
      </c>
      <c r="I115" s="6">
        <v>10.942049293527717</v>
      </c>
      <c r="J115" s="6">
        <v>-1.1006747402682997</v>
      </c>
      <c r="R115">
        <f>tblData3[[#This Row],[i]]</f>
        <v>105</v>
      </c>
      <c r="S115" cm="1">
        <f t="array" ref="S115">SUMPRODUCT(tblData3[[#This Row],[x0]:[x3]],TRANSPOSE($I$26:$I$29))</f>
        <v>9.3170851986346737</v>
      </c>
      <c r="T115">
        <f>tblData3[[#This Row],[y]]-Table1[[#This Row],[y_hat]]</f>
        <v>-0.63479447382702325</v>
      </c>
      <c r="U115">
        <f>Table1[[#This Row],[u_hat]]^2</f>
        <v>0.4029640240013273</v>
      </c>
      <c r="V115">
        <f>Table1[[#This Row],[u_hat_sq]]/SUM(Table1[u_hat_sq])*COUNT(Table1[u_hat_sq])</f>
        <v>0.15553932651386115</v>
      </c>
      <c r="AG115" s="6">
        <v>80</v>
      </c>
      <c r="AH115" s="6">
        <v>0.64572474565717575</v>
      </c>
      <c r="AI115" s="6">
        <v>-0.17810597153699187</v>
      </c>
    </row>
    <row r="116" spans="1:35" x14ac:dyDescent="0.25">
      <c r="A116">
        <v>106</v>
      </c>
      <c r="B116">
        <f>1</f>
        <v>1</v>
      </c>
      <c r="C116">
        <v>0.21287894548087316</v>
      </c>
      <c r="D116">
        <v>0.95786998038062732</v>
      </c>
      <c r="E116">
        <v>4.032149370666982E-2</v>
      </c>
      <c r="F116">
        <v>5.3703652476522992</v>
      </c>
      <c r="H116" s="6">
        <v>81</v>
      </c>
      <c r="I116" s="6">
        <v>9.7189724554278492</v>
      </c>
      <c r="J116" s="6">
        <v>-0.38139687103420883</v>
      </c>
      <c r="R116">
        <f>tblData3[[#This Row],[i]]</f>
        <v>106</v>
      </c>
      <c r="S116" cm="1">
        <f t="array" ref="S116">SUMPRODUCT(tblData3[[#This Row],[x0]:[x3]],TRANSPOSE($I$26:$I$29))</f>
        <v>6.1788480335899854</v>
      </c>
      <c r="T116">
        <f>tblData3[[#This Row],[y]]-Table1[[#This Row],[y_hat]]</f>
        <v>-0.80848278593768619</v>
      </c>
      <c r="U116">
        <f>Table1[[#This Row],[u_hat]]^2</f>
        <v>0.65364441515756255</v>
      </c>
      <c r="V116">
        <f>Table1[[#This Row],[u_hat_sq]]/SUM(Table1[u_hat_sq])*COUNT(Table1[u_hat_sq])</f>
        <v>0.25229897970449855</v>
      </c>
      <c r="AG116" s="6">
        <v>81</v>
      </c>
      <c r="AH116" s="6">
        <v>1.0979108381735063</v>
      </c>
      <c r="AI116" s="6">
        <v>-1.04176362684541</v>
      </c>
    </row>
    <row r="117" spans="1:35" x14ac:dyDescent="0.25">
      <c r="A117">
        <v>107</v>
      </c>
      <c r="B117">
        <f>1</f>
        <v>1</v>
      </c>
      <c r="C117">
        <v>3.1349619774304838E-2</v>
      </c>
      <c r="D117">
        <v>0.61506494069718332</v>
      </c>
      <c r="E117">
        <v>0.3847823454729925</v>
      </c>
      <c r="F117">
        <v>5.9318697847031796</v>
      </c>
      <c r="H117" s="6">
        <v>82</v>
      </c>
      <c r="I117" s="6">
        <v>10.266646663251032</v>
      </c>
      <c r="J117" s="6">
        <v>-0.14430476513802937</v>
      </c>
      <c r="R117">
        <f>tblData3[[#This Row],[i]]</f>
        <v>107</v>
      </c>
      <c r="S117" cm="1">
        <f t="array" ref="S117">SUMPRODUCT(tblData3[[#This Row],[x0]:[x3]],TRANSPOSE($I$26:$I$29))</f>
        <v>6.1635860872117778</v>
      </c>
      <c r="T117">
        <f>tblData3[[#This Row],[y]]-Table1[[#This Row],[y_hat]]</f>
        <v>-0.2317163025085982</v>
      </c>
      <c r="U117">
        <f>Table1[[#This Row],[u_hat]]^2</f>
        <v>5.3692444848256193E-2</v>
      </c>
      <c r="V117">
        <f>Table1[[#This Row],[u_hat_sq]]/SUM(Table1[u_hat_sq])*COUNT(Table1[u_hat_sq])</f>
        <v>2.072464590673458E-2</v>
      </c>
      <c r="AG117" s="6">
        <v>82</v>
      </c>
      <c r="AH117" s="6">
        <v>0.42439545409479695</v>
      </c>
      <c r="AI117" s="6">
        <v>-0.41635768947520863</v>
      </c>
    </row>
    <row r="118" spans="1:35" x14ac:dyDescent="0.25">
      <c r="A118">
        <v>108</v>
      </c>
      <c r="B118">
        <f>1</f>
        <v>1</v>
      </c>
      <c r="C118">
        <v>0.33513570812127669</v>
      </c>
      <c r="D118">
        <v>0.65777116715327244</v>
      </c>
      <c r="E118">
        <v>0.99099542312481137</v>
      </c>
      <c r="F118">
        <v>9.5185905162959337</v>
      </c>
      <c r="H118" s="6">
        <v>83</v>
      </c>
      <c r="I118" s="6">
        <v>6.8774313707415597</v>
      </c>
      <c r="J118" s="6">
        <v>-0.2270823940725295</v>
      </c>
      <c r="R118">
        <f>tblData3[[#This Row],[i]]</f>
        <v>108</v>
      </c>
      <c r="S118" cm="1">
        <f t="array" ref="S118">SUMPRODUCT(tblData3[[#This Row],[x0]:[x3]],TRANSPOSE($I$26:$I$29))</f>
        <v>10.374965016322864</v>
      </c>
      <c r="T118">
        <f>tblData3[[#This Row],[y]]-Table1[[#This Row],[y_hat]]</f>
        <v>-0.85637450002693072</v>
      </c>
      <c r="U118">
        <f>Table1[[#This Row],[u_hat]]^2</f>
        <v>0.73337728429637561</v>
      </c>
      <c r="V118">
        <f>Table1[[#This Row],[u_hat_sq]]/SUM(Table1[u_hat_sq])*COUNT(Table1[u_hat_sq])</f>
        <v>0.28307492005699997</v>
      </c>
      <c r="AG118" s="6">
        <v>83</v>
      </c>
      <c r="AH118" s="6">
        <v>2.01044382602627</v>
      </c>
      <c r="AI118" s="6">
        <v>-1.9905398028888328</v>
      </c>
    </row>
    <row r="119" spans="1:35" x14ac:dyDescent="0.25">
      <c r="A119">
        <v>109</v>
      </c>
      <c r="B119">
        <f>1</f>
        <v>1</v>
      </c>
      <c r="C119">
        <v>0.91497989218526232</v>
      </c>
      <c r="D119">
        <v>0.81024905641457079</v>
      </c>
      <c r="E119">
        <v>0.24067208095383086</v>
      </c>
      <c r="F119">
        <v>9.0751282951532346</v>
      </c>
      <c r="H119" s="6">
        <v>84</v>
      </c>
      <c r="I119" s="6">
        <v>9.529286466190257</v>
      </c>
      <c r="J119" s="6">
        <v>-1.3434126723751838</v>
      </c>
      <c r="R119">
        <f>tblData3[[#This Row],[i]]</f>
        <v>109</v>
      </c>
      <c r="S119" cm="1">
        <f t="array" ref="S119">SUMPRODUCT(tblData3[[#This Row],[x0]:[x3]],TRANSPOSE($I$26:$I$29))</f>
        <v>8.8625328387432631</v>
      </c>
      <c r="T119">
        <f>tblData3[[#This Row],[y]]-Table1[[#This Row],[y_hat]]</f>
        <v>0.21259545640997146</v>
      </c>
      <c r="U119">
        <f>Table1[[#This Row],[u_hat]]^2</f>
        <v>4.5196828086164077E-2</v>
      </c>
      <c r="V119">
        <f>Table1[[#This Row],[u_hat_sq]]/SUM(Table1[u_hat_sq])*COUNT(Table1[u_hat_sq])</f>
        <v>1.7445438754754867E-2</v>
      </c>
      <c r="AG119" s="6">
        <v>84</v>
      </c>
      <c r="AH119" s="6">
        <v>1.4519853486259051</v>
      </c>
      <c r="AI119" s="6">
        <v>-0.75537035027421773</v>
      </c>
    </row>
    <row r="120" spans="1:35" x14ac:dyDescent="0.25">
      <c r="A120">
        <v>110</v>
      </c>
      <c r="B120">
        <f>1</f>
        <v>1</v>
      </c>
      <c r="C120">
        <v>0.5494532842161074</v>
      </c>
      <c r="D120">
        <v>0.84430047262857821</v>
      </c>
      <c r="E120">
        <v>0.28191337735787381</v>
      </c>
      <c r="F120">
        <v>8.3607887005642532</v>
      </c>
      <c r="H120" s="6">
        <v>85</v>
      </c>
      <c r="I120" s="6">
        <v>7.7053126489381434</v>
      </c>
      <c r="J120" s="6">
        <v>1.3935053676043765</v>
      </c>
      <c r="R120">
        <f>tblData3[[#This Row],[i]]</f>
        <v>110</v>
      </c>
      <c r="S120" cm="1">
        <f t="array" ref="S120">SUMPRODUCT(tblData3[[#This Row],[x0]:[x3]],TRANSPOSE($I$26:$I$29))</f>
        <v>8.0608597867121805</v>
      </c>
      <c r="T120">
        <f>tblData3[[#This Row],[y]]-Table1[[#This Row],[y_hat]]</f>
        <v>0.29992891385207265</v>
      </c>
      <c r="U120">
        <f>Table1[[#This Row],[u_hat]]^2</f>
        <v>8.9957353364484016E-2</v>
      </c>
      <c r="V120">
        <f>Table1[[#This Row],[u_hat_sq]]/SUM(Table1[u_hat_sq])*COUNT(Table1[u_hat_sq])</f>
        <v>3.4722469808459076E-2</v>
      </c>
      <c r="AG120" s="6">
        <v>85</v>
      </c>
      <c r="AH120" s="6">
        <v>2.0751523887113055</v>
      </c>
      <c r="AI120" s="6">
        <v>-1.3256185728655367</v>
      </c>
    </row>
    <row r="121" spans="1:35" x14ac:dyDescent="0.25">
      <c r="A121">
        <v>111</v>
      </c>
      <c r="B121">
        <f>1</f>
        <v>1</v>
      </c>
      <c r="C121">
        <v>0.83180695427763929</v>
      </c>
      <c r="D121">
        <v>0.68842245905051858</v>
      </c>
      <c r="E121">
        <v>0.19585695598531661</v>
      </c>
      <c r="F121">
        <v>7.0698006376212001</v>
      </c>
      <c r="H121" s="6">
        <v>86</v>
      </c>
      <c r="I121" s="6">
        <v>12.036466135046235</v>
      </c>
      <c r="J121" s="6">
        <v>0.53084991174143248</v>
      </c>
      <c r="R121">
        <f>tblData3[[#This Row],[i]]</f>
        <v>111</v>
      </c>
      <c r="S121" cm="1">
        <f t="array" ref="S121">SUMPRODUCT(tblData3[[#This Row],[x0]:[x3]],TRANSPOSE($I$26:$I$29))</f>
        <v>7.9396318045193146</v>
      </c>
      <c r="T121">
        <f>tblData3[[#This Row],[y]]-Table1[[#This Row],[y_hat]]</f>
        <v>-0.86983116689811446</v>
      </c>
      <c r="U121">
        <f>Table1[[#This Row],[u_hat]]^2</f>
        <v>0.75660625890733546</v>
      </c>
      <c r="V121">
        <f>Table1[[#This Row],[u_hat_sq]]/SUM(Table1[u_hat_sq])*COUNT(Table1[u_hat_sq])</f>
        <v>0.29204102832324152</v>
      </c>
      <c r="AG121" s="6">
        <v>86</v>
      </c>
      <c r="AH121" s="6">
        <v>0.25346333004294747</v>
      </c>
      <c r="AI121" s="6">
        <v>-0.14469124880803072</v>
      </c>
    </row>
    <row r="122" spans="1:35" x14ac:dyDescent="0.25">
      <c r="A122">
        <v>112</v>
      </c>
      <c r="B122">
        <f>1</f>
        <v>1</v>
      </c>
      <c r="C122">
        <v>0.52453585632664002</v>
      </c>
      <c r="D122">
        <v>7.7186614593260927E-2</v>
      </c>
      <c r="E122">
        <v>0.31277627196214475</v>
      </c>
      <c r="F122">
        <v>5.5622165549996003</v>
      </c>
      <c r="H122" s="6">
        <v>87</v>
      </c>
      <c r="I122" s="6">
        <v>8.9204622159807023</v>
      </c>
      <c r="J122" s="6">
        <v>2.7574425923507597</v>
      </c>
      <c r="R122">
        <f>tblData3[[#This Row],[i]]</f>
        <v>112</v>
      </c>
      <c r="S122" cm="1">
        <f t="array" ref="S122">SUMPRODUCT(tblData3[[#This Row],[x0]:[x3]],TRANSPOSE($I$26:$I$29))</f>
        <v>5.4074854199120672</v>
      </c>
      <c r="T122">
        <f>tblData3[[#This Row],[y]]-Table1[[#This Row],[y_hat]]</f>
        <v>0.15473113508753311</v>
      </c>
      <c r="U122">
        <f>Table1[[#This Row],[u_hat]]^2</f>
        <v>2.3941724165476422E-2</v>
      </c>
      <c r="V122">
        <f>Table1[[#This Row],[u_hat_sq]]/SUM(Table1[u_hat_sq])*COUNT(Table1[u_hat_sq])</f>
        <v>9.2412211276373668E-3</v>
      </c>
      <c r="AG122" s="6">
        <v>87</v>
      </c>
      <c r="AH122" s="6">
        <v>0.49650526943287965</v>
      </c>
      <c r="AI122" s="6">
        <v>2.4383514147691323</v>
      </c>
    </row>
    <row r="123" spans="1:35" x14ac:dyDescent="0.25">
      <c r="A123">
        <v>113</v>
      </c>
      <c r="B123">
        <f>1</f>
        <v>1</v>
      </c>
      <c r="C123">
        <v>0.61655473642118241</v>
      </c>
      <c r="D123">
        <v>0.71780348957014373</v>
      </c>
      <c r="E123">
        <v>0.54697031458528789</v>
      </c>
      <c r="F123">
        <v>8.2729033804410186</v>
      </c>
      <c r="H123" s="6">
        <v>88</v>
      </c>
      <c r="I123" s="6">
        <v>8.8043431185752947</v>
      </c>
      <c r="J123" s="6">
        <v>-0.36081441136876613</v>
      </c>
      <c r="R123">
        <f>tblData3[[#This Row],[i]]</f>
        <v>113</v>
      </c>
      <c r="S123" cm="1">
        <f t="array" ref="S123">SUMPRODUCT(tblData3[[#This Row],[x0]:[x3]],TRANSPOSE($I$26:$I$29))</f>
        <v>9.1806261570100993</v>
      </c>
      <c r="T123">
        <f>tblData3[[#This Row],[y]]-Table1[[#This Row],[y_hat]]</f>
        <v>-0.90772277656908074</v>
      </c>
      <c r="U123">
        <f>Table1[[#This Row],[u_hat]]^2</f>
        <v>0.82396063910228123</v>
      </c>
      <c r="V123">
        <f>Table1[[#This Row],[u_hat_sq]]/SUM(Table1[u_hat_sq])*COUNT(Table1[u_hat_sq])</f>
        <v>0.31803901898566828</v>
      </c>
      <c r="AG123" s="6">
        <v>88</v>
      </c>
      <c r="AH123" s="6">
        <v>0.69908030227390605</v>
      </c>
      <c r="AI123" s="6">
        <v>-0.6488296515184534</v>
      </c>
    </row>
    <row r="124" spans="1:35" x14ac:dyDescent="0.25">
      <c r="A124">
        <v>114</v>
      </c>
      <c r="B124">
        <f>1</f>
        <v>1</v>
      </c>
      <c r="C124">
        <v>0.92442528976483529</v>
      </c>
      <c r="D124">
        <v>0.79554697984626166</v>
      </c>
      <c r="E124">
        <v>0.4184071570978567</v>
      </c>
      <c r="F124">
        <v>13.814552863027455</v>
      </c>
      <c r="H124" s="6">
        <v>89</v>
      </c>
      <c r="I124" s="6">
        <v>6.5732399088326137</v>
      </c>
      <c r="J124" s="6">
        <v>-4.3641038410716426E-2</v>
      </c>
      <c r="R124">
        <f>tblData3[[#This Row],[i]]</f>
        <v>114</v>
      </c>
      <c r="S124" cm="1">
        <f t="array" ref="S124">SUMPRODUCT(tblData3[[#This Row],[x0]:[x3]],TRANSPOSE($I$26:$I$29))</f>
        <v>9.7529773904474748</v>
      </c>
      <c r="T124">
        <f>tblData3[[#This Row],[y]]-Table1[[#This Row],[y_hat]]</f>
        <v>4.06157547257998</v>
      </c>
      <c r="U124">
        <f>Table1[[#This Row],[u_hat]]^2</f>
        <v>16.496395319463289</v>
      </c>
      <c r="V124">
        <f>Table1[[#This Row],[u_hat_sq]]/SUM(Table1[u_hat_sq])*COUNT(Table1[u_hat_sq])</f>
        <v>6.3674126350477378</v>
      </c>
      <c r="AG124" s="6">
        <v>89</v>
      </c>
      <c r="AH124" s="6">
        <v>2.0833682346397184</v>
      </c>
      <c r="AI124" s="6">
        <v>-2.0826331047333166</v>
      </c>
    </row>
    <row r="125" spans="1:35" x14ac:dyDescent="0.25">
      <c r="A125">
        <v>115</v>
      </c>
      <c r="B125">
        <f>1</f>
        <v>1</v>
      </c>
      <c r="C125">
        <v>0.4598853730913065</v>
      </c>
      <c r="D125">
        <v>0.67646114286915071</v>
      </c>
      <c r="E125">
        <v>0.9665118232436819</v>
      </c>
      <c r="F125">
        <v>12.802909917479269</v>
      </c>
      <c r="H125" s="6">
        <v>90</v>
      </c>
      <c r="I125" s="6">
        <v>5.5204826243176326</v>
      </c>
      <c r="J125" s="6">
        <v>-1.0706836524423311</v>
      </c>
      <c r="R125">
        <f>tblData3[[#This Row],[i]]</f>
        <v>115</v>
      </c>
      <c r="S125" cm="1">
        <f t="array" ref="S125">SUMPRODUCT(tblData3[[#This Row],[x0]:[x3]],TRANSPOSE($I$26:$I$29))</f>
        <v>10.703123088820062</v>
      </c>
      <c r="T125">
        <f>tblData3[[#This Row],[y]]-Table1[[#This Row],[y_hat]]</f>
        <v>2.099786828659207</v>
      </c>
      <c r="U125">
        <f>Table1[[#This Row],[u_hat]]^2</f>
        <v>4.4091047258106899</v>
      </c>
      <c r="V125">
        <f>Table1[[#This Row],[u_hat_sq]]/SUM(Table1[u_hat_sq])*COUNT(Table1[u_hat_sq])</f>
        <v>1.7018620490533376</v>
      </c>
      <c r="AG125" s="6">
        <v>90</v>
      </c>
      <c r="AH125" s="6">
        <v>1.3751873764691738</v>
      </c>
      <c r="AI125" s="6">
        <v>-0.93270468928078065</v>
      </c>
    </row>
    <row r="126" spans="1:35" x14ac:dyDescent="0.25">
      <c r="A126">
        <v>116</v>
      </c>
      <c r="B126">
        <f>1</f>
        <v>1</v>
      </c>
      <c r="C126">
        <v>0.11031697004690411</v>
      </c>
      <c r="D126">
        <v>0.31812851239329165</v>
      </c>
      <c r="E126">
        <v>0.5103234682733585</v>
      </c>
      <c r="F126">
        <v>4.6278769358624894</v>
      </c>
      <c r="H126" s="6">
        <v>91</v>
      </c>
      <c r="I126" s="6">
        <v>5.0350271682728511</v>
      </c>
      <c r="J126" s="6">
        <v>-1.4657979549876954</v>
      </c>
      <c r="R126">
        <f>tblData3[[#This Row],[i]]</f>
        <v>116</v>
      </c>
      <c r="S126" cm="1">
        <f t="array" ref="S126">SUMPRODUCT(tblData3[[#This Row],[x0]:[x3]],TRANSPOSE($I$26:$I$29))</f>
        <v>5.9955256014588096</v>
      </c>
      <c r="T126">
        <f>tblData3[[#This Row],[y]]-Table1[[#This Row],[y_hat]]</f>
        <v>-1.3676486655963203</v>
      </c>
      <c r="U126">
        <f>Table1[[#This Row],[u_hat]]^2</f>
        <v>1.8704628725073955</v>
      </c>
      <c r="V126">
        <f>Table1[[#This Row],[u_hat_sq]]/SUM(Table1[u_hat_sq])*COUNT(Table1[u_hat_sq])</f>
        <v>0.7219764498332093</v>
      </c>
      <c r="AG126" s="6">
        <v>91</v>
      </c>
      <c r="AH126" s="6">
        <v>1.6518601736637215</v>
      </c>
      <c r="AI126" s="6">
        <v>-0.82254012922613173</v>
      </c>
    </row>
    <row r="127" spans="1:35" x14ac:dyDescent="0.25">
      <c r="A127">
        <v>117</v>
      </c>
      <c r="B127">
        <f>1</f>
        <v>1</v>
      </c>
      <c r="C127">
        <v>0.38803822367154717</v>
      </c>
      <c r="D127">
        <v>0.74462193346751915</v>
      </c>
      <c r="E127">
        <v>0.9417567766197219</v>
      </c>
      <c r="F127">
        <v>12.861286296125083</v>
      </c>
      <c r="H127" s="6">
        <v>92</v>
      </c>
      <c r="I127" s="6">
        <v>10.400777162787515</v>
      </c>
      <c r="J127" s="6">
        <v>0.69143988985557847</v>
      </c>
      <c r="R127">
        <f>tblData3[[#This Row],[i]]</f>
        <v>117</v>
      </c>
      <c r="S127" cm="1">
        <f t="array" ref="S127">SUMPRODUCT(tblData3[[#This Row],[x0]:[x3]],TRANSPOSE($I$26:$I$29))</f>
        <v>10.595768637125044</v>
      </c>
      <c r="T127">
        <f>tblData3[[#This Row],[y]]-Table1[[#This Row],[y_hat]]</f>
        <v>2.2655176590000394</v>
      </c>
      <c r="U127">
        <f>Table1[[#This Row],[u_hat]]^2</f>
        <v>5.1325702632410186</v>
      </c>
      <c r="V127">
        <f>Table1[[#This Row],[u_hat_sq]]/SUM(Table1[u_hat_sq])*COUNT(Table1[u_hat_sq])</f>
        <v>1.9811111525602332</v>
      </c>
      <c r="AG127" s="6">
        <v>92</v>
      </c>
      <c r="AH127" s="6">
        <v>0.12384280183246499</v>
      </c>
      <c r="AI127" s="6">
        <v>6.0693919832279647E-2</v>
      </c>
    </row>
    <row r="128" spans="1:35" x14ac:dyDescent="0.25">
      <c r="A128">
        <v>118</v>
      </c>
      <c r="B128">
        <f>1</f>
        <v>1</v>
      </c>
      <c r="C128">
        <v>0.85072176092317442</v>
      </c>
      <c r="D128">
        <v>6.2636226970635756E-2</v>
      </c>
      <c r="E128">
        <v>0.63591447640175347</v>
      </c>
      <c r="F128">
        <v>7.0930174858618757</v>
      </c>
      <c r="H128" s="6">
        <v>93</v>
      </c>
      <c r="I128" s="6">
        <v>9.9854487486501853</v>
      </c>
      <c r="J128" s="6">
        <v>-0.60980986564614881</v>
      </c>
      <c r="R128">
        <f>tblData3[[#This Row],[i]]</f>
        <v>118</v>
      </c>
      <c r="S128" cm="1">
        <f t="array" ref="S128">SUMPRODUCT(tblData3[[#This Row],[x0]:[x3]],TRANSPOSE($I$26:$I$29))</f>
        <v>8.0293581773021465</v>
      </c>
      <c r="T128">
        <f>tblData3[[#This Row],[y]]-Table1[[#This Row],[y_hat]]</f>
        <v>-0.93634069144027077</v>
      </c>
      <c r="U128">
        <f>Table1[[#This Row],[u_hat]]^2</f>
        <v>0.87673389044684436</v>
      </c>
      <c r="V128">
        <f>Table1[[#This Row],[u_hat_sq]]/SUM(Table1[u_hat_sq])*COUNT(Table1[u_hat_sq])</f>
        <v>0.33840886711894241</v>
      </c>
      <c r="AG128" s="6">
        <v>93</v>
      </c>
      <c r="AH128" s="6">
        <v>1.0359479506863714</v>
      </c>
      <c r="AI128" s="6">
        <v>-0.89241129216836534</v>
      </c>
    </row>
    <row r="129" spans="1:35" x14ac:dyDescent="0.25">
      <c r="A129">
        <v>119</v>
      </c>
      <c r="B129">
        <f>1</f>
        <v>1</v>
      </c>
      <c r="C129">
        <v>0.71559465305968628</v>
      </c>
      <c r="D129">
        <v>0.50472768325721595</v>
      </c>
      <c r="E129">
        <v>0.92047850656814201</v>
      </c>
      <c r="F129">
        <v>9.7734365575531115</v>
      </c>
      <c r="H129" s="6">
        <v>94</v>
      </c>
      <c r="I129" s="6">
        <v>10.187704309390247</v>
      </c>
      <c r="J129" s="6">
        <v>-0.46394436970127195</v>
      </c>
      <c r="R129">
        <f>tblData3[[#This Row],[i]]</f>
        <v>119</v>
      </c>
      <c r="S129" cm="1">
        <f t="array" ref="S129">SUMPRODUCT(tblData3[[#This Row],[x0]:[x3]],TRANSPOSE($I$26:$I$29))</f>
        <v>10.648348274023345</v>
      </c>
      <c r="T129">
        <f>tblData3[[#This Row],[y]]-Table1[[#This Row],[y_hat]]</f>
        <v>-0.87491171647023336</v>
      </c>
      <c r="U129">
        <f>Table1[[#This Row],[u_hat]]^2</f>
        <v>0.76547051161689006</v>
      </c>
      <c r="V129">
        <f>Table1[[#This Row],[u_hat_sq]]/SUM(Table1[u_hat_sq])*COUNT(Table1[u_hat_sq])</f>
        <v>0.29546252457196931</v>
      </c>
      <c r="AG129" s="6">
        <v>94</v>
      </c>
      <c r="AH129" s="6">
        <v>0.52129213235236593</v>
      </c>
      <c r="AI129" s="6">
        <v>-0.43821035923230561</v>
      </c>
    </row>
    <row r="130" spans="1:35" x14ac:dyDescent="0.25">
      <c r="A130">
        <v>120</v>
      </c>
      <c r="B130">
        <f>1</f>
        <v>1</v>
      </c>
      <c r="C130">
        <v>0.52670711673149961</v>
      </c>
      <c r="D130">
        <v>0.88837734205462182</v>
      </c>
      <c r="E130">
        <v>0.45278217993400238</v>
      </c>
      <c r="F130">
        <v>7.9927286100997543</v>
      </c>
      <c r="H130" s="6">
        <v>95</v>
      </c>
      <c r="I130" s="6">
        <v>9.2397850439364575</v>
      </c>
      <c r="J130" s="6">
        <v>-1.0295869449513546</v>
      </c>
      <c r="R130">
        <f>tblData3[[#This Row],[i]]</f>
        <v>120</v>
      </c>
      <c r="S130" cm="1">
        <f t="array" ref="S130">SUMPRODUCT(tblData3[[#This Row],[x0]:[x3]],TRANSPOSE($I$26:$I$29))</f>
        <v>9.025588670460662</v>
      </c>
      <c r="T130">
        <f>tblData3[[#This Row],[y]]-Table1[[#This Row],[y_hat]]</f>
        <v>-1.0328600603609077</v>
      </c>
      <c r="U130">
        <f>Table1[[#This Row],[u_hat]]^2</f>
        <v>1.0667999042887379</v>
      </c>
      <c r="V130">
        <f>Table1[[#This Row],[u_hat_sq]]/SUM(Table1[u_hat_sq])*COUNT(Table1[u_hat_sq])</f>
        <v>0.4117720906955587</v>
      </c>
      <c r="AG130" s="6">
        <v>95</v>
      </c>
      <c r="AH130" s="6">
        <v>0.71575259321972828</v>
      </c>
      <c r="AI130" s="6">
        <v>-0.30658616438520581</v>
      </c>
    </row>
    <row r="131" spans="1:35" x14ac:dyDescent="0.25">
      <c r="A131">
        <v>121</v>
      </c>
      <c r="B131">
        <f>1</f>
        <v>1</v>
      </c>
      <c r="C131">
        <v>0.38183656181722792</v>
      </c>
      <c r="D131">
        <v>0.75302072767301531</v>
      </c>
      <c r="E131">
        <v>0.96278942402686818</v>
      </c>
      <c r="F131">
        <v>10.760593937507313</v>
      </c>
      <c r="H131" s="6">
        <v>96</v>
      </c>
      <c r="I131" s="6">
        <v>7.7820534212965891</v>
      </c>
      <c r="J131" s="6">
        <v>0.35035292281795005</v>
      </c>
      <c r="R131">
        <f>tblData3[[#This Row],[i]]</f>
        <v>121</v>
      </c>
      <c r="S131" cm="1">
        <f t="array" ref="S131">SUMPRODUCT(tblData3[[#This Row],[x0]:[x3]],TRANSPOSE($I$26:$I$29))</f>
        <v>10.71455539045434</v>
      </c>
      <c r="T131">
        <f>tblData3[[#This Row],[y]]-Table1[[#This Row],[y_hat]]</f>
        <v>4.6038547052972945E-2</v>
      </c>
      <c r="U131">
        <f>Table1[[#This Row],[u_hat]]^2</f>
        <v>2.1195478147488039E-3</v>
      </c>
      <c r="V131">
        <f>Table1[[#This Row],[u_hat_sq]]/SUM(Table1[u_hat_sq])*COUNT(Table1[u_hat_sq])</f>
        <v>8.1812027869482761E-4</v>
      </c>
      <c r="AG131" s="6">
        <v>96</v>
      </c>
      <c r="AH131" s="6">
        <v>0.83371701758751326</v>
      </c>
      <c r="AI131" s="6">
        <v>-0.78633806785972993</v>
      </c>
    </row>
    <row r="132" spans="1:35" x14ac:dyDescent="0.25">
      <c r="A132">
        <v>122</v>
      </c>
      <c r="B132">
        <f>1</f>
        <v>1</v>
      </c>
      <c r="C132">
        <v>0.74749687735418324</v>
      </c>
      <c r="D132">
        <v>0.87957172831512498</v>
      </c>
      <c r="E132">
        <v>0.78530047199472497</v>
      </c>
      <c r="F132">
        <v>10.251653108292818</v>
      </c>
      <c r="H132" s="6">
        <v>97</v>
      </c>
      <c r="I132" s="6">
        <v>8.6904174622909451</v>
      </c>
      <c r="J132" s="6">
        <v>-0.95989567523135921</v>
      </c>
      <c r="R132">
        <f>tblData3[[#This Row],[i]]</f>
        <v>122</v>
      </c>
      <c r="S132" cm="1">
        <f t="array" ref="S132">SUMPRODUCT(tblData3[[#This Row],[x0]:[x3]],TRANSPOSE($I$26:$I$29))</f>
        <v>11.388876392111976</v>
      </c>
      <c r="T132">
        <f>tblData3[[#This Row],[y]]-Table1[[#This Row],[y_hat]]</f>
        <v>-1.1372232838191589</v>
      </c>
      <c r="U132">
        <f>Table1[[#This Row],[u_hat]]^2</f>
        <v>1.2932767972604313</v>
      </c>
      <c r="V132">
        <f>Table1[[#This Row],[u_hat_sq]]/SUM(Table1[u_hat_sq])*COUNT(Table1[u_hat_sq])</f>
        <v>0.49918948109677469</v>
      </c>
      <c r="AG132" s="6">
        <v>97</v>
      </c>
      <c r="AH132" s="6">
        <v>-0.30703858539519613</v>
      </c>
      <c r="AI132" s="6">
        <v>0.66268792725151315</v>
      </c>
    </row>
    <row r="133" spans="1:35" x14ac:dyDescent="0.25">
      <c r="A133">
        <v>123</v>
      </c>
      <c r="B133">
        <f>1</f>
        <v>1</v>
      </c>
      <c r="C133">
        <v>0.65806539500569239</v>
      </c>
      <c r="D133">
        <v>4.8248005419702422E-2</v>
      </c>
      <c r="E133">
        <v>6.255667904301232E-2</v>
      </c>
      <c r="F133">
        <v>7.4412201517994658</v>
      </c>
      <c r="H133" s="6">
        <v>98</v>
      </c>
      <c r="I133" s="6">
        <v>9.6916287385880402</v>
      </c>
      <c r="J133" s="6">
        <v>-0.95715919435575003</v>
      </c>
      <c r="R133">
        <f>tblData3[[#This Row],[i]]</f>
        <v>123</v>
      </c>
      <c r="S133" cm="1">
        <f t="array" ref="S133">SUMPRODUCT(tblData3[[#This Row],[x0]:[x3]],TRANSPOSE($I$26:$I$29))</f>
        <v>4.4328781019397407</v>
      </c>
      <c r="T133">
        <f>tblData3[[#This Row],[y]]-Table1[[#This Row],[y_hat]]</f>
        <v>3.0083420498597251</v>
      </c>
      <c r="U133">
        <f>Table1[[#This Row],[u_hat]]^2</f>
        <v>9.0501218889542123</v>
      </c>
      <c r="V133">
        <f>Table1[[#This Row],[u_hat_sq]]/SUM(Table1[u_hat_sq])*COUNT(Table1[u_hat_sq])</f>
        <v>3.4932395440632549</v>
      </c>
      <c r="AG133" s="6">
        <v>98</v>
      </c>
      <c r="AH133" s="6">
        <v>0.69107751936275363</v>
      </c>
      <c r="AI133" s="6">
        <v>-0.3374530650095745</v>
      </c>
    </row>
    <row r="134" spans="1:35" x14ac:dyDescent="0.25">
      <c r="A134">
        <v>124</v>
      </c>
      <c r="B134">
        <f>1</f>
        <v>1</v>
      </c>
      <c r="C134">
        <v>0.46401339215464033</v>
      </c>
      <c r="D134">
        <v>0.55294350967678985</v>
      </c>
      <c r="E134">
        <v>0.61233970027977047</v>
      </c>
      <c r="F134">
        <v>7.7045763892015637</v>
      </c>
      <c r="H134" s="6">
        <v>99</v>
      </c>
      <c r="I134" s="6">
        <v>11.351949642967076</v>
      </c>
      <c r="J134" s="6">
        <v>-1.2488594394543444</v>
      </c>
      <c r="R134">
        <f>tblData3[[#This Row],[i]]</f>
        <v>124</v>
      </c>
      <c r="S134" cm="1">
        <f t="array" ref="S134">SUMPRODUCT(tblData3[[#This Row],[x0]:[x3]],TRANSPOSE($I$26:$I$29))</f>
        <v>8.4552434976520701</v>
      </c>
      <c r="T134">
        <f>tblData3[[#This Row],[y]]-Table1[[#This Row],[y_hat]]</f>
        <v>-0.75066710845050633</v>
      </c>
      <c r="U134">
        <f>Table1[[#This Row],[u_hat]]^2</f>
        <v>0.56350110770944417</v>
      </c>
      <c r="V134">
        <f>Table1[[#This Row],[u_hat_sq]]/SUM(Table1[u_hat_sq])*COUNT(Table1[u_hat_sq])</f>
        <v>0.21750473382867791</v>
      </c>
      <c r="AG134" s="6">
        <v>99</v>
      </c>
      <c r="AH134" s="6">
        <v>0.36707503412304443</v>
      </c>
      <c r="AI134" s="6">
        <v>0.23493130023660513</v>
      </c>
    </row>
    <row r="135" spans="1:35" x14ac:dyDescent="0.25">
      <c r="A135">
        <v>125</v>
      </c>
      <c r="B135">
        <f>1</f>
        <v>1</v>
      </c>
      <c r="C135">
        <v>0.63421143271250946</v>
      </c>
      <c r="D135">
        <v>0.65112434791652229</v>
      </c>
      <c r="E135">
        <v>0.39517914833672241</v>
      </c>
      <c r="F135">
        <v>7.1221626090059162</v>
      </c>
      <c r="H135" s="6">
        <v>100</v>
      </c>
      <c r="I135" s="6">
        <v>8.122211084629793</v>
      </c>
      <c r="J135" s="6">
        <v>-0.54442027602329279</v>
      </c>
      <c r="R135">
        <f>tblData3[[#This Row],[i]]</f>
        <v>125</v>
      </c>
      <c r="S135" cm="1">
        <f t="array" ref="S135">SUMPRODUCT(tblData3[[#This Row],[x0]:[x3]],TRANSPOSE($I$26:$I$29))</f>
        <v>8.2175756852907185</v>
      </c>
      <c r="T135">
        <f>tblData3[[#This Row],[y]]-Table1[[#This Row],[y_hat]]</f>
        <v>-1.0954130762848022</v>
      </c>
      <c r="U135">
        <f>Table1[[#This Row],[u_hat]]^2</f>
        <v>1.1999298076957339</v>
      </c>
      <c r="V135">
        <f>Table1[[#This Row],[u_hat_sq]]/SUM(Table1[u_hat_sq])*COUNT(Table1[u_hat_sq])</f>
        <v>0.46315865198002543</v>
      </c>
      <c r="AG135" s="6">
        <v>100</v>
      </c>
      <c r="AH135" s="6">
        <v>0.26069738172450152</v>
      </c>
      <c r="AI135" s="6">
        <v>-0.14629303587787251</v>
      </c>
    </row>
    <row r="136" spans="1:35" x14ac:dyDescent="0.25">
      <c r="A136">
        <v>126</v>
      </c>
      <c r="B136">
        <f>1</f>
        <v>1</v>
      </c>
      <c r="C136">
        <v>0.46805246132742107</v>
      </c>
      <c r="D136">
        <v>0.98280010529225659</v>
      </c>
      <c r="E136">
        <v>9.2250172658666307E-2</v>
      </c>
      <c r="F136">
        <v>6.6083548900696831</v>
      </c>
      <c r="H136" s="6">
        <v>101</v>
      </c>
      <c r="I136" s="6">
        <v>5.8331994448144524</v>
      </c>
      <c r="J136" s="6">
        <v>-0.38804260677749092</v>
      </c>
      <c r="R136">
        <f>tblData3[[#This Row],[i]]</f>
        <v>126</v>
      </c>
      <c r="S136" cm="1">
        <f t="array" ref="S136">SUMPRODUCT(tblData3[[#This Row],[x0]:[x3]],TRANSPOSE($I$26:$I$29))</f>
        <v>7.3269881250617486</v>
      </c>
      <c r="T136">
        <f>tblData3[[#This Row],[y]]-Table1[[#This Row],[y_hat]]</f>
        <v>-0.71863323499206544</v>
      </c>
      <c r="U136">
        <f>Table1[[#This Row],[u_hat]]^2</f>
        <v>0.51643372643516117</v>
      </c>
      <c r="V136">
        <f>Table1[[#This Row],[u_hat_sq]]/SUM(Table1[u_hat_sq])*COUNT(Table1[u_hat_sq])</f>
        <v>0.19933728376333665</v>
      </c>
      <c r="AG136" s="6">
        <v>101</v>
      </c>
      <c r="AH136" s="6">
        <v>1.5866656888492725</v>
      </c>
      <c r="AI136" s="6">
        <v>-1.528544730567758</v>
      </c>
    </row>
    <row r="137" spans="1:35" x14ac:dyDescent="0.25">
      <c r="A137">
        <v>127</v>
      </c>
      <c r="B137">
        <f>1</f>
        <v>1</v>
      </c>
      <c r="C137">
        <v>0.50132454767333556</v>
      </c>
      <c r="D137">
        <v>0.48264838964222012</v>
      </c>
      <c r="E137">
        <v>0.88508249487392698</v>
      </c>
      <c r="F137">
        <v>8.5903551311776489</v>
      </c>
      <c r="H137" s="6">
        <v>102</v>
      </c>
      <c r="I137" s="6">
        <v>8.7184680704409274</v>
      </c>
      <c r="J137" s="6">
        <v>-1.3941310440083319</v>
      </c>
      <c r="R137">
        <f>tblData3[[#This Row],[i]]</f>
        <v>127</v>
      </c>
      <c r="S137" cm="1">
        <f t="array" ref="S137">SUMPRODUCT(tblData3[[#This Row],[x0]:[x3]],TRANSPOSE($I$26:$I$29))</f>
        <v>9.7223589917604869</v>
      </c>
      <c r="T137">
        <f>tblData3[[#This Row],[y]]-Table1[[#This Row],[y_hat]]</f>
        <v>-1.132003860582838</v>
      </c>
      <c r="U137">
        <f>Table1[[#This Row],[u_hat]]^2</f>
        <v>1.2814327403744492</v>
      </c>
      <c r="V137">
        <f>Table1[[#This Row],[u_hat_sq]]/SUM(Table1[u_hat_sq])*COUNT(Table1[u_hat_sq])</f>
        <v>0.49461781583260345</v>
      </c>
      <c r="AG137" s="6">
        <v>102</v>
      </c>
      <c r="AH137" s="6">
        <v>1.0412675561870313</v>
      </c>
      <c r="AI137" s="6">
        <v>-0.2910605159462003</v>
      </c>
    </row>
    <row r="138" spans="1:35" x14ac:dyDescent="0.25">
      <c r="A138">
        <v>128</v>
      </c>
      <c r="B138">
        <f>1</f>
        <v>1</v>
      </c>
      <c r="C138">
        <v>0.72984466063416575</v>
      </c>
      <c r="D138">
        <v>0.86174287538990124</v>
      </c>
      <c r="E138">
        <v>0.81434270480956772</v>
      </c>
      <c r="F138">
        <v>11.689218317058199</v>
      </c>
      <c r="H138" s="6">
        <v>103</v>
      </c>
      <c r="I138" s="6">
        <v>7.4595948702298172</v>
      </c>
      <c r="J138" s="6">
        <v>0.90114286330140647</v>
      </c>
      <c r="R138">
        <f>tblData3[[#This Row],[i]]</f>
        <v>128</v>
      </c>
      <c r="S138" cm="1">
        <f t="array" ref="S138">SUMPRODUCT(tblData3[[#This Row],[x0]:[x3]],TRANSPOSE($I$26:$I$29))</f>
        <v>11.419777562885457</v>
      </c>
      <c r="T138">
        <f>tblData3[[#This Row],[y]]-Table1[[#This Row],[y_hat]]</f>
        <v>0.26944075417274149</v>
      </c>
      <c r="U138">
        <f>Table1[[#This Row],[u_hat]]^2</f>
        <v>7.259832000917571E-2</v>
      </c>
      <c r="V138">
        <f>Table1[[#This Row],[u_hat_sq]]/SUM(Table1[u_hat_sq])*COUNT(Table1[u_hat_sq])</f>
        <v>2.8022089138726107E-2</v>
      </c>
      <c r="AG138" s="6">
        <v>103</v>
      </c>
      <c r="AH138" s="6">
        <v>0.20930163242620214</v>
      </c>
      <c r="AI138" s="6">
        <v>0.10414328684074398</v>
      </c>
    </row>
    <row r="139" spans="1:35" x14ac:dyDescent="0.25">
      <c r="A139">
        <v>129</v>
      </c>
      <c r="B139">
        <f>1</f>
        <v>1</v>
      </c>
      <c r="C139">
        <v>0.60161624507848688</v>
      </c>
      <c r="D139">
        <v>2.3936578596782332E-2</v>
      </c>
      <c r="E139">
        <v>0.10639317671670145</v>
      </c>
      <c r="F139">
        <v>3.8844715508420649</v>
      </c>
      <c r="H139" s="6">
        <v>104</v>
      </c>
      <c r="I139" s="6">
        <v>4.7331192682929037</v>
      </c>
      <c r="J139" s="6">
        <v>-1.0623577856011277</v>
      </c>
      <c r="R139">
        <f>tblData3[[#This Row],[i]]</f>
        <v>129</v>
      </c>
      <c r="S139" cm="1">
        <f t="array" ref="S139">SUMPRODUCT(tblData3[[#This Row],[x0]:[x3]],TRANSPOSE($I$26:$I$29))</f>
        <v>4.3962375339174331</v>
      </c>
      <c r="T139">
        <f>tblData3[[#This Row],[y]]-Table1[[#This Row],[y_hat]]</f>
        <v>-0.51176598307536825</v>
      </c>
      <c r="U139">
        <f>Table1[[#This Row],[u_hat]]^2</f>
        <v>0.26190442143309811</v>
      </c>
      <c r="V139">
        <f>Table1[[#This Row],[u_hat_sq]]/SUM(Table1[u_hat_sq])*COUNT(Table1[u_hat_sq])</f>
        <v>0.10109199554889386</v>
      </c>
      <c r="AG139" s="6">
        <v>104</v>
      </c>
      <c r="AH139" s="6">
        <v>1.5425954380017164</v>
      </c>
      <c r="AI139" s="6">
        <v>-1.1069676755780338</v>
      </c>
    </row>
    <row r="140" spans="1:35" x14ac:dyDescent="0.25">
      <c r="A140">
        <v>130</v>
      </c>
      <c r="B140">
        <f>1</f>
        <v>1</v>
      </c>
      <c r="C140">
        <v>0.55607861835912853</v>
      </c>
      <c r="D140">
        <v>0.54884230558037583</v>
      </c>
      <c r="E140">
        <v>0.42556919654295955</v>
      </c>
      <c r="F140">
        <v>8.8897979742202118</v>
      </c>
      <c r="H140" s="6">
        <v>105</v>
      </c>
      <c r="I140" s="6">
        <v>9.3170851986346737</v>
      </c>
      <c r="J140" s="6">
        <v>-0.63479447382702325</v>
      </c>
      <c r="R140">
        <f>tblData3[[#This Row],[i]]</f>
        <v>130</v>
      </c>
      <c r="S140" cm="1">
        <f t="array" ref="S140">SUMPRODUCT(tblData3[[#This Row],[x0]:[x3]],TRANSPOSE($I$26:$I$29))</f>
        <v>7.7665388004262947</v>
      </c>
      <c r="T140">
        <f>tblData3[[#This Row],[y]]-Table1[[#This Row],[y_hat]]</f>
        <v>1.123259173793917</v>
      </c>
      <c r="U140">
        <f>Table1[[#This Row],[u_hat]]^2</f>
        <v>1.2617111715121931</v>
      </c>
      <c r="V140">
        <f>Table1[[#This Row],[u_hat_sq]]/SUM(Table1[u_hat_sq])*COUNT(Table1[u_hat_sq])</f>
        <v>0.48700552452140211</v>
      </c>
      <c r="AG140" s="6">
        <v>105</v>
      </c>
      <c r="AH140" s="6">
        <v>0.50572353850900198</v>
      </c>
      <c r="AI140" s="6">
        <v>-0.35018421199514083</v>
      </c>
    </row>
    <row r="141" spans="1:35" x14ac:dyDescent="0.25">
      <c r="A141">
        <v>131</v>
      </c>
      <c r="B141">
        <f>1</f>
        <v>1</v>
      </c>
      <c r="C141">
        <v>0.11249805799652768</v>
      </c>
      <c r="D141">
        <v>1.5574455249130037E-2</v>
      </c>
      <c r="E141">
        <v>0.19964384072622032</v>
      </c>
      <c r="F141">
        <v>1.8854930829885865</v>
      </c>
      <c r="H141" s="6">
        <v>106</v>
      </c>
      <c r="I141" s="6">
        <v>6.1788480335899854</v>
      </c>
      <c r="J141" s="6">
        <v>-0.80848278593768619</v>
      </c>
      <c r="R141">
        <f>tblData3[[#This Row],[i]]</f>
        <v>131</v>
      </c>
      <c r="S141" cm="1">
        <f t="array" ref="S141">SUMPRODUCT(tblData3[[#This Row],[x0]:[x3]],TRANSPOSE($I$26:$I$29))</f>
        <v>3.3269093380321775</v>
      </c>
      <c r="T141">
        <f>tblData3[[#This Row],[y]]-Table1[[#This Row],[y_hat]]</f>
        <v>-1.4414162550435909</v>
      </c>
      <c r="U141">
        <f>Table1[[#This Row],[u_hat]]^2</f>
        <v>2.0776808203038906</v>
      </c>
      <c r="V141">
        <f>Table1[[#This Row],[u_hat_sq]]/SUM(Table1[u_hat_sq])*COUNT(Table1[u_hat_sq])</f>
        <v>0.80196011617098917</v>
      </c>
      <c r="AG141" s="6">
        <v>106</v>
      </c>
      <c r="AH141" s="6">
        <v>0.36574768978654354</v>
      </c>
      <c r="AI141" s="6">
        <v>-0.11344871008204499</v>
      </c>
    </row>
    <row r="142" spans="1:35" x14ac:dyDescent="0.25">
      <c r="A142">
        <v>132</v>
      </c>
      <c r="B142">
        <f>1</f>
        <v>1</v>
      </c>
      <c r="C142">
        <v>0.89719867428823363</v>
      </c>
      <c r="D142">
        <v>0.99542878571230231</v>
      </c>
      <c r="E142">
        <v>0.91414442369631932</v>
      </c>
      <c r="F142">
        <v>13.36099350586651</v>
      </c>
      <c r="H142" s="6">
        <v>107</v>
      </c>
      <c r="I142" s="6">
        <v>6.1635860872117778</v>
      </c>
      <c r="J142" s="6">
        <v>-0.2317163025085982</v>
      </c>
      <c r="R142">
        <f>tblData3[[#This Row],[i]]</f>
        <v>132</v>
      </c>
      <c r="S142" cm="1">
        <f t="array" ref="S142">SUMPRODUCT(tblData3[[#This Row],[x0]:[x3]],TRANSPOSE($I$26:$I$29))</f>
        <v>12.928974906360637</v>
      </c>
      <c r="T142">
        <f>tblData3[[#This Row],[y]]-Table1[[#This Row],[y_hat]]</f>
        <v>0.43201859950587362</v>
      </c>
      <c r="U142">
        <f>Table1[[#This Row],[u_hat]]^2</f>
        <v>0.18664007031901644</v>
      </c>
      <c r="V142">
        <f>Table1[[#This Row],[u_hat_sq]]/SUM(Table1[u_hat_sq])*COUNT(Table1[u_hat_sq])</f>
        <v>7.2040850073067264E-2</v>
      </c>
      <c r="AG142" s="6">
        <v>107</v>
      </c>
      <c r="AH142" s="6">
        <v>1.1726084939794437</v>
      </c>
      <c r="AI142" s="6">
        <v>-1.1518838480727092</v>
      </c>
    </row>
    <row r="143" spans="1:35" x14ac:dyDescent="0.25">
      <c r="A143">
        <v>133</v>
      </c>
      <c r="B143">
        <f>1</f>
        <v>1</v>
      </c>
      <c r="C143">
        <v>0.96663982005005178</v>
      </c>
      <c r="D143">
        <v>0.89569354423214187</v>
      </c>
      <c r="E143">
        <v>1.4696457656577122E-2</v>
      </c>
      <c r="F143">
        <v>8.1912818614997214</v>
      </c>
      <c r="H143" s="6">
        <v>108</v>
      </c>
      <c r="I143" s="6">
        <v>10.374965016322864</v>
      </c>
      <c r="J143" s="6">
        <v>-0.85637450002693072</v>
      </c>
      <c r="R143">
        <f>tblData3[[#This Row],[i]]</f>
        <v>133</v>
      </c>
      <c r="S143" cm="1">
        <f t="array" ref="S143">SUMPRODUCT(tblData3[[#This Row],[x0]:[x3]],TRANSPOSE($I$26:$I$29))</f>
        <v>8.1660697718890987</v>
      </c>
      <c r="T143">
        <f>tblData3[[#This Row],[y]]-Table1[[#This Row],[y_hat]]</f>
        <v>2.5212089610622712E-2</v>
      </c>
      <c r="U143">
        <f>Table1[[#This Row],[u_hat]]^2</f>
        <v>6.3564946253406971E-4</v>
      </c>
      <c r="V143">
        <f>Table1[[#This Row],[u_hat_sq]]/SUM(Table1[u_hat_sq])*COUNT(Table1[u_hat_sq])</f>
        <v>2.4535314175123821E-4</v>
      </c>
      <c r="AG143" s="6">
        <v>108</v>
      </c>
      <c r="AH143" s="6">
        <v>1.0303364870390495</v>
      </c>
      <c r="AI143" s="6">
        <v>-0.74726156698204949</v>
      </c>
    </row>
    <row r="144" spans="1:35" x14ac:dyDescent="0.25">
      <c r="A144">
        <v>134</v>
      </c>
      <c r="B144">
        <f>1</f>
        <v>1</v>
      </c>
      <c r="C144">
        <v>0.5748218056004285</v>
      </c>
      <c r="D144">
        <v>0.86545505992236715</v>
      </c>
      <c r="E144">
        <v>0.95884215471014</v>
      </c>
      <c r="F144">
        <v>11.19636376303313</v>
      </c>
      <c r="H144" s="6">
        <v>109</v>
      </c>
      <c r="I144" s="6">
        <v>8.8625328387432631</v>
      </c>
      <c r="J144" s="6">
        <v>0.21259545640997146</v>
      </c>
      <c r="R144">
        <f>tblData3[[#This Row],[i]]</f>
        <v>134</v>
      </c>
      <c r="S144" cm="1">
        <f t="array" ref="S144">SUMPRODUCT(tblData3[[#This Row],[x0]:[x3]],TRANSPOSE($I$26:$I$29))</f>
        <v>11.694334136855625</v>
      </c>
      <c r="T144">
        <f>tblData3[[#This Row],[y]]-Table1[[#This Row],[y_hat]]</f>
        <v>-0.4979703738224952</v>
      </c>
      <c r="U144">
        <f>Table1[[#This Row],[u_hat]]^2</f>
        <v>0.24797449320491563</v>
      </c>
      <c r="V144">
        <f>Table1[[#This Row],[u_hat_sq]]/SUM(Table1[u_hat_sq])*COUNT(Table1[u_hat_sq])</f>
        <v>9.5715208724393652E-2</v>
      </c>
      <c r="AG144" s="6">
        <v>109</v>
      </c>
      <c r="AH144" s="6">
        <v>6.7527455754235743E-2</v>
      </c>
      <c r="AI144" s="6">
        <v>-5.008201699948088E-2</v>
      </c>
    </row>
    <row r="145" spans="1:35" x14ac:dyDescent="0.25">
      <c r="A145">
        <v>135</v>
      </c>
      <c r="B145">
        <f>1</f>
        <v>1</v>
      </c>
      <c r="C145">
        <v>0.2733481349507596</v>
      </c>
      <c r="D145">
        <v>0.42728070173356114</v>
      </c>
      <c r="E145">
        <v>0.14699387013124687</v>
      </c>
      <c r="F145">
        <v>4.9011831712568492</v>
      </c>
      <c r="H145" s="6">
        <v>110</v>
      </c>
      <c r="I145" s="6">
        <v>8.0608597867121805</v>
      </c>
      <c r="J145" s="6">
        <v>0.29992891385207265</v>
      </c>
      <c r="R145">
        <f>tblData3[[#This Row],[i]]</f>
        <v>135</v>
      </c>
      <c r="S145" cm="1">
        <f t="array" ref="S145">SUMPRODUCT(tblData3[[#This Row],[x0]:[x3]],TRANSPOSE($I$26:$I$29))</f>
        <v>5.0234326020012059</v>
      </c>
      <c r="T145">
        <f>tblData3[[#This Row],[y]]-Table1[[#This Row],[y_hat]]</f>
        <v>-0.12224943074435668</v>
      </c>
      <c r="U145">
        <f>Table1[[#This Row],[u_hat]]^2</f>
        <v>1.494492331731926E-2</v>
      </c>
      <c r="V145">
        <f>Table1[[#This Row],[u_hat_sq]]/SUM(Table1[u_hat_sq])*COUNT(Table1[u_hat_sq])</f>
        <v>5.7685628719289358E-3</v>
      </c>
      <c r="AG145" s="6">
        <v>110</v>
      </c>
      <c r="AH145" s="6">
        <v>0.33537198193771384</v>
      </c>
      <c r="AI145" s="6">
        <v>-0.30064951212925478</v>
      </c>
    </row>
    <row r="146" spans="1:35" x14ac:dyDescent="0.25">
      <c r="A146">
        <v>136</v>
      </c>
      <c r="B146">
        <f>1</f>
        <v>1</v>
      </c>
      <c r="C146">
        <v>0.90179240742780786</v>
      </c>
      <c r="D146">
        <v>0.31094060422941538</v>
      </c>
      <c r="E146">
        <v>0.87447213790162881</v>
      </c>
      <c r="F146">
        <v>12.8698640360202</v>
      </c>
      <c r="H146" s="6">
        <v>111</v>
      </c>
      <c r="I146" s="6">
        <v>7.9396318045193146</v>
      </c>
      <c r="J146" s="6">
        <v>-0.86983116689811446</v>
      </c>
      <c r="R146">
        <f>tblData3[[#This Row],[i]]</f>
        <v>136</v>
      </c>
      <c r="S146" cm="1">
        <f t="array" ref="S146">SUMPRODUCT(tblData3[[#This Row],[x0]:[x3]],TRANSPOSE($I$26:$I$29))</f>
        <v>10.299247399671493</v>
      </c>
      <c r="T146">
        <f>tblData3[[#This Row],[y]]-Table1[[#This Row],[y_hat]]</f>
        <v>2.5706166363487064</v>
      </c>
      <c r="U146">
        <f>Table1[[#This Row],[u_hat]]^2</f>
        <v>6.6080698910727378</v>
      </c>
      <c r="V146">
        <f>Table1[[#This Row],[u_hat_sq]]/SUM(Table1[u_hat_sq])*COUNT(Table1[u_hat_sq])</f>
        <v>2.5506364816591964</v>
      </c>
      <c r="AG146" s="6">
        <v>111</v>
      </c>
      <c r="AH146" s="6">
        <v>0.3194426948378013</v>
      </c>
      <c r="AI146" s="6">
        <v>-2.7401666514559775E-2</v>
      </c>
    </row>
    <row r="147" spans="1:35" x14ac:dyDescent="0.25">
      <c r="A147">
        <v>137</v>
      </c>
      <c r="B147">
        <f>1</f>
        <v>1</v>
      </c>
      <c r="C147">
        <v>0.62888085315671394</v>
      </c>
      <c r="D147">
        <v>0.35657868744716925</v>
      </c>
      <c r="E147">
        <v>2.7662448124109007E-2</v>
      </c>
      <c r="F147">
        <v>5.0361365829931648</v>
      </c>
      <c r="H147" s="6">
        <v>112</v>
      </c>
      <c r="I147" s="6">
        <v>5.4074854199120672</v>
      </c>
      <c r="J147" s="6">
        <v>0.15473113508753311</v>
      </c>
      <c r="R147">
        <f>tblData3[[#This Row],[i]]</f>
        <v>137</v>
      </c>
      <c r="S147" cm="1">
        <f t="array" ref="S147">SUMPRODUCT(tblData3[[#This Row],[x0]:[x3]],TRANSPOSE($I$26:$I$29))</f>
        <v>5.2620508235432046</v>
      </c>
      <c r="T147">
        <f>tblData3[[#This Row],[y]]-Table1[[#This Row],[y_hat]]</f>
        <v>-0.22591424055003984</v>
      </c>
      <c r="U147">
        <f>Table1[[#This Row],[u_hat]]^2</f>
        <v>5.1037244083301264E-2</v>
      </c>
      <c r="V147">
        <f>Table1[[#This Row],[u_hat_sq]]/SUM(Table1[u_hat_sq])*COUNT(Table1[u_hat_sq])</f>
        <v>1.9699769952203166E-2</v>
      </c>
      <c r="AG147" s="6">
        <v>112</v>
      </c>
      <c r="AH147" s="6">
        <v>1.5936033498502784</v>
      </c>
      <c r="AI147" s="6">
        <v>-1.584362128722641</v>
      </c>
    </row>
    <row r="148" spans="1:35" x14ac:dyDescent="0.25">
      <c r="A148">
        <v>138</v>
      </c>
      <c r="B148">
        <f>1</f>
        <v>1</v>
      </c>
      <c r="C148">
        <v>7.9820862797584935E-3</v>
      </c>
      <c r="D148">
        <v>0.43577440052629113</v>
      </c>
      <c r="E148">
        <v>0.64301461580696517</v>
      </c>
      <c r="F148">
        <v>8.0886438349363665</v>
      </c>
      <c r="H148" s="6">
        <v>113</v>
      </c>
      <c r="I148" s="6">
        <v>9.1806261570100993</v>
      </c>
      <c r="J148" s="6">
        <v>-0.90772277656908074</v>
      </c>
      <c r="R148">
        <f>tblData3[[#This Row],[i]]</f>
        <v>138</v>
      </c>
      <c r="S148" cm="1">
        <f t="array" ref="S148">SUMPRODUCT(tblData3[[#This Row],[x0]:[x3]],TRANSPOSE($I$26:$I$29))</f>
        <v>6.779150633662395</v>
      </c>
      <c r="T148">
        <f>tblData3[[#This Row],[y]]-Table1[[#This Row],[y_hat]]</f>
        <v>1.3094932012739715</v>
      </c>
      <c r="U148">
        <f>Table1[[#This Row],[u_hat]]^2</f>
        <v>1.7147724441827541</v>
      </c>
      <c r="V148">
        <f>Table1[[#This Row],[u_hat_sq]]/SUM(Table1[u_hat_sq])*COUNT(Table1[u_hat_sq])</f>
        <v>0.66188179392370428</v>
      </c>
      <c r="AG148" s="6">
        <v>113</v>
      </c>
      <c r="AH148" s="6">
        <v>0.56122280518079981</v>
      </c>
      <c r="AI148" s="6">
        <v>-0.24318378619513153</v>
      </c>
    </row>
    <row r="149" spans="1:35" x14ac:dyDescent="0.25">
      <c r="A149">
        <v>139</v>
      </c>
      <c r="B149">
        <f>1</f>
        <v>1</v>
      </c>
      <c r="C149">
        <v>0.83723062372926016</v>
      </c>
      <c r="D149">
        <v>0.98939018804253764</v>
      </c>
      <c r="E149">
        <v>0.82307272718246516</v>
      </c>
      <c r="F149">
        <v>13.18109184779814</v>
      </c>
      <c r="H149" s="6">
        <v>114</v>
      </c>
      <c r="I149" s="6">
        <v>9.7529773904474748</v>
      </c>
      <c r="J149" s="6">
        <v>4.06157547257998</v>
      </c>
      <c r="R149">
        <f>tblData3[[#This Row],[i]]</f>
        <v>139</v>
      </c>
      <c r="S149" cm="1">
        <f t="array" ref="S149">SUMPRODUCT(tblData3[[#This Row],[x0]:[x3]],TRANSPOSE($I$26:$I$29))</f>
        <v>12.253144045074425</v>
      </c>
      <c r="T149">
        <f>tblData3[[#This Row],[y]]-Table1[[#This Row],[y_hat]]</f>
        <v>0.92794780272371469</v>
      </c>
      <c r="U149">
        <f>Table1[[#This Row],[u_hat]]^2</f>
        <v>0.8610871245797701</v>
      </c>
      <c r="V149">
        <f>Table1[[#This Row],[u_hat_sq]]/SUM(Table1[u_hat_sq])*COUNT(Table1[u_hat_sq])</f>
        <v>0.33236940135989296</v>
      </c>
      <c r="AG149" s="6">
        <v>114</v>
      </c>
      <c r="AH149" s="6">
        <v>0.13687954600624194</v>
      </c>
      <c r="AI149" s="6">
        <v>6.2305330890414963</v>
      </c>
    </row>
    <row r="150" spans="1:35" x14ac:dyDescent="0.25">
      <c r="A150">
        <v>140</v>
      </c>
      <c r="B150">
        <f>1</f>
        <v>1</v>
      </c>
      <c r="C150">
        <v>0.70688179004607121</v>
      </c>
      <c r="D150">
        <v>0.23812138265583593</v>
      </c>
      <c r="E150">
        <v>0.461493038833382</v>
      </c>
      <c r="F150">
        <v>6.5203779162425866</v>
      </c>
      <c r="H150" s="6">
        <v>115</v>
      </c>
      <c r="I150" s="6">
        <v>10.703123088820062</v>
      </c>
      <c r="J150" s="6">
        <v>2.099786828659207</v>
      </c>
      <c r="R150">
        <f>tblData3[[#This Row],[i]]</f>
        <v>140</v>
      </c>
      <c r="S150" cm="1">
        <f t="array" ref="S150">SUMPRODUCT(tblData3[[#This Row],[x0]:[x3]],TRANSPOSE($I$26:$I$29))</f>
        <v>7.3117874210496412</v>
      </c>
      <c r="T150">
        <f>tblData3[[#This Row],[y]]-Table1[[#This Row],[y_hat]]</f>
        <v>-0.79140950480705463</v>
      </c>
      <c r="U150">
        <f>Table1[[#This Row],[u_hat]]^2</f>
        <v>0.62632900429894744</v>
      </c>
      <c r="V150">
        <f>Table1[[#This Row],[u_hat_sq]]/SUM(Table1[u_hat_sq])*COUNT(Table1[u_hat_sq])</f>
        <v>0.24175555558883996</v>
      </c>
      <c r="AG150" s="6">
        <v>115</v>
      </c>
      <c r="AH150" s="6">
        <v>0.88725913537411361</v>
      </c>
      <c r="AI150" s="6">
        <v>0.81460291367922399</v>
      </c>
    </row>
    <row r="151" spans="1:35" x14ac:dyDescent="0.25">
      <c r="A151">
        <v>141</v>
      </c>
      <c r="B151">
        <f>1</f>
        <v>1</v>
      </c>
      <c r="C151">
        <v>0.74253233322980539</v>
      </c>
      <c r="D151">
        <v>0.13682041487679186</v>
      </c>
      <c r="E151">
        <v>0.25794136588264893</v>
      </c>
      <c r="F151">
        <v>6.6858711248677229</v>
      </c>
      <c r="H151" s="6">
        <v>116</v>
      </c>
      <c r="I151" s="6">
        <v>5.9955256014588096</v>
      </c>
      <c r="J151" s="6">
        <v>-1.3676486655963203</v>
      </c>
      <c r="R151">
        <f>tblData3[[#This Row],[i]]</f>
        <v>141</v>
      </c>
      <c r="S151" cm="1">
        <f t="array" ref="S151">SUMPRODUCT(tblData3[[#This Row],[x0]:[x3]],TRANSPOSE($I$26:$I$29))</f>
        <v>6.0151511821211558</v>
      </c>
      <c r="T151">
        <f>tblData3[[#This Row],[y]]-Table1[[#This Row],[y_hat]]</f>
        <v>0.6707199427465671</v>
      </c>
      <c r="U151">
        <f>Table1[[#This Row],[u_hat]]^2</f>
        <v>0.44986524159795827</v>
      </c>
      <c r="V151">
        <f>Table1[[#This Row],[u_hat_sq]]/SUM(Table1[u_hat_sq])*COUNT(Table1[u_hat_sq])</f>
        <v>0.17364263937346275</v>
      </c>
      <c r="AG151" s="6">
        <v>116</v>
      </c>
      <c r="AH151" s="6">
        <v>1.6189349242071918</v>
      </c>
      <c r="AI151" s="6">
        <v>-0.89695847437398246</v>
      </c>
    </row>
    <row r="152" spans="1:35" x14ac:dyDescent="0.25">
      <c r="A152">
        <v>142</v>
      </c>
      <c r="B152">
        <f>1</f>
        <v>1</v>
      </c>
      <c r="C152">
        <v>0.74994344876460994</v>
      </c>
      <c r="D152">
        <v>0.28065040066570746</v>
      </c>
      <c r="E152">
        <v>0.7401623617011035</v>
      </c>
      <c r="F152">
        <v>8.1482570056309207</v>
      </c>
      <c r="H152" s="6">
        <v>117</v>
      </c>
      <c r="I152" s="6">
        <v>10.595768637125044</v>
      </c>
      <c r="J152" s="6">
        <v>2.2655176590000394</v>
      </c>
      <c r="R152">
        <f>tblData3[[#This Row],[i]]</f>
        <v>142</v>
      </c>
      <c r="S152" cm="1">
        <f t="array" ref="S152">SUMPRODUCT(tblData3[[#This Row],[x0]:[x3]],TRANSPOSE($I$26:$I$29))</f>
        <v>9.0294194671115537</v>
      </c>
      <c r="T152">
        <f>tblData3[[#This Row],[y]]-Table1[[#This Row],[y_hat]]</f>
        <v>-0.88116246148063304</v>
      </c>
      <c r="U152">
        <f>Table1[[#This Row],[u_hat]]^2</f>
        <v>0.77644728352260806</v>
      </c>
      <c r="V152">
        <f>Table1[[#This Row],[u_hat_sq]]/SUM(Table1[u_hat_sq])*COUNT(Table1[u_hat_sq])</f>
        <v>0.29969942813610989</v>
      </c>
      <c r="AG152" s="6">
        <v>117</v>
      </c>
      <c r="AH152" s="6">
        <v>0.8315750332331755</v>
      </c>
      <c r="AI152" s="6">
        <v>1.1495361193270577</v>
      </c>
    </row>
    <row r="153" spans="1:35" x14ac:dyDescent="0.25">
      <c r="A153">
        <v>143</v>
      </c>
      <c r="B153">
        <f>1</f>
        <v>1</v>
      </c>
      <c r="C153">
        <v>0.99424541626938145</v>
      </c>
      <c r="D153">
        <v>0.52573433371953682</v>
      </c>
      <c r="E153">
        <v>0.29332887305026201</v>
      </c>
      <c r="F153">
        <v>9.0096206844914555</v>
      </c>
      <c r="H153" s="6">
        <v>118</v>
      </c>
      <c r="I153" s="6">
        <v>8.0293581773021465</v>
      </c>
      <c r="J153" s="6">
        <v>-0.93634069144027077</v>
      </c>
      <c r="R153">
        <f>tblData3[[#This Row],[i]]</f>
        <v>143</v>
      </c>
      <c r="S153" cm="1">
        <f t="array" ref="S153">SUMPRODUCT(tblData3[[#This Row],[x0]:[x3]],TRANSPOSE($I$26:$I$29))</f>
        <v>8.3650676565117088</v>
      </c>
      <c r="T153">
        <f>tblData3[[#This Row],[y]]-Table1[[#This Row],[y_hat]]</f>
        <v>0.64455302797974667</v>
      </c>
      <c r="U153">
        <f>Table1[[#This Row],[u_hat]]^2</f>
        <v>0.41544860587786009</v>
      </c>
      <c r="V153">
        <f>Table1[[#This Row],[u_hat_sq]]/SUM(Table1[u_hat_sq])*COUNT(Table1[u_hat_sq])</f>
        <v>0.16035822681568229</v>
      </c>
      <c r="AG153" s="6">
        <v>118</v>
      </c>
      <c r="AH153" s="6">
        <v>1.4382510415539997</v>
      </c>
      <c r="AI153" s="6">
        <v>-1.0998421744350573</v>
      </c>
    </row>
    <row r="154" spans="1:35" x14ac:dyDescent="0.25">
      <c r="A154">
        <v>144</v>
      </c>
      <c r="B154">
        <f>1</f>
        <v>1</v>
      </c>
      <c r="C154">
        <v>0.27379381848941908</v>
      </c>
      <c r="D154">
        <v>0.43484893146563808</v>
      </c>
      <c r="E154">
        <v>0.73428267743935294</v>
      </c>
      <c r="F154">
        <v>7.5694538555593196</v>
      </c>
      <c r="H154" s="6">
        <v>119</v>
      </c>
      <c r="I154" s="6">
        <v>10.648348274023345</v>
      </c>
      <c r="J154" s="6">
        <v>-0.87491171647023336</v>
      </c>
      <c r="R154">
        <f>tblData3[[#This Row],[i]]</f>
        <v>144</v>
      </c>
      <c r="S154" cm="1">
        <f t="array" ref="S154">SUMPRODUCT(tblData3[[#This Row],[x0]:[x3]],TRANSPOSE($I$26:$I$29))</f>
        <v>8.0703508029595756</v>
      </c>
      <c r="T154">
        <f>tblData3[[#This Row],[y]]-Table1[[#This Row],[y_hat]]</f>
        <v>-0.50089694740025603</v>
      </c>
      <c r="U154">
        <f>Table1[[#This Row],[u_hat]]^2</f>
        <v>0.25089775191489488</v>
      </c>
      <c r="V154">
        <f>Table1[[#This Row],[u_hat_sq]]/SUM(Table1[u_hat_sq])*COUNT(Table1[u_hat_sq])</f>
        <v>9.6843551861483357E-2</v>
      </c>
      <c r="AG154" s="6">
        <v>119</v>
      </c>
      <c r="AH154" s="6">
        <v>0.931413877608261</v>
      </c>
      <c r="AI154" s="6">
        <v>-0.63595135303629169</v>
      </c>
    </row>
    <row r="155" spans="1:35" x14ac:dyDescent="0.25">
      <c r="A155">
        <v>145</v>
      </c>
      <c r="B155">
        <f>1</f>
        <v>1</v>
      </c>
      <c r="C155">
        <v>0.19504060247530286</v>
      </c>
      <c r="D155">
        <v>0.46284544387977022</v>
      </c>
      <c r="E155">
        <v>0.76746466716562101</v>
      </c>
      <c r="F155">
        <v>7.143278015324376</v>
      </c>
      <c r="H155" s="6">
        <v>120</v>
      </c>
      <c r="I155" s="6">
        <v>9.025588670460662</v>
      </c>
      <c r="J155" s="6">
        <v>-1.0328600603609077</v>
      </c>
      <c r="R155">
        <f>tblData3[[#This Row],[i]]</f>
        <v>145</v>
      </c>
      <c r="S155" cm="1">
        <f t="array" ref="S155">SUMPRODUCT(tblData3[[#This Row],[x0]:[x3]],TRANSPOSE($I$26:$I$29))</f>
        <v>8.0961583712095919</v>
      </c>
      <c r="T155">
        <f>tblData3[[#This Row],[y]]-Table1[[#This Row],[y_hat]]</f>
        <v>-0.95288035588521591</v>
      </c>
      <c r="U155">
        <f>Table1[[#This Row],[u_hat]]^2</f>
        <v>0.90798097263193578</v>
      </c>
      <c r="V155">
        <f>Table1[[#This Row],[u_hat_sq]]/SUM(Table1[u_hat_sq])*COUNT(Table1[u_hat_sq])</f>
        <v>0.35046986966287269</v>
      </c>
      <c r="AG155" s="6">
        <v>120</v>
      </c>
      <c r="AH155" s="6">
        <v>0.33585763840813748</v>
      </c>
      <c r="AI155" s="6">
        <v>7.5914452287421219E-2</v>
      </c>
    </row>
    <row r="156" spans="1:35" x14ac:dyDescent="0.25">
      <c r="A156">
        <v>146</v>
      </c>
      <c r="B156">
        <f>1</f>
        <v>1</v>
      </c>
      <c r="C156">
        <v>0.87841367440417473</v>
      </c>
      <c r="D156">
        <v>0.5205023720617149</v>
      </c>
      <c r="E156">
        <v>0.76547720175052114</v>
      </c>
      <c r="F156">
        <v>9.0768928906865014</v>
      </c>
      <c r="H156" s="6">
        <v>121</v>
      </c>
      <c r="I156" s="6">
        <v>10.71455539045434</v>
      </c>
      <c r="J156" s="6">
        <v>4.6038547052972945E-2</v>
      </c>
      <c r="R156">
        <f>tblData3[[#This Row],[i]]</f>
        <v>146</v>
      </c>
      <c r="S156" cm="1">
        <f t="array" ref="S156">SUMPRODUCT(tblData3[[#This Row],[x0]:[x3]],TRANSPOSE($I$26:$I$29))</f>
        <v>10.413490165531005</v>
      </c>
      <c r="T156">
        <f>tblData3[[#This Row],[y]]-Table1[[#This Row],[y_hat]]</f>
        <v>-1.3365972748445039</v>
      </c>
      <c r="U156">
        <f>Table1[[#This Row],[u_hat]]^2</f>
        <v>1.7864922751217542</v>
      </c>
      <c r="V156">
        <f>Table1[[#This Row],[u_hat_sq]]/SUM(Table1[u_hat_sq])*COUNT(Table1[u_hat_sq])</f>
        <v>0.68956479671678561</v>
      </c>
      <c r="AG156" s="6">
        <v>121</v>
      </c>
      <c r="AH156" s="6">
        <v>0.82975977187740424</v>
      </c>
      <c r="AI156" s="6">
        <v>-0.82894165159870936</v>
      </c>
    </row>
    <row r="157" spans="1:35" x14ac:dyDescent="0.25">
      <c r="A157">
        <v>147</v>
      </c>
      <c r="B157">
        <f>1</f>
        <v>1</v>
      </c>
      <c r="C157">
        <v>0.87524148466611829</v>
      </c>
      <c r="D157">
        <v>0.59018694186464504</v>
      </c>
      <c r="E157">
        <v>0.97572071066363142</v>
      </c>
      <c r="F157">
        <v>11.23371897041309</v>
      </c>
      <c r="H157" s="6">
        <v>122</v>
      </c>
      <c r="I157" s="6">
        <v>11.388876392111976</v>
      </c>
      <c r="J157" s="6">
        <v>-1.1372232838191589</v>
      </c>
      <c r="R157">
        <f>tblData3[[#This Row],[i]]</f>
        <v>147</v>
      </c>
      <c r="S157" cm="1">
        <f t="array" ref="S157">SUMPRODUCT(tblData3[[#This Row],[x0]:[x3]],TRANSPOSE($I$26:$I$29))</f>
        <v>11.732665889796607</v>
      </c>
      <c r="T157">
        <f>tblData3[[#This Row],[y]]-Table1[[#This Row],[y_hat]]</f>
        <v>-0.49894691938351698</v>
      </c>
      <c r="U157">
        <f>Table1[[#This Row],[u_hat]]^2</f>
        <v>0.24894802836230179</v>
      </c>
      <c r="V157">
        <f>Table1[[#This Row],[u_hat_sq]]/SUM(Table1[u_hat_sq])*COUNT(Table1[u_hat_sq])</f>
        <v>9.6090981730663091E-2</v>
      </c>
      <c r="AG157" s="6">
        <v>122</v>
      </c>
      <c r="AH157" s="6">
        <v>0.26349498480800582</v>
      </c>
      <c r="AI157" s="6">
        <v>0.23569449628876887</v>
      </c>
    </row>
    <row r="158" spans="1:35" x14ac:dyDescent="0.25">
      <c r="A158">
        <v>148</v>
      </c>
      <c r="B158">
        <f>1</f>
        <v>1</v>
      </c>
      <c r="C158">
        <v>0.12868718962881298</v>
      </c>
      <c r="D158">
        <v>0.12456053403696432</v>
      </c>
      <c r="E158">
        <v>0.213836006013156</v>
      </c>
      <c r="F158">
        <v>2.4343213898553628</v>
      </c>
      <c r="H158" s="6">
        <v>123</v>
      </c>
      <c r="I158" s="6">
        <v>4.4328781019397407</v>
      </c>
      <c r="J158" s="6">
        <v>3.0083420498597251</v>
      </c>
      <c r="R158">
        <f>tblData3[[#This Row],[i]]</f>
        <v>148</v>
      </c>
      <c r="S158" cm="1">
        <f t="array" ref="S158">SUMPRODUCT(tblData3[[#This Row],[x0]:[x3]],TRANSPOSE($I$26:$I$29))</f>
        <v>3.8386417191086144</v>
      </c>
      <c r="T158">
        <f>tblData3[[#This Row],[y]]-Table1[[#This Row],[y_hat]]</f>
        <v>-1.4043203292532516</v>
      </c>
      <c r="U158">
        <f>Table1[[#This Row],[u_hat]]^2</f>
        <v>1.9721155871539608</v>
      </c>
      <c r="V158">
        <f>Table1[[#This Row],[u_hat_sq]]/SUM(Table1[u_hat_sq])*COUNT(Table1[u_hat_sq])</f>
        <v>0.76121319016906719</v>
      </c>
      <c r="AG158" s="6">
        <v>123</v>
      </c>
      <c r="AH158" s="6">
        <v>1.4509470435685936</v>
      </c>
      <c r="AI158" s="6">
        <v>2.0422925004946615</v>
      </c>
    </row>
    <row r="159" spans="1:35" x14ac:dyDescent="0.25">
      <c r="A159">
        <v>149</v>
      </c>
      <c r="B159">
        <f>1</f>
        <v>1</v>
      </c>
      <c r="C159">
        <v>0.90487224211909256</v>
      </c>
      <c r="D159">
        <v>0.46028967867620663</v>
      </c>
      <c r="E159">
        <v>9.5244713665974645E-2</v>
      </c>
      <c r="F159">
        <v>5.6083742362831988</v>
      </c>
      <c r="H159" s="6">
        <v>124</v>
      </c>
      <c r="I159" s="6">
        <v>8.4552434976520701</v>
      </c>
      <c r="J159" s="6">
        <v>-0.75066710845050633</v>
      </c>
      <c r="R159">
        <f>tblData3[[#This Row],[i]]</f>
        <v>149</v>
      </c>
      <c r="S159" cm="1">
        <f t="array" ref="S159">SUMPRODUCT(tblData3[[#This Row],[x0]:[x3]],TRANSPOSE($I$26:$I$29))</f>
        <v>6.8361314557986494</v>
      </c>
      <c r="T159">
        <f>tblData3[[#This Row],[y]]-Table1[[#This Row],[y_hat]]</f>
        <v>-1.2277572195154507</v>
      </c>
      <c r="U159">
        <f>Table1[[#This Row],[u_hat]]^2</f>
        <v>1.5073877900723105</v>
      </c>
      <c r="V159">
        <f>Table1[[#This Row],[u_hat_sq]]/SUM(Table1[u_hat_sq])*COUNT(Table1[u_hat_sq])</f>
        <v>0.58183378092902016</v>
      </c>
      <c r="AG159" s="6">
        <v>124</v>
      </c>
      <c r="AH159" s="6">
        <v>0.97418582889295824</v>
      </c>
      <c r="AI159" s="6">
        <v>-0.75668109506428038</v>
      </c>
    </row>
    <row r="160" spans="1:35" x14ac:dyDescent="0.25">
      <c r="A160">
        <v>150</v>
      </c>
      <c r="B160">
        <f>1</f>
        <v>1</v>
      </c>
      <c r="C160">
        <v>0.77242602851757036</v>
      </c>
      <c r="D160">
        <v>0.66719068124401282</v>
      </c>
      <c r="E160">
        <v>7.1502413932281739E-2</v>
      </c>
      <c r="F160">
        <v>7.7023826065806142</v>
      </c>
      <c r="H160" s="6">
        <v>125</v>
      </c>
      <c r="I160" s="6">
        <v>8.2175756852907185</v>
      </c>
      <c r="J160" s="6">
        <v>-1.0954130762848022</v>
      </c>
      <c r="R160">
        <f>tblData3[[#This Row],[i]]</f>
        <v>150</v>
      </c>
      <c r="S160" cm="1">
        <f t="array" ref="S160">SUMPRODUCT(tblData3[[#This Row],[x0]:[x3]],TRANSPOSE($I$26:$I$29))</f>
        <v>7.0403953709600362</v>
      </c>
      <c r="T160">
        <f>tblData3[[#This Row],[y]]-Table1[[#This Row],[y_hat]]</f>
        <v>0.66198723562057804</v>
      </c>
      <c r="U160">
        <f>Table1[[#This Row],[u_hat]]^2</f>
        <v>0.43822710012457472</v>
      </c>
      <c r="V160">
        <f>Table1[[#This Row],[u_hat_sq]]/SUM(Table1[u_hat_sq])*COUNT(Table1[u_hat_sq])</f>
        <v>0.16915045501251555</v>
      </c>
      <c r="AG160" s="6">
        <v>125</v>
      </c>
      <c r="AH160" s="6">
        <v>0.6070040643259591</v>
      </c>
      <c r="AI160" s="6">
        <v>-0.14384541234593368</v>
      </c>
    </row>
    <row r="161" spans="1:35" x14ac:dyDescent="0.25">
      <c r="A161">
        <v>151</v>
      </c>
      <c r="B161">
        <f>1</f>
        <v>1</v>
      </c>
      <c r="C161">
        <v>0.30648127502933908</v>
      </c>
      <c r="D161">
        <v>0.79600645007739035</v>
      </c>
      <c r="E161">
        <v>0.61056891892151777</v>
      </c>
      <c r="F161">
        <v>9.4228188778051951</v>
      </c>
      <c r="H161" s="6">
        <v>126</v>
      </c>
      <c r="I161" s="6">
        <v>7.3269881250617486</v>
      </c>
      <c r="J161" s="6">
        <v>-0.71863323499206544</v>
      </c>
      <c r="R161">
        <f>tblData3[[#This Row],[i]]</f>
        <v>151</v>
      </c>
      <c r="S161" cm="1">
        <f t="array" ref="S161">SUMPRODUCT(tblData3[[#This Row],[x0]:[x3]],TRANSPOSE($I$26:$I$29))</f>
        <v>8.8234513258950713</v>
      </c>
      <c r="T161">
        <f>tblData3[[#This Row],[y]]-Table1[[#This Row],[y_hat]]</f>
        <v>0.59936755191012381</v>
      </c>
      <c r="U161">
        <f>Table1[[#This Row],[u_hat]]^2</f>
        <v>0.35924146228273496</v>
      </c>
      <c r="V161">
        <f>Table1[[#This Row],[u_hat_sq]]/SUM(Table1[u_hat_sq])*COUNT(Table1[u_hat_sq])</f>
        <v>0.13866293706439461</v>
      </c>
      <c r="AG161" s="6">
        <v>126</v>
      </c>
      <c r="AH161" s="6">
        <v>0.12526591488510777</v>
      </c>
      <c r="AI161" s="6">
        <v>7.4071368878228877E-2</v>
      </c>
    </row>
    <row r="162" spans="1:35" x14ac:dyDescent="0.25">
      <c r="A162">
        <v>152</v>
      </c>
      <c r="B162">
        <f>1</f>
        <v>1</v>
      </c>
      <c r="C162">
        <v>0.82279071384989833</v>
      </c>
      <c r="D162">
        <v>0.15607252701617391</v>
      </c>
      <c r="E162">
        <v>0.11666212434617118</v>
      </c>
      <c r="F162">
        <v>7.7708703651761555</v>
      </c>
      <c r="H162" s="6">
        <v>127</v>
      </c>
      <c r="I162" s="6">
        <v>9.7223589917604869</v>
      </c>
      <c r="J162" s="6">
        <v>-1.132003860582838</v>
      </c>
      <c r="R162">
        <f>tblData3[[#This Row],[i]]</f>
        <v>152</v>
      </c>
      <c r="S162" cm="1">
        <f t="array" ref="S162">SUMPRODUCT(tblData3[[#This Row],[x0]:[x3]],TRANSPOSE($I$26:$I$29))</f>
        <v>5.6068510614340603</v>
      </c>
      <c r="T162">
        <f>tblData3[[#This Row],[y]]-Table1[[#This Row],[y_hat]]</f>
        <v>2.1640193037420952</v>
      </c>
      <c r="U162">
        <f>Table1[[#This Row],[u_hat]]^2</f>
        <v>4.6829795469684221</v>
      </c>
      <c r="V162">
        <f>Table1[[#This Row],[u_hat_sq]]/SUM(Table1[u_hat_sq])*COUNT(Table1[u_hat_sq])</f>
        <v>1.8075744767013142</v>
      </c>
      <c r="AG162" s="6">
        <v>127</v>
      </c>
      <c r="AH162" s="6">
        <v>1.1376665053874702</v>
      </c>
      <c r="AI162" s="6">
        <v>-0.64304868955486671</v>
      </c>
    </row>
    <row r="163" spans="1:35" x14ac:dyDescent="0.25">
      <c r="A163">
        <v>153</v>
      </c>
      <c r="B163">
        <f>1</f>
        <v>1</v>
      </c>
      <c r="C163">
        <v>0.10874963312252783</v>
      </c>
      <c r="D163">
        <v>0.47504930513689825</v>
      </c>
      <c r="E163">
        <v>0.59578228657445576</v>
      </c>
      <c r="F163">
        <v>6.4069805249253546</v>
      </c>
      <c r="H163" s="6">
        <v>128</v>
      </c>
      <c r="I163" s="6">
        <v>11.419777562885457</v>
      </c>
      <c r="J163" s="6">
        <v>0.26944075417274149</v>
      </c>
      <c r="R163">
        <f>tblData3[[#This Row],[i]]</f>
        <v>153</v>
      </c>
      <c r="S163" cm="1">
        <f t="array" ref="S163">SUMPRODUCT(tblData3[[#This Row],[x0]:[x3]],TRANSPOSE($I$26:$I$29))</f>
        <v>6.9892969852657858</v>
      </c>
      <c r="T163">
        <f>tblData3[[#This Row],[y]]-Table1[[#This Row],[y_hat]]</f>
        <v>-0.58231646034043116</v>
      </c>
      <c r="U163">
        <f>Table1[[#This Row],[u_hat]]^2</f>
        <v>0.33909245998340892</v>
      </c>
      <c r="V163">
        <f>Table1[[#This Row],[u_hat_sq]]/SUM(Table1[u_hat_sq])*COUNT(Table1[u_hat_sq])</f>
        <v>0.13088566152390346</v>
      </c>
      <c r="AG163" s="6">
        <v>128</v>
      </c>
      <c r="AH163" s="6">
        <v>0.3157892312635735</v>
      </c>
      <c r="AI163" s="6">
        <v>-0.28776714212484739</v>
      </c>
    </row>
    <row r="164" spans="1:35" x14ac:dyDescent="0.25">
      <c r="A164">
        <v>154</v>
      </c>
      <c r="B164">
        <f>1</f>
        <v>1</v>
      </c>
      <c r="C164">
        <v>0.30002021823662417</v>
      </c>
      <c r="D164">
        <v>0.29144322228296726</v>
      </c>
      <c r="E164">
        <v>0.38589256580411491</v>
      </c>
      <c r="F164">
        <v>4.603660104582449</v>
      </c>
      <c r="H164" s="6">
        <v>129</v>
      </c>
      <c r="I164" s="6">
        <v>4.3962375339174331</v>
      </c>
      <c r="J164" s="6">
        <v>-0.51176598307536825</v>
      </c>
      <c r="R164">
        <f>tblData3[[#This Row],[i]]</f>
        <v>154</v>
      </c>
      <c r="S164" cm="1">
        <f t="array" ref="S164">SUMPRODUCT(tblData3[[#This Row],[x0]:[x3]],TRANSPOSE($I$26:$I$29))</f>
        <v>5.8499119509798412</v>
      </c>
      <c r="T164">
        <f>tblData3[[#This Row],[y]]-Table1[[#This Row],[y_hat]]</f>
        <v>-1.2462518463973922</v>
      </c>
      <c r="U164">
        <f>Table1[[#This Row],[u_hat]]^2</f>
        <v>1.5531436646489092</v>
      </c>
      <c r="V164">
        <f>Table1[[#This Row],[u_hat_sq]]/SUM(Table1[u_hat_sq])*COUNT(Table1[u_hat_sq])</f>
        <v>0.59949500498825137</v>
      </c>
      <c r="AG164" s="6">
        <v>129</v>
      </c>
      <c r="AH164" s="6">
        <v>1.5509849547034986</v>
      </c>
      <c r="AI164" s="6">
        <v>-1.4498929591546048</v>
      </c>
    </row>
    <row r="165" spans="1:35" x14ac:dyDescent="0.25">
      <c r="A165">
        <v>155</v>
      </c>
      <c r="B165">
        <f>1</f>
        <v>1</v>
      </c>
      <c r="C165">
        <v>0.53581228386644819</v>
      </c>
      <c r="D165">
        <v>0.70332690125710695</v>
      </c>
      <c r="E165">
        <v>0.88468184145137285</v>
      </c>
      <c r="F165">
        <v>11.405096567229158</v>
      </c>
      <c r="H165" s="6">
        <v>130</v>
      </c>
      <c r="I165" s="6">
        <v>7.7665388004262947</v>
      </c>
      <c r="J165" s="6">
        <v>1.123259173793917</v>
      </c>
      <c r="R165">
        <f>tblData3[[#This Row],[i]]</f>
        <v>155</v>
      </c>
      <c r="S165" cm="1">
        <f t="array" ref="S165">SUMPRODUCT(tblData3[[#This Row],[x0]:[x3]],TRANSPOSE($I$26:$I$29))</f>
        <v>10.614072336828073</v>
      </c>
      <c r="T165">
        <f>tblData3[[#This Row],[y]]-Table1[[#This Row],[y_hat]]</f>
        <v>0.79102423040108505</v>
      </c>
      <c r="U165">
        <f>Table1[[#This Row],[u_hat]]^2</f>
        <v>0.62571933308162886</v>
      </c>
      <c r="V165">
        <f>Table1[[#This Row],[u_hat_sq]]/SUM(Table1[u_hat_sq])*COUNT(Table1[u_hat_sq])</f>
        <v>0.24152022974115017</v>
      </c>
      <c r="AG165" s="6">
        <v>130</v>
      </c>
      <c r="AH165" s="6">
        <v>0.84614226301483353</v>
      </c>
      <c r="AI165" s="6">
        <v>-0.35913673849343142</v>
      </c>
    </row>
    <row r="166" spans="1:35" x14ac:dyDescent="0.25">
      <c r="A166">
        <v>156</v>
      </c>
      <c r="B166">
        <f>1</f>
        <v>1</v>
      </c>
      <c r="C166">
        <v>0.69505130707712093</v>
      </c>
      <c r="D166">
        <v>1.7496111342618081E-2</v>
      </c>
      <c r="E166">
        <v>2.1413739218234529E-3</v>
      </c>
      <c r="F166">
        <v>3.0843445381842489</v>
      </c>
      <c r="H166" s="6">
        <v>131</v>
      </c>
      <c r="I166" s="6">
        <v>3.3269093380321775</v>
      </c>
      <c r="J166" s="6">
        <v>-1.4414162550435909</v>
      </c>
      <c r="R166">
        <f>tblData3[[#This Row],[i]]</f>
        <v>156</v>
      </c>
      <c r="S166" cm="1">
        <f t="array" ref="S166">SUMPRODUCT(tblData3[[#This Row],[x0]:[x3]],TRANSPOSE($I$26:$I$29))</f>
        <v>4.1275780909263569</v>
      </c>
      <c r="T166">
        <f>tblData3[[#This Row],[y]]-Table1[[#This Row],[y_hat]]</f>
        <v>-1.0432335527421079</v>
      </c>
      <c r="U166">
        <f>Table1[[#This Row],[u_hat]]^2</f>
        <v>1.0883362455669205</v>
      </c>
      <c r="V166">
        <f>Table1[[#This Row],[u_hat_sq]]/SUM(Table1[u_hat_sq])*COUNT(Table1[u_hat_sq])</f>
        <v>0.42008486260189182</v>
      </c>
      <c r="AG166" s="6">
        <v>131</v>
      </c>
      <c r="AH166" s="6">
        <v>2.0072309482873627</v>
      </c>
      <c r="AI166" s="6">
        <v>-1.2052708321163736</v>
      </c>
    </row>
    <row r="167" spans="1:35" x14ac:dyDescent="0.25">
      <c r="A167">
        <v>157</v>
      </c>
      <c r="B167">
        <f>1</f>
        <v>1</v>
      </c>
      <c r="C167">
        <v>0.49109380435746031</v>
      </c>
      <c r="D167">
        <v>0.94829172160009989</v>
      </c>
      <c r="E167">
        <v>7.3555830935312483E-2</v>
      </c>
      <c r="F167">
        <v>7.2757855979202448</v>
      </c>
      <c r="H167" s="6">
        <v>132</v>
      </c>
      <c r="I167" s="6">
        <v>12.928974906360637</v>
      </c>
      <c r="J167" s="6">
        <v>0.43201859950587362</v>
      </c>
      <c r="R167">
        <f>tblData3[[#This Row],[i]]</f>
        <v>157</v>
      </c>
      <c r="S167" cm="1">
        <f t="array" ref="S167">SUMPRODUCT(tblData3[[#This Row],[x0]:[x3]],TRANSPOSE($I$26:$I$29))</f>
        <v>7.179434158399232</v>
      </c>
      <c r="T167">
        <f>tblData3[[#This Row],[y]]-Table1[[#This Row],[y_hat]]</f>
        <v>9.6351439521012772E-2</v>
      </c>
      <c r="U167">
        <f>Table1[[#This Row],[u_hat]]^2</f>
        <v>9.2835998977713816E-3</v>
      </c>
      <c r="V167">
        <f>Table1[[#This Row],[u_hat_sq]]/SUM(Table1[u_hat_sq])*COUNT(Table1[u_hat_sq])</f>
        <v>3.583359282015594E-3</v>
      </c>
      <c r="AG167" s="6">
        <v>132</v>
      </c>
      <c r="AH167" s="6">
        <v>-9.8132248351793239E-3</v>
      </c>
      <c r="AI167" s="6">
        <v>8.1854074908246588E-2</v>
      </c>
    </row>
    <row r="168" spans="1:35" x14ac:dyDescent="0.25">
      <c r="A168">
        <v>158</v>
      </c>
      <c r="B168">
        <f>1</f>
        <v>1</v>
      </c>
      <c r="C168">
        <v>0.68232525808309386</v>
      </c>
      <c r="D168">
        <v>0.31139423511125497</v>
      </c>
      <c r="E168">
        <v>0.34304729384687216</v>
      </c>
      <c r="F168">
        <v>5.5420135541234243</v>
      </c>
      <c r="H168" s="6">
        <v>133</v>
      </c>
      <c r="I168" s="6">
        <v>8.1660697718890987</v>
      </c>
      <c r="J168" s="6">
        <v>2.5212089610622712E-2</v>
      </c>
      <c r="R168">
        <f>tblData3[[#This Row],[i]]</f>
        <v>158</v>
      </c>
      <c r="S168" cm="1">
        <f t="array" ref="S168">SUMPRODUCT(tblData3[[#This Row],[x0]:[x3]],TRANSPOSE($I$26:$I$29))</f>
        <v>6.8879507148322592</v>
      </c>
      <c r="T168">
        <f>tblData3[[#This Row],[y]]-Table1[[#This Row],[y_hat]]</f>
        <v>-1.3459371607088348</v>
      </c>
      <c r="U168">
        <f>Table1[[#This Row],[u_hat]]^2</f>
        <v>1.8115468405769599</v>
      </c>
      <c r="V168">
        <f>Table1[[#This Row],[u_hat_sq]]/SUM(Table1[u_hat_sq])*COUNT(Table1[u_hat_sq])</f>
        <v>0.69923556136297971</v>
      </c>
      <c r="AG168" s="6">
        <v>133</v>
      </c>
      <c r="AH168" s="6">
        <v>-0.1814559063264462</v>
      </c>
      <c r="AI168" s="6">
        <v>0.18170125946819743</v>
      </c>
    </row>
    <row r="169" spans="1:35" x14ac:dyDescent="0.25">
      <c r="A169">
        <v>159</v>
      </c>
      <c r="B169">
        <f>1</f>
        <v>1</v>
      </c>
      <c r="C169">
        <v>0.26023503051653329</v>
      </c>
      <c r="D169">
        <v>0.29953795104695491</v>
      </c>
      <c r="E169">
        <v>0.90243675437353177</v>
      </c>
      <c r="F169">
        <v>13.180446144566467</v>
      </c>
      <c r="H169" s="6">
        <v>134</v>
      </c>
      <c r="I169" s="6">
        <v>11.694334136855625</v>
      </c>
      <c r="J169" s="6">
        <v>-0.4979703738224952</v>
      </c>
      <c r="R169">
        <f>tblData3[[#This Row],[i]]</f>
        <v>159</v>
      </c>
      <c r="S169" cm="1">
        <f t="array" ref="S169">SUMPRODUCT(tblData3[[#This Row],[x0]:[x3]],TRANSPOSE($I$26:$I$29))</f>
        <v>8.4101680103995236</v>
      </c>
      <c r="T169">
        <f>tblData3[[#This Row],[y]]-Table1[[#This Row],[y_hat]]</f>
        <v>4.7702781341669436</v>
      </c>
      <c r="U169">
        <f>Table1[[#This Row],[u_hat]]^2</f>
        <v>22.755553477311256</v>
      </c>
      <c r="V169">
        <f>Table1[[#This Row],[u_hat_sq]]/SUM(Table1[u_hat_sq])*COUNT(Table1[u_hat_sq])</f>
        <v>8.783373332353575</v>
      </c>
      <c r="AG169" s="6">
        <v>134</v>
      </c>
      <c r="AH169" s="6">
        <v>0.48502193566575696</v>
      </c>
      <c r="AI169" s="6">
        <v>-0.38930672694136331</v>
      </c>
    </row>
    <row r="170" spans="1:35" x14ac:dyDescent="0.25">
      <c r="A170">
        <v>160</v>
      </c>
      <c r="B170">
        <f>1</f>
        <v>1</v>
      </c>
      <c r="C170">
        <v>0.75625800058069548</v>
      </c>
      <c r="D170">
        <v>0.50731104992208309</v>
      </c>
      <c r="E170">
        <v>0.72534602774022738</v>
      </c>
      <c r="F170">
        <v>9.5158744984960286</v>
      </c>
      <c r="H170" s="6">
        <v>135</v>
      </c>
      <c r="I170" s="6">
        <v>5.0234326020012059</v>
      </c>
      <c r="J170" s="6">
        <v>-0.12224943074435668</v>
      </c>
      <c r="R170">
        <f>tblData3[[#This Row],[i]]</f>
        <v>160</v>
      </c>
      <c r="S170" cm="1">
        <f t="array" ref="S170">SUMPRODUCT(tblData3[[#This Row],[x0]:[x3]],TRANSPOSE($I$26:$I$29))</f>
        <v>9.7808808440866333</v>
      </c>
      <c r="T170">
        <f>tblData3[[#This Row],[y]]-Table1[[#This Row],[y_hat]]</f>
        <v>-0.26500634559060465</v>
      </c>
      <c r="U170">
        <f>Table1[[#This Row],[u_hat]]^2</f>
        <v>7.0228363203286986E-2</v>
      </c>
      <c r="V170">
        <f>Table1[[#This Row],[u_hat_sq]]/SUM(Table1[u_hat_sq])*COUNT(Table1[u_hat_sq])</f>
        <v>2.7107313964023019E-2</v>
      </c>
      <c r="AG170" s="6">
        <v>135</v>
      </c>
      <c r="AH170" s="6">
        <v>1.1960005802900899</v>
      </c>
      <c r="AI170" s="6">
        <v>-1.1902320174181611</v>
      </c>
    </row>
    <row r="171" spans="1:35" x14ac:dyDescent="0.25">
      <c r="A171">
        <v>161</v>
      </c>
      <c r="B171">
        <f>1</f>
        <v>1</v>
      </c>
      <c r="C171">
        <v>0.19763690824720881</v>
      </c>
      <c r="D171">
        <v>0.14076407471544428</v>
      </c>
      <c r="E171">
        <v>0.80917535376260219</v>
      </c>
      <c r="F171">
        <v>6.702612285463565</v>
      </c>
      <c r="H171" s="6">
        <v>136</v>
      </c>
      <c r="I171" s="6">
        <v>10.299247399671493</v>
      </c>
      <c r="J171" s="6">
        <v>2.5706166363487064</v>
      </c>
      <c r="R171">
        <f>tblData3[[#This Row],[i]]</f>
        <v>161</v>
      </c>
      <c r="S171" cm="1">
        <f t="array" ref="S171">SUMPRODUCT(tblData3[[#This Row],[x0]:[x3]],TRANSPOSE($I$26:$I$29))</f>
        <v>7.1704403177510407</v>
      </c>
      <c r="T171">
        <f>tblData3[[#This Row],[y]]-Table1[[#This Row],[y_hat]]</f>
        <v>-0.46782803228747571</v>
      </c>
      <c r="U171">
        <f>Table1[[#This Row],[u_hat]]^2</f>
        <v>0.21886306779397141</v>
      </c>
      <c r="V171">
        <f>Table1[[#This Row],[u_hat_sq]]/SUM(Table1[u_hat_sq])*COUNT(Table1[u_hat_sq])</f>
        <v>8.4478544326130015E-2</v>
      </c>
      <c r="AG171" s="6">
        <v>136</v>
      </c>
      <c r="AH171" s="6">
        <v>1.0697977571602582</v>
      </c>
      <c r="AI171" s="6">
        <v>1.4808387244989383</v>
      </c>
    </row>
    <row r="172" spans="1:35" x14ac:dyDescent="0.25">
      <c r="A172">
        <v>162</v>
      </c>
      <c r="B172">
        <f>1</f>
        <v>1</v>
      </c>
      <c r="C172">
        <v>0.51163535410125727</v>
      </c>
      <c r="D172">
        <v>0.6232289755741327</v>
      </c>
      <c r="E172">
        <v>0.72976027674968758</v>
      </c>
      <c r="F172">
        <v>9.317279663732208</v>
      </c>
      <c r="H172" s="6">
        <v>137</v>
      </c>
      <c r="I172" s="6">
        <v>5.2620508235432046</v>
      </c>
      <c r="J172" s="6">
        <v>-0.22591424055003984</v>
      </c>
      <c r="R172">
        <f>tblData3[[#This Row],[i]]</f>
        <v>162</v>
      </c>
      <c r="S172" cm="1">
        <f t="array" ref="S172">SUMPRODUCT(tblData3[[#This Row],[x0]:[x3]],TRANSPOSE($I$26:$I$29))</f>
        <v>9.4571947577985984</v>
      </c>
      <c r="T172">
        <f>tblData3[[#This Row],[y]]-Table1[[#This Row],[y_hat]]</f>
        <v>-0.13991509406639047</v>
      </c>
      <c r="U172">
        <f>Table1[[#This Row],[u_hat]]^2</f>
        <v>1.9576233547606892E-2</v>
      </c>
      <c r="V172">
        <f>Table1[[#This Row],[u_hat_sq]]/SUM(Table1[u_hat_sq])*COUNT(Table1[u_hat_sq])</f>
        <v>7.556193606163714E-3</v>
      </c>
      <c r="AG172" s="6">
        <v>137</v>
      </c>
      <c r="AH172" s="6">
        <v>0.97163676826131595</v>
      </c>
      <c r="AI172" s="6">
        <v>-0.95193699830911283</v>
      </c>
    </row>
    <row r="173" spans="1:35" x14ac:dyDescent="0.25">
      <c r="A173">
        <v>163</v>
      </c>
      <c r="B173">
        <f>1</f>
        <v>1</v>
      </c>
      <c r="C173">
        <v>0.83291120694926435</v>
      </c>
      <c r="D173">
        <v>6.5320231337586243E-2</v>
      </c>
      <c r="E173">
        <v>0.32451401965297122</v>
      </c>
      <c r="F173">
        <v>5.555182506469496</v>
      </c>
      <c r="H173" s="6">
        <v>138</v>
      </c>
      <c r="I173" s="6">
        <v>6.779150633662395</v>
      </c>
      <c r="J173" s="6">
        <v>1.3094932012739715</v>
      </c>
      <c r="R173">
        <f>tblData3[[#This Row],[i]]</f>
        <v>163</v>
      </c>
      <c r="S173" cm="1">
        <f t="array" ref="S173">SUMPRODUCT(tblData3[[#This Row],[x0]:[x3]],TRANSPOSE($I$26:$I$29))</f>
        <v>6.3830806642138018</v>
      </c>
      <c r="T173">
        <f>tblData3[[#This Row],[y]]-Table1[[#This Row],[y_hat]]</f>
        <v>-0.82789815774430586</v>
      </c>
      <c r="U173">
        <f>Table1[[#This Row],[u_hat]]^2</f>
        <v>0.68541535959641553</v>
      </c>
      <c r="V173">
        <f>Table1[[#This Row],[u_hat_sq]]/SUM(Table1[u_hat_sq])*COUNT(Table1[u_hat_sq])</f>
        <v>0.26456218685549776</v>
      </c>
      <c r="AG173" s="6">
        <v>138</v>
      </c>
      <c r="AH173" s="6">
        <v>1.5575779612780813</v>
      </c>
      <c r="AI173" s="6">
        <v>-0.89569616735437707</v>
      </c>
    </row>
    <row r="174" spans="1:35" x14ac:dyDescent="0.25">
      <c r="A174">
        <v>164</v>
      </c>
      <c r="B174">
        <f>1</f>
        <v>1</v>
      </c>
      <c r="C174">
        <v>0.18034474053948013</v>
      </c>
      <c r="D174">
        <v>0.14232098080962852</v>
      </c>
      <c r="E174">
        <v>0.20963464174566027</v>
      </c>
      <c r="F174">
        <v>3.5392727251232401</v>
      </c>
      <c r="H174" s="6">
        <v>139</v>
      </c>
      <c r="I174" s="6">
        <v>12.253144045074425</v>
      </c>
      <c r="J174" s="6">
        <v>0.92794780272371469</v>
      </c>
      <c r="R174">
        <f>tblData3[[#This Row],[i]]</f>
        <v>164</v>
      </c>
      <c r="S174" cm="1">
        <f t="array" ref="S174">SUMPRODUCT(tblData3[[#This Row],[x0]:[x3]],TRANSPOSE($I$26:$I$29))</f>
        <v>4.0407674720245357</v>
      </c>
      <c r="T174">
        <f>tblData3[[#This Row],[y]]-Table1[[#This Row],[y_hat]]</f>
        <v>-0.50149474690129558</v>
      </c>
      <c r="U174">
        <f>Table1[[#This Row],[u_hat]]^2</f>
        <v>0.25149698116959451</v>
      </c>
      <c r="V174">
        <f>Table1[[#This Row],[u_hat_sq]]/SUM(Table1[u_hat_sq])*COUNT(Table1[u_hat_sq])</f>
        <v>9.7074847235640818E-2</v>
      </c>
      <c r="AG174" s="6">
        <v>139</v>
      </c>
      <c r="AH174" s="6">
        <v>2.3104196896866547E-2</v>
      </c>
      <c r="AI174" s="6">
        <v>0.30926520446302641</v>
      </c>
    </row>
    <row r="175" spans="1:35" x14ac:dyDescent="0.25">
      <c r="A175">
        <v>165</v>
      </c>
      <c r="B175">
        <f>1</f>
        <v>1</v>
      </c>
      <c r="C175">
        <v>0.4560556570295824</v>
      </c>
      <c r="D175">
        <v>0.84664476561944257</v>
      </c>
      <c r="E175">
        <v>0.62977479944892734</v>
      </c>
      <c r="F175">
        <v>10.922558140651898</v>
      </c>
      <c r="H175" s="6">
        <v>140</v>
      </c>
      <c r="I175" s="6">
        <v>7.3117874210496412</v>
      </c>
      <c r="J175" s="6">
        <v>-0.79140950480705463</v>
      </c>
      <c r="R175">
        <f>tblData3[[#This Row],[i]]</f>
        <v>165</v>
      </c>
      <c r="S175" cm="1">
        <f t="array" ref="S175">SUMPRODUCT(tblData3[[#This Row],[x0]:[x3]],TRANSPOSE($I$26:$I$29))</f>
        <v>9.5671412661554811</v>
      </c>
      <c r="T175">
        <f>tblData3[[#This Row],[y]]-Table1[[#This Row],[y_hat]]</f>
        <v>1.3554168744964166</v>
      </c>
      <c r="U175">
        <f>Table1[[#This Row],[u_hat]]^2</f>
        <v>1.8371549036696346</v>
      </c>
      <c r="V175">
        <f>Table1[[#This Row],[u_hat_sq]]/SUM(Table1[u_hat_sq])*COUNT(Table1[u_hat_sq])</f>
        <v>0.70911996952231948</v>
      </c>
      <c r="AG175" s="6">
        <v>140</v>
      </c>
      <c r="AH175" s="6">
        <v>1.226494968867893</v>
      </c>
      <c r="AI175" s="6">
        <v>-0.98473941327905301</v>
      </c>
    </row>
    <row r="176" spans="1:35" x14ac:dyDescent="0.25">
      <c r="A176">
        <v>166</v>
      </c>
      <c r="B176">
        <f>1</f>
        <v>1</v>
      </c>
      <c r="C176">
        <v>2.6023329353360714E-3</v>
      </c>
      <c r="D176">
        <v>0.44201737042921541</v>
      </c>
      <c r="E176">
        <v>0.66603788364635075</v>
      </c>
      <c r="F176">
        <v>5.886660520530711</v>
      </c>
      <c r="H176" s="6">
        <v>141</v>
      </c>
      <c r="I176" s="6">
        <v>6.0151511821211558</v>
      </c>
      <c r="J176" s="6">
        <v>0.6707199427465671</v>
      </c>
      <c r="R176">
        <f>tblData3[[#This Row],[i]]</f>
        <v>166</v>
      </c>
      <c r="S176" cm="1">
        <f t="array" ref="S176">SUMPRODUCT(tblData3[[#This Row],[x0]:[x3]],TRANSPOSE($I$26:$I$29))</f>
        <v>6.9030358478190017</v>
      </c>
      <c r="T176">
        <f>tblData3[[#This Row],[y]]-Table1[[#This Row],[y_hat]]</f>
        <v>-1.0163753272882907</v>
      </c>
      <c r="U176">
        <f>Table1[[#This Row],[u_hat]]^2</f>
        <v>1.03301880592038</v>
      </c>
      <c r="V176">
        <f>Table1[[#This Row],[u_hat_sq]]/SUM(Table1[u_hat_sq])*COUNT(Table1[u_hat_sq])</f>
        <v>0.3987329880060948</v>
      </c>
      <c r="AG176" s="6">
        <v>141</v>
      </c>
      <c r="AH176" s="6">
        <v>1.2967590643350688</v>
      </c>
      <c r="AI176" s="6">
        <v>-1.1231164249616061</v>
      </c>
    </row>
    <row r="177" spans="1:35" x14ac:dyDescent="0.25">
      <c r="A177">
        <v>167</v>
      </c>
      <c r="B177">
        <f>1</f>
        <v>1</v>
      </c>
      <c r="C177">
        <v>0.39915252256027733</v>
      </c>
      <c r="D177">
        <v>2.7557807410601987E-3</v>
      </c>
      <c r="E177">
        <v>0.80329680715626972</v>
      </c>
      <c r="F177">
        <v>9.5361024053237458</v>
      </c>
      <c r="H177" s="6">
        <v>142</v>
      </c>
      <c r="I177" s="6">
        <v>9.0294194671115537</v>
      </c>
      <c r="J177" s="6">
        <v>-0.88116246148063304</v>
      </c>
      <c r="R177">
        <f>tblData3[[#This Row],[i]]</f>
        <v>167</v>
      </c>
      <c r="S177" cm="1">
        <f t="array" ref="S177">SUMPRODUCT(tblData3[[#This Row],[x0]:[x3]],TRANSPOSE($I$26:$I$29))</f>
        <v>7.2739958422107405</v>
      </c>
      <c r="T177">
        <f>tblData3[[#This Row],[y]]-Table1[[#This Row],[y_hat]]</f>
        <v>2.2621065631130053</v>
      </c>
      <c r="U177">
        <f>Table1[[#This Row],[u_hat]]^2</f>
        <v>5.1171261028789328</v>
      </c>
      <c r="V177">
        <f>Table1[[#This Row],[u_hat_sq]]/SUM(Table1[u_hat_sq])*COUNT(Table1[u_hat_sq])</f>
        <v>1.9751498901193882</v>
      </c>
      <c r="AG177" s="6">
        <v>142</v>
      </c>
      <c r="AH177" s="6">
        <v>1.2063213930993602</v>
      </c>
      <c r="AI177" s="6">
        <v>-0.90662196496325032</v>
      </c>
    </row>
    <row r="178" spans="1:35" x14ac:dyDescent="0.25">
      <c r="A178">
        <v>168</v>
      </c>
      <c r="B178">
        <f>1</f>
        <v>1</v>
      </c>
      <c r="C178">
        <v>0.6647782410257862</v>
      </c>
      <c r="D178">
        <v>8.4952527485006923E-2</v>
      </c>
      <c r="E178">
        <v>0.19255811101680875</v>
      </c>
      <c r="F178">
        <v>11.91256925350234</v>
      </c>
      <c r="H178" s="6">
        <v>143</v>
      </c>
      <c r="I178" s="6">
        <v>8.3650676565117088</v>
      </c>
      <c r="J178" s="6">
        <v>0.64455302797974667</v>
      </c>
      <c r="R178">
        <f>tblData3[[#This Row],[i]]</f>
        <v>168</v>
      </c>
      <c r="S178" cm="1">
        <f t="array" ref="S178">SUMPRODUCT(tblData3[[#This Row],[x0]:[x3]],TRANSPOSE($I$26:$I$29))</f>
        <v>5.2527512883553822</v>
      </c>
      <c r="T178">
        <f>tblData3[[#This Row],[y]]-Table1[[#This Row],[y_hat]]</f>
        <v>6.6598179651469582</v>
      </c>
      <c r="U178">
        <f>Table1[[#This Row],[u_hat]]^2</f>
        <v>44.353175328894174</v>
      </c>
      <c r="V178">
        <f>Table1[[#This Row],[u_hat_sq]]/SUM(Table1[u_hat_sq])*COUNT(Table1[u_hat_sq])</f>
        <v>17.119798812076283</v>
      </c>
      <c r="AG178" s="6">
        <v>143</v>
      </c>
      <c r="AH178" s="6">
        <v>0.4716467374387891</v>
      </c>
      <c r="AI178" s="6">
        <v>-0.31128851062310681</v>
      </c>
    </row>
    <row r="179" spans="1:35" x14ac:dyDescent="0.25">
      <c r="A179">
        <v>169</v>
      </c>
      <c r="B179">
        <f>1</f>
        <v>1</v>
      </c>
      <c r="C179">
        <v>0.30733779894302782</v>
      </c>
      <c r="D179">
        <v>0.90014804276635552</v>
      </c>
      <c r="E179">
        <v>0.34226910271818933</v>
      </c>
      <c r="F179">
        <v>6.7275261413173224</v>
      </c>
      <c r="H179" s="6">
        <v>144</v>
      </c>
      <c r="I179" s="6">
        <v>8.0703508029595756</v>
      </c>
      <c r="J179" s="6">
        <v>-0.50089694740025603</v>
      </c>
      <c r="R179">
        <f>tblData3[[#This Row],[i]]</f>
        <v>169</v>
      </c>
      <c r="S179" cm="1">
        <f t="array" ref="S179">SUMPRODUCT(tblData3[[#This Row],[x0]:[x3]],TRANSPOSE($I$26:$I$29))</f>
        <v>7.818347090378829</v>
      </c>
      <c r="T179">
        <f>tblData3[[#This Row],[y]]-Table1[[#This Row],[y_hat]]</f>
        <v>-1.0908209490615066</v>
      </c>
      <c r="U179">
        <f>Table1[[#This Row],[u_hat]]^2</f>
        <v>1.189890342911446</v>
      </c>
      <c r="V179">
        <f>Table1[[#This Row],[u_hat_sq]]/SUM(Table1[u_hat_sq])*COUNT(Table1[u_hat_sq])</f>
        <v>0.45928353783062281</v>
      </c>
      <c r="AG179" s="6">
        <v>144</v>
      </c>
      <c r="AH179" s="6">
        <v>1.3613742217065696</v>
      </c>
      <c r="AI179" s="6">
        <v>-1.2645306698450862</v>
      </c>
    </row>
    <row r="180" spans="1:35" x14ac:dyDescent="0.25">
      <c r="A180">
        <v>170</v>
      </c>
      <c r="B180">
        <f>1</f>
        <v>1</v>
      </c>
      <c r="C180">
        <v>0.11759911033969872</v>
      </c>
      <c r="D180">
        <v>0.29165941191712741</v>
      </c>
      <c r="E180">
        <v>0.63237390678087479</v>
      </c>
      <c r="F180">
        <v>5.172645801699514</v>
      </c>
      <c r="H180" s="6">
        <v>145</v>
      </c>
      <c r="I180" s="6">
        <v>8.0961583712095919</v>
      </c>
      <c r="J180" s="6">
        <v>-0.95288035588521591</v>
      </c>
      <c r="R180">
        <f>tblData3[[#This Row],[i]]</f>
        <v>170</v>
      </c>
      <c r="S180" cm="1">
        <f t="array" ref="S180">SUMPRODUCT(tblData3[[#This Row],[x0]:[x3]],TRANSPOSE($I$26:$I$29))</f>
        <v>6.5510967302105687</v>
      </c>
      <c r="T180">
        <f>tblData3[[#This Row],[y]]-Table1[[#This Row],[y_hat]]</f>
        <v>-1.3784509285110547</v>
      </c>
      <c r="U180">
        <f>Table1[[#This Row],[u_hat]]^2</f>
        <v>1.9001269623129888</v>
      </c>
      <c r="V180">
        <f>Table1[[#This Row],[u_hat_sq]]/SUM(Table1[u_hat_sq])*COUNT(Table1[u_hat_sq])</f>
        <v>0.73342643612278802</v>
      </c>
      <c r="AG180" s="6">
        <v>145</v>
      </c>
      <c r="AH180" s="6">
        <v>1.3933736827879593</v>
      </c>
      <c r="AI180" s="6">
        <v>-1.0429038131250865</v>
      </c>
    </row>
    <row r="181" spans="1:35" x14ac:dyDescent="0.25">
      <c r="A181">
        <v>171</v>
      </c>
      <c r="B181">
        <f>1</f>
        <v>1</v>
      </c>
      <c r="C181">
        <v>0.13076313395400119</v>
      </c>
      <c r="D181">
        <v>0.61663797227249573</v>
      </c>
      <c r="E181">
        <v>0.92161142954587238</v>
      </c>
      <c r="F181">
        <v>14.483037875210048</v>
      </c>
      <c r="H181" s="6">
        <v>146</v>
      </c>
      <c r="I181" s="6">
        <v>10.413490165531005</v>
      </c>
      <c r="J181" s="6">
        <v>-1.3365972748445039</v>
      </c>
      <c r="R181">
        <f>tblData3[[#This Row],[i]]</f>
        <v>171</v>
      </c>
      <c r="S181" cm="1">
        <f t="array" ref="S181">SUMPRODUCT(tblData3[[#This Row],[x0]:[x3]],TRANSPOSE($I$26:$I$29))</f>
        <v>9.2370937504398594</v>
      </c>
      <c r="T181">
        <f>tblData3[[#This Row],[y]]-Table1[[#This Row],[y_hat]]</f>
        <v>5.2459441247701886</v>
      </c>
      <c r="U181">
        <f>Table1[[#This Row],[u_hat]]^2</f>
        <v>27.519929760210861</v>
      </c>
      <c r="V181">
        <f>Table1[[#This Row],[u_hat_sq]]/SUM(Table1[u_hat_sq])*COUNT(Table1[u_hat_sq])</f>
        <v>10.622365982224414</v>
      </c>
      <c r="AG181" s="6">
        <v>146</v>
      </c>
      <c r="AH181" s="6">
        <v>0.72120323173884249</v>
      </c>
      <c r="AI181" s="6">
        <v>-3.1638435022056877E-2</v>
      </c>
    </row>
    <row r="182" spans="1:35" x14ac:dyDescent="0.25">
      <c r="A182">
        <v>172</v>
      </c>
      <c r="B182">
        <f>1</f>
        <v>1</v>
      </c>
      <c r="C182">
        <v>0.51290340254952205</v>
      </c>
      <c r="D182">
        <v>0.65438844229665094</v>
      </c>
      <c r="E182">
        <v>0.98880181069977491</v>
      </c>
      <c r="F182">
        <v>9.841121890614037</v>
      </c>
      <c r="H182" s="6">
        <v>147</v>
      </c>
      <c r="I182" s="6">
        <v>11.732665889796607</v>
      </c>
      <c r="J182" s="6">
        <v>-0.49894691938351698</v>
      </c>
      <c r="R182">
        <f>tblData3[[#This Row],[i]]</f>
        <v>172</v>
      </c>
      <c r="S182" cm="1">
        <f t="array" ref="S182">SUMPRODUCT(tblData3[[#This Row],[x0]:[x3]],TRANSPOSE($I$26:$I$29))</f>
        <v>10.903635612690984</v>
      </c>
      <c r="T182">
        <f>tblData3[[#This Row],[y]]-Table1[[#This Row],[y_hat]]</f>
        <v>-1.0625137220769467</v>
      </c>
      <c r="U182">
        <f>Table1[[#This Row],[u_hat]]^2</f>
        <v>1.1289354096018072</v>
      </c>
      <c r="V182">
        <f>Table1[[#This Row],[u_hat_sq]]/SUM(Table1[u_hat_sq])*COUNT(Table1[u_hat_sq])</f>
        <v>0.43575565764783186</v>
      </c>
      <c r="AG182" s="6">
        <v>147</v>
      </c>
      <c r="AH182" s="6">
        <v>0.67603610431862282</v>
      </c>
      <c r="AI182" s="6">
        <v>-0.57994512258795972</v>
      </c>
    </row>
    <row r="183" spans="1:35" x14ac:dyDescent="0.25">
      <c r="A183">
        <v>173</v>
      </c>
      <c r="B183">
        <f>1</f>
        <v>1</v>
      </c>
      <c r="C183">
        <v>6.514328902932609E-2</v>
      </c>
      <c r="D183">
        <v>0.46105704010002058</v>
      </c>
      <c r="E183">
        <v>0.26635212478774661</v>
      </c>
      <c r="F183">
        <v>3.9428250695310991</v>
      </c>
      <c r="H183" s="6">
        <v>148</v>
      </c>
      <c r="I183" s="6">
        <v>3.8386417191086144</v>
      </c>
      <c r="J183" s="6">
        <v>-1.4043203292532516</v>
      </c>
      <c r="R183">
        <f>tblData3[[#This Row],[i]]</f>
        <v>173</v>
      </c>
      <c r="S183" cm="1">
        <f t="array" ref="S183">SUMPRODUCT(tblData3[[#This Row],[x0]:[x3]],TRANSPOSE($I$26:$I$29))</f>
        <v>5.1108010136770492</v>
      </c>
      <c r="T183">
        <f>tblData3[[#This Row],[y]]-Table1[[#This Row],[y_hat]]</f>
        <v>-1.1679759441459501</v>
      </c>
      <c r="U183">
        <f>Table1[[#This Row],[u_hat]]^2</f>
        <v>1.3641678061036235</v>
      </c>
      <c r="V183">
        <f>Table1[[#This Row],[u_hat_sq]]/SUM(Table1[u_hat_sq])*COUNT(Table1[u_hat_sq])</f>
        <v>0.52655256840633058</v>
      </c>
      <c r="AG183" s="6">
        <v>148</v>
      </c>
      <c r="AH183" s="6">
        <v>1.823374068512694</v>
      </c>
      <c r="AI183" s="6">
        <v>-1.0621608783436267</v>
      </c>
    </row>
    <row r="184" spans="1:35" x14ac:dyDescent="0.25">
      <c r="A184">
        <v>174</v>
      </c>
      <c r="B184">
        <f>1</f>
        <v>1</v>
      </c>
      <c r="C184">
        <v>0.39947516741828937</v>
      </c>
      <c r="D184">
        <v>0.10756605665598207</v>
      </c>
      <c r="E184">
        <v>6.4486357662667415E-2</v>
      </c>
      <c r="F184">
        <v>3.1838156036360532</v>
      </c>
      <c r="H184" s="6">
        <v>149</v>
      </c>
      <c r="I184" s="6">
        <v>6.8361314557986494</v>
      </c>
      <c r="J184" s="6">
        <v>-1.2277572195154507</v>
      </c>
      <c r="R184">
        <f>tblData3[[#This Row],[i]]</f>
        <v>174</v>
      </c>
      <c r="S184" cm="1">
        <f t="array" ref="S184">SUMPRODUCT(tblData3[[#This Row],[x0]:[x3]],TRANSPOSE($I$26:$I$29))</f>
        <v>3.8512807435552423</v>
      </c>
      <c r="T184">
        <f>tblData3[[#This Row],[y]]-Table1[[#This Row],[y_hat]]</f>
        <v>-0.6674651399191891</v>
      </c>
      <c r="U184">
        <f>Table1[[#This Row],[u_hat]]^2</f>
        <v>0.44550971300734266</v>
      </c>
      <c r="V184">
        <f>Table1[[#This Row],[u_hat_sq]]/SUM(Table1[u_hat_sq])*COUNT(Table1[u_hat_sq])</f>
        <v>0.17196145707617164</v>
      </c>
      <c r="AG184" s="6">
        <v>149</v>
      </c>
      <c r="AH184" s="6">
        <v>0.59216027267494675</v>
      </c>
      <c r="AI184" s="6">
        <v>-1.0326491745926591E-2</v>
      </c>
    </row>
    <row r="185" spans="1:35" x14ac:dyDescent="0.25">
      <c r="A185">
        <v>175</v>
      </c>
      <c r="B185">
        <f>1</f>
        <v>1</v>
      </c>
      <c r="C185">
        <v>0.48230286790099053</v>
      </c>
      <c r="D185">
        <v>0.13519048150840962</v>
      </c>
      <c r="E185">
        <v>0.48174930607634248</v>
      </c>
      <c r="F185">
        <v>5.19512014264307</v>
      </c>
      <c r="H185" s="6">
        <v>150</v>
      </c>
      <c r="I185" s="6">
        <v>7.0403953709600362</v>
      </c>
      <c r="J185" s="6">
        <v>0.66198723562057804</v>
      </c>
      <c r="R185">
        <f>tblData3[[#This Row],[i]]</f>
        <v>175</v>
      </c>
      <c r="S185" cm="1">
        <f t="array" ref="S185">SUMPRODUCT(tblData3[[#This Row],[x0]:[x3]],TRANSPOSE($I$26:$I$29))</f>
        <v>6.3516073118345613</v>
      </c>
      <c r="T185">
        <f>tblData3[[#This Row],[y]]-Table1[[#This Row],[y_hat]]</f>
        <v>-1.1564871691914913</v>
      </c>
      <c r="U185">
        <f>Table1[[#This Row],[u_hat]]^2</f>
        <v>1.337462572504549</v>
      </c>
      <c r="V185">
        <f>Table1[[#This Row],[u_hat_sq]]/SUM(Table1[u_hat_sq])*COUNT(Table1[u_hat_sq])</f>
        <v>0.51624466546464842</v>
      </c>
      <c r="AG185" s="6">
        <v>150</v>
      </c>
      <c r="AH185" s="6">
        <v>0.36609909539812108</v>
      </c>
      <c r="AI185" s="6">
        <v>-0.19694864038560553</v>
      </c>
    </row>
    <row r="186" spans="1:35" x14ac:dyDescent="0.25">
      <c r="A186">
        <v>176</v>
      </c>
      <c r="B186">
        <f>1</f>
        <v>1</v>
      </c>
      <c r="C186">
        <v>0.34063019761684887</v>
      </c>
      <c r="D186">
        <v>0.58408807078608549</v>
      </c>
      <c r="E186">
        <v>0.54482644248479961</v>
      </c>
      <c r="F186">
        <v>6.5585091832599902</v>
      </c>
      <c r="H186" s="6">
        <v>151</v>
      </c>
      <c r="I186" s="6">
        <v>8.8234513258950713</v>
      </c>
      <c r="J186" s="6">
        <v>0.59936755191012381</v>
      </c>
      <c r="R186">
        <f>tblData3[[#This Row],[i]]</f>
        <v>176</v>
      </c>
      <c r="S186" cm="1">
        <f t="array" ref="S186">SUMPRODUCT(tblData3[[#This Row],[x0]:[x3]],TRANSPOSE($I$26:$I$29))</f>
        <v>7.8361335562434462</v>
      </c>
      <c r="T186">
        <f>tblData3[[#This Row],[y]]-Table1[[#This Row],[y_hat]]</f>
        <v>-1.277624372983456</v>
      </c>
      <c r="U186">
        <f>Table1[[#This Row],[u_hat]]^2</f>
        <v>1.6323240384413691</v>
      </c>
      <c r="V186">
        <f>Table1[[#This Row],[u_hat_sq]]/SUM(Table1[u_hat_sq])*COUNT(Table1[u_hat_sq])</f>
        <v>0.63005768870007184</v>
      </c>
      <c r="AG186" s="6">
        <v>151</v>
      </c>
      <c r="AH186" s="6">
        <v>0.71816694812191362</v>
      </c>
      <c r="AI186" s="6">
        <v>-0.57950401105751903</v>
      </c>
    </row>
    <row r="187" spans="1:35" x14ac:dyDescent="0.25">
      <c r="A187">
        <v>177</v>
      </c>
      <c r="B187">
        <f>1</f>
        <v>1</v>
      </c>
      <c r="C187">
        <v>0.97668293725440158</v>
      </c>
      <c r="D187">
        <v>0.94006541292259982</v>
      </c>
      <c r="E187">
        <v>0.608133599759488</v>
      </c>
      <c r="F187">
        <v>10.225527222187338</v>
      </c>
      <c r="H187" s="6">
        <v>152</v>
      </c>
      <c r="I187" s="6">
        <v>5.6068510614340603</v>
      </c>
      <c r="J187" s="6">
        <v>2.1640193037420952</v>
      </c>
      <c r="R187">
        <f>tblData3[[#This Row],[i]]</f>
        <v>177</v>
      </c>
      <c r="S187" cm="1">
        <f t="array" ref="S187">SUMPRODUCT(tblData3[[#This Row],[x0]:[x3]],TRANSPOSE($I$26:$I$29))</f>
        <v>11.405589920508932</v>
      </c>
      <c r="T187">
        <f>tblData3[[#This Row],[y]]-Table1[[#This Row],[y_hat]]</f>
        <v>-1.1800626983215938</v>
      </c>
      <c r="U187">
        <f>Table1[[#This Row],[u_hat]]^2</f>
        <v>1.3925479719700409</v>
      </c>
      <c r="V187">
        <f>Table1[[#This Row],[u_hat_sq]]/SUM(Table1[u_hat_sq])*COUNT(Table1[u_hat_sq])</f>
        <v>0.53750697530693192</v>
      </c>
      <c r="AG187" s="6">
        <v>152</v>
      </c>
      <c r="AH187" s="6">
        <v>1.1551245130389753</v>
      </c>
      <c r="AI187" s="6">
        <v>0.65244996366233887</v>
      </c>
    </row>
    <row r="188" spans="1:35" x14ac:dyDescent="0.25">
      <c r="A188">
        <v>178</v>
      </c>
      <c r="B188">
        <f>1</f>
        <v>1</v>
      </c>
      <c r="C188">
        <v>0.607372649195555</v>
      </c>
      <c r="D188">
        <v>0.19601893131946946</v>
      </c>
      <c r="E188">
        <v>0.10811919960098104</v>
      </c>
      <c r="F188">
        <v>3.7557942619243025</v>
      </c>
      <c r="H188" s="6">
        <v>153</v>
      </c>
      <c r="I188" s="6">
        <v>6.9892969852657858</v>
      </c>
      <c r="J188" s="6">
        <v>-0.58231646034043116</v>
      </c>
      <c r="R188">
        <f>tblData3[[#This Row],[i]]</f>
        <v>178</v>
      </c>
      <c r="S188" cm="1">
        <f t="array" ref="S188">SUMPRODUCT(tblData3[[#This Row],[x0]:[x3]],TRANSPOSE($I$26:$I$29))</f>
        <v>5.0364280418325009</v>
      </c>
      <c r="T188">
        <f>tblData3[[#This Row],[y]]-Table1[[#This Row],[y_hat]]</f>
        <v>-1.2806337799081984</v>
      </c>
      <c r="U188">
        <f>Table1[[#This Row],[u_hat]]^2</f>
        <v>1.6400228782419599</v>
      </c>
      <c r="V188">
        <f>Table1[[#This Row],[u_hat_sq]]/SUM(Table1[u_hat_sq])*COUNT(Table1[u_hat_sq])</f>
        <v>0.6330293494097089</v>
      </c>
      <c r="AG188" s="6">
        <v>153</v>
      </c>
      <c r="AH188" s="6">
        <v>1.3949943387539681</v>
      </c>
      <c r="AI188" s="6">
        <v>-1.2641086772300647</v>
      </c>
    </row>
    <row r="189" spans="1:35" x14ac:dyDescent="0.25">
      <c r="A189">
        <v>179</v>
      </c>
      <c r="B189">
        <f>1</f>
        <v>1</v>
      </c>
      <c r="C189">
        <v>0.23439685152554679</v>
      </c>
      <c r="D189">
        <v>1.8625241666132442E-2</v>
      </c>
      <c r="E189">
        <v>0.25968545793706588</v>
      </c>
      <c r="F189">
        <v>4.6170124503361931</v>
      </c>
      <c r="H189" s="6">
        <v>154</v>
      </c>
      <c r="I189" s="6">
        <v>5.8499119509798412</v>
      </c>
      <c r="J189" s="6">
        <v>-1.2462518463973922</v>
      </c>
      <c r="R189">
        <f>tblData3[[#This Row],[i]]</f>
        <v>179</v>
      </c>
      <c r="S189" cm="1">
        <f t="array" ref="S189">SUMPRODUCT(tblData3[[#This Row],[x0]:[x3]],TRANSPOSE($I$26:$I$29))</f>
        <v>4.02490767204924</v>
      </c>
      <c r="T189">
        <f>tblData3[[#This Row],[y]]-Table1[[#This Row],[y_hat]]</f>
        <v>0.59210477828695307</v>
      </c>
      <c r="U189">
        <f>Table1[[#This Row],[u_hat]]^2</f>
        <v>0.35058806847024188</v>
      </c>
      <c r="V189">
        <f>Table1[[#This Row],[u_hat_sq]]/SUM(Table1[u_hat_sq])*COUNT(Table1[u_hat_sq])</f>
        <v>0.13532282984517061</v>
      </c>
      <c r="AG189" s="6">
        <v>154</v>
      </c>
      <c r="AH189" s="6">
        <v>1.4631502182941942</v>
      </c>
      <c r="AI189" s="6">
        <v>-0.86365521330594286</v>
      </c>
    </row>
    <row r="190" spans="1:35" x14ac:dyDescent="0.25">
      <c r="A190">
        <v>180</v>
      </c>
      <c r="B190">
        <f>1</f>
        <v>1</v>
      </c>
      <c r="C190">
        <v>0.97251637237860622</v>
      </c>
      <c r="D190">
        <v>0.49061501983563249</v>
      </c>
      <c r="E190">
        <v>4.1969842633600485E-2</v>
      </c>
      <c r="F190">
        <v>7.0288226066006745</v>
      </c>
      <c r="H190" s="6">
        <v>155</v>
      </c>
      <c r="I190" s="6">
        <v>10.614072336828073</v>
      </c>
      <c r="J190" s="6">
        <v>0.79102423040108505</v>
      </c>
      <c r="R190">
        <f>tblData3[[#This Row],[i]]</f>
        <v>180</v>
      </c>
      <c r="S190" cm="1">
        <f t="array" ref="S190">SUMPRODUCT(tblData3[[#This Row],[x0]:[x3]],TRANSPOSE($I$26:$I$29))</f>
        <v>6.8804617773593932</v>
      </c>
      <c r="T190">
        <f>tblData3[[#This Row],[y]]-Table1[[#This Row],[y_hat]]</f>
        <v>0.14836082924128124</v>
      </c>
      <c r="U190">
        <f>Table1[[#This Row],[u_hat]]^2</f>
        <v>2.2010935653160611E-2</v>
      </c>
      <c r="V190">
        <f>Table1[[#This Row],[u_hat_sq]]/SUM(Table1[u_hat_sq])*COUNT(Table1[u_hat_sq])</f>
        <v>8.4959596974375547E-3</v>
      </c>
      <c r="AG190" s="6">
        <v>155</v>
      </c>
      <c r="AH190" s="6">
        <v>0.75511533317811441</v>
      </c>
      <c r="AI190" s="6">
        <v>-0.51359510343696424</v>
      </c>
    </row>
    <row r="191" spans="1:35" x14ac:dyDescent="0.25">
      <c r="A191">
        <v>181</v>
      </c>
      <c r="B191">
        <f>1</f>
        <v>1</v>
      </c>
      <c r="C191">
        <v>0.83200344370185719</v>
      </c>
      <c r="D191">
        <v>0.35378823455955144</v>
      </c>
      <c r="E191">
        <v>0.93651751908397973</v>
      </c>
      <c r="F191">
        <v>9.7370444460243064</v>
      </c>
      <c r="H191" s="6">
        <v>156</v>
      </c>
      <c r="I191" s="6">
        <v>4.1275780909263569</v>
      </c>
      <c r="J191" s="6">
        <v>-1.0432335527421079</v>
      </c>
      <c r="R191">
        <f>tblData3[[#This Row],[i]]</f>
        <v>181</v>
      </c>
      <c r="S191" cm="1">
        <f t="array" ref="S191">SUMPRODUCT(tblData3[[#This Row],[x0]:[x3]],TRANSPOSE($I$26:$I$29))</f>
        <v>10.554184911148653</v>
      </c>
      <c r="T191">
        <f>tblData3[[#This Row],[y]]-Table1[[#This Row],[y_hat]]</f>
        <v>-0.81714046512434635</v>
      </c>
      <c r="U191">
        <f>Table1[[#This Row],[u_hat]]^2</f>
        <v>0.66771853974363304</v>
      </c>
      <c r="V191">
        <f>Table1[[#This Row],[u_hat_sq]]/SUM(Table1[u_hat_sq])*COUNT(Table1[u_hat_sq])</f>
        <v>0.25773142461025611</v>
      </c>
      <c r="AG191" s="6">
        <v>156</v>
      </c>
      <c r="AH191" s="6">
        <v>1.4505155141303891</v>
      </c>
      <c r="AI191" s="6">
        <v>-1.0304306515284973</v>
      </c>
    </row>
    <row r="192" spans="1:35" x14ac:dyDescent="0.25">
      <c r="A192">
        <v>182</v>
      </c>
      <c r="B192">
        <f>1</f>
        <v>1</v>
      </c>
      <c r="C192">
        <v>0.72183397473438882</v>
      </c>
      <c r="D192">
        <v>0.69178225718599951</v>
      </c>
      <c r="E192">
        <v>0.2802335689137907</v>
      </c>
      <c r="F192">
        <v>7.3112062721851254</v>
      </c>
      <c r="H192" s="6">
        <v>157</v>
      </c>
      <c r="I192" s="6">
        <v>7.179434158399232</v>
      </c>
      <c r="J192" s="6">
        <v>9.6351439521012772E-2</v>
      </c>
      <c r="R192">
        <f>tblData3[[#This Row],[i]]</f>
        <v>182</v>
      </c>
      <c r="S192" cm="1">
        <f t="array" ref="S192">SUMPRODUCT(tblData3[[#This Row],[x0]:[x3]],TRANSPOSE($I$26:$I$29))</f>
        <v>8.0438008849727609</v>
      </c>
      <c r="T192">
        <f>tblData3[[#This Row],[y]]-Table1[[#This Row],[y_hat]]</f>
        <v>-0.73259461278763549</v>
      </c>
      <c r="U192">
        <f>Table1[[#This Row],[u_hat]]^2</f>
        <v>0.53669486668546562</v>
      </c>
      <c r="V192">
        <f>Table1[[#This Row],[u_hat_sq]]/SUM(Table1[u_hat_sq])*COUNT(Table1[u_hat_sq])</f>
        <v>0.20715784322083516</v>
      </c>
      <c r="AG192" s="6">
        <v>157</v>
      </c>
      <c r="AH192" s="6">
        <v>0.15530278244192366</v>
      </c>
      <c r="AI192" s="6">
        <v>-0.15171942315990808</v>
      </c>
    </row>
    <row r="193" spans="1:35" x14ac:dyDescent="0.25">
      <c r="A193">
        <v>183</v>
      </c>
      <c r="B193">
        <f>1</f>
        <v>1</v>
      </c>
      <c r="C193">
        <v>0.1579859935239557</v>
      </c>
      <c r="D193">
        <v>0.75431364267481238</v>
      </c>
      <c r="E193">
        <v>0.24950175049463486</v>
      </c>
      <c r="F193">
        <v>5.6972564146891349</v>
      </c>
      <c r="H193" s="6">
        <v>158</v>
      </c>
      <c r="I193" s="6">
        <v>6.8879507148322592</v>
      </c>
      <c r="J193" s="6">
        <v>-1.3459371607088348</v>
      </c>
      <c r="R193">
        <f>tblData3[[#This Row],[i]]</f>
        <v>183</v>
      </c>
      <c r="S193" cm="1">
        <f t="array" ref="S193">SUMPRODUCT(tblData3[[#This Row],[x0]:[x3]],TRANSPOSE($I$26:$I$29))</f>
        <v>6.357898232299009</v>
      </c>
      <c r="T193">
        <f>tblData3[[#This Row],[y]]-Table1[[#This Row],[y_hat]]</f>
        <v>-0.66064181760987406</v>
      </c>
      <c r="U193">
        <f>Table1[[#This Row],[u_hat]]^2</f>
        <v>0.43644761117487813</v>
      </c>
      <c r="V193">
        <f>Table1[[#This Row],[u_hat_sq]]/SUM(Table1[u_hat_sq])*COUNT(Table1[u_hat_sq])</f>
        <v>0.16846359341622141</v>
      </c>
      <c r="AG193" s="6">
        <v>158</v>
      </c>
      <c r="AH193" s="6">
        <v>1.0941663695015069</v>
      </c>
      <c r="AI193" s="6">
        <v>-0.39493080813852721</v>
      </c>
    </row>
    <row r="194" spans="1:35" x14ac:dyDescent="0.25">
      <c r="A194">
        <v>184</v>
      </c>
      <c r="B194">
        <f>1</f>
        <v>1</v>
      </c>
      <c r="C194">
        <v>0.24600714164306003</v>
      </c>
      <c r="D194">
        <v>0.66024872110479205</v>
      </c>
      <c r="E194">
        <v>9.8647828371197566E-2</v>
      </c>
      <c r="F194">
        <v>4.8980523269297986</v>
      </c>
      <c r="H194" s="6">
        <v>159</v>
      </c>
      <c r="I194" s="6">
        <v>8.4101680103995236</v>
      </c>
      <c r="J194" s="6">
        <v>4.7702781341669436</v>
      </c>
      <c r="R194">
        <f>tblData3[[#This Row],[i]]</f>
        <v>184</v>
      </c>
      <c r="S194" cm="1">
        <f t="array" ref="S194">SUMPRODUCT(tblData3[[#This Row],[x0]:[x3]],TRANSPOSE($I$26:$I$29))</f>
        <v>5.5205350530342416</v>
      </c>
      <c r="T194">
        <f>tblData3[[#This Row],[y]]-Table1[[#This Row],[y_hat]]</f>
        <v>-0.622482726104443</v>
      </c>
      <c r="U194">
        <f>Table1[[#This Row],[u_hat]]^2</f>
        <v>0.387484744298419</v>
      </c>
      <c r="V194">
        <f>Table1[[#This Row],[u_hat_sq]]/SUM(Table1[u_hat_sq])*COUNT(Table1[u_hat_sq])</f>
        <v>0.14956450842463612</v>
      </c>
      <c r="AG194" s="6">
        <v>159</v>
      </c>
      <c r="AH194" s="6">
        <v>1.6403590471367626</v>
      </c>
      <c r="AI194" s="6">
        <v>7.1430142852168128</v>
      </c>
    </row>
    <row r="195" spans="1:35" x14ac:dyDescent="0.25">
      <c r="A195">
        <v>185</v>
      </c>
      <c r="B195">
        <f>1</f>
        <v>1</v>
      </c>
      <c r="C195">
        <v>0.38418755275522176</v>
      </c>
      <c r="D195">
        <v>0.67723128143162326</v>
      </c>
      <c r="E195">
        <v>0.98191761357120677</v>
      </c>
      <c r="F195">
        <v>9.9559238834327992</v>
      </c>
      <c r="H195" s="6">
        <v>160</v>
      </c>
      <c r="I195" s="6">
        <v>9.7808808440866333</v>
      </c>
      <c r="J195" s="6">
        <v>-0.26500634559060465</v>
      </c>
      <c r="R195">
        <f>tblData3[[#This Row],[i]]</f>
        <v>185</v>
      </c>
      <c r="S195" cm="1">
        <f t="array" ref="S195">SUMPRODUCT(tblData3[[#This Row],[x0]:[x3]],TRANSPOSE($I$26:$I$29))</f>
        <v>10.54999453786953</v>
      </c>
      <c r="T195">
        <f>tblData3[[#This Row],[y]]-Table1[[#This Row],[y_hat]]</f>
        <v>-0.5940706544367309</v>
      </c>
      <c r="U195">
        <f>Table1[[#This Row],[u_hat]]^2</f>
        <v>0.35291994246288577</v>
      </c>
      <c r="V195">
        <f>Table1[[#This Row],[u_hat_sq]]/SUM(Table1[u_hat_sq])*COUNT(Table1[u_hat_sq])</f>
        <v>0.13622290550634136</v>
      </c>
      <c r="AG195" s="6">
        <v>160</v>
      </c>
      <c r="AH195" s="6">
        <v>0.8337120947095672</v>
      </c>
      <c r="AI195" s="6">
        <v>-0.8066047807455442</v>
      </c>
    </row>
    <row r="196" spans="1:35" x14ac:dyDescent="0.25">
      <c r="A196">
        <v>186</v>
      </c>
      <c r="B196">
        <f>1</f>
        <v>1</v>
      </c>
      <c r="C196">
        <v>0.65367876604668451</v>
      </c>
      <c r="D196">
        <v>0.20910854617035601</v>
      </c>
      <c r="E196">
        <v>0.8335719628893401</v>
      </c>
      <c r="F196">
        <v>7.6535245553851263</v>
      </c>
      <c r="H196" s="6">
        <v>161</v>
      </c>
      <c r="I196" s="6">
        <v>7.1704403177510407</v>
      </c>
      <c r="J196" s="6">
        <v>-0.46782803228747571</v>
      </c>
      <c r="R196">
        <f>tblData3[[#This Row],[i]]</f>
        <v>186</v>
      </c>
      <c r="S196" cm="1">
        <f t="array" ref="S196">SUMPRODUCT(tblData3[[#This Row],[x0]:[x3]],TRANSPOSE($I$26:$I$29))</f>
        <v>8.9555717812861957</v>
      </c>
      <c r="T196">
        <f>tblData3[[#This Row],[y]]-Table1[[#This Row],[y_hat]]</f>
        <v>-1.3020472259010694</v>
      </c>
      <c r="U196">
        <f>Table1[[#This Row],[u_hat]]^2</f>
        <v>1.6953269784766702</v>
      </c>
      <c r="V196">
        <f>Table1[[#This Row],[u_hat_sq]]/SUM(Table1[u_hat_sq])*COUNT(Table1[u_hat_sq])</f>
        <v>0.65437607515099638</v>
      </c>
      <c r="AG196" s="6">
        <v>161</v>
      </c>
      <c r="AH196" s="6">
        <v>1.9192948730184602</v>
      </c>
      <c r="AI196" s="6">
        <v>-1.8348163286923302</v>
      </c>
    </row>
    <row r="197" spans="1:35" x14ac:dyDescent="0.25">
      <c r="A197">
        <v>187</v>
      </c>
      <c r="B197">
        <f>1</f>
        <v>1</v>
      </c>
      <c r="C197">
        <v>0.70595261668049958</v>
      </c>
      <c r="D197">
        <v>0.28540116138376326</v>
      </c>
      <c r="E197">
        <v>0.33825287296562734</v>
      </c>
      <c r="F197">
        <v>9.7626049542187907</v>
      </c>
      <c r="H197" s="6">
        <v>162</v>
      </c>
      <c r="I197" s="6">
        <v>9.4571947577985984</v>
      </c>
      <c r="J197" s="6">
        <v>-0.13991509406639047</v>
      </c>
      <c r="R197">
        <f>tblData3[[#This Row],[i]]</f>
        <v>187</v>
      </c>
      <c r="S197" cm="1">
        <f t="array" ref="S197">SUMPRODUCT(tblData3[[#This Row],[x0]:[x3]],TRANSPOSE($I$26:$I$29))</f>
        <v>6.8440150715293342</v>
      </c>
      <c r="T197">
        <f>tblData3[[#This Row],[y]]-Table1[[#This Row],[y_hat]]</f>
        <v>2.9185898826894565</v>
      </c>
      <c r="U197">
        <f>Table1[[#This Row],[u_hat]]^2</f>
        <v>8.5181669033372547</v>
      </c>
      <c r="V197">
        <f>Table1[[#This Row],[u_hat_sq]]/SUM(Table1[u_hat_sq])*COUNT(Table1[u_hat_sq])</f>
        <v>3.2879112386305103</v>
      </c>
      <c r="AG197" s="6">
        <v>162</v>
      </c>
      <c r="AH197" s="6">
        <v>0.85688719937433566</v>
      </c>
      <c r="AI197" s="6">
        <v>-0.849331005768172</v>
      </c>
    </row>
    <row r="198" spans="1:35" x14ac:dyDescent="0.25">
      <c r="A198">
        <v>188</v>
      </c>
      <c r="B198">
        <f>1</f>
        <v>1</v>
      </c>
      <c r="C198">
        <v>0.91923144427470216</v>
      </c>
      <c r="D198">
        <v>0.86913448085995282</v>
      </c>
      <c r="E198">
        <v>0.19564415986809613</v>
      </c>
      <c r="F198">
        <v>8.3427394800153429</v>
      </c>
      <c r="H198" s="6">
        <v>163</v>
      </c>
      <c r="I198" s="6">
        <v>6.3830806642138018</v>
      </c>
      <c r="J198" s="6">
        <v>-0.82789815774430586</v>
      </c>
      <c r="R198">
        <f>tblData3[[#This Row],[i]]</f>
        <v>188</v>
      </c>
      <c r="S198" cm="1">
        <f t="array" ref="S198">SUMPRODUCT(tblData3[[#This Row],[x0]:[x3]],TRANSPOSE($I$26:$I$29))</f>
        <v>8.8542161621724151</v>
      </c>
      <c r="T198">
        <f>tblData3[[#This Row],[y]]-Table1[[#This Row],[y_hat]]</f>
        <v>-0.5114766821570722</v>
      </c>
      <c r="U198">
        <f>Table1[[#This Row],[u_hat]]^2</f>
        <v>0.26160839639040667</v>
      </c>
      <c r="V198">
        <f>Table1[[#This Row],[u_hat_sq]]/SUM(Table1[u_hat_sq])*COUNT(Table1[u_hat_sq])</f>
        <v>0.10097773339885312</v>
      </c>
      <c r="AG198" s="6">
        <v>163</v>
      </c>
      <c r="AH198" s="6">
        <v>1.3547434244564087</v>
      </c>
      <c r="AI198" s="6">
        <v>-1.090181237600911</v>
      </c>
    </row>
    <row r="199" spans="1:35" x14ac:dyDescent="0.25">
      <c r="A199">
        <v>189</v>
      </c>
      <c r="B199">
        <f>1</f>
        <v>1</v>
      </c>
      <c r="C199">
        <v>0.32824580126317016</v>
      </c>
      <c r="D199">
        <v>0.39653498801566889</v>
      </c>
      <c r="E199">
        <v>0.50617054685285734</v>
      </c>
      <c r="F199">
        <v>5.6376263028760967</v>
      </c>
      <c r="H199" s="6">
        <v>164</v>
      </c>
      <c r="I199" s="6">
        <v>4.0407674720245357</v>
      </c>
      <c r="J199" s="6">
        <v>-0.50149474690129558</v>
      </c>
      <c r="R199">
        <f>tblData3[[#This Row],[i]]</f>
        <v>189</v>
      </c>
      <c r="S199" cm="1">
        <f t="array" ref="S199">SUMPRODUCT(tblData3[[#This Row],[x0]:[x3]],TRANSPOSE($I$26:$I$29))</f>
        <v>6.9303986396696349</v>
      </c>
      <c r="T199">
        <f>tblData3[[#This Row],[y]]-Table1[[#This Row],[y_hat]]</f>
        <v>-1.2927723367935382</v>
      </c>
      <c r="U199">
        <f>Table1[[#This Row],[u_hat]]^2</f>
        <v>1.6712603147786254</v>
      </c>
      <c r="V199">
        <f>Table1[[#This Row],[u_hat_sq]]/SUM(Table1[u_hat_sq])*COUNT(Table1[u_hat_sq])</f>
        <v>0.645086628847926</v>
      </c>
      <c r="AG199" s="6">
        <v>164</v>
      </c>
      <c r="AH199" s="6">
        <v>1.7498865291439221</v>
      </c>
      <c r="AI199" s="6">
        <v>-1.6528116819082812</v>
      </c>
    </row>
    <row r="200" spans="1:35" x14ac:dyDescent="0.25">
      <c r="A200">
        <v>190</v>
      </c>
      <c r="B200">
        <f>1</f>
        <v>1</v>
      </c>
      <c r="C200">
        <v>3.9594069426743039E-2</v>
      </c>
      <c r="D200">
        <v>0.71605909640673748</v>
      </c>
      <c r="E200">
        <v>0.98607208131794077</v>
      </c>
      <c r="F200">
        <v>9.48119031000898</v>
      </c>
      <c r="H200" s="6">
        <v>165</v>
      </c>
      <c r="I200" s="6">
        <v>9.5671412661554811</v>
      </c>
      <c r="J200" s="6">
        <v>1.3554168744964166</v>
      </c>
      <c r="R200">
        <f>tblData3[[#This Row],[i]]</f>
        <v>190</v>
      </c>
      <c r="S200" cm="1">
        <f t="array" ref="S200">SUMPRODUCT(tblData3[[#This Row],[x0]:[x3]],TRANSPOSE($I$26:$I$29))</f>
        <v>9.6397306920515113</v>
      </c>
      <c r="T200">
        <f>tblData3[[#This Row],[y]]-Table1[[#This Row],[y_hat]]</f>
        <v>-0.15854038204253129</v>
      </c>
      <c r="U200">
        <f>Table1[[#This Row],[u_hat]]^2</f>
        <v>2.513505273819178E-2</v>
      </c>
      <c r="V200">
        <f>Table1[[#This Row],[u_hat_sq]]/SUM(Table1[u_hat_sq])*COUNT(Table1[u_hat_sq])</f>
        <v>9.7018317813300711E-3</v>
      </c>
      <c r="AG200" s="6">
        <v>165</v>
      </c>
      <c r="AH200" s="6">
        <v>0.51614440564444819</v>
      </c>
      <c r="AI200" s="6">
        <v>0.19297556387787129</v>
      </c>
    </row>
    <row r="201" spans="1:35" x14ac:dyDescent="0.25">
      <c r="A201">
        <v>191</v>
      </c>
      <c r="B201">
        <f>1</f>
        <v>1</v>
      </c>
      <c r="C201">
        <v>0.6453048637902421</v>
      </c>
      <c r="D201">
        <v>6.3707927536959641E-2</v>
      </c>
      <c r="E201">
        <v>0.54940633246963566</v>
      </c>
      <c r="F201">
        <v>5.8951898493853898</v>
      </c>
      <c r="H201" s="6">
        <v>166</v>
      </c>
      <c r="I201" s="6">
        <v>6.9030358478190017</v>
      </c>
      <c r="J201" s="6">
        <v>-1.0163753272882907</v>
      </c>
      <c r="R201">
        <f>tblData3[[#This Row],[i]]</f>
        <v>191</v>
      </c>
      <c r="S201" cm="1">
        <f t="array" ref="S201">SUMPRODUCT(tblData3[[#This Row],[x0]:[x3]],TRANSPOSE($I$26:$I$29))</f>
        <v>6.9506824108973948</v>
      </c>
      <c r="T201">
        <f>tblData3[[#This Row],[y]]-Table1[[#This Row],[y_hat]]</f>
        <v>-1.055492561512005</v>
      </c>
      <c r="U201">
        <f>Table1[[#This Row],[u_hat]]^2</f>
        <v>1.1140645474071735</v>
      </c>
      <c r="V201">
        <f>Table1[[#This Row],[u_hat_sq]]/SUM(Table1[u_hat_sq])*COUNT(Table1[u_hat_sq])</f>
        <v>0.43001568148949826</v>
      </c>
      <c r="AG201" s="6">
        <v>166</v>
      </c>
      <c r="AH201" s="6">
        <v>1.5591192351056729</v>
      </c>
      <c r="AI201" s="6">
        <v>-1.160386247099578</v>
      </c>
    </row>
    <row r="202" spans="1:35" x14ac:dyDescent="0.25">
      <c r="A202">
        <v>192</v>
      </c>
      <c r="B202">
        <f>1</f>
        <v>1</v>
      </c>
      <c r="C202">
        <v>0.8853668987688057</v>
      </c>
      <c r="D202">
        <v>0.91924816931198161</v>
      </c>
      <c r="E202">
        <v>0.95056769295587973</v>
      </c>
      <c r="F202">
        <v>11.854349230514519</v>
      </c>
      <c r="H202" s="6">
        <v>167</v>
      </c>
      <c r="I202" s="6">
        <v>7.2739958422107405</v>
      </c>
      <c r="J202" s="6">
        <v>2.2621065631130053</v>
      </c>
      <c r="R202">
        <f>tblData3[[#This Row],[i]]</f>
        <v>192</v>
      </c>
      <c r="S202" cm="1">
        <f t="array" ref="S202">SUMPRODUCT(tblData3[[#This Row],[x0]:[x3]],TRANSPOSE($I$26:$I$29))</f>
        <v>12.807872756992266</v>
      </c>
      <c r="T202">
        <f>tblData3[[#This Row],[y]]-Table1[[#This Row],[y_hat]]</f>
        <v>-0.9535235264777473</v>
      </c>
      <c r="U202">
        <f>Table1[[#This Row],[u_hat]]^2</f>
        <v>0.9092071155465592</v>
      </c>
      <c r="V202">
        <f>Table1[[#This Row],[u_hat_sq]]/SUM(Table1[u_hat_sq])*COUNT(Table1[u_hat_sq])</f>
        <v>0.35094314626274514</v>
      </c>
      <c r="AG202" s="6">
        <v>167</v>
      </c>
      <c r="AH202" s="6">
        <v>1.9675732487949686</v>
      </c>
      <c r="AI202" s="6">
        <v>7.5766413244195974E-3</v>
      </c>
    </row>
    <row r="203" spans="1:35" x14ac:dyDescent="0.25">
      <c r="A203">
        <v>193</v>
      </c>
      <c r="B203">
        <f>1</f>
        <v>1</v>
      </c>
      <c r="C203">
        <v>0.82667199700596827</v>
      </c>
      <c r="D203">
        <v>0.49067825054908154</v>
      </c>
      <c r="E203">
        <v>0.24194069589447464</v>
      </c>
      <c r="F203">
        <v>9.1978893257689016</v>
      </c>
      <c r="H203" s="6">
        <v>168</v>
      </c>
      <c r="I203" s="6">
        <v>5.2527512883553822</v>
      </c>
      <c r="J203" s="6">
        <v>6.6598179651469582</v>
      </c>
      <c r="R203">
        <f>tblData3[[#This Row],[i]]</f>
        <v>193</v>
      </c>
      <c r="S203" cm="1">
        <f t="array" ref="S203">SUMPRODUCT(tblData3[[#This Row],[x0]:[x3]],TRANSPOSE($I$26:$I$29))</f>
        <v>7.4556241205598468</v>
      </c>
      <c r="T203">
        <f>tblData3[[#This Row],[y]]-Table1[[#This Row],[y_hat]]</f>
        <v>1.7422652052090548</v>
      </c>
      <c r="U203">
        <f>Table1[[#This Row],[u_hat]]^2</f>
        <v>3.03548804528215</v>
      </c>
      <c r="V203">
        <f>Table1[[#This Row],[u_hat_sq]]/SUM(Table1[u_hat_sq])*COUNT(Table1[u_hat_sq])</f>
        <v>1.1716623273607851</v>
      </c>
      <c r="AG203" s="6">
        <v>168</v>
      </c>
      <c r="AH203" s="6">
        <v>1.4258830217935472</v>
      </c>
      <c r="AI203" s="6">
        <v>15.693915790282736</v>
      </c>
    </row>
    <row r="204" spans="1:35" x14ac:dyDescent="0.25">
      <c r="A204">
        <v>194</v>
      </c>
      <c r="B204">
        <f>1</f>
        <v>1</v>
      </c>
      <c r="C204">
        <v>0.37243514760539009</v>
      </c>
      <c r="D204">
        <v>0.659178120515727</v>
      </c>
      <c r="E204">
        <v>0.20146417403438655</v>
      </c>
      <c r="F204">
        <v>8.8234757038232274</v>
      </c>
      <c r="H204" s="6">
        <v>169</v>
      </c>
      <c r="I204" s="6">
        <v>7.818347090378829</v>
      </c>
      <c r="J204" s="6">
        <v>-1.0908209490615066</v>
      </c>
      <c r="R204">
        <f>tblData3[[#This Row],[i]]</f>
        <v>194</v>
      </c>
      <c r="S204" cm="1">
        <f t="array" ref="S204">SUMPRODUCT(tblData3[[#This Row],[x0]:[x3]],TRANSPOSE($I$26:$I$29))</f>
        <v>6.4377595707978532</v>
      </c>
      <c r="T204">
        <f>tblData3[[#This Row],[y]]-Table1[[#This Row],[y_hat]]</f>
        <v>2.3857161330253742</v>
      </c>
      <c r="U204">
        <f>Table1[[#This Row],[u_hat]]^2</f>
        <v>5.6916414673775453</v>
      </c>
      <c r="V204">
        <f>Table1[[#This Row],[u_hat_sq]]/SUM(Table1[u_hat_sq])*COUNT(Table1[u_hat_sq])</f>
        <v>2.196905996231941</v>
      </c>
      <c r="AG204" s="6">
        <v>169</v>
      </c>
      <c r="AH204" s="6">
        <v>0.46950635848604205</v>
      </c>
      <c r="AI204" s="6">
        <v>-1.022282065541924E-2</v>
      </c>
    </row>
    <row r="205" spans="1:35" x14ac:dyDescent="0.25">
      <c r="A205">
        <v>195</v>
      </c>
      <c r="B205">
        <f>1</f>
        <v>1</v>
      </c>
      <c r="C205">
        <v>0.92982855837302936</v>
      </c>
      <c r="D205">
        <v>0.26003170535494513</v>
      </c>
      <c r="E205">
        <v>0.53226425398087951</v>
      </c>
      <c r="F205">
        <v>7.7573070884981865</v>
      </c>
      <c r="H205" s="6">
        <v>170</v>
      </c>
      <c r="I205" s="6">
        <v>6.5510967302105687</v>
      </c>
      <c r="J205" s="6">
        <v>-1.3784509285110547</v>
      </c>
      <c r="R205">
        <f>tblData3[[#This Row],[i]]</f>
        <v>195</v>
      </c>
      <c r="S205" cm="1">
        <f t="array" ref="S205">SUMPRODUCT(tblData3[[#This Row],[x0]:[x3]],TRANSPOSE($I$26:$I$29))</f>
        <v>8.4459390626780149</v>
      </c>
      <c r="T205">
        <f>tblData3[[#This Row],[y]]-Table1[[#This Row],[y_hat]]</f>
        <v>-0.68863197417982835</v>
      </c>
      <c r="U205">
        <f>Table1[[#This Row],[u_hat]]^2</f>
        <v>0.47421399586280777</v>
      </c>
      <c r="V205">
        <f>Table1[[#This Row],[u_hat_sq]]/SUM(Table1[u_hat_sq])*COUNT(Table1[u_hat_sq])</f>
        <v>0.18304096928440713</v>
      </c>
      <c r="AG205" s="6">
        <v>170</v>
      </c>
      <c r="AH205" s="6">
        <v>1.6920893863621576</v>
      </c>
      <c r="AI205" s="6">
        <v>-0.95866295023936954</v>
      </c>
    </row>
    <row r="206" spans="1:35" x14ac:dyDescent="0.25">
      <c r="A206">
        <v>196</v>
      </c>
      <c r="B206">
        <f>1</f>
        <v>1</v>
      </c>
      <c r="C206">
        <v>0.66219019776130639</v>
      </c>
      <c r="D206">
        <v>0.39302868675244751</v>
      </c>
      <c r="E206">
        <v>0.92507398671788277</v>
      </c>
      <c r="F206">
        <v>10.989244314685717</v>
      </c>
      <c r="H206" s="6">
        <v>171</v>
      </c>
      <c r="I206" s="6">
        <v>9.2370937504398594</v>
      </c>
      <c r="J206" s="6">
        <v>5.2459441247701886</v>
      </c>
      <c r="R206">
        <f>tblData3[[#This Row],[i]]</f>
        <v>196</v>
      </c>
      <c r="S206" cm="1">
        <f t="array" ref="S206">SUMPRODUCT(tblData3[[#This Row],[x0]:[x3]],TRANSPOSE($I$26:$I$29))</f>
        <v>10.107948780634725</v>
      </c>
      <c r="T206">
        <f>tblData3[[#This Row],[y]]-Table1[[#This Row],[y_hat]]</f>
        <v>0.88129553405099159</v>
      </c>
      <c r="U206">
        <f>Table1[[#This Row],[u_hat]]^2</f>
        <v>0.77668181833822247</v>
      </c>
      <c r="V206">
        <f>Table1[[#This Row],[u_hat_sq]]/SUM(Table1[u_hat_sq])*COUNT(Table1[u_hat_sq])</f>
        <v>0.29978995578893231</v>
      </c>
      <c r="AG206" s="6">
        <v>171</v>
      </c>
      <c r="AH206" s="6">
        <v>1.2484012605460135</v>
      </c>
      <c r="AI206" s="6">
        <v>9.3739647216784014</v>
      </c>
    </row>
    <row r="207" spans="1:35" x14ac:dyDescent="0.25">
      <c r="A207">
        <v>197</v>
      </c>
      <c r="B207">
        <f>1</f>
        <v>1</v>
      </c>
      <c r="C207">
        <v>0.26728745968906664</v>
      </c>
      <c r="D207">
        <v>0.12588498973132289</v>
      </c>
      <c r="E207">
        <v>0.18604123503105396</v>
      </c>
      <c r="F207">
        <v>4.1205626589919122</v>
      </c>
      <c r="H207" s="6">
        <v>172</v>
      </c>
      <c r="I207" s="6">
        <v>10.903635612690984</v>
      </c>
      <c r="J207" s="6">
        <v>-1.0625137220769467</v>
      </c>
      <c r="R207">
        <f>tblData3[[#This Row],[i]]</f>
        <v>197</v>
      </c>
      <c r="S207" cm="1">
        <f t="array" ref="S207">SUMPRODUCT(tblData3[[#This Row],[x0]:[x3]],TRANSPOSE($I$26:$I$29))</f>
        <v>4.1308847631019985</v>
      </c>
      <c r="T207">
        <f>tblData3[[#This Row],[y]]-Table1[[#This Row],[y_hat]]</f>
        <v>-1.0322104110086272E-2</v>
      </c>
      <c r="U207">
        <f>Table1[[#This Row],[u_hat]]^2</f>
        <v>1.0654583325945992E-4</v>
      </c>
      <c r="V207">
        <f>Table1[[#This Row],[u_hat_sq]]/SUM(Table1[u_hat_sq])*COUNT(Table1[u_hat_sq])</f>
        <v>4.1125425995795493E-5</v>
      </c>
      <c r="AG207" s="6">
        <v>172</v>
      </c>
      <c r="AH207" s="6">
        <v>0.88439417696504619</v>
      </c>
      <c r="AI207" s="6">
        <v>-0.44863851931721432</v>
      </c>
    </row>
    <row r="208" spans="1:35" x14ac:dyDescent="0.25">
      <c r="A208">
        <v>198</v>
      </c>
      <c r="B208">
        <f>1</f>
        <v>1</v>
      </c>
      <c r="C208">
        <v>0.62422234142549748</v>
      </c>
      <c r="D208">
        <v>0.33604150985884718</v>
      </c>
      <c r="E208">
        <v>0.39354646992433817</v>
      </c>
      <c r="F208">
        <v>5.9503391825743241</v>
      </c>
      <c r="H208" s="6">
        <v>173</v>
      </c>
      <c r="I208" s="6">
        <v>5.1108010136770492</v>
      </c>
      <c r="J208" s="6">
        <v>-1.1679759441459501</v>
      </c>
      <c r="R208">
        <f>tblData3[[#This Row],[i]]</f>
        <v>198</v>
      </c>
      <c r="S208" cm="1">
        <f t="array" ref="S208">SUMPRODUCT(tblData3[[#This Row],[x0]:[x3]],TRANSPOSE($I$26:$I$29))</f>
        <v>7.054949229056092</v>
      </c>
      <c r="T208">
        <f>tblData3[[#This Row],[y]]-Table1[[#This Row],[y_hat]]</f>
        <v>-1.1046100464817679</v>
      </c>
      <c r="U208">
        <f>Table1[[#This Row],[u_hat]]^2</f>
        <v>1.2201633547884534</v>
      </c>
      <c r="V208">
        <f>Table1[[#This Row],[u_hat_sq]]/SUM(Table1[u_hat_sq])*COUNT(Table1[u_hat_sq])</f>
        <v>0.4709685608064712</v>
      </c>
      <c r="AG208" s="6">
        <v>173</v>
      </c>
      <c r="AH208" s="6">
        <v>1.3545834414669873</v>
      </c>
      <c r="AI208" s="6">
        <v>-0.8280308730606567</v>
      </c>
    </row>
    <row r="209" spans="1:35" x14ac:dyDescent="0.25">
      <c r="A209">
        <v>199</v>
      </c>
      <c r="B209">
        <f>1</f>
        <v>1</v>
      </c>
      <c r="C209">
        <v>0.35433681526078364</v>
      </c>
      <c r="D209">
        <v>0.6386235239806195</v>
      </c>
      <c r="E209">
        <v>6.386568229442624E-2</v>
      </c>
      <c r="F209">
        <v>4.7699571494849504</v>
      </c>
      <c r="H209" s="6">
        <v>174</v>
      </c>
      <c r="I209" s="6">
        <v>3.8512807435552423</v>
      </c>
      <c r="J209" s="6">
        <v>-0.6674651399191891</v>
      </c>
      <c r="R209">
        <f>tblData3[[#This Row],[i]]</f>
        <v>199</v>
      </c>
      <c r="S209" cm="1">
        <f t="array" ref="S209">SUMPRODUCT(tblData3[[#This Row],[x0]:[x3]],TRANSPOSE($I$26:$I$29))</f>
        <v>5.6010564416356488</v>
      </c>
      <c r="T209">
        <f>tblData3[[#This Row],[y]]-Table1[[#This Row],[y_hat]]</f>
        <v>-0.83109929215069833</v>
      </c>
      <c r="U209">
        <f>Table1[[#This Row],[u_hat]]^2</f>
        <v>0.69072603341339178</v>
      </c>
      <c r="V209">
        <f>Table1[[#This Row],[u_hat_sq]]/SUM(Table1[u_hat_sq])*COUNT(Table1[u_hat_sq])</f>
        <v>0.26661204386413373</v>
      </c>
      <c r="AG209" s="6">
        <v>174</v>
      </c>
      <c r="AH209" s="6">
        <v>1.5757976945251779</v>
      </c>
      <c r="AI209" s="6">
        <v>-1.4038362374490063</v>
      </c>
    </row>
    <row r="210" spans="1:35" x14ac:dyDescent="0.25">
      <c r="A210">
        <v>200</v>
      </c>
      <c r="B210">
        <f>1</f>
        <v>1</v>
      </c>
      <c r="C210">
        <v>0.18695905533618584</v>
      </c>
      <c r="D210">
        <v>0.92140135082510788</v>
      </c>
      <c r="E210">
        <v>0.74667348500880626</v>
      </c>
      <c r="F210">
        <v>8.9902993586052133</v>
      </c>
      <c r="H210" s="6">
        <v>175</v>
      </c>
      <c r="I210" s="6">
        <v>6.3516073118345613</v>
      </c>
      <c r="J210" s="6">
        <v>-1.1564871691914913</v>
      </c>
      <c r="R210">
        <f>tblData3[[#This Row],[i]]</f>
        <v>200</v>
      </c>
      <c r="S210" cm="1">
        <f t="array" ref="S210">SUMPRODUCT(tblData3[[#This Row],[x0]:[x3]],TRANSPOSE($I$26:$I$29))</f>
        <v>9.5988744922328255</v>
      </c>
      <c r="T210">
        <f>tblData3[[#This Row],[y]]-Table1[[#This Row],[y_hat]]</f>
        <v>-0.60857513362761217</v>
      </c>
      <c r="U210">
        <f>Table1[[#This Row],[u_hat]]^2</f>
        <v>0.37036369326986601</v>
      </c>
      <c r="V210">
        <f>Table1[[#This Row],[u_hat_sq]]/SUM(Table1[u_hat_sq])*COUNT(Table1[u_hat_sq])</f>
        <v>0.14295598610607349</v>
      </c>
      <c r="AG210" s="6">
        <v>175</v>
      </c>
      <c r="AH210" s="6">
        <v>1.5877435611437523</v>
      </c>
      <c r="AI210" s="6">
        <v>-1.0714988956791038</v>
      </c>
    </row>
    <row r="211" spans="1:35" x14ac:dyDescent="0.25">
      <c r="H211" s="6">
        <v>176</v>
      </c>
      <c r="I211" s="6">
        <v>7.8361335562434462</v>
      </c>
      <c r="J211" s="6">
        <v>-1.277624372983456</v>
      </c>
      <c r="AG211" s="6">
        <v>176</v>
      </c>
      <c r="AH211" s="6">
        <v>1.0084830323174918</v>
      </c>
      <c r="AI211" s="6">
        <v>-0.37842534361741997</v>
      </c>
    </row>
    <row r="212" spans="1:35" x14ac:dyDescent="0.25">
      <c r="H212" s="6">
        <v>177</v>
      </c>
      <c r="I212" s="6">
        <v>11.405589920508932</v>
      </c>
      <c r="J212" s="6">
        <v>-1.1800626983215938</v>
      </c>
      <c r="AG212" s="6">
        <v>177</v>
      </c>
      <c r="AH212" s="6">
        <v>-8.1259902586496319E-2</v>
      </c>
      <c r="AI212" s="6">
        <v>0.61876687789342821</v>
      </c>
    </row>
    <row r="213" spans="1:35" x14ac:dyDescent="0.25">
      <c r="H213" s="6">
        <v>178</v>
      </c>
      <c r="I213" s="6">
        <v>5.0364280418325009</v>
      </c>
      <c r="J213" s="6">
        <v>-1.2806337799081984</v>
      </c>
      <c r="AG213" s="6">
        <v>178</v>
      </c>
      <c r="AH213" s="6">
        <v>1.2712110595420656</v>
      </c>
      <c r="AI213" s="6">
        <v>-0.63818171013235669</v>
      </c>
    </row>
    <row r="214" spans="1:35" x14ac:dyDescent="0.25">
      <c r="H214" s="6">
        <v>179</v>
      </c>
      <c r="I214" s="6">
        <v>4.02490767204924</v>
      </c>
      <c r="J214" s="6">
        <v>0.59210477828695307</v>
      </c>
      <c r="AG214" s="6">
        <v>179</v>
      </c>
      <c r="AH214" s="6">
        <v>1.9171997307051678</v>
      </c>
      <c r="AI214" s="6">
        <v>-1.7818769008599973</v>
      </c>
    </row>
    <row r="215" spans="1:35" x14ac:dyDescent="0.25">
      <c r="H215" s="6">
        <v>180</v>
      </c>
      <c r="I215" s="6">
        <v>6.8804617773593932</v>
      </c>
      <c r="J215" s="6">
        <v>0.14836082924128124</v>
      </c>
      <c r="AG215" s="6">
        <v>180</v>
      </c>
      <c r="AH215" s="6">
        <v>0.47014876658659965</v>
      </c>
      <c r="AI215" s="6">
        <v>-0.4616528068891621</v>
      </c>
    </row>
    <row r="216" spans="1:35" x14ac:dyDescent="0.25">
      <c r="H216" s="6">
        <v>181</v>
      </c>
      <c r="I216" s="6">
        <v>10.554184911148653</v>
      </c>
      <c r="J216" s="6">
        <v>-0.81714046512434635</v>
      </c>
      <c r="AG216" s="6">
        <v>181</v>
      </c>
      <c r="AH216" s="6">
        <v>1.07917063491649</v>
      </c>
      <c r="AI216" s="6">
        <v>-0.8214392103062339</v>
      </c>
    </row>
    <row r="217" spans="1:35" x14ac:dyDescent="0.25">
      <c r="H217" s="6">
        <v>182</v>
      </c>
      <c r="I217" s="6">
        <v>8.0438008849727609</v>
      </c>
      <c r="J217" s="6">
        <v>-0.73259461278763549</v>
      </c>
      <c r="AG217" s="6">
        <v>182</v>
      </c>
      <c r="AH217" s="6">
        <v>0.4328424333450373</v>
      </c>
      <c r="AI217" s="6">
        <v>-0.22568459012420214</v>
      </c>
    </row>
    <row r="218" spans="1:35" x14ac:dyDescent="0.25">
      <c r="H218" s="6">
        <v>183</v>
      </c>
      <c r="I218" s="6">
        <v>6.357898232299009</v>
      </c>
      <c r="J218" s="6">
        <v>-0.66064181760987406</v>
      </c>
      <c r="AG218" s="6">
        <v>183</v>
      </c>
      <c r="AH218" s="6">
        <v>0.80142251778382856</v>
      </c>
      <c r="AI218" s="6">
        <v>-0.63295892436760715</v>
      </c>
    </row>
    <row r="219" spans="1:35" x14ac:dyDescent="0.25">
      <c r="H219" s="6">
        <v>184</v>
      </c>
      <c r="I219" s="6">
        <v>5.5205350530342416</v>
      </c>
      <c r="J219" s="6">
        <v>-0.622482726104443</v>
      </c>
      <c r="AG219" s="6">
        <v>184</v>
      </c>
      <c r="AH219" s="6">
        <v>0.83167115660290647</v>
      </c>
      <c r="AI219" s="6">
        <v>-0.68210664817827038</v>
      </c>
    </row>
    <row r="220" spans="1:35" x14ac:dyDescent="0.25">
      <c r="H220" s="6">
        <v>185</v>
      </c>
      <c r="I220" s="6">
        <v>10.54999453786953</v>
      </c>
      <c r="J220" s="6">
        <v>-0.5940706544367309</v>
      </c>
      <c r="AG220" s="6">
        <v>185</v>
      </c>
      <c r="AH220" s="6">
        <v>0.95486060633841086</v>
      </c>
      <c r="AI220" s="6">
        <v>-0.81863770083206955</v>
      </c>
    </row>
    <row r="221" spans="1:35" x14ac:dyDescent="0.25">
      <c r="H221" s="6">
        <v>186</v>
      </c>
      <c r="I221" s="6">
        <v>8.9555717812861957</v>
      </c>
      <c r="J221" s="6">
        <v>-1.3020472259010694</v>
      </c>
      <c r="AG221" s="6">
        <v>186</v>
      </c>
      <c r="AH221" s="6">
        <v>1.4307161762590801</v>
      </c>
      <c r="AI221" s="6">
        <v>-0.77634010110808371</v>
      </c>
    </row>
    <row r="222" spans="1:35" x14ac:dyDescent="0.25">
      <c r="H222" s="6">
        <v>187</v>
      </c>
      <c r="I222" s="6">
        <v>6.8440150715293342</v>
      </c>
      <c r="J222" s="6">
        <v>2.9185898826894565</v>
      </c>
      <c r="AG222" s="6">
        <v>187</v>
      </c>
      <c r="AH222" s="6">
        <v>1.1142874486415877</v>
      </c>
      <c r="AI222" s="6">
        <v>2.1736237899889224</v>
      </c>
    </row>
    <row r="223" spans="1:35" x14ac:dyDescent="0.25">
      <c r="H223" s="6">
        <v>188</v>
      </c>
      <c r="I223" s="6">
        <v>8.8542161621724151</v>
      </c>
      <c r="J223" s="6">
        <v>-0.5114766821570722</v>
      </c>
      <c r="AG223" s="6">
        <v>188</v>
      </c>
      <c r="AH223" s="6">
        <v>-4.3959393519036424E-2</v>
      </c>
      <c r="AI223" s="6">
        <v>0.14493712691788954</v>
      </c>
    </row>
    <row r="224" spans="1:35" x14ac:dyDescent="0.25">
      <c r="H224" s="6">
        <v>189</v>
      </c>
      <c r="I224" s="6">
        <v>6.9303986396696349</v>
      </c>
      <c r="J224" s="6">
        <v>-1.2927723367935382</v>
      </c>
      <c r="AG224" s="6">
        <v>189</v>
      </c>
      <c r="AH224" s="6">
        <v>1.3074517834690234</v>
      </c>
      <c r="AI224" s="6">
        <v>-0.66236515462109735</v>
      </c>
    </row>
    <row r="225" spans="8:35" x14ac:dyDescent="0.25">
      <c r="H225" s="6">
        <v>190</v>
      </c>
      <c r="I225" s="6">
        <v>9.6397306920515113</v>
      </c>
      <c r="J225" s="6">
        <v>-0.15854038204253129</v>
      </c>
      <c r="AG225" s="6">
        <v>190</v>
      </c>
      <c r="AH225" s="6">
        <v>1.1860837220887017</v>
      </c>
      <c r="AI225" s="6">
        <v>-1.1763818903073717</v>
      </c>
    </row>
    <row r="226" spans="8:35" x14ac:dyDescent="0.25">
      <c r="H226" s="6">
        <v>191</v>
      </c>
      <c r="I226" s="6">
        <v>6.9506824108973948</v>
      </c>
      <c r="J226" s="6">
        <v>-1.055492561512005</v>
      </c>
      <c r="AG226" s="6">
        <v>191</v>
      </c>
      <c r="AH226" s="6">
        <v>1.584466180327371</v>
      </c>
      <c r="AI226" s="6">
        <v>-1.1544504988378728</v>
      </c>
    </row>
    <row r="227" spans="8:35" x14ac:dyDescent="0.25">
      <c r="H227" s="6">
        <v>192</v>
      </c>
      <c r="I227" s="6">
        <v>12.807872756992266</v>
      </c>
      <c r="J227" s="6">
        <v>-0.9535235264777473</v>
      </c>
      <c r="AG227" s="6">
        <v>192</v>
      </c>
      <c r="AH227" s="6">
        <v>0.13317420372602246</v>
      </c>
      <c r="AI227" s="6">
        <v>0.21776894253672269</v>
      </c>
    </row>
    <row r="228" spans="8:35" x14ac:dyDescent="0.25">
      <c r="H228" s="6">
        <v>193</v>
      </c>
      <c r="I228" s="6">
        <v>7.4556241205598468</v>
      </c>
      <c r="J228" s="6">
        <v>1.7422652052090548</v>
      </c>
      <c r="AG228" s="6">
        <v>193</v>
      </c>
      <c r="AH228" s="6">
        <v>0.65424098063709613</v>
      </c>
      <c r="AI228" s="6">
        <v>0.517421346723689</v>
      </c>
    </row>
    <row r="229" spans="8:35" x14ac:dyDescent="0.25">
      <c r="H229" s="6">
        <v>194</v>
      </c>
      <c r="I229" s="6">
        <v>6.4377595707978532</v>
      </c>
      <c r="J229" s="6">
        <v>2.3857161330253742</v>
      </c>
      <c r="AG229" s="6">
        <v>194</v>
      </c>
      <c r="AH229" s="6">
        <v>0.7573514423764538</v>
      </c>
      <c r="AI229" s="6">
        <v>1.4395545538554873</v>
      </c>
    </row>
    <row r="230" spans="8:35" x14ac:dyDescent="0.25">
      <c r="H230" s="6">
        <v>195</v>
      </c>
      <c r="I230" s="6">
        <v>8.4459390626780149</v>
      </c>
      <c r="J230" s="6">
        <v>-0.68863197417982835</v>
      </c>
      <c r="AG230" s="6">
        <v>195</v>
      </c>
      <c r="AH230" s="6">
        <v>1.0238712709397504</v>
      </c>
      <c r="AI230" s="6">
        <v>-0.84083030165534323</v>
      </c>
    </row>
    <row r="231" spans="8:35" x14ac:dyDescent="0.25">
      <c r="H231" s="6">
        <v>196</v>
      </c>
      <c r="I231" s="6">
        <v>10.107948780634725</v>
      </c>
      <c r="J231" s="6">
        <v>0.88129553405099159</v>
      </c>
      <c r="AG231" s="6">
        <v>196</v>
      </c>
      <c r="AH231" s="6">
        <v>1.1568498120133568</v>
      </c>
      <c r="AI231" s="6">
        <v>-0.85705985622442449</v>
      </c>
    </row>
    <row r="232" spans="8:35" x14ac:dyDescent="0.25">
      <c r="H232" s="6">
        <v>197</v>
      </c>
      <c r="I232" s="6">
        <v>4.1308847631019985</v>
      </c>
      <c r="J232" s="6">
        <v>-1.0322104110086272E-2</v>
      </c>
      <c r="AG232" s="6">
        <v>197</v>
      </c>
      <c r="AH232" s="6">
        <v>1.6953463112200438</v>
      </c>
      <c r="AI232" s="6">
        <v>-1.695305185794048</v>
      </c>
    </row>
    <row r="233" spans="8:35" x14ac:dyDescent="0.25">
      <c r="H233" s="6">
        <v>198</v>
      </c>
      <c r="I233" s="6">
        <v>7.054949229056092</v>
      </c>
      <c r="J233" s="6">
        <v>-1.1046100464817679</v>
      </c>
      <c r="AG233" s="6">
        <v>198</v>
      </c>
      <c r="AH233" s="6">
        <v>1.1192658319960873</v>
      </c>
      <c r="AI233" s="6">
        <v>-0.64829727118961611</v>
      </c>
    </row>
    <row r="234" spans="8:35" x14ac:dyDescent="0.25">
      <c r="H234" s="6">
        <v>199</v>
      </c>
      <c r="I234" s="6">
        <v>5.6010564416356488</v>
      </c>
      <c r="J234" s="6">
        <v>-0.83109929215069833</v>
      </c>
      <c r="AG234" s="6">
        <v>199</v>
      </c>
      <c r="AH234" s="6">
        <v>0.76391813410899023</v>
      </c>
      <c r="AI234" s="6">
        <v>-0.4973060902448565</v>
      </c>
    </row>
    <row r="235" spans="8:35" ht="15.75" thickBot="1" x14ac:dyDescent="0.3">
      <c r="H235" s="7">
        <v>200</v>
      </c>
      <c r="I235" s="7">
        <v>9.5988744922328255</v>
      </c>
      <c r="J235" s="7">
        <v>-0.60857513362761217</v>
      </c>
      <c r="AG235" s="7">
        <v>200</v>
      </c>
      <c r="AH235" s="7">
        <v>0.66001104650947018</v>
      </c>
      <c r="AI235" s="7">
        <v>-0.51705506040339666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XTuuTX</vt:lpstr>
      <vt:lpstr>XTX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2024-01-31T05:12:31Z</dcterms:created>
  <dcterms:modified xsi:type="dcterms:W3CDTF">2024-01-31T07:23:46Z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2024-01-31T05:14:00Z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c062f845-40a8-45e3-8258-27c1974906c4</vt:lpwstr>
  </property>
  <property fmtid="{D5CDD505-2E9C-101B-9397-08002B2CF9AE}" pid="8" name="MSIP_Label_ea60d57e-af5b-4752-ac57-3e4f28ca11dc_ContentBits">
    <vt:lpwstr>0</vt:lpwstr>
  </property>
</Properties>
</file>