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brc.edu\files\share\MIS\DBA\Log Shipping Lab\Script Generators\Git\Logshipping Scripts\Recreating Databases\"/>
    </mc:Choice>
  </mc:AlternateContent>
  <bookViews>
    <workbookView xWindow="0" yWindow="0" windowWidth="14370" windowHeight="7515"/>
  </bookViews>
  <sheets>
    <sheet name="(default)" sheetId="3" r:id="rId1"/>
    <sheet name="NRG" sheetId="1" r:id="rId2"/>
    <sheet name="DOCS" sheetId="2" r:id="rId3"/>
    <sheet name="temp" sheetId="5" r:id="rId4"/>
    <sheet name="database files" sheetId="6" r:id="rId5"/>
  </sheets>
  <definedNames>
    <definedName name="_xlnm._FilterDatabase" localSheetId="0" hidden="1">'(default)'!$A$1:$E$33</definedName>
    <definedName name="_xlnm._FilterDatabase" localSheetId="2" hidden="1">DOCS!$A$1:$E$14</definedName>
    <definedName name="_xlnm._FilterDatabase" localSheetId="1" hidden="1">NRG!$A$1:$E$50</definedName>
    <definedName name="_xlnm._FilterDatabase" localSheetId="3" hidden="1">temp!$A$1:$E$2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I2" i="3"/>
  <c r="I10" i="3"/>
  <c r="I18" i="3"/>
  <c r="I26" i="3"/>
  <c r="I20" i="3"/>
  <c r="I3" i="3"/>
  <c r="I11" i="3"/>
  <c r="I19" i="3"/>
  <c r="I27" i="3"/>
  <c r="I12" i="3"/>
  <c r="I28" i="3"/>
  <c r="I4" i="3"/>
  <c r="I5" i="3"/>
  <c r="I13" i="3"/>
  <c r="I21" i="3"/>
  <c r="I29" i="3"/>
  <c r="I30" i="3"/>
  <c r="I33" i="3"/>
  <c r="I6" i="3"/>
  <c r="I14" i="3"/>
  <c r="I22" i="3"/>
  <c r="I31" i="3"/>
  <c r="I7" i="3"/>
  <c r="I15" i="3"/>
  <c r="I23" i="3"/>
  <c r="I8" i="3"/>
  <c r="I16" i="3"/>
  <c r="I24" i="3"/>
  <c r="I32" i="3"/>
  <c r="I17" i="3"/>
  <c r="I9" i="3"/>
  <c r="I25" i="3"/>
  <c r="B20" i="3" l="1"/>
  <c r="C20" i="3" s="1"/>
  <c r="D20" i="3" l="1"/>
  <c r="E20" i="3" l="1"/>
  <c r="F20" i="3" s="1"/>
  <c r="B2" i="5"/>
  <c r="C2" i="5" s="1"/>
  <c r="D2" i="5" l="1"/>
  <c r="B48" i="1"/>
  <c r="C48" i="1" s="1"/>
  <c r="B49" i="1"/>
  <c r="D49" i="1" s="1"/>
  <c r="B50" i="1"/>
  <c r="C50" i="1" s="1"/>
  <c r="B31" i="3"/>
  <c r="C31" i="3" s="1"/>
  <c r="B32" i="3"/>
  <c r="C32" i="3" s="1"/>
  <c r="B33" i="3"/>
  <c r="C33" i="3" s="1"/>
  <c r="E2" i="5" l="1"/>
  <c r="F2" i="5" s="1"/>
  <c r="I2" i="5" s="1"/>
  <c r="E49" i="1"/>
  <c r="F49" i="1" s="1"/>
  <c r="I49" i="1" s="1"/>
  <c r="D50" i="1"/>
  <c r="D48" i="1"/>
  <c r="C49" i="1"/>
  <c r="D32" i="3"/>
  <c r="D33" i="3"/>
  <c r="D31" i="3"/>
  <c r="E48" i="1" l="1"/>
  <c r="F48" i="1" s="1"/>
  <c r="I48" i="1" s="1"/>
  <c r="E50" i="1"/>
  <c r="F50" i="1" s="1"/>
  <c r="I50" i="1" s="1"/>
  <c r="E31" i="3"/>
  <c r="F31" i="3" s="1"/>
  <c r="E33" i="3"/>
  <c r="F33" i="3" s="1"/>
  <c r="E32" i="3"/>
  <c r="F32" i="3" s="1"/>
  <c r="B10" i="2" l="1"/>
  <c r="B5" i="2"/>
  <c r="D5" i="2" s="1"/>
  <c r="B6" i="2"/>
  <c r="D6" i="2" s="1"/>
  <c r="E6" i="2" s="1"/>
  <c r="F6" i="2" s="1"/>
  <c r="I6" i="2" s="1"/>
  <c r="B7" i="2"/>
  <c r="D7" i="2" s="1"/>
  <c r="E7" i="2" s="1"/>
  <c r="F7" i="2" s="1"/>
  <c r="I7" i="2" s="1"/>
  <c r="B9" i="2"/>
  <c r="B11" i="2"/>
  <c r="C11" i="2" s="1"/>
  <c r="B12" i="2"/>
  <c r="D12" i="2" s="1"/>
  <c r="E12" i="2" s="1"/>
  <c r="F12" i="2" s="1"/>
  <c r="I12" i="2" s="1"/>
  <c r="B13" i="2"/>
  <c r="D13" i="2" s="1"/>
  <c r="B14" i="2"/>
  <c r="D14" i="2" s="1"/>
  <c r="E14" i="2" s="1"/>
  <c r="F14" i="2" s="1"/>
  <c r="I14" i="2" s="1"/>
  <c r="B2" i="2"/>
  <c r="D2" i="2" s="1"/>
  <c r="B3" i="2"/>
  <c r="C3" i="2" s="1"/>
  <c r="B4" i="2"/>
  <c r="C4" i="2" s="1"/>
  <c r="C10" i="2"/>
  <c r="C9" i="2"/>
  <c r="C14" i="2"/>
  <c r="D10" i="2"/>
  <c r="E10" i="2" s="1"/>
  <c r="D9" i="2"/>
  <c r="E9" i="2" s="1"/>
  <c r="F9" i="2" s="1"/>
  <c r="I9" i="2" s="1"/>
  <c r="B3" i="3"/>
  <c r="C3" i="3" s="1"/>
  <c r="B2" i="3"/>
  <c r="B5" i="3"/>
  <c r="C5" i="3" s="1"/>
  <c r="B6" i="3"/>
  <c r="D6" i="3" s="1"/>
  <c r="E6" i="3" s="1"/>
  <c r="B8" i="3"/>
  <c r="C8" i="3" s="1"/>
  <c r="B7" i="3"/>
  <c r="D7" i="3" s="1"/>
  <c r="B9" i="3"/>
  <c r="C9" i="3" s="1"/>
  <c r="B10" i="3"/>
  <c r="D10" i="3" s="1"/>
  <c r="B11" i="3"/>
  <c r="C11" i="3" s="1"/>
  <c r="B12" i="3"/>
  <c r="C12" i="3" s="1"/>
  <c r="B13" i="3"/>
  <c r="B14" i="3"/>
  <c r="D14" i="3" s="1"/>
  <c r="E14" i="3" s="1"/>
  <c r="F14" i="3" s="1"/>
  <c r="B15" i="3"/>
  <c r="D15" i="3" s="1"/>
  <c r="B16" i="3"/>
  <c r="C16" i="3" s="1"/>
  <c r="B17" i="3"/>
  <c r="C17" i="3" s="1"/>
  <c r="B18" i="3"/>
  <c r="D18" i="3" s="1"/>
  <c r="B19" i="3"/>
  <c r="C19" i="3" s="1"/>
  <c r="B21" i="3"/>
  <c r="B24" i="3"/>
  <c r="D24" i="3" s="1"/>
  <c r="E24" i="3" s="1"/>
  <c r="F24" i="3" s="1"/>
  <c r="B22" i="3"/>
  <c r="C22" i="3" s="1"/>
  <c r="B26" i="3"/>
  <c r="C26" i="3" s="1"/>
  <c r="B27" i="3"/>
  <c r="C27" i="3" s="1"/>
  <c r="B23" i="3"/>
  <c r="C23" i="3" s="1"/>
  <c r="B25" i="3"/>
  <c r="D25" i="3" s="1"/>
  <c r="E25" i="3" s="1"/>
  <c r="F25" i="3" s="1"/>
  <c r="B28" i="3"/>
  <c r="C28" i="3" s="1"/>
  <c r="B29" i="3"/>
  <c r="C29" i="3" s="1"/>
  <c r="B30" i="3"/>
  <c r="C30" i="3" s="1"/>
  <c r="C2" i="3"/>
  <c r="C13" i="3"/>
  <c r="C21" i="3"/>
  <c r="D2" i="3"/>
  <c r="E2" i="3" s="1"/>
  <c r="D12" i="3"/>
  <c r="E12" i="3" s="1"/>
  <c r="F12" i="3" s="1"/>
  <c r="D13" i="3"/>
  <c r="E13" i="3" s="1"/>
  <c r="D21" i="3"/>
  <c r="B4" i="3"/>
  <c r="D4" i="3" s="1"/>
  <c r="B8" i="2"/>
  <c r="C8" i="2" s="1"/>
  <c r="B32" i="1"/>
  <c r="C32" i="1" s="1"/>
  <c r="B36" i="1"/>
  <c r="D36" i="1" s="1"/>
  <c r="E36" i="1" s="1"/>
  <c r="B37" i="1"/>
  <c r="B38" i="1"/>
  <c r="C38" i="1" s="1"/>
  <c r="B31" i="1"/>
  <c r="D31" i="1" s="1"/>
  <c r="E31" i="1" s="1"/>
  <c r="F31" i="1" s="1"/>
  <c r="I31" i="1" s="1"/>
  <c r="B39" i="1"/>
  <c r="C39" i="1" s="1"/>
  <c r="B40" i="1"/>
  <c r="C40" i="1" s="1"/>
  <c r="B41" i="1"/>
  <c r="C41" i="1" s="1"/>
  <c r="B45" i="1"/>
  <c r="D45" i="1" s="1"/>
  <c r="E45" i="1" s="1"/>
  <c r="F45" i="1" s="1"/>
  <c r="I45" i="1" s="1"/>
  <c r="B46" i="1"/>
  <c r="C46" i="1" s="1"/>
  <c r="B33" i="1"/>
  <c r="D33" i="1" s="1"/>
  <c r="E33" i="1" s="1"/>
  <c r="B34" i="1"/>
  <c r="C34" i="1" s="1"/>
  <c r="B35" i="1"/>
  <c r="D35" i="1" s="1"/>
  <c r="E35" i="1" s="1"/>
  <c r="F35" i="1" s="1"/>
  <c r="I35" i="1" s="1"/>
  <c r="B42" i="1"/>
  <c r="C42" i="1" s="1"/>
  <c r="B43" i="1"/>
  <c r="C43" i="1" s="1"/>
  <c r="B44" i="1"/>
  <c r="C44" i="1" s="1"/>
  <c r="B47" i="1"/>
  <c r="C47" i="1" s="1"/>
  <c r="C37" i="1"/>
  <c r="C33" i="1"/>
  <c r="D37" i="1"/>
  <c r="E37" i="1" s="1"/>
  <c r="F37" i="1" s="1"/>
  <c r="I37" i="1" s="1"/>
  <c r="D39" i="1"/>
  <c r="E39" i="1" s="1"/>
  <c r="D23" i="3" l="1"/>
  <c r="E23" i="3" s="1"/>
  <c r="C6" i="3"/>
  <c r="C14" i="3"/>
  <c r="C36" i="1"/>
  <c r="D46" i="1"/>
  <c r="E46" i="1" s="1"/>
  <c r="D9" i="3"/>
  <c r="D30" i="3"/>
  <c r="E30" i="3" s="1"/>
  <c r="F30" i="3" s="1"/>
  <c r="D17" i="3"/>
  <c r="E17" i="3" s="1"/>
  <c r="F17" i="3" s="1"/>
  <c r="D22" i="3"/>
  <c r="E22" i="3" s="1"/>
  <c r="F22" i="3" s="1"/>
  <c r="C2" i="2"/>
  <c r="C7" i="2"/>
  <c r="D3" i="2"/>
  <c r="E3" i="2" s="1"/>
  <c r="F3" i="2" s="1"/>
  <c r="I3" i="2" s="1"/>
  <c r="C6" i="2"/>
  <c r="C5" i="2"/>
  <c r="D4" i="2"/>
  <c r="E4" i="2" s="1"/>
  <c r="C35" i="1"/>
  <c r="C31" i="1"/>
  <c r="D40" i="1"/>
  <c r="E40" i="1" s="1"/>
  <c r="F40" i="1" s="1"/>
  <c r="I40" i="1" s="1"/>
  <c r="D43" i="1"/>
  <c r="E43" i="1" s="1"/>
  <c r="F43" i="1" s="1"/>
  <c r="I43" i="1" s="1"/>
  <c r="D27" i="3"/>
  <c r="E27" i="3" s="1"/>
  <c r="D5" i="3"/>
  <c r="E5" i="3" s="1"/>
  <c r="F5" i="3" s="1"/>
  <c r="F23" i="3"/>
  <c r="D16" i="3"/>
  <c r="E16" i="3" s="1"/>
  <c r="F16" i="3" s="1"/>
  <c r="C7" i="3"/>
  <c r="C25" i="3"/>
  <c r="E15" i="3"/>
  <c r="F15" i="3" s="1"/>
  <c r="C15" i="3"/>
  <c r="D8" i="3"/>
  <c r="E8" i="3" s="1"/>
  <c r="C24" i="3"/>
  <c r="F10" i="2"/>
  <c r="I10" i="2" s="1"/>
  <c r="D11" i="2"/>
  <c r="E11" i="2" s="1"/>
  <c r="F11" i="2" s="1"/>
  <c r="I11" i="2" s="1"/>
  <c r="D42" i="1"/>
  <c r="E42" i="1" s="1"/>
  <c r="C45" i="1"/>
  <c r="D32" i="1"/>
  <c r="E32" i="1" s="1"/>
  <c r="F46" i="1"/>
  <c r="I46" i="1" s="1"/>
  <c r="D47" i="1"/>
  <c r="E9" i="3"/>
  <c r="F9" i="3" s="1"/>
  <c r="D26" i="3"/>
  <c r="E26" i="3" s="1"/>
  <c r="F26" i="3" s="1"/>
  <c r="D29" i="3"/>
  <c r="E29" i="3" s="1"/>
  <c r="F29" i="3" s="1"/>
  <c r="D28" i="3"/>
  <c r="E28" i="3" s="1"/>
  <c r="F28" i="3" s="1"/>
  <c r="F6" i="3"/>
  <c r="F13" i="3"/>
  <c r="D3" i="3"/>
  <c r="E3" i="3" s="1"/>
  <c r="F3" i="3" s="1"/>
  <c r="D11" i="3"/>
  <c r="E11" i="3" s="1"/>
  <c r="F11" i="3" s="1"/>
  <c r="D19" i="3"/>
  <c r="E19" i="3" s="1"/>
  <c r="F19" i="3" s="1"/>
  <c r="C12" i="2"/>
  <c r="F4" i="2"/>
  <c r="I4" i="2" s="1"/>
  <c r="E13" i="2"/>
  <c r="F13" i="2" s="1"/>
  <c r="I13" i="2" s="1"/>
  <c r="E2" i="2"/>
  <c r="F2" i="2" s="1"/>
  <c r="I2" i="2" s="1"/>
  <c r="E5" i="2"/>
  <c r="F5" i="2" s="1"/>
  <c r="I5" i="2" s="1"/>
  <c r="C13" i="2"/>
  <c r="D8" i="2"/>
  <c r="E8" i="2" s="1"/>
  <c r="F8" i="2" s="1"/>
  <c r="I8" i="2" s="1"/>
  <c r="E21" i="3"/>
  <c r="F21" i="3" s="1"/>
  <c r="F2" i="3"/>
  <c r="E10" i="3"/>
  <c r="F10" i="3" s="1"/>
  <c r="E18" i="3"/>
  <c r="F18" i="3" s="1"/>
  <c r="E7" i="3"/>
  <c r="F7" i="3" s="1"/>
  <c r="C18" i="3"/>
  <c r="C10" i="3"/>
  <c r="E4" i="3"/>
  <c r="F4" i="3" s="1"/>
  <c r="C4" i="3"/>
  <c r="F36" i="1"/>
  <c r="I36" i="1" s="1"/>
  <c r="D38" i="1"/>
  <c r="D34" i="1"/>
  <c r="F33" i="1"/>
  <c r="I33" i="1" s="1"/>
  <c r="F39" i="1"/>
  <c r="I39" i="1" s="1"/>
  <c r="D44" i="1"/>
  <c r="D41" i="1"/>
  <c r="B2" i="1"/>
  <c r="D2" i="1" s="1"/>
  <c r="B3" i="1"/>
  <c r="D3" i="1" s="1"/>
  <c r="B5" i="1"/>
  <c r="D5" i="1" s="1"/>
  <c r="B6" i="1"/>
  <c r="D6" i="1" s="1"/>
  <c r="B7" i="1"/>
  <c r="C7" i="1" s="1"/>
  <c r="B8" i="1"/>
  <c r="C8" i="1" s="1"/>
  <c r="B9" i="1"/>
  <c r="C9" i="1" s="1"/>
  <c r="B4" i="1"/>
  <c r="D4" i="1" s="1"/>
  <c r="B11" i="1"/>
  <c r="D11" i="1" s="1"/>
  <c r="B12" i="1"/>
  <c r="D12" i="1" s="1"/>
  <c r="B13" i="1"/>
  <c r="D13" i="1" s="1"/>
  <c r="B14" i="1"/>
  <c r="D14" i="1" s="1"/>
  <c r="B15" i="1"/>
  <c r="C15" i="1" s="1"/>
  <c r="B10" i="1"/>
  <c r="C10" i="1" s="1"/>
  <c r="B16" i="1"/>
  <c r="C16" i="1" s="1"/>
  <c r="B18" i="1"/>
  <c r="D18" i="1" s="1"/>
  <c r="B20" i="1"/>
  <c r="D20" i="1" s="1"/>
  <c r="B19" i="1"/>
  <c r="D19" i="1" s="1"/>
  <c r="B21" i="1"/>
  <c r="D21" i="1" s="1"/>
  <c r="B17" i="1"/>
  <c r="D17" i="1" s="1"/>
  <c r="B23" i="1"/>
  <c r="C23" i="1" s="1"/>
  <c r="B24" i="1"/>
  <c r="C24" i="1" s="1"/>
  <c r="B25" i="1"/>
  <c r="C25" i="1" s="1"/>
  <c r="B22" i="1"/>
  <c r="D22" i="1" s="1"/>
  <c r="B27" i="1"/>
  <c r="D27" i="1" s="1"/>
  <c r="B26" i="1"/>
  <c r="D26" i="1" s="1"/>
  <c r="B28" i="1"/>
  <c r="D28" i="1" s="1"/>
  <c r="B30" i="1"/>
  <c r="C30" i="1" s="1"/>
  <c r="B29" i="1"/>
  <c r="C29" i="1" s="1"/>
  <c r="F27" i="3" l="1"/>
  <c r="F42" i="1"/>
  <c r="I42" i="1" s="1"/>
  <c r="F32" i="1"/>
  <c r="I32" i="1" s="1"/>
  <c r="F8" i="3"/>
  <c r="E47" i="1"/>
  <c r="F47" i="1" s="1"/>
  <c r="I47" i="1" s="1"/>
  <c r="E34" i="1"/>
  <c r="F34" i="1" s="1"/>
  <c r="I34" i="1" s="1"/>
  <c r="E38" i="1"/>
  <c r="F38" i="1" s="1"/>
  <c r="I38" i="1" s="1"/>
  <c r="C22" i="1"/>
  <c r="C18" i="1"/>
  <c r="C4" i="1"/>
  <c r="E41" i="1"/>
  <c r="F41" i="1" s="1"/>
  <c r="I41" i="1" s="1"/>
  <c r="E44" i="1"/>
  <c r="F44" i="1" s="1"/>
  <c r="I44" i="1" s="1"/>
  <c r="E21" i="1"/>
  <c r="F21" i="1" s="1"/>
  <c r="I21" i="1" s="1"/>
  <c r="E13" i="1"/>
  <c r="F13" i="1" s="1"/>
  <c r="I13" i="1" s="1"/>
  <c r="E5" i="1"/>
  <c r="F5" i="1" s="1"/>
  <c r="I5" i="1" s="1"/>
  <c r="E12" i="1"/>
  <c r="F12" i="1" s="1"/>
  <c r="I12" i="1" s="1"/>
  <c r="E3" i="1"/>
  <c r="F3" i="1" s="1"/>
  <c r="I3" i="1" s="1"/>
  <c r="E28" i="1"/>
  <c r="F28" i="1" s="1"/>
  <c r="I28" i="1" s="1"/>
  <c r="E27" i="1"/>
  <c r="F27" i="1" s="1"/>
  <c r="I27" i="1" s="1"/>
  <c r="E11" i="1"/>
  <c r="F11" i="1" s="1"/>
  <c r="I11" i="1" s="1"/>
  <c r="E2" i="1"/>
  <c r="F2" i="1" s="1"/>
  <c r="I2" i="1" s="1"/>
  <c r="E26" i="1"/>
  <c r="F26" i="1" s="1"/>
  <c r="I26" i="1" s="1"/>
  <c r="E18" i="1"/>
  <c r="F18" i="1" s="1"/>
  <c r="I18" i="1" s="1"/>
  <c r="E4" i="1"/>
  <c r="F4" i="1" s="1"/>
  <c r="I4" i="1" s="1"/>
  <c r="E6" i="1"/>
  <c r="F6" i="1" s="1"/>
  <c r="I6" i="1" s="1"/>
  <c r="E14" i="1"/>
  <c r="F14" i="1" s="1"/>
  <c r="I14" i="1" s="1"/>
  <c r="E19" i="1"/>
  <c r="F19" i="1" s="1"/>
  <c r="I19" i="1" s="1"/>
  <c r="E22" i="1"/>
  <c r="F22" i="1" s="1"/>
  <c r="I22" i="1" s="1"/>
  <c r="E17" i="1"/>
  <c r="F17" i="1" s="1"/>
  <c r="I17" i="1" s="1"/>
  <c r="E20" i="1"/>
  <c r="F20" i="1" s="1"/>
  <c r="I20" i="1" s="1"/>
  <c r="C17" i="1"/>
  <c r="C14" i="1"/>
  <c r="C6" i="1"/>
  <c r="D25" i="1"/>
  <c r="D16" i="1"/>
  <c r="D9" i="1"/>
  <c r="C28" i="1"/>
  <c r="C21" i="1"/>
  <c r="C13" i="1"/>
  <c r="C5" i="1"/>
  <c r="D29" i="1"/>
  <c r="D24" i="1"/>
  <c r="D10" i="1"/>
  <c r="D8" i="1"/>
  <c r="C26" i="1"/>
  <c r="C19" i="1"/>
  <c r="C12" i="1"/>
  <c r="C3" i="1"/>
  <c r="D30" i="1"/>
  <c r="D23" i="1"/>
  <c r="D15" i="1"/>
  <c r="D7" i="1"/>
  <c r="C27" i="1"/>
  <c r="C20" i="1"/>
  <c r="C11" i="1"/>
  <c r="C2" i="1"/>
  <c r="E15" i="1" l="1"/>
  <c r="F15" i="1" s="1"/>
  <c r="I15" i="1" s="1"/>
  <c r="E8" i="1"/>
  <c r="F8" i="1" s="1"/>
  <c r="I8" i="1" s="1"/>
  <c r="E7" i="1"/>
  <c r="F7" i="1" s="1"/>
  <c r="I7" i="1" s="1"/>
  <c r="E23" i="1"/>
  <c r="F23" i="1" s="1"/>
  <c r="I23" i="1" s="1"/>
  <c r="E10" i="1"/>
  <c r="F10" i="1" s="1"/>
  <c r="I10" i="1" s="1"/>
  <c r="E9" i="1"/>
  <c r="F9" i="1" s="1"/>
  <c r="I9" i="1" s="1"/>
  <c r="E30" i="1"/>
  <c r="F30" i="1" s="1"/>
  <c r="I30" i="1" s="1"/>
  <c r="E24" i="1"/>
  <c r="F24" i="1" s="1"/>
  <c r="I24" i="1" s="1"/>
  <c r="E16" i="1"/>
  <c r="F16" i="1" s="1"/>
  <c r="I16" i="1" s="1"/>
  <c r="E29" i="1"/>
  <c r="F29" i="1" s="1"/>
  <c r="I29" i="1" s="1"/>
  <c r="E25" i="1"/>
  <c r="F25" i="1" s="1"/>
  <c r="I25" i="1" s="1"/>
</calcChain>
</file>

<file path=xl/sharedStrings.xml><?xml version="1.0" encoding="utf-8"?>
<sst xmlns="http://schemas.openxmlformats.org/spreadsheetml/2006/main" count="451" uniqueCount="222">
  <si>
    <t>DatabaseName</t>
  </si>
  <si>
    <t>BackupFileName</t>
  </si>
  <si>
    <t>LastBackslash</t>
  </si>
  <si>
    <t>FileName</t>
  </si>
  <si>
    <t>slugPos</t>
  </si>
  <si>
    <t>FolderName</t>
  </si>
  <si>
    <t>SQL</t>
  </si>
  <si>
    <t>KeepReplication</t>
  </si>
  <si>
    <t>BackupType</t>
  </si>
  <si>
    <t>LOG</t>
  </si>
  <si>
    <t>F:\DBFiles\(default)\Backups\T-Logs\Administration_backup_201509271520.trn</t>
  </si>
  <si>
    <t>F:\DBFiles\(default)\Backups\T-Logs\AdministrationDW_backup_201509271520.trn</t>
  </si>
  <si>
    <t>F:\DBFiles\(default)\Backups\T-Logs\ampdb_backup_201509271520.trn</t>
  </si>
  <si>
    <t>F:\DBFiles\(default)\Backups\T-Logs\Analysis_backup_201509271520.trn</t>
  </si>
  <si>
    <t>F:\DBFiles\(default)\Backups\T-Logs\Appts32Dat10_backup_201509271520.trn</t>
  </si>
  <si>
    <t>F:\DBFiles\(default)\Backups\T-Logs\Appts32DatTut_backup_201509271520.trn</t>
  </si>
  <si>
    <t>F:\DBFiles\(default)\Backups\T-Logs\Asset_backup_201509271520.trn</t>
  </si>
  <si>
    <t>F:\DBFiles\(default)\Backups\T-Logs\AssetManager_backup_201509271520.trn</t>
  </si>
  <si>
    <t>F:\DBFiles\(default)\Backups\T-Logs\BasicScience_backup_201509271520.trn</t>
  </si>
  <si>
    <t>F:\DBFiles\(default)\Backups\T-Logs\caArchive_backup_201509271520.trn</t>
  </si>
  <si>
    <t>F:\DBFiles\(default)\Backups\T-Logs\CASLocal_backup_201509271520.trn</t>
  </si>
  <si>
    <t>F:\DBFiles\(default)\Backups\T-Logs\ceoSite1_backup_201509271520.trn</t>
  </si>
  <si>
    <t>F:\DBFiles\(default)\Backups\T-Logs\ceoSite2_backup_201509271520.trn</t>
  </si>
  <si>
    <t>F:\DBFiles\(default)\Backups\T-Logs\CitrixDataStore_backup_201509271520.trn</t>
  </si>
  <si>
    <t>F:\DBFiles\(default)\Backups\T-Logs\CitrixRM_backup_201509271520.trn</t>
  </si>
  <si>
    <t>F:\DBFiles\(default)\Backups\T-Logs\Clinical_backup_201509271520.trn</t>
  </si>
  <si>
    <t>F:\DBFiles\(default)\Backups\T-Logs\Crisis_backup_201509271520.trn</t>
  </si>
  <si>
    <t>F:\DBFiles\(default)\Backups\T-Logs\DBA_backup_201509271520.trn</t>
  </si>
  <si>
    <t>F:\DBFiles\(default)\Backups\T-Logs\Document_backup_201509271520.trn</t>
  </si>
  <si>
    <t>F:\DBFiles\(default)\Backups\T-Logs\Endeavor_backup_201509271520.trn</t>
  </si>
  <si>
    <t>F:\DBFiles\(default)\Backups\T-Logs\EndeavorOLAP_backup_201509271520.trn</t>
  </si>
  <si>
    <t>F:\DBFiles\(default)\Backups\T-Logs\Footprints_backup_201509271520.trn</t>
  </si>
  <si>
    <t>F:\DBFiles\(default)\Backups\T-Logs\HHT_backup_201509271520.trn</t>
  </si>
  <si>
    <t>F:\DBFiles\(default)\Backups\T-Logs\Messaging_backup_201509271520.trn</t>
  </si>
  <si>
    <t>F:\DBFiles\(default)\Backups\T-Logs\MP2_backup_201509271520.trn</t>
  </si>
  <si>
    <t>F:\DBFiles\(default)\Backups\T-Logs\PBRCConfiguration_backup_201509271520.trn</t>
  </si>
  <si>
    <t>F:\DBFiles\(default)\Backups\T-Logs\PerformanceTest_backup_201509271520.trn</t>
  </si>
  <si>
    <t>F:\DBFiles\(default)\Backups\T-Logs\ProNutra_backup_201509271520.trn</t>
  </si>
  <si>
    <t>F:\DBFiles\(default)\Backups\T-Logs\PublicWeb_backup_201509271520.trn</t>
  </si>
  <si>
    <t>F:\DBFiles\(default)\Backups\T-Logs\QCDAO_backup_201509271520.trn</t>
  </si>
  <si>
    <t>F:\DBFiles\(default)\Backups\T-Logs\redcap_backup_201509271520.trn</t>
  </si>
  <si>
    <t>F:\DBFiles\(default)\Backups\T-Logs\Security_backup_201509271520.trn</t>
  </si>
  <si>
    <t>F:\DBFiles\NRG\Backups\T-Logs\Analysis_backup_201509271523.trn</t>
  </si>
  <si>
    <t>F:\DBFiles\NRG\Backups\T-Logs\APFT_backup_201509271523.trn</t>
  </si>
  <si>
    <t>F:\DBFiles\NRG\Backups\T-Logs\ArkSummerStudy_backup_201509271523.trn</t>
  </si>
  <si>
    <t>F:\DBFiles\NRG\Backups\T-Logs\bma2_backup_201509271523.trn</t>
  </si>
  <si>
    <t>F:\DBFiles\NRG\Backups\T-Logs\CSFII98_backup_201509271523.trn</t>
  </si>
  <si>
    <t>F:\DBFiles\NRG\Backups\T-Logs\DAC_backup_201509271523.trn</t>
  </si>
  <si>
    <t>F:\DBFiles\NRG\Backups\T-Logs\DBA_backup_201509271523.trn</t>
  </si>
  <si>
    <t>F:\DBFiles\NRG\Backups\T-Logs\DHQ_backup_201509271523.trn</t>
  </si>
  <si>
    <t>F:\DBFiles\NRG\Backups\T-Logs\DODHealth_backup_201509271523.trn</t>
  </si>
  <si>
    <t>F:\DBFiles\NRG\Backups\T-Logs\FAB_backup_201509271523.trn</t>
  </si>
  <si>
    <t>F:\DBFiles\NRG\Backups\T-Logs\FFQ_backup_201509271523.trn</t>
  </si>
  <si>
    <t>F:\DBFiles\NRG\Backups\T-Logs\FNDDS2_backup_201509271523.trn</t>
  </si>
  <si>
    <t>F:\DBFiles\NRG\Backups\T-Logs\FNDDS3_backup_201509271523.trn</t>
  </si>
  <si>
    <t>F:\DBFiles\NRG\Backups\T-Logs\FNDDS_backup_201509271523.trn</t>
  </si>
  <si>
    <t>F:\DBFiles\NRG\Backups\T-Logs\FoodDiary_backup_201509271523.trn</t>
  </si>
  <si>
    <t>F:\DBFiles\NRG\Backups\T-Logs\FoodPhoto_backup_201509271523.trn</t>
  </si>
  <si>
    <t>F:\DBFiles\NRG\Backups\T-Logs\FoodPhotoArchive_backup_201509271523.trn</t>
  </si>
  <si>
    <t>F:\DBFiles\NRG\Backups\T-Logs\FoodPhotography3_backup_201509271523.trn</t>
  </si>
  <si>
    <t>F:\DBFiles\NRG\Backups\T-Logs\FoodPhotography_backup_201509271523.trn</t>
  </si>
  <si>
    <t>F:\DBFiles\NRG\Backups\T-Logs\Foods_backup_201509271523.trn</t>
  </si>
  <si>
    <t>F:\DBFiles\NRG\Backups\T-Logs\HealthReadiness2007_backup_201509271523.trn</t>
  </si>
  <si>
    <t>F:\DBFiles\NRG\Backups\T-Logs\HealthReadiness_backup_201509271523.trn</t>
  </si>
  <si>
    <t>F:\DBFiles\NRG\Backups\T-Logs\hips1_backup_201509271523.trn</t>
  </si>
  <si>
    <t>F:\DBFiles\NRG\Backups\T-Logs\ISCOLE_backup_201509271523.trn</t>
  </si>
  <si>
    <t>F:\DBFiles\NRG\Backups\T-Logs\LAHealth_backup_201509271523.trn</t>
  </si>
  <si>
    <t>F:\DBFiles\NRG\Backups\T-Logs\LAHealthYear1_backup_201509271523.trn</t>
  </si>
  <si>
    <t>F:\DBFiles\NRG\Backups\T-Logs\LAHealthYear2_backup_201509271523.trn</t>
  </si>
  <si>
    <t>F:\DBFiles\NRG\Backups\T-Logs\LANG_backup_201509271523.trn</t>
  </si>
  <si>
    <t>F:\DBFiles\NRG\Backups\T-Logs\MENu6_backup_201509271523.trn</t>
  </si>
  <si>
    <t>F:\DBFiles\NRG\Backups\T-Logs\MENu_backup_201509271523.trn</t>
  </si>
  <si>
    <t>F:\DBFiles\NRG\Backups\T-Logs\NHANES2004_backup_201509271523.trn</t>
  </si>
  <si>
    <t>F:\DBFiles\NRG\Backups\T-Logs\NRGEmail_backup_201509271523.trn</t>
  </si>
  <si>
    <t>F:\DBFiles\NRG\Backups\T-Logs\NutDB_backup_201509271523.trn</t>
  </si>
  <si>
    <t>F:\DBFiles\NRG\Backups\T-Logs\PAL_backup_201509271523.trn</t>
  </si>
  <si>
    <t>F:\DBFiles\NRG\Backups\T-Logs\PALSecurity_backup_201509271523.trn</t>
  </si>
  <si>
    <t>F:\DBFiles\NRG\Backups\T-Logs\PasswordSource_backup_201509271523.trn</t>
  </si>
  <si>
    <t>F:\DBFiles\NRG\Backups\T-Logs\PedalDesk_backup_201509271523.trn</t>
  </si>
  <si>
    <t>F:\DBFiles\NRG\Backups\T-Logs\PIPS_backup_201509271523.trn</t>
  </si>
  <si>
    <t>F:\DBFiles\NRG\Backups\T-Logs\PMobile_backup_201509271523.trn</t>
  </si>
  <si>
    <t>F:\DBFiles\NRG\Backups\T-Logs\POUNDS_backup_201509271523.trn</t>
  </si>
  <si>
    <t>F:\DBFiles\NRG\Backups\T-Logs\PUSH_backup_201509271523.trn</t>
  </si>
  <si>
    <t>F:\DBFiles\NRG\Backups\T-Logs\Security_backup_201509271523.trn</t>
  </si>
  <si>
    <t>F:\DBFiles\NRG\Backups\T-Logs\SR19_backup_201509271523.trn</t>
  </si>
  <si>
    <t>F:\DBFiles\NRG\Backups\T-Logs\StudyData_backup_201509271523.trn</t>
  </si>
  <si>
    <t>F:\DBFiles\NRG\Backups\T-Logs\TanitaUpload_backup_201509271523.trn</t>
  </si>
  <si>
    <t>F:\DBFiles\NRG\Backups\T-Logs\WalkSmart_backup_201509271523.trn</t>
  </si>
  <si>
    <t>F:\DBFiles\NRG\Backups\T-Logs\WebLogs_backup_201509271523.trn</t>
  </si>
  <si>
    <t>F:\DBFiles\NRG\Backups\T-Logs\Wellness_backup_201509271523.trn</t>
  </si>
  <si>
    <t>F:\DBFiles\NRG\Backups\T-Logs\WiseMind_backup_201509271523.trn</t>
  </si>
  <si>
    <t>F:\DBFiles\DOCS\Backups\T-Logs\AX_CompSvcs_backup_201509271525.trn</t>
  </si>
  <si>
    <t>F:\DBFiles\DOCS\Backups\T-Logs\AX_FiscalOps_backup_201509271525.trn</t>
  </si>
  <si>
    <t>F:\DBFiles\DOCS\Backups\T-Logs\AX_InfectionControl_backup_201509271525.trn</t>
  </si>
  <si>
    <t>F:\DBFiles\DOCS\Backups\T-Logs\AX_IRM_backup_201509271525.trn</t>
  </si>
  <si>
    <t>F:\DBFiles\DOCS\Backups\T-Logs\AX_Operations_backup_201509271525.trn</t>
  </si>
  <si>
    <t>F:\DBFiles\DOCS\Backups\T-Logs\AX_PBRF_backup_201509271525.trn</t>
  </si>
  <si>
    <t>F:\DBFiles\DOCS\Backups\T-Logs\AX_PDI_backup_201509271525.trn</t>
  </si>
  <si>
    <t>F:\DBFiles\DOCS\Backups\T-Logs\AX_PMF_backup_201509271525.trn</t>
  </si>
  <si>
    <t>F:\DBFiles\DOCS\Backups\T-Logs\AX_Test_backup_201509271525.trn</t>
  </si>
  <si>
    <t>F:\DBFiles\DOCS\Backups\T-Logs\AX_WF_backup_201509271525.trn</t>
  </si>
  <si>
    <t>F:\DBFiles\DOCS\Backups\T-Logs\AX_WF_BI_backup_201509271525.trn</t>
  </si>
  <si>
    <t>F:\DBFiles\DOCS\Backups\T-Logs\DBA_backup_201509271525.trn</t>
  </si>
  <si>
    <t>F:\DBFiles\DOCS\Backups\T-Logs\EventsDB_backup_201509271525.trn</t>
  </si>
  <si>
    <t>FULL</t>
  </si>
  <si>
    <t>database_name</t>
  </si>
  <si>
    <t>file_id</t>
  </si>
  <si>
    <t>logical_name</t>
  </si>
  <si>
    <t>type_desc</t>
  </si>
  <si>
    <t>physical_name</t>
  </si>
  <si>
    <t>Footprints</t>
  </si>
  <si>
    <t>ROWS</t>
  </si>
  <si>
    <t>D:\DBFiles\STAGE\Data\Footprints.mdf</t>
  </si>
  <si>
    <t>Footprints_log</t>
  </si>
  <si>
    <t>D:\DBFiles\STAGE\T-Logs\Footprints_log.ldf</t>
  </si>
  <si>
    <t>sysft_MASTER1_desc</t>
  </si>
  <si>
    <t>FULLTEXT</t>
  </si>
  <si>
    <t>D:\DBFiles\STAGE\Data\MASTER1_desc</t>
  </si>
  <si>
    <t>sysft_MASTER1_ABDATA_desc</t>
  </si>
  <si>
    <t>D:\DBFiles\STAGE\Data\MASTER1_ABDATA_desc</t>
  </si>
  <si>
    <t>sysft_MASTER2_desc</t>
  </si>
  <si>
    <t>D:\DBFiles\STAGE\Data\MASTER2_desc</t>
  </si>
  <si>
    <t>sysft_MASTER2_ABDATA_desc</t>
  </si>
  <si>
    <t>D:\DBFiles\STAGE\Data\MASTER2_ABDATA_desc</t>
  </si>
  <si>
    <t>sysft_MASTER3_desc</t>
  </si>
  <si>
    <t>D:\DBFiles\STAGE\Data\MASTER3_desc</t>
  </si>
  <si>
    <t>sysft_MASTER3_ABDATA_desc</t>
  </si>
  <si>
    <t>D:\DBFiles\STAGE\Data\MASTER3_ABDATA_desc</t>
  </si>
  <si>
    <t>sysft_MASTER4_desc</t>
  </si>
  <si>
    <t>D:\DBFiles\STAGE\Data\MASTER4_desc</t>
  </si>
  <si>
    <t>sysft_MASTER4_ABDATA_desc</t>
  </si>
  <si>
    <t>D:\DBFiles\STAGE\Data\MASTER4_ABDATA_desc</t>
  </si>
  <si>
    <t>sysft_MASTER5_desc</t>
  </si>
  <si>
    <t>D:\DBFiles\STAGE\Data\\MASTER5_desc</t>
  </si>
  <si>
    <t>sysft_MASTER5_ABDATA_desc</t>
  </si>
  <si>
    <t>D:\DBFiles\STAGE\Data\\MASTER5_ABDATA_desc</t>
  </si>
  <si>
    <t>sysft_MASTER6_desc</t>
  </si>
  <si>
    <t>D:\DBFiles\STAGE\Data\MASTER6_desc</t>
  </si>
  <si>
    <t>sysft_MASTER6_ABDATA_desc</t>
  </si>
  <si>
    <t>D:\DBFiles\STAGE\Data\MASTER6_ABDATA_desc</t>
  </si>
  <si>
    <t>sysft_MASTER7_desc</t>
  </si>
  <si>
    <t>D:\DBFiles\STAGE\Data\MASTER7_desc</t>
  </si>
  <si>
    <t>sysft_MASTER7_ABDATA_desc</t>
  </si>
  <si>
    <t>D:\DBFiles\STAGE\Data\MASTER7_ABDATA_desc</t>
  </si>
  <si>
    <t>sysft_MASTER8_desc</t>
  </si>
  <si>
    <t>D:\DBFiles\STAGE\Data\MASTER8_desc</t>
  </si>
  <si>
    <t>sysft_MASTER8_ABDATA_desc</t>
  </si>
  <si>
    <t>D:\DBFiles\STAGE\Data\MASTER8_ABDATA_desc</t>
  </si>
  <si>
    <t>sysft_MASTER9_desc</t>
  </si>
  <si>
    <t>D:\DBFiles\STAGE\Data\MASTER9_desc</t>
  </si>
  <si>
    <t>sysft_MASTER9_ABDATA_desc</t>
  </si>
  <si>
    <t>D:\DBFiles\STAGE\Data\MASTER9_ABDATA_desc</t>
  </si>
  <si>
    <t>sysft_MASTER10_desc</t>
  </si>
  <si>
    <t>D:\DBFiles\STAGE\Data\MASTER10_desc</t>
  </si>
  <si>
    <t>sysft_MASTER10_ABDATA_desc</t>
  </si>
  <si>
    <t>D:\DBFiles\STAGE\Data\MASTER10_ABDATA_desc</t>
  </si>
  <si>
    <t>sysft_MASTER11_desc</t>
  </si>
  <si>
    <t>D:\DBFiles\STAGE\Data\MASTER11_desc</t>
  </si>
  <si>
    <t>sysft_MASTER11_ABDATA_desc</t>
  </si>
  <si>
    <t>D:\DBFiles\STAGE\Data\MASTER11_ABDATA_desc</t>
  </si>
  <si>
    <t>sysft_MASTER12_desc</t>
  </si>
  <si>
    <t>D:\DBFiles\STAGE\Data\MASTER12_desc</t>
  </si>
  <si>
    <t>sysft_MASTER12_ABDATA_desc</t>
  </si>
  <si>
    <t>D:\DBFiles\STAGE\Data\MASTER12_ABDATA_desc</t>
  </si>
  <si>
    <t>sysft_MASTER13_desc</t>
  </si>
  <si>
    <t>D:\DBFiles\STAGE\Data\MASTER13_desc</t>
  </si>
  <si>
    <t>sysft_MASTER13_ABDATA_desc</t>
  </si>
  <si>
    <t>D:\DBFiles\STAGE\Data\MASTER13_ABDATA_desc</t>
  </si>
  <si>
    <t>sysft_MASTER14_desc</t>
  </si>
  <si>
    <t>D:\DBFiles\STAGE\Data\MASTER14_desc</t>
  </si>
  <si>
    <t>sysft_MASTER14_ABDATA_desc</t>
  </si>
  <si>
    <t>D:\DBFiles\STAGE\Data\MASTER14_ABDATA_desc</t>
  </si>
  <si>
    <t>sysft_MASTER15_desc</t>
  </si>
  <si>
    <t>D:\DBFiles\STAGE\Data\MASTER15_desc</t>
  </si>
  <si>
    <t>sysft_MASTER15_ABDATA_desc</t>
  </si>
  <si>
    <t>D:\DBFiles\STAGE\Data\MASTER15_ABDATA_desc</t>
  </si>
  <si>
    <t>sysft_MASTER16_desc</t>
  </si>
  <si>
    <t>D:\DBFiles\STAGE\Data\MASTER16_desc</t>
  </si>
  <si>
    <t>sysft_MASTER16_ABDATA_desc</t>
  </si>
  <si>
    <t>D:\DBFiles\STAGE\Data\MASTER16_ABDATA_desc</t>
  </si>
  <si>
    <t>sysft_MASTER17_desc</t>
  </si>
  <si>
    <t>D:\DBFiles\STAGE\Data\MASTER17_desc</t>
  </si>
  <si>
    <t>sysft_MASTER17_ABDATA_desc</t>
  </si>
  <si>
    <t>D:\DBFiles\STAGE\Data\MASTER17_ABDATA_desc</t>
  </si>
  <si>
    <t>sysft_MASTER18_desc</t>
  </si>
  <si>
    <t>D:\DBFiles\STAGE\Data\MASTER18_desc</t>
  </si>
  <si>
    <t>sysft_MASTER18_ABDATA_desc</t>
  </si>
  <si>
    <t>D:\DBFiles\STAGE\Data\MASTER18_ABDATA_desc</t>
  </si>
  <si>
    <t>sysft_MASTER19_desc</t>
  </si>
  <si>
    <t>D:\DBFiles\STAGE\Data\MASTER19_desc</t>
  </si>
  <si>
    <t>sysft_MASTER19_ABDATA_desc</t>
  </si>
  <si>
    <t>D:\DBFiles\STAGE\Data\MASTER19_ABDATA_desc</t>
  </si>
  <si>
    <t>sysft_MASTER20_desc</t>
  </si>
  <si>
    <t>D:\DBFiles\STAGE\Data\MASTER20_desc</t>
  </si>
  <si>
    <t>sysft_MASTER20_ABDATA_desc</t>
  </si>
  <si>
    <t>D:\DBFiles\STAGE\Data\MASTER20_ABDATA_desc</t>
  </si>
  <si>
    <t>sysft_MASTER21_desc</t>
  </si>
  <si>
    <t>D:\DBFiles\STAGE\Data\MASTER21_desc</t>
  </si>
  <si>
    <t>sysft_MASTER21_ABDATA_desc</t>
  </si>
  <si>
    <t>D:\DBFiles\STAGE\Data\MASTER21_ABDATA_desc</t>
  </si>
  <si>
    <t>sysft_MASTER22_desc</t>
  </si>
  <si>
    <t>D:\DBFiles\STAGE\Data\MASTER22_desc</t>
  </si>
  <si>
    <t>sysft_MASTER22_ABDATA_desc</t>
  </si>
  <si>
    <t>D:\DBFiles\STAGE\Data\MASTER22_ABDATA_desc</t>
  </si>
  <si>
    <t>sysft_MASTER23_desc</t>
  </si>
  <si>
    <t>D:\DBFiles\STAGE\Data\MASTER23_desc</t>
  </si>
  <si>
    <t>sysft_MASTER23_ABDATA_desc</t>
  </si>
  <si>
    <t>D:\DBFiles\STAGE\Data\MASTER23_ABDATA_desc</t>
  </si>
  <si>
    <t>sysft_MASTER24_desc</t>
  </si>
  <si>
    <t>D:\DBFiles\STAGE\Data\MASTER24_desc</t>
  </si>
  <si>
    <t>sysft_MASTER24_ABDATA_desc</t>
  </si>
  <si>
    <t>D:\DBFiles\STAGE\Data\MASTER24_ABDATA_desc</t>
  </si>
  <si>
    <t>sysft_MASTER25_desc</t>
  </si>
  <si>
    <t>D:\DBFiles\STAGE\Data\MASTER25_desc</t>
  </si>
  <si>
    <t>sysft_MASTER25_ABDATA_desc</t>
  </si>
  <si>
    <t>D:\DBFiles\STAGE\Data\MASTER25_ABDATA_desc</t>
  </si>
  <si>
    <t>sysft_MASTER26_desc</t>
  </si>
  <si>
    <t>D:\DBFiles\STAGE\Data\MASTER26_desc</t>
  </si>
  <si>
    <t>sysft_MASTER26_ABDATA_desc</t>
  </si>
  <si>
    <t>D:\DBFiles\STAGE\Data\MASTER26_ABDATA_desc</t>
  </si>
  <si>
    <t>G:\DBFiles\(default)\Backups\Original\Footprints_backup_201603142130.bak</t>
  </si>
  <si>
    <t>LastBackSlash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</si>
</sst>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NumberFormat="1" applyFont="1" applyAlignment="1">
      <alignment horizontal="left" vertical="center"/>
    </xf>
    <xf numFmtId="0" fontId="0" fillId="0" borderId="0" xfId="0" applyNumberFormat="1"/>
    <xf numFmtId="0" fontId="3" fillId="0" borderId="0" xfId="0" applyFont="1" applyAlignment="1">
      <alignment horizontal="left" vertical="center"/>
    </xf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</cellXfs>
  <cellStyles count="1">
    <cellStyle name="Normal" xfId="0" builtinId="0"/>
  </cellStyles>
  <dxfs count="4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Consola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Consola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Consola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222222"/>
        <name val="Consola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Table134" displayName="Table134" ref="A1:I33" totalsRowShown="0" headerRowDxfId="40">
  <autoFilter ref="A1:I33"/>
  <sortState ref="A2:I35">
    <sortCondition ref="F2:F39"/>
  </sortState>
  <tableColumns count="9">
    <tableColumn id="1" name="BackupFileName"/>
    <tableColumn id="2" name="LastBackslash" dataDxfId="39">
      <calculatedColumnFormula>FIND("@",SUBSTITUTE(Table134[[#This Row],[BackupFileName]],"\","@",(LEN(Table134[[#This Row],[BackupFileName]])-LEN(SUBSTITUTE(Table134[[#This Row],[BackupFileName]],"\","")))/LEN("\")))</calculatedColumnFormula>
    </tableColumn>
    <tableColumn id="3" name="FolderName" dataDxfId="38">
      <calculatedColumnFormula>LEFT(Table134[[#This Row],[BackupFileName]],Table134[[#This Row],[LastBackslash]])</calculatedColumnFormula>
    </tableColumn>
    <tableColumn id="4" name="FileName" dataDxfId="37">
      <calculatedColumnFormula>MID(Table134[[#This Row],[BackupFileName]], Table134[[#This Row],[LastBackslash]]+1, LEN(Table134[[#This Row],[BackupFileName]]))</calculatedColumnFormula>
    </tableColumn>
    <tableColumn id="5" name="slugPos" dataDxfId="36">
      <calculatedColumnFormula>FIND("_backup_", Table134[[#This Row],[FileName]])</calculatedColumnFormula>
    </tableColumn>
    <tableColumn id="6" name="DatabaseName" dataDxfId="35">
      <calculatedColumnFormula>LEFT(Table134[[#This Row],[FileName]], Table134[[#This Row],[slugPos]]-1)</calculatedColumnFormula>
    </tableColumn>
    <tableColumn id="8" name="KeepReplication" dataDxfId="34"/>
    <tableColumn id="9" name="BackupType" dataDxfId="33"/>
    <tableColumn id="7" name="SQL" dataDxfId="0">
      <calculatedColumnFormula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calculatedColumnFormula>
    </tableColumn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1" name="Table1" displayName="Table1" ref="A1:I50" totalsRowShown="0" headerRowDxfId="32">
  <autoFilter ref="A1:I50"/>
  <sortState ref="A2:I50">
    <sortCondition ref="F2:F53"/>
  </sortState>
  <tableColumns count="9">
    <tableColumn id="1" name="BackupFileName"/>
    <tableColumn id="2" name="LastBackslash" dataDxfId="31">
      <calculatedColumnFormula>FIND("@",SUBSTITUTE(Table1[[#This Row],[BackupFileName]],"\","@",(LEN(Table1[[#This Row],[BackupFileName]])-LEN(SUBSTITUTE(Table1[[#This Row],[BackupFileName]],"\","")))/LEN("\")))</calculatedColumnFormula>
    </tableColumn>
    <tableColumn id="3" name="FolderName" dataDxfId="30">
      <calculatedColumnFormula>LEFT(Table1[[#This Row],[BackupFileName]],Table1[[#This Row],[LastBackslash]])</calculatedColumnFormula>
    </tableColumn>
    <tableColumn id="4" name="FileName" dataDxfId="29">
      <calculatedColumnFormula>MID(Table1[[#This Row],[BackupFileName]], Table1[[#This Row],[LastBackslash]]+1, LEN(Table1[[#This Row],[BackupFileName]]))</calculatedColumnFormula>
    </tableColumn>
    <tableColumn id="5" name="slugPos" dataDxfId="28">
      <calculatedColumnFormula>FIND("_backup_", Table1[[#This Row],[FileName]])</calculatedColumnFormula>
    </tableColumn>
    <tableColumn id="6" name="DatabaseName" dataDxfId="27">
      <calculatedColumnFormula>LEFT(Table1[[#This Row],[FileName]], Table1[[#This Row],[slugPos]]-1)</calculatedColumnFormula>
    </tableColumn>
    <tableColumn id="8" name="KeepReplication" dataDxfId="26"/>
    <tableColumn id="9" name="BackupType"/>
    <tableColumn id="7" name="SQL" dataDxfId="25">
      <calculatedColumnFormula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calculatedColumnFormula>
    </tableColumn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id="2" name="Table13" displayName="Table13" ref="A1:I14" totalsRowShown="0" headerRowDxfId="24">
  <autoFilter ref="A1:I14"/>
  <sortState ref="A2:I14">
    <sortCondition ref="F2:F17"/>
  </sortState>
  <tableColumns count="9">
    <tableColumn id="1" name="BackupFileName"/>
    <tableColumn id="2" name="LastBackslash" dataDxfId="23">
      <calculatedColumnFormula>FIND("@",SUBSTITUTE(Table13[[#This Row],[BackupFileName]],"\","@",(LEN(Table13[[#This Row],[BackupFileName]])-LEN(SUBSTITUTE(Table13[[#This Row],[BackupFileName]],"\","")))/LEN("\")))</calculatedColumnFormula>
    </tableColumn>
    <tableColumn id="3" name="FolderName" dataDxfId="22">
      <calculatedColumnFormula>LEFT(Table13[[#This Row],[BackupFileName]],Table13[[#This Row],[LastBackslash]])</calculatedColumnFormula>
    </tableColumn>
    <tableColumn id="4" name="FileName" dataDxfId="21">
      <calculatedColumnFormula>MID(Table13[[#This Row],[BackupFileName]], Table13[[#This Row],[LastBackslash]]+1, LEN(Table13[[#This Row],[BackupFileName]]))</calculatedColumnFormula>
    </tableColumn>
    <tableColumn id="5" name="slugPos" dataDxfId="20">
      <calculatedColumnFormula>FIND("_backup_", Table13[[#This Row],[FileName]])</calculatedColumnFormula>
    </tableColumn>
    <tableColumn id="6" name="DatabaseName" dataDxfId="19">
      <calculatedColumnFormula>LEFT(Table13[[#This Row],[FileName]], Table13[[#This Row],[slugPos]]-1)</calculatedColumnFormula>
    </tableColumn>
    <tableColumn id="8" name="KeepReplication" dataDxfId="18"/>
    <tableColumn id="9" name="BackupType" dataDxfId="17"/>
    <tableColumn id="7" name="SQL" dataDxfId="16">
      <calculatedColumnFormula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id="4" name="Table15" displayName="Table15" ref="A1:I2" totalsRowShown="0" headerRowDxfId="15">
  <autoFilter ref="A1:I2"/>
  <sortState ref="A2:H48">
    <sortCondition ref="A32"/>
  </sortState>
  <tableColumns count="9">
    <tableColumn id="1" name="BackupFileName"/>
    <tableColumn id="2" name="LastBackslash" dataDxfId="14">
      <calculatedColumnFormula>FIND("@",SUBSTITUTE(Table15[[#This Row],[BackupFileName]],"\","@",(LEN(Table15[[#This Row],[BackupFileName]])-LEN(SUBSTITUTE(Table15[[#This Row],[BackupFileName]],"\","")))/LEN("\")))</calculatedColumnFormula>
    </tableColumn>
    <tableColumn id="3" name="FolderName" dataDxfId="13">
      <calculatedColumnFormula>LEFT(Table15[[#This Row],[BackupFileName]],Table15[[#This Row],[LastBackslash]])</calculatedColumnFormula>
    </tableColumn>
    <tableColumn id="4" name="FileName" dataDxfId="12">
      <calculatedColumnFormula>MID(Table15[[#This Row],[BackupFileName]], Table15[[#This Row],[LastBackslash]]+1, LEN(Table15[[#This Row],[BackupFileName]]))</calculatedColumnFormula>
    </tableColumn>
    <tableColumn id="5" name="slugPos" dataDxfId="11">
      <calculatedColumnFormula>FIND("_backup_", Table15[[#This Row],[FileName]])</calculatedColumnFormula>
    </tableColumn>
    <tableColumn id="6" name="DatabaseName" dataDxfId="10">
      <calculatedColumnFormula>LEFT(Table15[[#This Row],[FileName]], Table15[[#This Row],[slugPos]]-1)</calculatedColumnFormula>
    </tableColumn>
    <tableColumn id="8" name="KeepReplication" dataDxfId="9"/>
    <tableColumn id="9" name="BackupType" dataDxfId="8"/>
    <tableColumn id="7" name="SQL" dataDxfId="7">
      <calculatedColumnFormula>CONCATENATE("select N'", Table15[[#This Row],[DatabaseName]], "', ", IF(Table15[[#This Row],[KeepReplication]], "1", "0"), ", N'", Table15[[#This Row],[BackupType]], "'", ", N'", SUBSTITUTE(Table15[[#This Row],[BackupFileName]], "'", "''"), "'", IF(ROW()=COUNTA(Table15[BackupFileName])+1, ";", " union all"))</calculatedColumnFormula>
    </tableColumn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id="5" name="tempDBFiles" displayName="tempDBFiles" ref="A1:I55" totalsRowShown="0" headerRowDxfId="6" headerRowBorderDxfId="5">
  <autoFilter ref="A1:I55"/>
  <tableColumns count="9">
    <tableColumn id="1" name="database_name"/>
    <tableColumn id="2" name="file_id"/>
    <tableColumn id="3" name="logical_name"/>
    <tableColumn id="4" name="type_desc"/>
    <tableColumn id="5" name="physical_name"/>
    <tableColumn id="8" name="LastBackSlash" dataDxfId="4">
      <calculatedColumnFormula>FIND("@",SUBSTITUTE(tempDBFiles[[#This Row],[physical_name]],"\","@",(LEN(tempDBFiles[[#This Row],[physical_name]])-LEN(SUBSTITUTE(tempDBFiles[[#This Row],[physical_name]],"\","")))/LEN("\")))</calculatedColumnFormula>
    </tableColumn>
    <tableColumn id="9" name="FolderName" dataDxfId="3">
      <calculatedColumnFormula>LEFT(tempDBFiles[[#This Row],[physical_name]],tempDBFiles[[#This Row],[LastBackSlash]])</calculatedColumnFormula>
    </tableColumn>
    <tableColumn id="7" name="FileName" dataDxfId="2">
      <calculatedColumnFormula>MID(tempDBFiles[[#This Row],[physical_name]], tempDBFiles[[#This Row],[LastBackSlash]]+1, LEN(tempDBFiles[[#This Row],[physical_name]]))</calculatedColumnFormula>
    </tableColumn>
    <tableColumn id="6" name="SQL" dataDxfId="1">
      <calculatedColumnFormula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F1" workbookViewId="0">
      <pane ySplit="1" topLeftCell="A2" activePane="bottomLeft" state="frozen"/>
      <selection pane="bottomLeft" activeCell="I2" sqref="I2:I33"/>
    </sheetView>
  </sheetViews>
  <sheetFormatPr defaultRowHeight="15" x14ac:dyDescent="0.25"/>
  <cols>
    <col min="1" max="1" width="75" bestFit="1" customWidth="1"/>
    <col min="2" max="2" width="15.140625" hidden="1" customWidth="1"/>
    <col min="3" max="3" width="58" hidden="1" customWidth="1"/>
    <col min="4" max="4" width="42.85546875" hidden="1" customWidth="1"/>
    <col min="5" max="5" width="10" hidden="1" customWidth="1"/>
    <col min="6" max="6" width="18" bestFit="1" customWidth="1"/>
    <col min="7" max="8" width="18" customWidth="1"/>
    <col min="9" max="9" width="114.5703125" bestFit="1" customWidth="1"/>
  </cols>
  <sheetData>
    <row r="1" spans="1:9" s="2" customFormat="1" x14ac:dyDescent="0.25">
      <c r="A1" s="2" t="s">
        <v>1</v>
      </c>
      <c r="B1" s="2" t="s">
        <v>2</v>
      </c>
      <c r="C1" s="2" t="s">
        <v>5</v>
      </c>
      <c r="D1" s="2" t="s">
        <v>3</v>
      </c>
      <c r="E1" s="2" t="s">
        <v>4</v>
      </c>
      <c r="F1" s="2" t="s">
        <v>0</v>
      </c>
      <c r="G1" s="2" t="s">
        <v>7</v>
      </c>
      <c r="H1" s="2" t="s">
        <v>8</v>
      </c>
      <c r="I1" s="2" t="s">
        <v>6</v>
      </c>
    </row>
    <row r="2" spans="1:9" x14ac:dyDescent="0.25">
      <c r="A2" t="s">
        <v>10</v>
      </c>
      <c r="B2" s="3">
        <f>FIND("@",SUBSTITUTE(Table134[[#This Row],[BackupFileName]],"\","@",(LEN(Table134[[#This Row],[BackupFileName]])-LEN(SUBSTITUTE(Table134[[#This Row],[BackupFileName]],"\","")))/LEN("\")))</f>
        <v>36</v>
      </c>
      <c r="C2" s="4" t="str">
        <f>LEFT(Table134[[#This Row],[BackupFileName]],Table134[[#This Row],[LastBackslash]])</f>
        <v>F:\DBFiles\(default)\Backups\T-Logs\</v>
      </c>
      <c r="D2" s="4" t="str">
        <f>MID(Table134[[#This Row],[BackupFileName]], Table134[[#This Row],[LastBackslash]]+1, LEN(Table134[[#This Row],[BackupFileName]]))</f>
        <v>Administration_backup_201509271520.trn</v>
      </c>
      <c r="E2" s="4">
        <f>FIND("_backup_", Table134[[#This Row],[FileName]])</f>
        <v>15</v>
      </c>
      <c r="F2" s="4" t="str">
        <f>LEFT(Table134[[#This Row],[FileName]], Table134[[#This Row],[slugPos]]-1)</f>
        <v>Administration</v>
      </c>
      <c r="G2" s="4" t="b">
        <v>1</v>
      </c>
      <c r="H2" s="4" t="s">
        <v>9</v>
      </c>
      <c r="I2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3" spans="1:9" x14ac:dyDescent="0.25">
      <c r="A3" t="s">
        <v>11</v>
      </c>
      <c r="B3" s="3">
        <f>FIND("@",SUBSTITUTE(Table134[[#This Row],[BackupFileName]],"\","@",(LEN(Table134[[#This Row],[BackupFileName]])-LEN(SUBSTITUTE(Table134[[#This Row],[BackupFileName]],"\","")))/LEN("\")))</f>
        <v>36</v>
      </c>
      <c r="C3" s="4" t="str">
        <f>LEFT(Table134[[#This Row],[BackupFileName]],Table134[[#This Row],[LastBackslash]])</f>
        <v>F:\DBFiles\(default)\Backups\T-Logs\</v>
      </c>
      <c r="D3" s="4" t="str">
        <f>MID(Table134[[#This Row],[BackupFileName]], Table134[[#This Row],[LastBackslash]]+1, LEN(Table134[[#This Row],[BackupFileName]]))</f>
        <v>AdministrationDW_backup_201509271520.trn</v>
      </c>
      <c r="E3" s="4">
        <f>FIND("_backup_", Table134[[#This Row],[FileName]])</f>
        <v>17</v>
      </c>
      <c r="F3" s="4" t="str">
        <f>LEFT(Table134[[#This Row],[FileName]], Table134[[#This Row],[slugPos]]-1)</f>
        <v>AdministrationDW</v>
      </c>
      <c r="G3" s="4" t="b">
        <v>0</v>
      </c>
      <c r="H3" s="4" t="s">
        <v>9</v>
      </c>
      <c r="I3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4" spans="1:9" x14ac:dyDescent="0.25">
      <c r="A4" t="s">
        <v>12</v>
      </c>
      <c r="B4" s="1">
        <f>FIND("@",SUBSTITUTE(Table134[[#This Row],[BackupFileName]],"\","@",(LEN(Table134[[#This Row],[BackupFileName]])-LEN(SUBSTITUTE(Table134[[#This Row],[BackupFileName]],"\","")))/LEN("\")))</f>
        <v>36</v>
      </c>
      <c r="C4" t="str">
        <f>LEFT(Table134[[#This Row],[BackupFileName]],Table134[[#This Row],[LastBackslash]])</f>
        <v>F:\DBFiles\(default)\Backups\T-Logs\</v>
      </c>
      <c r="D4" t="str">
        <f>MID(Table134[[#This Row],[BackupFileName]], Table134[[#This Row],[LastBackslash]]+1, LEN(Table134[[#This Row],[BackupFileName]]))</f>
        <v>ampdb_backup_201509271520.trn</v>
      </c>
      <c r="E4">
        <f>FIND("_backup_", Table134[[#This Row],[FileName]])</f>
        <v>6</v>
      </c>
      <c r="F4" t="str">
        <f>LEFT(Table134[[#This Row],[FileName]], Table134[[#This Row],[slugPos]]-1)</f>
        <v>ampdb</v>
      </c>
      <c r="G4" s="4" t="b">
        <v>0</v>
      </c>
      <c r="H4" s="4" t="s">
        <v>9</v>
      </c>
      <c r="I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5" spans="1:9" x14ac:dyDescent="0.25">
      <c r="A5" t="s">
        <v>13</v>
      </c>
      <c r="B5" s="3">
        <f>FIND("@",SUBSTITUTE(Table134[[#This Row],[BackupFileName]],"\","@",(LEN(Table134[[#This Row],[BackupFileName]])-LEN(SUBSTITUTE(Table134[[#This Row],[BackupFileName]],"\","")))/LEN("\")))</f>
        <v>36</v>
      </c>
      <c r="C5" s="4" t="str">
        <f>LEFT(Table134[[#This Row],[BackupFileName]],Table134[[#This Row],[LastBackslash]])</f>
        <v>F:\DBFiles\(default)\Backups\T-Logs\</v>
      </c>
      <c r="D5" s="4" t="str">
        <f>MID(Table134[[#This Row],[BackupFileName]], Table134[[#This Row],[LastBackslash]]+1, LEN(Table134[[#This Row],[BackupFileName]]))</f>
        <v>Analysis_backup_201509271520.trn</v>
      </c>
      <c r="E5" s="4">
        <f>FIND("_backup_", Table134[[#This Row],[FileName]])</f>
        <v>9</v>
      </c>
      <c r="F5" s="4" t="str">
        <f>LEFT(Table134[[#This Row],[FileName]], Table134[[#This Row],[slugPos]]-1)</f>
        <v>Analysis</v>
      </c>
      <c r="G5" s="4" t="b">
        <v>0</v>
      </c>
      <c r="H5" s="4" t="s">
        <v>9</v>
      </c>
      <c r="I5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6" spans="1:9" x14ac:dyDescent="0.25">
      <c r="A6" t="s">
        <v>14</v>
      </c>
      <c r="B6" s="3">
        <f>FIND("@",SUBSTITUTE(Table134[[#This Row],[BackupFileName]],"\","@",(LEN(Table134[[#This Row],[BackupFileName]])-LEN(SUBSTITUTE(Table134[[#This Row],[BackupFileName]],"\","")))/LEN("\")))</f>
        <v>36</v>
      </c>
      <c r="C6" s="4" t="str">
        <f>LEFT(Table134[[#This Row],[BackupFileName]],Table134[[#This Row],[LastBackslash]])</f>
        <v>F:\DBFiles\(default)\Backups\T-Logs\</v>
      </c>
      <c r="D6" s="4" t="str">
        <f>MID(Table134[[#This Row],[BackupFileName]], Table134[[#This Row],[LastBackslash]]+1, LEN(Table134[[#This Row],[BackupFileName]]))</f>
        <v>Appts32Dat10_backup_201509271520.trn</v>
      </c>
      <c r="E6" s="4">
        <f>FIND("_backup_", Table134[[#This Row],[FileName]])</f>
        <v>13</v>
      </c>
      <c r="F6" s="4" t="str">
        <f>LEFT(Table134[[#This Row],[FileName]], Table134[[#This Row],[slugPos]]-1)</f>
        <v>Appts32Dat10</v>
      </c>
      <c r="G6" s="4" t="b">
        <v>0</v>
      </c>
      <c r="H6" s="4" t="s">
        <v>9</v>
      </c>
      <c r="I6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7" spans="1:9" x14ac:dyDescent="0.25">
      <c r="A7" t="s">
        <v>15</v>
      </c>
      <c r="B7" s="3">
        <f>FIND("@",SUBSTITUTE(Table134[[#This Row],[BackupFileName]],"\","@",(LEN(Table134[[#This Row],[BackupFileName]])-LEN(SUBSTITUTE(Table134[[#This Row],[BackupFileName]],"\","")))/LEN("\")))</f>
        <v>36</v>
      </c>
      <c r="C7" s="4" t="str">
        <f>LEFT(Table134[[#This Row],[BackupFileName]],Table134[[#This Row],[LastBackslash]])</f>
        <v>F:\DBFiles\(default)\Backups\T-Logs\</v>
      </c>
      <c r="D7" s="4" t="str">
        <f>MID(Table134[[#This Row],[BackupFileName]], Table134[[#This Row],[LastBackslash]]+1, LEN(Table134[[#This Row],[BackupFileName]]))</f>
        <v>Appts32DatTut_backup_201509271520.trn</v>
      </c>
      <c r="E7" s="4">
        <f>FIND("_backup_", Table134[[#This Row],[FileName]])</f>
        <v>14</v>
      </c>
      <c r="F7" s="4" t="str">
        <f>LEFT(Table134[[#This Row],[FileName]], Table134[[#This Row],[slugPos]]-1)</f>
        <v>Appts32DatTut</v>
      </c>
      <c r="G7" s="4" t="b">
        <v>0</v>
      </c>
      <c r="H7" s="4" t="s">
        <v>9</v>
      </c>
      <c r="I7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8" spans="1:9" x14ac:dyDescent="0.25">
      <c r="A8" t="s">
        <v>16</v>
      </c>
      <c r="B8" s="3">
        <f>FIND("@",SUBSTITUTE(Table134[[#This Row],[BackupFileName]],"\","@",(LEN(Table134[[#This Row],[BackupFileName]])-LEN(SUBSTITUTE(Table134[[#This Row],[BackupFileName]],"\","")))/LEN("\")))</f>
        <v>36</v>
      </c>
      <c r="C8" s="4" t="str">
        <f>LEFT(Table134[[#This Row],[BackupFileName]],Table134[[#This Row],[LastBackslash]])</f>
        <v>F:\DBFiles\(default)\Backups\T-Logs\</v>
      </c>
      <c r="D8" s="4" t="str">
        <f>MID(Table134[[#This Row],[BackupFileName]], Table134[[#This Row],[LastBackslash]]+1, LEN(Table134[[#This Row],[BackupFileName]]))</f>
        <v>Asset_backup_201509271520.trn</v>
      </c>
      <c r="E8" s="4">
        <f>FIND("_backup_", Table134[[#This Row],[FileName]])</f>
        <v>6</v>
      </c>
      <c r="F8" s="4" t="str">
        <f>LEFT(Table134[[#This Row],[FileName]], Table134[[#This Row],[slugPos]]-1)</f>
        <v>Asset</v>
      </c>
      <c r="G8" s="4" t="b">
        <v>0</v>
      </c>
      <c r="H8" s="4" t="s">
        <v>9</v>
      </c>
      <c r="I8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9" spans="1:9" x14ac:dyDescent="0.25">
      <c r="A9" t="s">
        <v>17</v>
      </c>
      <c r="B9" s="3">
        <f>FIND("@",SUBSTITUTE(Table134[[#This Row],[BackupFileName]],"\","@",(LEN(Table134[[#This Row],[BackupFileName]])-LEN(SUBSTITUTE(Table134[[#This Row],[BackupFileName]],"\","")))/LEN("\")))</f>
        <v>36</v>
      </c>
      <c r="C9" s="4" t="str">
        <f>LEFT(Table134[[#This Row],[BackupFileName]],Table134[[#This Row],[LastBackslash]])</f>
        <v>F:\DBFiles\(default)\Backups\T-Logs\</v>
      </c>
      <c r="D9" s="4" t="str">
        <f>MID(Table134[[#This Row],[BackupFileName]], Table134[[#This Row],[LastBackslash]]+1, LEN(Table134[[#This Row],[BackupFileName]]))</f>
        <v>AssetManager_backup_201509271520.trn</v>
      </c>
      <c r="E9" s="4">
        <f>FIND("_backup_", Table134[[#This Row],[FileName]])</f>
        <v>13</v>
      </c>
      <c r="F9" s="4" t="str">
        <f>LEFT(Table134[[#This Row],[FileName]], Table134[[#This Row],[slugPos]]-1)</f>
        <v>AssetManager</v>
      </c>
      <c r="G9" s="4" t="b">
        <v>0</v>
      </c>
      <c r="H9" s="4" t="s">
        <v>9</v>
      </c>
      <c r="I9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10" spans="1:9" x14ac:dyDescent="0.25">
      <c r="A10" t="s">
        <v>18</v>
      </c>
      <c r="B10" s="3">
        <f>FIND("@",SUBSTITUTE(Table134[[#This Row],[BackupFileName]],"\","@",(LEN(Table134[[#This Row],[BackupFileName]])-LEN(SUBSTITUTE(Table134[[#This Row],[BackupFileName]],"\","")))/LEN("\")))</f>
        <v>36</v>
      </c>
      <c r="C10" s="4" t="str">
        <f>LEFT(Table134[[#This Row],[BackupFileName]],Table134[[#This Row],[LastBackslash]])</f>
        <v>F:\DBFiles\(default)\Backups\T-Logs\</v>
      </c>
      <c r="D10" s="4" t="str">
        <f>MID(Table134[[#This Row],[BackupFileName]], Table134[[#This Row],[LastBackslash]]+1, LEN(Table134[[#This Row],[BackupFileName]]))</f>
        <v>BasicScience_backup_201509271520.trn</v>
      </c>
      <c r="E10" s="4">
        <f>FIND("_backup_", Table134[[#This Row],[FileName]])</f>
        <v>13</v>
      </c>
      <c r="F10" s="4" t="str">
        <f>LEFT(Table134[[#This Row],[FileName]], Table134[[#This Row],[slugPos]]-1)</f>
        <v>BasicScience</v>
      </c>
      <c r="G10" s="4" t="b">
        <v>0</v>
      </c>
      <c r="H10" s="4" t="s">
        <v>9</v>
      </c>
      <c r="I10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11" spans="1:9" x14ac:dyDescent="0.25">
      <c r="A11" t="s">
        <v>19</v>
      </c>
      <c r="B11" s="3">
        <f>FIND("@",SUBSTITUTE(Table134[[#This Row],[BackupFileName]],"\","@",(LEN(Table134[[#This Row],[BackupFileName]])-LEN(SUBSTITUTE(Table134[[#This Row],[BackupFileName]],"\","")))/LEN("\")))</f>
        <v>36</v>
      </c>
      <c r="C11" s="4" t="str">
        <f>LEFT(Table134[[#This Row],[BackupFileName]],Table134[[#This Row],[LastBackslash]])</f>
        <v>F:\DBFiles\(default)\Backups\T-Logs\</v>
      </c>
      <c r="D11" s="4" t="str">
        <f>MID(Table134[[#This Row],[BackupFileName]], Table134[[#This Row],[LastBackslash]]+1, LEN(Table134[[#This Row],[BackupFileName]]))</f>
        <v>caArchive_backup_201509271520.trn</v>
      </c>
      <c r="E11" s="4">
        <f>FIND("_backup_", Table134[[#This Row],[FileName]])</f>
        <v>10</v>
      </c>
      <c r="F11" s="4" t="str">
        <f>LEFT(Table134[[#This Row],[FileName]], Table134[[#This Row],[slugPos]]-1)</f>
        <v>caArchive</v>
      </c>
      <c r="G11" s="4" t="b">
        <v>0</v>
      </c>
      <c r="H11" s="4" t="s">
        <v>9</v>
      </c>
      <c r="I11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12" spans="1:9" x14ac:dyDescent="0.25">
      <c r="A12" t="s">
        <v>20</v>
      </c>
      <c r="B12" s="3">
        <f>FIND("@",SUBSTITUTE(Table134[[#This Row],[BackupFileName]],"\","@",(LEN(Table134[[#This Row],[BackupFileName]])-LEN(SUBSTITUTE(Table134[[#This Row],[BackupFileName]],"\","")))/LEN("\")))</f>
        <v>36</v>
      </c>
      <c r="C12" s="4" t="str">
        <f>LEFT(Table134[[#This Row],[BackupFileName]],Table134[[#This Row],[LastBackslash]])</f>
        <v>F:\DBFiles\(default)\Backups\T-Logs\</v>
      </c>
      <c r="D12" s="4" t="str">
        <f>MID(Table134[[#This Row],[BackupFileName]], Table134[[#This Row],[LastBackslash]]+1, LEN(Table134[[#This Row],[BackupFileName]]))</f>
        <v>CASLocal_backup_201509271520.trn</v>
      </c>
      <c r="E12" s="4">
        <f>FIND("_backup_", Table134[[#This Row],[FileName]])</f>
        <v>9</v>
      </c>
      <c r="F12" s="4" t="str">
        <f>LEFT(Table134[[#This Row],[FileName]], Table134[[#This Row],[slugPos]]-1)</f>
        <v>CASLocal</v>
      </c>
      <c r="G12" s="4" t="b">
        <v>0</v>
      </c>
      <c r="H12" s="4" t="s">
        <v>9</v>
      </c>
      <c r="I12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13" spans="1:9" x14ac:dyDescent="0.25">
      <c r="A13" t="s">
        <v>21</v>
      </c>
      <c r="B13" s="3">
        <f>FIND("@",SUBSTITUTE(Table134[[#This Row],[BackupFileName]],"\","@",(LEN(Table134[[#This Row],[BackupFileName]])-LEN(SUBSTITUTE(Table134[[#This Row],[BackupFileName]],"\","")))/LEN("\")))</f>
        <v>36</v>
      </c>
      <c r="C13" s="4" t="str">
        <f>LEFT(Table134[[#This Row],[BackupFileName]],Table134[[#This Row],[LastBackslash]])</f>
        <v>F:\DBFiles\(default)\Backups\T-Logs\</v>
      </c>
      <c r="D13" s="4" t="str">
        <f>MID(Table134[[#This Row],[BackupFileName]], Table134[[#This Row],[LastBackslash]]+1, LEN(Table134[[#This Row],[BackupFileName]]))</f>
        <v>ceoSite1_backup_201509271520.trn</v>
      </c>
      <c r="E13" s="4">
        <f>FIND("_backup_", Table134[[#This Row],[FileName]])</f>
        <v>9</v>
      </c>
      <c r="F13" s="4" t="str">
        <f>LEFT(Table134[[#This Row],[FileName]], Table134[[#This Row],[slugPos]]-1)</f>
        <v>ceoSite1</v>
      </c>
      <c r="G13" s="4" t="b">
        <v>0</v>
      </c>
      <c r="H13" s="4" t="s">
        <v>9</v>
      </c>
      <c r="I13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14" spans="1:9" x14ac:dyDescent="0.25">
      <c r="A14" t="s">
        <v>22</v>
      </c>
      <c r="B14" s="3">
        <f>FIND("@",SUBSTITUTE(Table134[[#This Row],[BackupFileName]],"\","@",(LEN(Table134[[#This Row],[BackupFileName]])-LEN(SUBSTITUTE(Table134[[#This Row],[BackupFileName]],"\","")))/LEN("\")))</f>
        <v>36</v>
      </c>
      <c r="C14" s="4" t="str">
        <f>LEFT(Table134[[#This Row],[BackupFileName]],Table134[[#This Row],[LastBackslash]])</f>
        <v>F:\DBFiles\(default)\Backups\T-Logs\</v>
      </c>
      <c r="D14" s="4" t="str">
        <f>MID(Table134[[#This Row],[BackupFileName]], Table134[[#This Row],[LastBackslash]]+1, LEN(Table134[[#This Row],[BackupFileName]]))</f>
        <v>ceoSite2_backup_201509271520.trn</v>
      </c>
      <c r="E14" s="4">
        <f>FIND("_backup_", Table134[[#This Row],[FileName]])</f>
        <v>9</v>
      </c>
      <c r="F14" s="4" t="str">
        <f>LEFT(Table134[[#This Row],[FileName]], Table134[[#This Row],[slugPos]]-1)</f>
        <v>ceoSite2</v>
      </c>
      <c r="G14" s="4" t="b">
        <v>0</v>
      </c>
      <c r="H14" s="4" t="s">
        <v>9</v>
      </c>
      <c r="I14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15" spans="1:9" x14ac:dyDescent="0.25">
      <c r="A15" t="s">
        <v>23</v>
      </c>
      <c r="B15" s="3">
        <f>FIND("@",SUBSTITUTE(Table134[[#This Row],[BackupFileName]],"\","@",(LEN(Table134[[#This Row],[BackupFileName]])-LEN(SUBSTITUTE(Table134[[#This Row],[BackupFileName]],"\","")))/LEN("\")))</f>
        <v>36</v>
      </c>
      <c r="C15" s="4" t="str">
        <f>LEFT(Table134[[#This Row],[BackupFileName]],Table134[[#This Row],[LastBackslash]])</f>
        <v>F:\DBFiles\(default)\Backups\T-Logs\</v>
      </c>
      <c r="D15" s="4" t="str">
        <f>MID(Table134[[#This Row],[BackupFileName]], Table134[[#This Row],[LastBackslash]]+1, LEN(Table134[[#This Row],[BackupFileName]]))</f>
        <v>CitrixDataStore_backup_201509271520.trn</v>
      </c>
      <c r="E15" s="4">
        <f>FIND("_backup_", Table134[[#This Row],[FileName]])</f>
        <v>16</v>
      </c>
      <c r="F15" s="4" t="str">
        <f>LEFT(Table134[[#This Row],[FileName]], Table134[[#This Row],[slugPos]]-1)</f>
        <v>CitrixDataStore</v>
      </c>
      <c r="G15" s="4" t="b">
        <v>0</v>
      </c>
      <c r="H15" s="4" t="s">
        <v>9</v>
      </c>
      <c r="I15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16" spans="1:9" x14ac:dyDescent="0.25">
      <c r="A16" t="s">
        <v>24</v>
      </c>
      <c r="B16" s="3">
        <f>FIND("@",SUBSTITUTE(Table134[[#This Row],[BackupFileName]],"\","@",(LEN(Table134[[#This Row],[BackupFileName]])-LEN(SUBSTITUTE(Table134[[#This Row],[BackupFileName]],"\","")))/LEN("\")))</f>
        <v>36</v>
      </c>
      <c r="C16" s="4" t="str">
        <f>LEFT(Table134[[#This Row],[BackupFileName]],Table134[[#This Row],[LastBackslash]])</f>
        <v>F:\DBFiles\(default)\Backups\T-Logs\</v>
      </c>
      <c r="D16" s="4" t="str">
        <f>MID(Table134[[#This Row],[BackupFileName]], Table134[[#This Row],[LastBackslash]]+1, LEN(Table134[[#This Row],[BackupFileName]]))</f>
        <v>CitrixRM_backup_201509271520.trn</v>
      </c>
      <c r="E16" s="4">
        <f>FIND("_backup_", Table134[[#This Row],[FileName]])</f>
        <v>9</v>
      </c>
      <c r="F16" s="4" t="str">
        <f>LEFT(Table134[[#This Row],[FileName]], Table134[[#This Row],[slugPos]]-1)</f>
        <v>CitrixRM</v>
      </c>
      <c r="G16" s="4" t="b">
        <v>0</v>
      </c>
      <c r="H16" s="4" t="s">
        <v>9</v>
      </c>
      <c r="I16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17" spans="1:9" x14ac:dyDescent="0.25">
      <c r="A17" t="s">
        <v>25</v>
      </c>
      <c r="B17" s="3">
        <f>FIND("@",SUBSTITUTE(Table134[[#This Row],[BackupFileName]],"\","@",(LEN(Table134[[#This Row],[BackupFileName]])-LEN(SUBSTITUTE(Table134[[#This Row],[BackupFileName]],"\","")))/LEN("\")))</f>
        <v>36</v>
      </c>
      <c r="C17" s="4" t="str">
        <f>LEFT(Table134[[#This Row],[BackupFileName]],Table134[[#This Row],[LastBackslash]])</f>
        <v>F:\DBFiles\(default)\Backups\T-Logs\</v>
      </c>
      <c r="D17" s="4" t="str">
        <f>MID(Table134[[#This Row],[BackupFileName]], Table134[[#This Row],[LastBackslash]]+1, LEN(Table134[[#This Row],[BackupFileName]]))</f>
        <v>Clinical_backup_201509271520.trn</v>
      </c>
      <c r="E17" s="4">
        <f>FIND("_backup_", Table134[[#This Row],[FileName]])</f>
        <v>9</v>
      </c>
      <c r="F17" s="4" t="str">
        <f>LEFT(Table134[[#This Row],[FileName]], Table134[[#This Row],[slugPos]]-1)</f>
        <v>Clinical</v>
      </c>
      <c r="G17" s="4" t="b">
        <v>0</v>
      </c>
      <c r="H17" s="4" t="s">
        <v>9</v>
      </c>
      <c r="I17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18" spans="1:9" x14ac:dyDescent="0.25">
      <c r="A18" t="s">
        <v>26</v>
      </c>
      <c r="B18" s="3">
        <f>FIND("@",SUBSTITUTE(Table134[[#This Row],[BackupFileName]],"\","@",(LEN(Table134[[#This Row],[BackupFileName]])-LEN(SUBSTITUTE(Table134[[#This Row],[BackupFileName]],"\","")))/LEN("\")))</f>
        <v>36</v>
      </c>
      <c r="C18" s="4" t="str">
        <f>LEFT(Table134[[#This Row],[BackupFileName]],Table134[[#This Row],[LastBackslash]])</f>
        <v>F:\DBFiles\(default)\Backups\T-Logs\</v>
      </c>
      <c r="D18" s="4" t="str">
        <f>MID(Table134[[#This Row],[BackupFileName]], Table134[[#This Row],[LastBackslash]]+1, LEN(Table134[[#This Row],[BackupFileName]]))</f>
        <v>Crisis_backup_201509271520.trn</v>
      </c>
      <c r="E18" s="4">
        <f>FIND("_backup_", Table134[[#This Row],[FileName]])</f>
        <v>7</v>
      </c>
      <c r="F18" s="4" t="str">
        <f>LEFT(Table134[[#This Row],[FileName]], Table134[[#This Row],[slugPos]]-1)</f>
        <v>Crisis</v>
      </c>
      <c r="G18" s="4" t="b">
        <v>0</v>
      </c>
      <c r="H18" s="4" t="s">
        <v>9</v>
      </c>
      <c r="I18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19" spans="1:9" x14ac:dyDescent="0.25">
      <c r="A19" t="s">
        <v>27</v>
      </c>
      <c r="B19" s="3">
        <f>FIND("@",SUBSTITUTE(Table134[[#This Row],[BackupFileName]],"\","@",(LEN(Table134[[#This Row],[BackupFileName]])-LEN(SUBSTITUTE(Table134[[#This Row],[BackupFileName]],"\","")))/LEN("\")))</f>
        <v>36</v>
      </c>
      <c r="C19" s="4" t="str">
        <f>LEFT(Table134[[#This Row],[BackupFileName]],Table134[[#This Row],[LastBackslash]])</f>
        <v>F:\DBFiles\(default)\Backups\T-Logs\</v>
      </c>
      <c r="D19" s="4" t="str">
        <f>MID(Table134[[#This Row],[BackupFileName]], Table134[[#This Row],[LastBackslash]]+1, LEN(Table134[[#This Row],[BackupFileName]]))</f>
        <v>DBA_backup_201509271520.trn</v>
      </c>
      <c r="E19" s="4">
        <f>FIND("_backup_", Table134[[#This Row],[FileName]])</f>
        <v>4</v>
      </c>
      <c r="F19" s="4" t="str">
        <f>LEFT(Table134[[#This Row],[FileName]], Table134[[#This Row],[slugPos]]-1)</f>
        <v>DBA</v>
      </c>
      <c r="G19" s="4" t="b">
        <v>0</v>
      </c>
      <c r="H19" s="4" t="s">
        <v>9</v>
      </c>
      <c r="I19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20" spans="1:9" x14ac:dyDescent="0.25">
      <c r="A20" t="s">
        <v>28</v>
      </c>
      <c r="B20" s="3">
        <f>FIND("@",SUBSTITUTE(Table134[[#This Row],[BackupFileName]],"\","@",(LEN(Table134[[#This Row],[BackupFileName]])-LEN(SUBSTITUTE(Table134[[#This Row],[BackupFileName]],"\","")))/LEN("\")))</f>
        <v>36</v>
      </c>
      <c r="C20" s="4" t="str">
        <f>LEFT(Table134[[#This Row],[BackupFileName]],Table134[[#This Row],[LastBackslash]])</f>
        <v>F:\DBFiles\(default)\Backups\T-Logs\</v>
      </c>
      <c r="D20" s="4" t="str">
        <f>MID(Table134[[#This Row],[BackupFileName]], Table134[[#This Row],[LastBackslash]]+1, LEN(Table134[[#This Row],[BackupFileName]]))</f>
        <v>Document_backup_201509271520.trn</v>
      </c>
      <c r="E20" s="4">
        <f>FIND("_backup_", Table134[[#This Row],[FileName]])</f>
        <v>9</v>
      </c>
      <c r="F20" s="4" t="str">
        <f>LEFT(Table134[[#This Row],[FileName]], Table134[[#This Row],[slugPos]]-1)</f>
        <v>Document</v>
      </c>
      <c r="G20" s="4" t="b">
        <v>0</v>
      </c>
      <c r="H20" s="4" t="s">
        <v>9</v>
      </c>
      <c r="I20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21" spans="1:9" x14ac:dyDescent="0.25">
      <c r="A21" t="s">
        <v>29</v>
      </c>
      <c r="B21" s="3">
        <f>FIND("@",SUBSTITUTE(Table134[[#This Row],[BackupFileName]],"\","@",(LEN(Table134[[#This Row],[BackupFileName]])-LEN(SUBSTITUTE(Table134[[#This Row],[BackupFileName]],"\","")))/LEN("\")))</f>
        <v>36</v>
      </c>
      <c r="C21" s="4" t="str">
        <f>LEFT(Table134[[#This Row],[BackupFileName]],Table134[[#This Row],[LastBackslash]])</f>
        <v>F:\DBFiles\(default)\Backups\T-Logs\</v>
      </c>
      <c r="D21" s="4" t="str">
        <f>MID(Table134[[#This Row],[BackupFileName]], Table134[[#This Row],[LastBackslash]]+1, LEN(Table134[[#This Row],[BackupFileName]]))</f>
        <v>Endeavor_backup_201509271520.trn</v>
      </c>
      <c r="E21" s="4">
        <f>FIND("_backup_", Table134[[#This Row],[FileName]])</f>
        <v>9</v>
      </c>
      <c r="F21" s="4" t="str">
        <f>LEFT(Table134[[#This Row],[FileName]], Table134[[#This Row],[slugPos]]-1)</f>
        <v>Endeavor</v>
      </c>
      <c r="G21" s="4" t="b">
        <v>0</v>
      </c>
      <c r="H21" s="4" t="s">
        <v>9</v>
      </c>
      <c r="I21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22" spans="1:9" x14ac:dyDescent="0.25">
      <c r="A22" t="s">
        <v>30</v>
      </c>
      <c r="B22" s="3">
        <f>FIND("@",SUBSTITUTE(Table134[[#This Row],[BackupFileName]],"\","@",(LEN(Table134[[#This Row],[BackupFileName]])-LEN(SUBSTITUTE(Table134[[#This Row],[BackupFileName]],"\","")))/LEN("\")))</f>
        <v>36</v>
      </c>
      <c r="C22" s="4" t="str">
        <f>LEFT(Table134[[#This Row],[BackupFileName]],Table134[[#This Row],[LastBackslash]])</f>
        <v>F:\DBFiles\(default)\Backups\T-Logs\</v>
      </c>
      <c r="D22" s="4" t="str">
        <f>MID(Table134[[#This Row],[BackupFileName]], Table134[[#This Row],[LastBackslash]]+1, LEN(Table134[[#This Row],[BackupFileName]]))</f>
        <v>EndeavorOLAP_backup_201509271520.trn</v>
      </c>
      <c r="E22" s="4">
        <f>FIND("_backup_", Table134[[#This Row],[FileName]])</f>
        <v>13</v>
      </c>
      <c r="F22" s="4" t="str">
        <f>LEFT(Table134[[#This Row],[FileName]], Table134[[#This Row],[slugPos]]-1)</f>
        <v>EndeavorOLAP</v>
      </c>
      <c r="G22" s="4" t="b">
        <v>0</v>
      </c>
      <c r="H22" s="4" t="s">
        <v>9</v>
      </c>
      <c r="I22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23" spans="1:9" x14ac:dyDescent="0.25">
      <c r="A23" t="s">
        <v>31</v>
      </c>
      <c r="B23" s="3">
        <f>FIND("@",SUBSTITUTE(Table134[[#This Row],[BackupFileName]],"\","@",(LEN(Table134[[#This Row],[BackupFileName]])-LEN(SUBSTITUTE(Table134[[#This Row],[BackupFileName]],"\","")))/LEN("\")))</f>
        <v>36</v>
      </c>
      <c r="C23" s="4" t="str">
        <f>LEFT(Table134[[#This Row],[BackupFileName]],Table134[[#This Row],[LastBackslash]])</f>
        <v>F:\DBFiles\(default)\Backups\T-Logs\</v>
      </c>
      <c r="D23" s="4" t="str">
        <f>MID(Table134[[#This Row],[BackupFileName]], Table134[[#This Row],[LastBackslash]]+1, LEN(Table134[[#This Row],[BackupFileName]]))</f>
        <v>Footprints_backup_201509271520.trn</v>
      </c>
      <c r="E23" s="4">
        <f>FIND("_backup_", Table134[[#This Row],[FileName]])</f>
        <v>11</v>
      </c>
      <c r="F23" s="4" t="str">
        <f>LEFT(Table134[[#This Row],[FileName]], Table134[[#This Row],[slugPos]]-1)</f>
        <v>Footprints</v>
      </c>
      <c r="G23" s="4" t="b">
        <v>0</v>
      </c>
      <c r="H23" s="4" t="s">
        <v>9</v>
      </c>
      <c r="I23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24" spans="1:9" x14ac:dyDescent="0.25">
      <c r="A24" t="s">
        <v>32</v>
      </c>
      <c r="B24" s="3">
        <f>FIND("@",SUBSTITUTE(Table134[[#This Row],[BackupFileName]],"\","@",(LEN(Table134[[#This Row],[BackupFileName]])-LEN(SUBSTITUTE(Table134[[#This Row],[BackupFileName]],"\","")))/LEN("\")))</f>
        <v>36</v>
      </c>
      <c r="C24" s="4" t="str">
        <f>LEFT(Table134[[#This Row],[BackupFileName]],Table134[[#This Row],[LastBackslash]])</f>
        <v>F:\DBFiles\(default)\Backups\T-Logs\</v>
      </c>
      <c r="D24" s="4" t="str">
        <f>MID(Table134[[#This Row],[BackupFileName]], Table134[[#This Row],[LastBackslash]]+1, LEN(Table134[[#This Row],[BackupFileName]]))</f>
        <v>HHT_backup_201509271520.trn</v>
      </c>
      <c r="E24" s="4">
        <f>FIND("_backup_", Table134[[#This Row],[FileName]])</f>
        <v>4</v>
      </c>
      <c r="F24" s="4" t="str">
        <f>LEFT(Table134[[#This Row],[FileName]], Table134[[#This Row],[slugPos]]-1)</f>
        <v>HHT</v>
      </c>
      <c r="G24" s="4" t="b">
        <v>0</v>
      </c>
      <c r="H24" s="4" t="s">
        <v>9</v>
      </c>
      <c r="I24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25" spans="1:9" x14ac:dyDescent="0.25">
      <c r="A25" t="s">
        <v>33</v>
      </c>
      <c r="B25" s="3">
        <f>FIND("@",SUBSTITUTE(Table134[[#This Row],[BackupFileName]],"\","@",(LEN(Table134[[#This Row],[BackupFileName]])-LEN(SUBSTITUTE(Table134[[#This Row],[BackupFileName]],"\","")))/LEN("\")))</f>
        <v>36</v>
      </c>
      <c r="C25" s="4" t="str">
        <f>LEFT(Table134[[#This Row],[BackupFileName]],Table134[[#This Row],[LastBackslash]])</f>
        <v>F:\DBFiles\(default)\Backups\T-Logs\</v>
      </c>
      <c r="D25" s="4" t="str">
        <f>MID(Table134[[#This Row],[BackupFileName]], Table134[[#This Row],[LastBackslash]]+1, LEN(Table134[[#This Row],[BackupFileName]]))</f>
        <v>Messaging_backup_201509271520.trn</v>
      </c>
      <c r="E25" s="4">
        <f>FIND("_backup_", Table134[[#This Row],[FileName]])</f>
        <v>10</v>
      </c>
      <c r="F25" s="4" t="str">
        <f>LEFT(Table134[[#This Row],[FileName]], Table134[[#This Row],[slugPos]]-1)</f>
        <v>Messaging</v>
      </c>
      <c r="G25" s="4" t="b">
        <v>0</v>
      </c>
      <c r="H25" s="4" t="s">
        <v>9</v>
      </c>
      <c r="I25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26" spans="1:9" x14ac:dyDescent="0.25">
      <c r="A26" t="s">
        <v>34</v>
      </c>
      <c r="B26" s="3">
        <f>FIND("@",SUBSTITUTE(Table134[[#This Row],[BackupFileName]],"\","@",(LEN(Table134[[#This Row],[BackupFileName]])-LEN(SUBSTITUTE(Table134[[#This Row],[BackupFileName]],"\","")))/LEN("\")))</f>
        <v>36</v>
      </c>
      <c r="C26" s="4" t="str">
        <f>LEFT(Table134[[#This Row],[BackupFileName]],Table134[[#This Row],[LastBackslash]])</f>
        <v>F:\DBFiles\(default)\Backups\T-Logs\</v>
      </c>
      <c r="D26" s="4" t="str">
        <f>MID(Table134[[#This Row],[BackupFileName]], Table134[[#This Row],[LastBackslash]]+1, LEN(Table134[[#This Row],[BackupFileName]]))</f>
        <v>MP2_backup_201509271520.trn</v>
      </c>
      <c r="E26" s="4">
        <f>FIND("_backup_", Table134[[#This Row],[FileName]])</f>
        <v>4</v>
      </c>
      <c r="F26" s="4" t="str">
        <f>LEFT(Table134[[#This Row],[FileName]], Table134[[#This Row],[slugPos]]-1)</f>
        <v>MP2</v>
      </c>
      <c r="G26" s="4" t="b">
        <v>0</v>
      </c>
      <c r="H26" s="4" t="s">
        <v>9</v>
      </c>
      <c r="I26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27" spans="1:9" x14ac:dyDescent="0.25">
      <c r="A27" t="s">
        <v>35</v>
      </c>
      <c r="B27" s="3">
        <f>FIND("@",SUBSTITUTE(Table134[[#This Row],[BackupFileName]],"\","@",(LEN(Table134[[#This Row],[BackupFileName]])-LEN(SUBSTITUTE(Table134[[#This Row],[BackupFileName]],"\","")))/LEN("\")))</f>
        <v>36</v>
      </c>
      <c r="C27" s="4" t="str">
        <f>LEFT(Table134[[#This Row],[BackupFileName]],Table134[[#This Row],[LastBackslash]])</f>
        <v>F:\DBFiles\(default)\Backups\T-Logs\</v>
      </c>
      <c r="D27" s="4" t="str">
        <f>MID(Table134[[#This Row],[BackupFileName]], Table134[[#This Row],[LastBackslash]]+1, LEN(Table134[[#This Row],[BackupFileName]]))</f>
        <v>PBRCConfiguration_backup_201509271520.trn</v>
      </c>
      <c r="E27" s="4">
        <f>FIND("_backup_", Table134[[#This Row],[FileName]])</f>
        <v>18</v>
      </c>
      <c r="F27" s="4" t="str">
        <f>LEFT(Table134[[#This Row],[FileName]], Table134[[#This Row],[slugPos]]-1)</f>
        <v>PBRCConfiguration</v>
      </c>
      <c r="G27" s="4" t="b">
        <v>0</v>
      </c>
      <c r="H27" s="4" t="s">
        <v>9</v>
      </c>
      <c r="I27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28" spans="1:9" x14ac:dyDescent="0.25">
      <c r="A28" t="s">
        <v>36</v>
      </c>
      <c r="B28" s="3">
        <f>FIND("@",SUBSTITUTE(Table134[[#This Row],[BackupFileName]],"\","@",(LEN(Table134[[#This Row],[BackupFileName]])-LEN(SUBSTITUTE(Table134[[#This Row],[BackupFileName]],"\","")))/LEN("\")))</f>
        <v>36</v>
      </c>
      <c r="C28" s="4" t="str">
        <f>LEFT(Table134[[#This Row],[BackupFileName]],Table134[[#This Row],[LastBackslash]])</f>
        <v>F:\DBFiles\(default)\Backups\T-Logs\</v>
      </c>
      <c r="D28" s="4" t="str">
        <f>MID(Table134[[#This Row],[BackupFileName]], Table134[[#This Row],[LastBackslash]]+1, LEN(Table134[[#This Row],[BackupFileName]]))</f>
        <v>PerformanceTest_backup_201509271520.trn</v>
      </c>
      <c r="E28" s="4">
        <f>FIND("_backup_", Table134[[#This Row],[FileName]])</f>
        <v>16</v>
      </c>
      <c r="F28" s="4" t="str">
        <f>LEFT(Table134[[#This Row],[FileName]], Table134[[#This Row],[slugPos]]-1)</f>
        <v>PerformanceTest</v>
      </c>
      <c r="G28" s="4" t="b">
        <v>0</v>
      </c>
      <c r="H28" s="4" t="s">
        <v>9</v>
      </c>
      <c r="I28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29" spans="1:9" x14ac:dyDescent="0.25">
      <c r="A29" t="s">
        <v>37</v>
      </c>
      <c r="B29" s="3">
        <f>FIND("@",SUBSTITUTE(Table134[[#This Row],[BackupFileName]],"\","@",(LEN(Table134[[#This Row],[BackupFileName]])-LEN(SUBSTITUTE(Table134[[#This Row],[BackupFileName]],"\","")))/LEN("\")))</f>
        <v>36</v>
      </c>
      <c r="C29" s="4" t="str">
        <f>LEFT(Table134[[#This Row],[BackupFileName]],Table134[[#This Row],[LastBackslash]])</f>
        <v>F:\DBFiles\(default)\Backups\T-Logs\</v>
      </c>
      <c r="D29" s="4" t="str">
        <f>MID(Table134[[#This Row],[BackupFileName]], Table134[[#This Row],[LastBackslash]]+1, LEN(Table134[[#This Row],[BackupFileName]]))</f>
        <v>ProNutra_backup_201509271520.trn</v>
      </c>
      <c r="E29" s="4">
        <f>FIND("_backup_", Table134[[#This Row],[FileName]])</f>
        <v>9</v>
      </c>
      <c r="F29" s="4" t="str">
        <f>LEFT(Table134[[#This Row],[FileName]], Table134[[#This Row],[slugPos]]-1)</f>
        <v>ProNutra</v>
      </c>
      <c r="G29" s="4" t="b">
        <v>0</v>
      </c>
      <c r="H29" s="4" t="s">
        <v>9</v>
      </c>
      <c r="I29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30" spans="1:9" x14ac:dyDescent="0.25">
      <c r="A30" t="s">
        <v>38</v>
      </c>
      <c r="B30" s="3">
        <f>FIND("@",SUBSTITUTE(Table134[[#This Row],[BackupFileName]],"\","@",(LEN(Table134[[#This Row],[BackupFileName]])-LEN(SUBSTITUTE(Table134[[#This Row],[BackupFileName]],"\","")))/LEN("\")))</f>
        <v>36</v>
      </c>
      <c r="C30" s="4" t="str">
        <f>LEFT(Table134[[#This Row],[BackupFileName]],Table134[[#This Row],[LastBackslash]])</f>
        <v>F:\DBFiles\(default)\Backups\T-Logs\</v>
      </c>
      <c r="D30" s="4" t="str">
        <f>MID(Table134[[#This Row],[BackupFileName]], Table134[[#This Row],[LastBackslash]]+1, LEN(Table134[[#This Row],[BackupFileName]]))</f>
        <v>PublicWeb_backup_201509271520.trn</v>
      </c>
      <c r="E30" s="4">
        <f>FIND("_backup_", Table134[[#This Row],[FileName]])</f>
        <v>10</v>
      </c>
      <c r="F30" s="4" t="str">
        <f>LEFT(Table134[[#This Row],[FileName]], Table134[[#This Row],[slugPos]]-1)</f>
        <v>PublicWeb</v>
      </c>
      <c r="G30" s="4" t="b">
        <v>0</v>
      </c>
      <c r="H30" s="4" t="s">
        <v>9</v>
      </c>
      <c r="I30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31" spans="1:9" x14ac:dyDescent="0.25">
      <c r="A31" t="s">
        <v>39</v>
      </c>
      <c r="B31" s="3">
        <f>FIND("@",SUBSTITUTE(Table134[[#This Row],[BackupFileName]],"\","@",(LEN(Table134[[#This Row],[BackupFileName]])-LEN(SUBSTITUTE(Table134[[#This Row],[BackupFileName]],"\","")))/LEN("\")))</f>
        <v>36</v>
      </c>
      <c r="C31" s="4" t="str">
        <f>LEFT(Table134[[#This Row],[BackupFileName]],Table134[[#This Row],[LastBackslash]])</f>
        <v>F:\DBFiles\(default)\Backups\T-Logs\</v>
      </c>
      <c r="D31" s="4" t="str">
        <f>MID(Table134[[#This Row],[BackupFileName]], Table134[[#This Row],[LastBackslash]]+1, LEN(Table134[[#This Row],[BackupFileName]]))</f>
        <v>QCDAO_backup_201509271520.trn</v>
      </c>
      <c r="E31" s="4">
        <f>FIND("_backup_", Table134[[#This Row],[FileName]])</f>
        <v>6</v>
      </c>
      <c r="F31" s="4" t="str">
        <f>LEFT(Table134[[#This Row],[FileName]], Table134[[#This Row],[slugPos]]-1)</f>
        <v>QCDAO</v>
      </c>
      <c r="G31" s="4" t="b">
        <v>0</v>
      </c>
      <c r="H31" s="4" t="s">
        <v>9</v>
      </c>
      <c r="I31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32" spans="1:9" x14ac:dyDescent="0.25">
      <c r="A32" t="s">
        <v>40</v>
      </c>
      <c r="B32" s="3">
        <f>FIND("@",SUBSTITUTE(Table134[[#This Row],[BackupFileName]],"\","@",(LEN(Table134[[#This Row],[BackupFileName]])-LEN(SUBSTITUTE(Table134[[#This Row],[BackupFileName]],"\","")))/LEN("\")))</f>
        <v>36</v>
      </c>
      <c r="C32" s="4" t="str">
        <f>LEFT(Table134[[#This Row],[BackupFileName]],Table134[[#This Row],[LastBackslash]])</f>
        <v>F:\DBFiles\(default)\Backups\T-Logs\</v>
      </c>
      <c r="D32" s="4" t="str">
        <f>MID(Table134[[#This Row],[BackupFileName]], Table134[[#This Row],[LastBackslash]]+1, LEN(Table134[[#This Row],[BackupFileName]]))</f>
        <v>redcap_backup_201509271520.trn</v>
      </c>
      <c r="E32" s="4">
        <f>FIND("_backup_", Table134[[#This Row],[FileName]])</f>
        <v>7</v>
      </c>
      <c r="F32" s="4" t="str">
        <f>LEFT(Table134[[#This Row],[FileName]], Table134[[#This Row],[slugPos]]-1)</f>
        <v>redcap</v>
      </c>
      <c r="G32" s="4" t="b">
        <v>0</v>
      </c>
      <c r="H32" s="4" t="s">
        <v>9</v>
      </c>
      <c r="I32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  <row r="33" spans="1:9" x14ac:dyDescent="0.25">
      <c r="A33" t="s">
        <v>41</v>
      </c>
      <c r="B33" s="3">
        <f>FIND("@",SUBSTITUTE(Table134[[#This Row],[BackupFileName]],"\","@",(LEN(Table134[[#This Row],[BackupFileName]])-LEN(SUBSTITUTE(Table134[[#This Row],[BackupFileName]],"\","")))/LEN("\")))</f>
        <v>36</v>
      </c>
      <c r="C33" s="4" t="str">
        <f>LEFT(Table134[[#This Row],[BackupFileName]],Table134[[#This Row],[LastBackslash]])</f>
        <v>F:\DBFiles\(default)\Backups\T-Logs\</v>
      </c>
      <c r="D33" s="4" t="str">
        <f>MID(Table134[[#This Row],[BackupFileName]], Table134[[#This Row],[LastBackslash]]+1, LEN(Table134[[#This Row],[BackupFileName]]))</f>
        <v>Security_backup_201509271520.trn</v>
      </c>
      <c r="E33" s="4">
        <f>FIND("_backup_", Table134[[#This Row],[FileName]])</f>
        <v>9</v>
      </c>
      <c r="F33" s="4" t="str">
        <f>LEFT(Table134[[#This Row],[FileName]], Table134[[#This Row],[slugPos]]-1)</f>
        <v>Security</v>
      </c>
      <c r="G33" s="4" t="b">
        <v>0</v>
      </c>
      <c r="H33" s="4" t="s">
        <v>9</v>
      </c>
      <c r="I33" s="4" t="e">
        <f ca="1">'(default)'!TENATE("select N'", Table134[[#This Row],[DatabaseName]], "', ", IF(Table134[[#This Row],[KeepReplication]], "1", "0"), ", N'", Table134[[#This Row],[BackupType]], "'", ", N'", SUBSTITUTE(Table134[[#This Row],[BackupFileName]], "'", "''"), "'", IF(ROW()=COUNTA(Table134[BackupFileName])+1, ";", " union all"))</f>
        <v>#NAME?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pane ySplit="1" topLeftCell="A13" activePane="bottomLeft" state="frozen"/>
      <selection pane="bottomLeft" activeCell="I2" sqref="I2:I50"/>
    </sheetView>
  </sheetViews>
  <sheetFormatPr defaultRowHeight="15" x14ac:dyDescent="0.25"/>
  <cols>
    <col min="1" max="1" width="72.7109375" bestFit="1" customWidth="1"/>
    <col min="2" max="2" width="15.140625" hidden="1" customWidth="1"/>
    <col min="3" max="3" width="58" hidden="1" customWidth="1"/>
    <col min="4" max="4" width="42.85546875" hidden="1" customWidth="1"/>
    <col min="5" max="5" width="10" hidden="1" customWidth="1"/>
    <col min="6" max="6" width="20.140625" bestFit="1" customWidth="1"/>
    <col min="7" max="7" width="18" customWidth="1"/>
    <col min="8" max="8" width="13.85546875" bestFit="1" customWidth="1"/>
    <col min="9" max="9" width="138.85546875" bestFit="1" customWidth="1"/>
  </cols>
  <sheetData>
    <row r="1" spans="1:9" s="2" customFormat="1" x14ac:dyDescent="0.25">
      <c r="A1" s="2" t="s">
        <v>1</v>
      </c>
      <c r="B1" s="2" t="s">
        <v>2</v>
      </c>
      <c r="C1" s="2" t="s">
        <v>5</v>
      </c>
      <c r="D1" s="2" t="s">
        <v>3</v>
      </c>
      <c r="E1" s="2" t="s">
        <v>4</v>
      </c>
      <c r="F1" s="2" t="s">
        <v>0</v>
      </c>
      <c r="G1" s="2" t="s">
        <v>7</v>
      </c>
      <c r="H1" s="2" t="s">
        <v>8</v>
      </c>
      <c r="I1" s="2" t="s">
        <v>6</v>
      </c>
    </row>
    <row r="2" spans="1:9" x14ac:dyDescent="0.25">
      <c r="A2" t="s">
        <v>42</v>
      </c>
      <c r="B2" s="1">
        <f>FIND("@",SUBSTITUTE(Table1[[#This Row],[BackupFileName]],"\","@",(LEN(Table1[[#This Row],[BackupFileName]])-LEN(SUBSTITUTE(Table1[[#This Row],[BackupFileName]],"\","")))/LEN("\")))</f>
        <v>30</v>
      </c>
      <c r="C2" t="str">
        <f>LEFT(Table1[[#This Row],[BackupFileName]],Table1[[#This Row],[LastBackslash]])</f>
        <v>F:\DBFiles\NRG\Backups\T-Logs\</v>
      </c>
      <c r="D2" t="str">
        <f>MID(Table1[[#This Row],[BackupFileName]], Table1[[#This Row],[LastBackslash]]+1, LEN(Table1[[#This Row],[BackupFileName]]))</f>
        <v>Analysis_backup_201509271523.trn</v>
      </c>
      <c r="E2">
        <f>FIND("_backup_", Table1[[#This Row],[FileName]])</f>
        <v>9</v>
      </c>
      <c r="F2" t="str">
        <f>LEFT(Table1[[#This Row],[FileName]], Table1[[#This Row],[slugPos]]-1)</f>
        <v>Analysis</v>
      </c>
      <c r="G2" t="b">
        <v>0</v>
      </c>
      <c r="H2" t="s">
        <v>9</v>
      </c>
      <c r="I2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N'Analysis', 0, N'LOG', N'F:\DBFiles\NRG\Backups\T-Logs\Analysis_backup_201509271523.trn' union all</v>
      </c>
    </row>
    <row r="3" spans="1:9" x14ac:dyDescent="0.25">
      <c r="A3" t="s">
        <v>43</v>
      </c>
      <c r="B3" s="1">
        <f>FIND("@",SUBSTITUTE(Table1[[#This Row],[BackupFileName]],"\","@",(LEN(Table1[[#This Row],[BackupFileName]])-LEN(SUBSTITUTE(Table1[[#This Row],[BackupFileName]],"\","")))/LEN("\")))</f>
        <v>30</v>
      </c>
      <c r="C3" t="str">
        <f>LEFT(Table1[[#This Row],[BackupFileName]],Table1[[#This Row],[LastBackslash]])</f>
        <v>F:\DBFiles\NRG\Backups\T-Logs\</v>
      </c>
      <c r="D3" t="str">
        <f>MID(Table1[[#This Row],[BackupFileName]], Table1[[#This Row],[LastBackslash]]+1, LEN(Table1[[#This Row],[BackupFileName]]))</f>
        <v>APFT_backup_201509271523.trn</v>
      </c>
      <c r="E3">
        <f>FIND("_backup_", Table1[[#This Row],[FileName]])</f>
        <v>5</v>
      </c>
      <c r="F3" t="str">
        <f>LEFT(Table1[[#This Row],[FileName]], Table1[[#This Row],[slugPos]]-1)</f>
        <v>APFT</v>
      </c>
      <c r="G3" t="b">
        <v>0</v>
      </c>
      <c r="H3" t="s">
        <v>9</v>
      </c>
      <c r="I3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N'APFT', 0, N'LOG', N'F:\DBFiles\NRG\Backups\T-Logs\APFT_backup_201509271523.trn' union all</v>
      </c>
    </row>
    <row r="4" spans="1:9" x14ac:dyDescent="0.25">
      <c r="A4" t="s">
        <v>44</v>
      </c>
      <c r="B4" s="1">
        <f>FIND("@",SUBSTITUTE(Table1[[#This Row],[BackupFileName]],"\","@",(LEN(Table1[[#This Row],[BackupFileName]])-LEN(SUBSTITUTE(Table1[[#This Row],[BackupFileName]],"\","")))/LEN("\")))</f>
        <v>30</v>
      </c>
      <c r="C4" t="str">
        <f>LEFT(Table1[[#This Row],[BackupFileName]],Table1[[#This Row],[LastBackslash]])</f>
        <v>F:\DBFiles\NRG\Backups\T-Logs\</v>
      </c>
      <c r="D4" t="str">
        <f>MID(Table1[[#This Row],[BackupFileName]], Table1[[#This Row],[LastBackslash]]+1, LEN(Table1[[#This Row],[BackupFileName]]))</f>
        <v>ArkSummerStudy_backup_201509271523.trn</v>
      </c>
      <c r="E4">
        <f>FIND("_backup_", Table1[[#This Row],[FileName]])</f>
        <v>15</v>
      </c>
      <c r="F4" t="str">
        <f>LEFT(Table1[[#This Row],[FileName]], Table1[[#This Row],[slugPos]]-1)</f>
        <v>ArkSummerStudy</v>
      </c>
      <c r="G4" t="b">
        <v>0</v>
      </c>
      <c r="H4" t="s">
        <v>9</v>
      </c>
      <c r="I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N'ArkSummerStudy', 0, N'LOG', N'F:\DBFiles\NRG\Backups\T-Logs\ArkSummerStudy_backup_201509271523.trn' union all</v>
      </c>
    </row>
    <row r="5" spans="1:9" x14ac:dyDescent="0.25">
      <c r="A5" t="s">
        <v>45</v>
      </c>
      <c r="B5" s="1">
        <f>FIND("@",SUBSTITUTE(Table1[[#This Row],[BackupFileName]],"\","@",(LEN(Table1[[#This Row],[BackupFileName]])-LEN(SUBSTITUTE(Table1[[#This Row],[BackupFileName]],"\","")))/LEN("\")))</f>
        <v>30</v>
      </c>
      <c r="C5" t="str">
        <f>LEFT(Table1[[#This Row],[BackupFileName]],Table1[[#This Row],[LastBackslash]])</f>
        <v>F:\DBFiles\NRG\Backups\T-Logs\</v>
      </c>
      <c r="D5" t="str">
        <f>MID(Table1[[#This Row],[BackupFileName]], Table1[[#This Row],[LastBackslash]]+1, LEN(Table1[[#This Row],[BackupFileName]]))</f>
        <v>bma2_backup_201509271523.trn</v>
      </c>
      <c r="E5">
        <f>FIND("_backup_", Table1[[#This Row],[FileName]])</f>
        <v>5</v>
      </c>
      <c r="F5" t="str">
        <f>LEFT(Table1[[#This Row],[FileName]], Table1[[#This Row],[slugPos]]-1)</f>
        <v>bma2</v>
      </c>
      <c r="G5" t="b">
        <v>0</v>
      </c>
      <c r="H5" t="s">
        <v>9</v>
      </c>
      <c r="I5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N'bma2', 0, N'LOG', N'F:\DBFiles\NRG\Backups\T-Logs\bma2_backup_201509271523.trn' union all</v>
      </c>
    </row>
    <row r="6" spans="1:9" x14ac:dyDescent="0.25">
      <c r="A6" t="s">
        <v>46</v>
      </c>
      <c r="B6" s="1">
        <f>FIND("@",SUBSTITUTE(Table1[[#This Row],[BackupFileName]],"\","@",(LEN(Table1[[#This Row],[BackupFileName]])-LEN(SUBSTITUTE(Table1[[#This Row],[BackupFileName]],"\","")))/LEN("\")))</f>
        <v>30</v>
      </c>
      <c r="C6" t="str">
        <f>LEFT(Table1[[#This Row],[BackupFileName]],Table1[[#This Row],[LastBackslash]])</f>
        <v>F:\DBFiles\NRG\Backups\T-Logs\</v>
      </c>
      <c r="D6" t="str">
        <f>MID(Table1[[#This Row],[BackupFileName]], Table1[[#This Row],[LastBackslash]]+1, LEN(Table1[[#This Row],[BackupFileName]]))</f>
        <v>CSFII98_backup_201509271523.trn</v>
      </c>
      <c r="E6">
        <f>FIND("_backup_", Table1[[#This Row],[FileName]])</f>
        <v>8</v>
      </c>
      <c r="F6" t="str">
        <f>LEFT(Table1[[#This Row],[FileName]], Table1[[#This Row],[slugPos]]-1)</f>
        <v>CSFII98</v>
      </c>
      <c r="G6" t="b">
        <v>0</v>
      </c>
      <c r="H6" t="s">
        <v>9</v>
      </c>
      <c r="I6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N'CSFII98', 0, N'LOG', N'F:\DBFiles\NRG\Backups\T-Logs\CSFII98_backup_201509271523.trn' union all</v>
      </c>
    </row>
    <row r="7" spans="1:9" x14ac:dyDescent="0.25">
      <c r="A7" t="s">
        <v>47</v>
      </c>
      <c r="B7" s="1">
        <f>FIND("@",SUBSTITUTE(Table1[[#This Row],[BackupFileName]],"\","@",(LEN(Table1[[#This Row],[BackupFileName]])-LEN(SUBSTITUTE(Table1[[#This Row],[BackupFileName]],"\","")))/LEN("\")))</f>
        <v>30</v>
      </c>
      <c r="C7" t="str">
        <f>LEFT(Table1[[#This Row],[BackupFileName]],Table1[[#This Row],[LastBackslash]])</f>
        <v>F:\DBFiles\NRG\Backups\T-Logs\</v>
      </c>
      <c r="D7" t="str">
        <f>MID(Table1[[#This Row],[BackupFileName]], Table1[[#This Row],[LastBackslash]]+1, LEN(Table1[[#This Row],[BackupFileName]]))</f>
        <v>DAC_backup_201509271523.trn</v>
      </c>
      <c r="E7">
        <f>FIND("_backup_", Table1[[#This Row],[FileName]])</f>
        <v>4</v>
      </c>
      <c r="F7" t="str">
        <f>LEFT(Table1[[#This Row],[FileName]], Table1[[#This Row],[slugPos]]-1)</f>
        <v>DAC</v>
      </c>
      <c r="G7" t="b">
        <v>0</v>
      </c>
      <c r="H7" t="s">
        <v>9</v>
      </c>
      <c r="I7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N'DAC', 0, N'LOG', N'F:\DBFiles\NRG\Backups\T-Logs\DAC_backup_201509271523.trn' union all</v>
      </c>
    </row>
    <row r="8" spans="1:9" x14ac:dyDescent="0.25">
      <c r="A8" t="s">
        <v>48</v>
      </c>
      <c r="B8" s="1">
        <f>FIND("@",SUBSTITUTE(Table1[[#This Row],[BackupFileName]],"\","@",(LEN(Table1[[#This Row],[BackupFileName]])-LEN(SUBSTITUTE(Table1[[#This Row],[BackupFileName]],"\","")))/LEN("\")))</f>
        <v>30</v>
      </c>
      <c r="C8" t="str">
        <f>LEFT(Table1[[#This Row],[BackupFileName]],Table1[[#This Row],[LastBackslash]])</f>
        <v>F:\DBFiles\NRG\Backups\T-Logs\</v>
      </c>
      <c r="D8" t="str">
        <f>MID(Table1[[#This Row],[BackupFileName]], Table1[[#This Row],[LastBackslash]]+1, LEN(Table1[[#This Row],[BackupFileName]]))</f>
        <v>DBA_backup_201509271523.trn</v>
      </c>
      <c r="E8">
        <f>FIND("_backup_", Table1[[#This Row],[FileName]])</f>
        <v>4</v>
      </c>
      <c r="F8" t="str">
        <f>LEFT(Table1[[#This Row],[FileName]], Table1[[#This Row],[slugPos]]-1)</f>
        <v>DBA</v>
      </c>
      <c r="G8" t="b">
        <v>0</v>
      </c>
      <c r="H8" t="s">
        <v>9</v>
      </c>
      <c r="I8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N'DBA', 0, N'LOG', N'F:\DBFiles\NRG\Backups\T-Logs\DBA_backup_201509271523.trn' union all</v>
      </c>
    </row>
    <row r="9" spans="1:9" x14ac:dyDescent="0.25">
      <c r="A9" t="s">
        <v>49</v>
      </c>
      <c r="B9" s="1">
        <f>FIND("@",SUBSTITUTE(Table1[[#This Row],[BackupFileName]],"\","@",(LEN(Table1[[#This Row],[BackupFileName]])-LEN(SUBSTITUTE(Table1[[#This Row],[BackupFileName]],"\","")))/LEN("\")))</f>
        <v>30</v>
      </c>
      <c r="C9" t="str">
        <f>LEFT(Table1[[#This Row],[BackupFileName]],Table1[[#This Row],[LastBackslash]])</f>
        <v>F:\DBFiles\NRG\Backups\T-Logs\</v>
      </c>
      <c r="D9" t="str">
        <f>MID(Table1[[#This Row],[BackupFileName]], Table1[[#This Row],[LastBackslash]]+1, LEN(Table1[[#This Row],[BackupFileName]]))</f>
        <v>DHQ_backup_201509271523.trn</v>
      </c>
      <c r="E9">
        <f>FIND("_backup_", Table1[[#This Row],[FileName]])</f>
        <v>4</v>
      </c>
      <c r="F9" t="str">
        <f>LEFT(Table1[[#This Row],[FileName]], Table1[[#This Row],[slugPos]]-1)</f>
        <v>DHQ</v>
      </c>
      <c r="G9" t="b">
        <v>0</v>
      </c>
      <c r="H9" t="s">
        <v>9</v>
      </c>
      <c r="I9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N'DHQ', 0, N'LOG', N'F:\DBFiles\NRG\Backups\T-Logs\DHQ_backup_201509271523.trn' union all</v>
      </c>
    </row>
    <row r="10" spans="1:9" x14ac:dyDescent="0.25">
      <c r="A10" t="s">
        <v>50</v>
      </c>
      <c r="B10" s="1">
        <f>FIND("@",SUBSTITUTE(Table1[[#This Row],[BackupFileName]],"\","@",(LEN(Table1[[#This Row],[BackupFileName]])-LEN(SUBSTITUTE(Table1[[#This Row],[BackupFileName]],"\","")))/LEN("\")))</f>
        <v>30</v>
      </c>
      <c r="C10" t="str">
        <f>LEFT(Table1[[#This Row],[BackupFileName]],Table1[[#This Row],[LastBackslash]])</f>
        <v>F:\DBFiles\NRG\Backups\T-Logs\</v>
      </c>
      <c r="D10" t="str">
        <f>MID(Table1[[#This Row],[BackupFileName]], Table1[[#This Row],[LastBackslash]]+1, LEN(Table1[[#This Row],[BackupFileName]]))</f>
        <v>DODHealth_backup_201509271523.trn</v>
      </c>
      <c r="E10">
        <f>FIND("_backup_", Table1[[#This Row],[FileName]])</f>
        <v>10</v>
      </c>
      <c r="F10" t="str">
        <f>LEFT(Table1[[#This Row],[FileName]], Table1[[#This Row],[slugPos]]-1)</f>
        <v>DODHealth</v>
      </c>
      <c r="G10" t="b">
        <v>0</v>
      </c>
      <c r="H10" t="s">
        <v>9</v>
      </c>
      <c r="I10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N'DODHealth', 0, N'LOG', N'F:\DBFiles\NRG\Backups\T-Logs\DODHealth_backup_201509271523.trn' union all</v>
      </c>
    </row>
    <row r="11" spans="1:9" x14ac:dyDescent="0.25">
      <c r="A11" t="s">
        <v>51</v>
      </c>
      <c r="B11" s="1">
        <f>FIND("@",SUBSTITUTE(Table1[[#This Row],[BackupFileName]],"\","@",(LEN(Table1[[#This Row],[BackupFileName]])-LEN(SUBSTITUTE(Table1[[#This Row],[BackupFileName]],"\","")))/LEN("\")))</f>
        <v>30</v>
      </c>
      <c r="C11" t="str">
        <f>LEFT(Table1[[#This Row],[BackupFileName]],Table1[[#This Row],[LastBackslash]])</f>
        <v>F:\DBFiles\NRG\Backups\T-Logs\</v>
      </c>
      <c r="D11" t="str">
        <f>MID(Table1[[#This Row],[BackupFileName]], Table1[[#This Row],[LastBackslash]]+1, LEN(Table1[[#This Row],[BackupFileName]]))</f>
        <v>FAB_backup_201509271523.trn</v>
      </c>
      <c r="E11">
        <f>FIND("_backup_", Table1[[#This Row],[FileName]])</f>
        <v>4</v>
      </c>
      <c r="F11" t="str">
        <f>LEFT(Table1[[#This Row],[FileName]], Table1[[#This Row],[slugPos]]-1)</f>
        <v>FAB</v>
      </c>
      <c r="G11" t="b">
        <v>0</v>
      </c>
      <c r="H11" t="s">
        <v>9</v>
      </c>
      <c r="I11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N'FAB', 0, N'LOG', N'F:\DBFiles\NRG\Backups\T-Logs\FAB_backup_201509271523.trn' union all</v>
      </c>
    </row>
    <row r="12" spans="1:9" x14ac:dyDescent="0.25">
      <c r="A12" t="s">
        <v>52</v>
      </c>
      <c r="B12" s="1">
        <f>FIND("@",SUBSTITUTE(Table1[[#This Row],[BackupFileName]],"\","@",(LEN(Table1[[#This Row],[BackupFileName]])-LEN(SUBSTITUTE(Table1[[#This Row],[BackupFileName]],"\","")))/LEN("\")))</f>
        <v>30</v>
      </c>
      <c r="C12" t="str">
        <f>LEFT(Table1[[#This Row],[BackupFileName]],Table1[[#This Row],[LastBackslash]])</f>
        <v>F:\DBFiles\NRG\Backups\T-Logs\</v>
      </c>
      <c r="D12" t="str">
        <f>MID(Table1[[#This Row],[BackupFileName]], Table1[[#This Row],[LastBackslash]]+1, LEN(Table1[[#This Row],[BackupFileName]]))</f>
        <v>FFQ_backup_201509271523.trn</v>
      </c>
      <c r="E12">
        <f>FIND("_backup_", Table1[[#This Row],[FileName]])</f>
        <v>4</v>
      </c>
      <c r="F12" t="str">
        <f>LEFT(Table1[[#This Row],[FileName]], Table1[[#This Row],[slugPos]]-1)</f>
        <v>FFQ</v>
      </c>
      <c r="G12" t="b">
        <v>0</v>
      </c>
      <c r="H12" t="s">
        <v>9</v>
      </c>
      <c r="I12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N'FFQ', 0, N'LOG', N'F:\DBFiles\NRG\Backups\T-Logs\FFQ_backup_201509271523.trn' union all</v>
      </c>
    </row>
    <row r="13" spans="1:9" x14ac:dyDescent="0.25">
      <c r="A13" t="s">
        <v>55</v>
      </c>
      <c r="B13" s="1">
        <f>FIND("@",SUBSTITUTE(Table1[[#This Row],[BackupFileName]],"\","@",(LEN(Table1[[#This Row],[BackupFileName]])-LEN(SUBSTITUTE(Table1[[#This Row],[BackupFileName]],"\","")))/LEN("\")))</f>
        <v>30</v>
      </c>
      <c r="C13" t="str">
        <f>LEFT(Table1[[#This Row],[BackupFileName]],Table1[[#This Row],[LastBackslash]])</f>
        <v>F:\DBFiles\NRG\Backups\T-Logs\</v>
      </c>
      <c r="D13" t="str">
        <f>MID(Table1[[#This Row],[BackupFileName]], Table1[[#This Row],[LastBackslash]]+1, LEN(Table1[[#This Row],[BackupFileName]]))</f>
        <v>FNDDS_backup_201509271523.trn</v>
      </c>
      <c r="E13">
        <f>FIND("_backup_", Table1[[#This Row],[FileName]])</f>
        <v>6</v>
      </c>
      <c r="F13" t="str">
        <f>LEFT(Table1[[#This Row],[FileName]], Table1[[#This Row],[slugPos]]-1)</f>
        <v>FNDDS</v>
      </c>
      <c r="G13" t="b">
        <v>0</v>
      </c>
      <c r="H13" t="s">
        <v>9</v>
      </c>
      <c r="I13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N'FNDDS', 0, N'LOG', N'F:\DBFiles\NRG\Backups\T-Logs\FNDDS_backup_201509271523.trn' union all</v>
      </c>
    </row>
    <row r="14" spans="1:9" x14ac:dyDescent="0.25">
      <c r="A14" t="s">
        <v>53</v>
      </c>
      <c r="B14" s="1">
        <f>FIND("@",SUBSTITUTE(Table1[[#This Row],[BackupFileName]],"\","@",(LEN(Table1[[#This Row],[BackupFileName]])-LEN(SUBSTITUTE(Table1[[#This Row],[BackupFileName]],"\","")))/LEN("\")))</f>
        <v>30</v>
      </c>
      <c r="C14" t="str">
        <f>LEFT(Table1[[#This Row],[BackupFileName]],Table1[[#This Row],[LastBackslash]])</f>
        <v>F:\DBFiles\NRG\Backups\T-Logs\</v>
      </c>
      <c r="D14" t="str">
        <f>MID(Table1[[#This Row],[BackupFileName]], Table1[[#This Row],[LastBackslash]]+1, LEN(Table1[[#This Row],[BackupFileName]]))</f>
        <v>FNDDS2_backup_201509271523.trn</v>
      </c>
      <c r="E14">
        <f>FIND("_backup_", Table1[[#This Row],[FileName]])</f>
        <v>7</v>
      </c>
      <c r="F14" t="str">
        <f>LEFT(Table1[[#This Row],[FileName]], Table1[[#This Row],[slugPos]]-1)</f>
        <v>FNDDS2</v>
      </c>
      <c r="G14" t="b">
        <v>0</v>
      </c>
      <c r="H14" t="s">
        <v>9</v>
      </c>
      <c r="I1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N'FNDDS2', 0, N'LOG', N'F:\DBFiles\NRG\Backups\T-Logs\FNDDS2_backup_201509271523.trn' union all</v>
      </c>
    </row>
    <row r="15" spans="1:9" x14ac:dyDescent="0.25">
      <c r="A15" t="s">
        <v>54</v>
      </c>
      <c r="B15" s="1">
        <f>FIND("@",SUBSTITUTE(Table1[[#This Row],[BackupFileName]],"\","@",(LEN(Table1[[#This Row],[BackupFileName]])-LEN(SUBSTITUTE(Table1[[#This Row],[BackupFileName]],"\","")))/LEN("\")))</f>
        <v>30</v>
      </c>
      <c r="C15" t="str">
        <f>LEFT(Table1[[#This Row],[BackupFileName]],Table1[[#This Row],[LastBackslash]])</f>
        <v>F:\DBFiles\NRG\Backups\T-Logs\</v>
      </c>
      <c r="D15" t="str">
        <f>MID(Table1[[#This Row],[BackupFileName]], Table1[[#This Row],[LastBackslash]]+1, LEN(Table1[[#This Row],[BackupFileName]]))</f>
        <v>FNDDS3_backup_201509271523.trn</v>
      </c>
      <c r="E15">
        <f>FIND("_backup_", Table1[[#This Row],[FileName]])</f>
        <v>7</v>
      </c>
      <c r="F15" t="str">
        <f>LEFT(Table1[[#This Row],[FileName]], Table1[[#This Row],[slugPos]]-1)</f>
        <v>FNDDS3</v>
      </c>
      <c r="G15" t="b">
        <v>0</v>
      </c>
      <c r="H15" t="s">
        <v>9</v>
      </c>
      <c r="I15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N'FNDDS3', 0, N'LOG', N'F:\DBFiles\NRG\Backups\T-Logs\FNDDS3_backup_201509271523.trn' union all</v>
      </c>
    </row>
    <row r="16" spans="1:9" x14ac:dyDescent="0.25">
      <c r="A16" t="s">
        <v>56</v>
      </c>
      <c r="B16" s="1">
        <f>FIND("@",SUBSTITUTE(Table1[[#This Row],[BackupFileName]],"\","@",(LEN(Table1[[#This Row],[BackupFileName]])-LEN(SUBSTITUTE(Table1[[#This Row],[BackupFileName]],"\","")))/LEN("\")))</f>
        <v>30</v>
      </c>
      <c r="C16" t="str">
        <f>LEFT(Table1[[#This Row],[BackupFileName]],Table1[[#This Row],[LastBackslash]])</f>
        <v>F:\DBFiles\NRG\Backups\T-Logs\</v>
      </c>
      <c r="D16" t="str">
        <f>MID(Table1[[#This Row],[BackupFileName]], Table1[[#This Row],[LastBackslash]]+1, LEN(Table1[[#This Row],[BackupFileName]]))</f>
        <v>FoodDiary_backup_201509271523.trn</v>
      </c>
      <c r="E16">
        <f>FIND("_backup_", Table1[[#This Row],[FileName]])</f>
        <v>10</v>
      </c>
      <c r="F16" t="str">
        <f>LEFT(Table1[[#This Row],[FileName]], Table1[[#This Row],[slugPos]]-1)</f>
        <v>FoodDiary</v>
      </c>
      <c r="G16" t="b">
        <v>0</v>
      </c>
      <c r="H16" t="s">
        <v>9</v>
      </c>
      <c r="I16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N'FoodDiary', 0, N'LOG', N'F:\DBFiles\NRG\Backups\T-Logs\FoodDiary_backup_201509271523.trn' union all</v>
      </c>
    </row>
    <row r="17" spans="1:9" x14ac:dyDescent="0.25">
      <c r="A17" t="s">
        <v>57</v>
      </c>
      <c r="B17" s="1">
        <f>FIND("@",SUBSTITUTE(Table1[[#This Row],[BackupFileName]],"\","@",(LEN(Table1[[#This Row],[BackupFileName]])-LEN(SUBSTITUTE(Table1[[#This Row],[BackupFileName]],"\","")))/LEN("\")))</f>
        <v>30</v>
      </c>
      <c r="C17" t="str">
        <f>LEFT(Table1[[#This Row],[BackupFileName]],Table1[[#This Row],[LastBackslash]])</f>
        <v>F:\DBFiles\NRG\Backups\T-Logs\</v>
      </c>
      <c r="D17" t="str">
        <f>MID(Table1[[#This Row],[BackupFileName]], Table1[[#This Row],[LastBackslash]]+1, LEN(Table1[[#This Row],[BackupFileName]]))</f>
        <v>FoodPhoto_backup_201509271523.trn</v>
      </c>
      <c r="E17">
        <f>FIND("_backup_", Table1[[#This Row],[FileName]])</f>
        <v>10</v>
      </c>
      <c r="F17" t="str">
        <f>LEFT(Table1[[#This Row],[FileName]], Table1[[#This Row],[slugPos]]-1)</f>
        <v>FoodPhoto</v>
      </c>
      <c r="G17" t="b">
        <v>0</v>
      </c>
      <c r="H17" t="s">
        <v>9</v>
      </c>
      <c r="I17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N'FoodPhoto', 0, N'LOG', N'F:\DBFiles\NRG\Backups\T-Logs\FoodPhoto_backup_201509271523.trn' union all</v>
      </c>
    </row>
    <row r="18" spans="1:9" x14ac:dyDescent="0.25">
      <c r="A18" t="s">
        <v>58</v>
      </c>
      <c r="B18" s="1">
        <f>FIND("@",SUBSTITUTE(Table1[[#This Row],[BackupFileName]],"\","@",(LEN(Table1[[#This Row],[BackupFileName]])-LEN(SUBSTITUTE(Table1[[#This Row],[BackupFileName]],"\","")))/LEN("\")))</f>
        <v>30</v>
      </c>
      <c r="C18" t="str">
        <f>LEFT(Table1[[#This Row],[BackupFileName]],Table1[[#This Row],[LastBackslash]])</f>
        <v>F:\DBFiles\NRG\Backups\T-Logs\</v>
      </c>
      <c r="D18" t="str">
        <f>MID(Table1[[#This Row],[BackupFileName]], Table1[[#This Row],[LastBackslash]]+1, LEN(Table1[[#This Row],[BackupFileName]]))</f>
        <v>FoodPhotoArchive_backup_201509271523.trn</v>
      </c>
      <c r="E18">
        <f>FIND("_backup_", Table1[[#This Row],[FileName]])</f>
        <v>17</v>
      </c>
      <c r="F18" t="str">
        <f>LEFT(Table1[[#This Row],[FileName]], Table1[[#This Row],[slugPos]]-1)</f>
        <v>FoodPhotoArchive</v>
      </c>
      <c r="G18" t="b">
        <v>0</v>
      </c>
      <c r="H18" t="s">
        <v>9</v>
      </c>
      <c r="I18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N'FoodPhotoArchive', 0, N'LOG', N'F:\DBFiles\NRG\Backups\T-Logs\FoodPhotoArchive_backup_201509271523.trn' union all</v>
      </c>
    </row>
    <row r="19" spans="1:9" x14ac:dyDescent="0.25">
      <c r="A19" t="s">
        <v>60</v>
      </c>
      <c r="B19" s="1">
        <f>FIND("@",SUBSTITUTE(Table1[[#This Row],[BackupFileName]],"\","@",(LEN(Table1[[#This Row],[BackupFileName]])-LEN(SUBSTITUTE(Table1[[#This Row],[BackupFileName]],"\","")))/LEN("\")))</f>
        <v>30</v>
      </c>
      <c r="C19" t="str">
        <f>LEFT(Table1[[#This Row],[BackupFileName]],Table1[[#This Row],[LastBackslash]])</f>
        <v>F:\DBFiles\NRG\Backups\T-Logs\</v>
      </c>
      <c r="D19" t="str">
        <f>MID(Table1[[#This Row],[BackupFileName]], Table1[[#This Row],[LastBackslash]]+1, LEN(Table1[[#This Row],[BackupFileName]]))</f>
        <v>FoodPhotography_backup_201509271523.trn</v>
      </c>
      <c r="E19">
        <f>FIND("_backup_", Table1[[#This Row],[FileName]])</f>
        <v>16</v>
      </c>
      <c r="F19" t="str">
        <f>LEFT(Table1[[#This Row],[FileName]], Table1[[#This Row],[slugPos]]-1)</f>
        <v>FoodPhotography</v>
      </c>
      <c r="G19" t="b">
        <v>0</v>
      </c>
      <c r="H19" t="s">
        <v>9</v>
      </c>
      <c r="I19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N'FoodPhotography', 0, N'LOG', N'F:\DBFiles\NRG\Backups\T-Logs\FoodPhotography_backup_201509271523.trn' union all</v>
      </c>
    </row>
    <row r="20" spans="1:9" x14ac:dyDescent="0.25">
      <c r="A20" t="s">
        <v>59</v>
      </c>
      <c r="B20" s="1">
        <f>FIND("@",SUBSTITUTE(Table1[[#This Row],[BackupFileName]],"\","@",(LEN(Table1[[#This Row],[BackupFileName]])-LEN(SUBSTITUTE(Table1[[#This Row],[BackupFileName]],"\","")))/LEN("\")))</f>
        <v>30</v>
      </c>
      <c r="C20" t="str">
        <f>LEFT(Table1[[#This Row],[BackupFileName]],Table1[[#This Row],[LastBackslash]])</f>
        <v>F:\DBFiles\NRG\Backups\T-Logs\</v>
      </c>
      <c r="D20" t="str">
        <f>MID(Table1[[#This Row],[BackupFileName]], Table1[[#This Row],[LastBackslash]]+1, LEN(Table1[[#This Row],[BackupFileName]]))</f>
        <v>FoodPhotography3_backup_201509271523.trn</v>
      </c>
      <c r="E20">
        <f>FIND("_backup_", Table1[[#This Row],[FileName]])</f>
        <v>17</v>
      </c>
      <c r="F20" t="str">
        <f>LEFT(Table1[[#This Row],[FileName]], Table1[[#This Row],[slugPos]]-1)</f>
        <v>FoodPhotography3</v>
      </c>
      <c r="G20" t="b">
        <v>0</v>
      </c>
      <c r="H20" t="s">
        <v>9</v>
      </c>
      <c r="I20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N'FoodPhotography3', 0, N'LOG', N'F:\DBFiles\NRG\Backups\T-Logs\FoodPhotography3_backup_201509271523.trn' union all</v>
      </c>
    </row>
    <row r="21" spans="1:9" x14ac:dyDescent="0.25">
      <c r="A21" t="s">
        <v>61</v>
      </c>
      <c r="B21" s="1">
        <f>FIND("@",SUBSTITUTE(Table1[[#This Row],[BackupFileName]],"\","@",(LEN(Table1[[#This Row],[BackupFileName]])-LEN(SUBSTITUTE(Table1[[#This Row],[BackupFileName]],"\","")))/LEN("\")))</f>
        <v>30</v>
      </c>
      <c r="C21" t="str">
        <f>LEFT(Table1[[#This Row],[BackupFileName]],Table1[[#This Row],[LastBackslash]])</f>
        <v>F:\DBFiles\NRG\Backups\T-Logs\</v>
      </c>
      <c r="D21" t="str">
        <f>MID(Table1[[#This Row],[BackupFileName]], Table1[[#This Row],[LastBackslash]]+1, LEN(Table1[[#This Row],[BackupFileName]]))</f>
        <v>Foods_backup_201509271523.trn</v>
      </c>
      <c r="E21">
        <f>FIND("_backup_", Table1[[#This Row],[FileName]])</f>
        <v>6</v>
      </c>
      <c r="F21" t="str">
        <f>LEFT(Table1[[#This Row],[FileName]], Table1[[#This Row],[slugPos]]-1)</f>
        <v>Foods</v>
      </c>
      <c r="G21" t="b">
        <v>0</v>
      </c>
      <c r="H21" t="s">
        <v>9</v>
      </c>
      <c r="I21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N'Foods', 0, N'LOG', N'F:\DBFiles\NRG\Backups\T-Logs\Foods_backup_201509271523.trn' union all</v>
      </c>
    </row>
    <row r="22" spans="1:9" x14ac:dyDescent="0.25">
      <c r="A22" t="s">
        <v>63</v>
      </c>
      <c r="B22" s="1">
        <f>FIND("@",SUBSTITUTE(Table1[[#This Row],[BackupFileName]],"\","@",(LEN(Table1[[#This Row],[BackupFileName]])-LEN(SUBSTITUTE(Table1[[#This Row],[BackupFileName]],"\","")))/LEN("\")))</f>
        <v>30</v>
      </c>
      <c r="C22" t="str">
        <f>LEFT(Table1[[#This Row],[BackupFileName]],Table1[[#This Row],[LastBackslash]])</f>
        <v>F:\DBFiles\NRG\Backups\T-Logs\</v>
      </c>
      <c r="D22" t="str">
        <f>MID(Table1[[#This Row],[BackupFileName]], Table1[[#This Row],[LastBackslash]]+1, LEN(Table1[[#This Row],[BackupFileName]]))</f>
        <v>HealthReadiness_backup_201509271523.trn</v>
      </c>
      <c r="E22">
        <f>FIND("_backup_", Table1[[#This Row],[FileName]])</f>
        <v>16</v>
      </c>
      <c r="F22" t="str">
        <f>LEFT(Table1[[#This Row],[FileName]], Table1[[#This Row],[slugPos]]-1)</f>
        <v>HealthReadiness</v>
      </c>
      <c r="G22" t="b">
        <v>0</v>
      </c>
      <c r="H22" t="s">
        <v>9</v>
      </c>
      <c r="I22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N'HealthReadiness', 0, N'LOG', N'F:\DBFiles\NRG\Backups\T-Logs\HealthReadiness_backup_201509271523.trn' union all</v>
      </c>
    </row>
    <row r="23" spans="1:9" x14ac:dyDescent="0.25">
      <c r="A23" t="s">
        <v>62</v>
      </c>
      <c r="B23" s="1">
        <f>FIND("@",SUBSTITUTE(Table1[[#This Row],[BackupFileName]],"\","@",(LEN(Table1[[#This Row],[BackupFileName]])-LEN(SUBSTITUTE(Table1[[#This Row],[BackupFileName]],"\","")))/LEN("\")))</f>
        <v>30</v>
      </c>
      <c r="C23" t="str">
        <f>LEFT(Table1[[#This Row],[BackupFileName]],Table1[[#This Row],[LastBackslash]])</f>
        <v>F:\DBFiles\NRG\Backups\T-Logs\</v>
      </c>
      <c r="D23" t="str">
        <f>MID(Table1[[#This Row],[BackupFileName]], Table1[[#This Row],[LastBackslash]]+1, LEN(Table1[[#This Row],[BackupFileName]]))</f>
        <v>HealthReadiness2007_backup_201509271523.trn</v>
      </c>
      <c r="E23">
        <f>FIND("_backup_", Table1[[#This Row],[FileName]])</f>
        <v>20</v>
      </c>
      <c r="F23" t="str">
        <f>LEFT(Table1[[#This Row],[FileName]], Table1[[#This Row],[slugPos]]-1)</f>
        <v>HealthReadiness2007</v>
      </c>
      <c r="G23" t="b">
        <v>0</v>
      </c>
      <c r="H23" t="s">
        <v>9</v>
      </c>
      <c r="I23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N'HealthReadiness2007', 0, N'LOG', N'F:\DBFiles\NRG\Backups\T-Logs\HealthReadiness2007_backup_201509271523.trn' union all</v>
      </c>
    </row>
    <row r="24" spans="1:9" x14ac:dyDescent="0.25">
      <c r="A24" t="s">
        <v>64</v>
      </c>
      <c r="B24" s="1">
        <f>FIND("@",SUBSTITUTE(Table1[[#This Row],[BackupFileName]],"\","@",(LEN(Table1[[#This Row],[BackupFileName]])-LEN(SUBSTITUTE(Table1[[#This Row],[BackupFileName]],"\","")))/LEN("\")))</f>
        <v>30</v>
      </c>
      <c r="C24" t="str">
        <f>LEFT(Table1[[#This Row],[BackupFileName]],Table1[[#This Row],[LastBackslash]])</f>
        <v>F:\DBFiles\NRG\Backups\T-Logs\</v>
      </c>
      <c r="D24" t="str">
        <f>MID(Table1[[#This Row],[BackupFileName]], Table1[[#This Row],[LastBackslash]]+1, LEN(Table1[[#This Row],[BackupFileName]]))</f>
        <v>hips1_backup_201509271523.trn</v>
      </c>
      <c r="E24">
        <f>FIND("_backup_", Table1[[#This Row],[FileName]])</f>
        <v>6</v>
      </c>
      <c r="F24" t="str">
        <f>LEFT(Table1[[#This Row],[FileName]], Table1[[#This Row],[slugPos]]-1)</f>
        <v>hips1</v>
      </c>
      <c r="G24" t="b">
        <v>0</v>
      </c>
      <c r="H24" t="s">
        <v>9</v>
      </c>
      <c r="I2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N'hips1', 0, N'LOG', N'F:\DBFiles\NRG\Backups\T-Logs\hips1_backup_201509271523.trn' union all</v>
      </c>
    </row>
    <row r="25" spans="1:9" x14ac:dyDescent="0.25">
      <c r="A25" t="s">
        <v>65</v>
      </c>
      <c r="B25" s="1">
        <f>FIND("@",SUBSTITUTE(Table1[[#This Row],[BackupFileName]],"\","@",(LEN(Table1[[#This Row],[BackupFileName]])-LEN(SUBSTITUTE(Table1[[#This Row],[BackupFileName]],"\","")))/LEN("\")))</f>
        <v>30</v>
      </c>
      <c r="C25" t="str">
        <f>LEFT(Table1[[#This Row],[BackupFileName]],Table1[[#This Row],[LastBackslash]])</f>
        <v>F:\DBFiles\NRG\Backups\T-Logs\</v>
      </c>
      <c r="D25" t="str">
        <f>MID(Table1[[#This Row],[BackupFileName]], Table1[[#This Row],[LastBackslash]]+1, LEN(Table1[[#This Row],[BackupFileName]]))</f>
        <v>ISCOLE_backup_201509271523.trn</v>
      </c>
      <c r="E25">
        <f>FIND("_backup_", Table1[[#This Row],[FileName]])</f>
        <v>7</v>
      </c>
      <c r="F25" t="str">
        <f>LEFT(Table1[[#This Row],[FileName]], Table1[[#This Row],[slugPos]]-1)</f>
        <v>ISCOLE</v>
      </c>
      <c r="G25" t="b">
        <v>0</v>
      </c>
      <c r="H25" t="s">
        <v>9</v>
      </c>
      <c r="I25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N'ISCOLE', 0, N'LOG', N'F:\DBFiles\NRG\Backups\T-Logs\ISCOLE_backup_201509271523.trn' union all</v>
      </c>
    </row>
    <row r="26" spans="1:9" x14ac:dyDescent="0.25">
      <c r="A26" t="s">
        <v>66</v>
      </c>
      <c r="B26" s="1">
        <f>FIND("@",SUBSTITUTE(Table1[[#This Row],[BackupFileName]],"\","@",(LEN(Table1[[#This Row],[BackupFileName]])-LEN(SUBSTITUTE(Table1[[#This Row],[BackupFileName]],"\","")))/LEN("\")))</f>
        <v>30</v>
      </c>
      <c r="C26" t="str">
        <f>LEFT(Table1[[#This Row],[BackupFileName]],Table1[[#This Row],[LastBackslash]])</f>
        <v>F:\DBFiles\NRG\Backups\T-Logs\</v>
      </c>
      <c r="D26" t="str">
        <f>MID(Table1[[#This Row],[BackupFileName]], Table1[[#This Row],[LastBackslash]]+1, LEN(Table1[[#This Row],[BackupFileName]]))</f>
        <v>LAHealth_backup_201509271523.trn</v>
      </c>
      <c r="E26">
        <f>FIND("_backup_", Table1[[#This Row],[FileName]])</f>
        <v>9</v>
      </c>
      <c r="F26" t="str">
        <f>LEFT(Table1[[#This Row],[FileName]], Table1[[#This Row],[slugPos]]-1)</f>
        <v>LAHealth</v>
      </c>
      <c r="G26" t="b">
        <v>0</v>
      </c>
      <c r="H26" t="s">
        <v>9</v>
      </c>
      <c r="I26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N'LAHealth', 0, N'LOG', N'F:\DBFiles\NRG\Backups\T-Logs\LAHealth_backup_201509271523.trn' union all</v>
      </c>
    </row>
    <row r="27" spans="1:9" x14ac:dyDescent="0.25">
      <c r="A27" t="s">
        <v>67</v>
      </c>
      <c r="B27" s="1">
        <f>FIND("@",SUBSTITUTE(Table1[[#This Row],[BackupFileName]],"\","@",(LEN(Table1[[#This Row],[BackupFileName]])-LEN(SUBSTITUTE(Table1[[#This Row],[BackupFileName]],"\","")))/LEN("\")))</f>
        <v>30</v>
      </c>
      <c r="C27" t="str">
        <f>LEFT(Table1[[#This Row],[BackupFileName]],Table1[[#This Row],[LastBackslash]])</f>
        <v>F:\DBFiles\NRG\Backups\T-Logs\</v>
      </c>
      <c r="D27" t="str">
        <f>MID(Table1[[#This Row],[BackupFileName]], Table1[[#This Row],[LastBackslash]]+1, LEN(Table1[[#This Row],[BackupFileName]]))</f>
        <v>LAHealthYear1_backup_201509271523.trn</v>
      </c>
      <c r="E27">
        <f>FIND("_backup_", Table1[[#This Row],[FileName]])</f>
        <v>14</v>
      </c>
      <c r="F27" t="str">
        <f>LEFT(Table1[[#This Row],[FileName]], Table1[[#This Row],[slugPos]]-1)</f>
        <v>LAHealthYear1</v>
      </c>
      <c r="G27" t="b">
        <v>0</v>
      </c>
      <c r="H27" t="s">
        <v>9</v>
      </c>
      <c r="I27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N'LAHealthYear1', 0, N'LOG', N'F:\DBFiles\NRG\Backups\T-Logs\LAHealthYear1_backup_201509271523.trn' union all</v>
      </c>
    </row>
    <row r="28" spans="1:9" x14ac:dyDescent="0.25">
      <c r="A28" t="s">
        <v>68</v>
      </c>
      <c r="B28" s="1">
        <f>FIND("@",SUBSTITUTE(Table1[[#This Row],[BackupFileName]],"\","@",(LEN(Table1[[#This Row],[BackupFileName]])-LEN(SUBSTITUTE(Table1[[#This Row],[BackupFileName]],"\","")))/LEN("\")))</f>
        <v>30</v>
      </c>
      <c r="C28" t="str">
        <f>LEFT(Table1[[#This Row],[BackupFileName]],Table1[[#This Row],[LastBackslash]])</f>
        <v>F:\DBFiles\NRG\Backups\T-Logs\</v>
      </c>
      <c r="D28" t="str">
        <f>MID(Table1[[#This Row],[BackupFileName]], Table1[[#This Row],[LastBackslash]]+1, LEN(Table1[[#This Row],[BackupFileName]]))</f>
        <v>LAHealthYear2_backup_201509271523.trn</v>
      </c>
      <c r="E28">
        <f>FIND("_backup_", Table1[[#This Row],[FileName]])</f>
        <v>14</v>
      </c>
      <c r="F28" t="str">
        <f>LEFT(Table1[[#This Row],[FileName]], Table1[[#This Row],[slugPos]]-1)</f>
        <v>LAHealthYear2</v>
      </c>
      <c r="G28" t="b">
        <v>0</v>
      </c>
      <c r="H28" t="s">
        <v>9</v>
      </c>
      <c r="I28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N'LAHealthYear2', 0, N'LOG', N'F:\DBFiles\NRG\Backups\T-Logs\LAHealthYear2_backup_201509271523.trn' union all</v>
      </c>
    </row>
    <row r="29" spans="1:9" x14ac:dyDescent="0.25">
      <c r="A29" t="s">
        <v>69</v>
      </c>
      <c r="B29" s="1">
        <f>FIND("@",SUBSTITUTE(Table1[[#This Row],[BackupFileName]],"\","@",(LEN(Table1[[#This Row],[BackupFileName]])-LEN(SUBSTITUTE(Table1[[#This Row],[BackupFileName]],"\","")))/LEN("\")))</f>
        <v>30</v>
      </c>
      <c r="C29" t="str">
        <f>LEFT(Table1[[#This Row],[BackupFileName]],Table1[[#This Row],[LastBackslash]])</f>
        <v>F:\DBFiles\NRG\Backups\T-Logs\</v>
      </c>
      <c r="D29" t="str">
        <f>MID(Table1[[#This Row],[BackupFileName]], Table1[[#This Row],[LastBackslash]]+1, LEN(Table1[[#This Row],[BackupFileName]]))</f>
        <v>LANG_backup_201509271523.trn</v>
      </c>
      <c r="E29">
        <f>FIND("_backup_", Table1[[#This Row],[FileName]])</f>
        <v>5</v>
      </c>
      <c r="F29" t="str">
        <f>LEFT(Table1[[#This Row],[FileName]], Table1[[#This Row],[slugPos]]-1)</f>
        <v>LANG</v>
      </c>
      <c r="G29" t="b">
        <v>0</v>
      </c>
      <c r="H29" t="s">
        <v>9</v>
      </c>
      <c r="I29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N'LANG', 0, N'LOG', N'F:\DBFiles\NRG\Backups\T-Logs\LANG_backup_201509271523.trn' union all</v>
      </c>
    </row>
    <row r="30" spans="1:9" x14ac:dyDescent="0.25">
      <c r="A30" t="s">
        <v>71</v>
      </c>
      <c r="B30" s="1">
        <f>FIND("@",SUBSTITUTE(Table1[[#This Row],[BackupFileName]],"\","@",(LEN(Table1[[#This Row],[BackupFileName]])-LEN(SUBSTITUTE(Table1[[#This Row],[BackupFileName]],"\","")))/LEN("\")))</f>
        <v>30</v>
      </c>
      <c r="C30" t="str">
        <f>LEFT(Table1[[#This Row],[BackupFileName]],Table1[[#This Row],[LastBackslash]])</f>
        <v>F:\DBFiles\NRG\Backups\T-Logs\</v>
      </c>
      <c r="D30" t="str">
        <f>MID(Table1[[#This Row],[BackupFileName]], Table1[[#This Row],[LastBackslash]]+1, LEN(Table1[[#This Row],[BackupFileName]]))</f>
        <v>MENu_backup_201509271523.trn</v>
      </c>
      <c r="E30">
        <f>FIND("_backup_", Table1[[#This Row],[FileName]])</f>
        <v>5</v>
      </c>
      <c r="F30" t="str">
        <f>LEFT(Table1[[#This Row],[FileName]], Table1[[#This Row],[slugPos]]-1)</f>
        <v>MENu</v>
      </c>
      <c r="G30" t="b">
        <v>0</v>
      </c>
      <c r="H30" t="s">
        <v>9</v>
      </c>
      <c r="I30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N'MENu', 0, N'LOG', N'F:\DBFiles\NRG\Backups\T-Logs\MENu_backup_201509271523.trn' union all</v>
      </c>
    </row>
    <row r="31" spans="1:9" x14ac:dyDescent="0.25">
      <c r="A31" t="s">
        <v>70</v>
      </c>
      <c r="B31" s="3">
        <f>FIND("@",SUBSTITUTE(Table1[[#This Row],[BackupFileName]],"\","@",(LEN(Table1[[#This Row],[BackupFileName]])-LEN(SUBSTITUTE(Table1[[#This Row],[BackupFileName]],"\","")))/LEN("\")))</f>
        <v>30</v>
      </c>
      <c r="C31" s="4" t="str">
        <f>LEFT(Table1[[#This Row],[BackupFileName]],Table1[[#This Row],[LastBackslash]])</f>
        <v>F:\DBFiles\NRG\Backups\T-Logs\</v>
      </c>
      <c r="D31" s="4" t="str">
        <f>MID(Table1[[#This Row],[BackupFileName]], Table1[[#This Row],[LastBackslash]]+1, LEN(Table1[[#This Row],[BackupFileName]]))</f>
        <v>MENu6_backup_201509271523.trn</v>
      </c>
      <c r="E31" s="4">
        <f>FIND("_backup_", Table1[[#This Row],[FileName]])</f>
        <v>6</v>
      </c>
      <c r="F31" s="4" t="str">
        <f>LEFT(Table1[[#This Row],[FileName]], Table1[[#This Row],[slugPos]]-1)</f>
        <v>MENu6</v>
      </c>
      <c r="G31" t="b">
        <v>0</v>
      </c>
      <c r="H31" t="s">
        <v>9</v>
      </c>
      <c r="I31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N'MENu6', 0, N'LOG', N'F:\DBFiles\NRG\Backups\T-Logs\MENu6_backup_201509271523.trn' union all</v>
      </c>
    </row>
    <row r="32" spans="1:9" x14ac:dyDescent="0.25">
      <c r="A32" t="s">
        <v>72</v>
      </c>
      <c r="B32" s="3">
        <f>FIND("@",SUBSTITUTE(Table1[[#This Row],[BackupFileName]],"\","@",(LEN(Table1[[#This Row],[BackupFileName]])-LEN(SUBSTITUTE(Table1[[#This Row],[BackupFileName]],"\","")))/LEN("\")))</f>
        <v>30</v>
      </c>
      <c r="C32" s="4" t="str">
        <f>LEFT(Table1[[#This Row],[BackupFileName]],Table1[[#This Row],[LastBackslash]])</f>
        <v>F:\DBFiles\NRG\Backups\T-Logs\</v>
      </c>
      <c r="D32" s="4" t="str">
        <f>MID(Table1[[#This Row],[BackupFileName]], Table1[[#This Row],[LastBackslash]]+1, LEN(Table1[[#This Row],[BackupFileName]]))</f>
        <v>NHANES2004_backup_201509271523.trn</v>
      </c>
      <c r="E32" s="4">
        <f>FIND("_backup_", Table1[[#This Row],[FileName]])</f>
        <v>11</v>
      </c>
      <c r="F32" s="4" t="str">
        <f>LEFT(Table1[[#This Row],[FileName]], Table1[[#This Row],[slugPos]]-1)</f>
        <v>NHANES2004</v>
      </c>
      <c r="G32" t="b">
        <v>0</v>
      </c>
      <c r="H32" t="s">
        <v>9</v>
      </c>
      <c r="I32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N'NHANES2004', 0, N'LOG', N'F:\DBFiles\NRG\Backups\T-Logs\NHANES2004_backup_201509271523.trn' union all</v>
      </c>
    </row>
    <row r="33" spans="1:9" x14ac:dyDescent="0.25">
      <c r="A33" t="s">
        <v>73</v>
      </c>
      <c r="B33" s="3">
        <f>FIND("@",SUBSTITUTE(Table1[[#This Row],[BackupFileName]],"\","@",(LEN(Table1[[#This Row],[BackupFileName]])-LEN(SUBSTITUTE(Table1[[#This Row],[BackupFileName]],"\","")))/LEN("\")))</f>
        <v>30</v>
      </c>
      <c r="C33" s="4" t="str">
        <f>LEFT(Table1[[#This Row],[BackupFileName]],Table1[[#This Row],[LastBackslash]])</f>
        <v>F:\DBFiles\NRG\Backups\T-Logs\</v>
      </c>
      <c r="D33" s="4" t="str">
        <f>MID(Table1[[#This Row],[BackupFileName]], Table1[[#This Row],[LastBackslash]]+1, LEN(Table1[[#This Row],[BackupFileName]]))</f>
        <v>NRGEmail_backup_201509271523.trn</v>
      </c>
      <c r="E33" s="4">
        <f>FIND("_backup_", Table1[[#This Row],[FileName]])</f>
        <v>9</v>
      </c>
      <c r="F33" s="4" t="str">
        <f>LEFT(Table1[[#This Row],[FileName]], Table1[[#This Row],[slugPos]]-1)</f>
        <v>NRGEmail</v>
      </c>
      <c r="G33" t="b">
        <v>0</v>
      </c>
      <c r="H33" t="s">
        <v>9</v>
      </c>
      <c r="I33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N'NRGEmail', 0, N'LOG', N'F:\DBFiles\NRG\Backups\T-Logs\NRGEmail_backup_201509271523.trn' union all</v>
      </c>
    </row>
    <row r="34" spans="1:9" x14ac:dyDescent="0.25">
      <c r="A34" t="s">
        <v>74</v>
      </c>
      <c r="B34" s="3">
        <f>FIND("@",SUBSTITUTE(Table1[[#This Row],[BackupFileName]],"\","@",(LEN(Table1[[#This Row],[BackupFileName]])-LEN(SUBSTITUTE(Table1[[#This Row],[BackupFileName]],"\","")))/LEN("\")))</f>
        <v>30</v>
      </c>
      <c r="C34" s="4" t="str">
        <f>LEFT(Table1[[#This Row],[BackupFileName]],Table1[[#This Row],[LastBackslash]])</f>
        <v>F:\DBFiles\NRG\Backups\T-Logs\</v>
      </c>
      <c r="D34" s="4" t="str">
        <f>MID(Table1[[#This Row],[BackupFileName]], Table1[[#This Row],[LastBackslash]]+1, LEN(Table1[[#This Row],[BackupFileName]]))</f>
        <v>NutDB_backup_201509271523.trn</v>
      </c>
      <c r="E34" s="4">
        <f>FIND("_backup_", Table1[[#This Row],[FileName]])</f>
        <v>6</v>
      </c>
      <c r="F34" s="4" t="str">
        <f>LEFT(Table1[[#This Row],[FileName]], Table1[[#This Row],[slugPos]]-1)</f>
        <v>NutDB</v>
      </c>
      <c r="G34" t="b">
        <v>0</v>
      </c>
      <c r="H34" t="s">
        <v>9</v>
      </c>
      <c r="I34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N'NutDB', 0, N'LOG', N'F:\DBFiles\NRG\Backups\T-Logs\NutDB_backup_201509271523.trn' union all</v>
      </c>
    </row>
    <row r="35" spans="1:9" x14ac:dyDescent="0.25">
      <c r="A35" t="s">
        <v>75</v>
      </c>
      <c r="B35" s="3">
        <f>FIND("@",SUBSTITUTE(Table1[[#This Row],[BackupFileName]],"\","@",(LEN(Table1[[#This Row],[BackupFileName]])-LEN(SUBSTITUTE(Table1[[#This Row],[BackupFileName]],"\","")))/LEN("\")))</f>
        <v>30</v>
      </c>
      <c r="C35" s="4" t="str">
        <f>LEFT(Table1[[#This Row],[BackupFileName]],Table1[[#This Row],[LastBackslash]])</f>
        <v>F:\DBFiles\NRG\Backups\T-Logs\</v>
      </c>
      <c r="D35" s="4" t="str">
        <f>MID(Table1[[#This Row],[BackupFileName]], Table1[[#This Row],[LastBackslash]]+1, LEN(Table1[[#This Row],[BackupFileName]]))</f>
        <v>PAL_backup_201509271523.trn</v>
      </c>
      <c r="E35" s="4">
        <f>FIND("_backup_", Table1[[#This Row],[FileName]])</f>
        <v>4</v>
      </c>
      <c r="F35" s="4" t="str">
        <f>LEFT(Table1[[#This Row],[FileName]], Table1[[#This Row],[slugPos]]-1)</f>
        <v>PAL</v>
      </c>
      <c r="G35" t="b">
        <v>0</v>
      </c>
      <c r="H35" t="s">
        <v>9</v>
      </c>
      <c r="I35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N'PAL', 0, N'LOG', N'F:\DBFiles\NRG\Backups\T-Logs\PAL_backup_201509271523.trn' union all</v>
      </c>
    </row>
    <row r="36" spans="1:9" x14ac:dyDescent="0.25">
      <c r="A36" t="s">
        <v>76</v>
      </c>
      <c r="B36" s="3">
        <f>FIND("@",SUBSTITUTE(Table1[[#This Row],[BackupFileName]],"\","@",(LEN(Table1[[#This Row],[BackupFileName]])-LEN(SUBSTITUTE(Table1[[#This Row],[BackupFileName]],"\","")))/LEN("\")))</f>
        <v>30</v>
      </c>
      <c r="C36" s="4" t="str">
        <f>LEFT(Table1[[#This Row],[BackupFileName]],Table1[[#This Row],[LastBackslash]])</f>
        <v>F:\DBFiles\NRG\Backups\T-Logs\</v>
      </c>
      <c r="D36" s="4" t="str">
        <f>MID(Table1[[#This Row],[BackupFileName]], Table1[[#This Row],[LastBackslash]]+1, LEN(Table1[[#This Row],[BackupFileName]]))</f>
        <v>PALSecurity_backup_201509271523.trn</v>
      </c>
      <c r="E36" s="4">
        <f>FIND("_backup_", Table1[[#This Row],[FileName]])</f>
        <v>12</v>
      </c>
      <c r="F36" s="4" t="str">
        <f>LEFT(Table1[[#This Row],[FileName]], Table1[[#This Row],[slugPos]]-1)</f>
        <v>PALSecurity</v>
      </c>
      <c r="G36" t="b">
        <v>0</v>
      </c>
      <c r="H36" t="s">
        <v>9</v>
      </c>
      <c r="I36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N'PALSecurity', 0, N'LOG', N'F:\DBFiles\NRG\Backups\T-Logs\PALSecurity_backup_201509271523.trn' union all</v>
      </c>
    </row>
    <row r="37" spans="1:9" x14ac:dyDescent="0.25">
      <c r="A37" t="s">
        <v>77</v>
      </c>
      <c r="B37" s="3">
        <f>FIND("@",SUBSTITUTE(Table1[[#This Row],[BackupFileName]],"\","@",(LEN(Table1[[#This Row],[BackupFileName]])-LEN(SUBSTITUTE(Table1[[#This Row],[BackupFileName]],"\","")))/LEN("\")))</f>
        <v>30</v>
      </c>
      <c r="C37" s="4" t="str">
        <f>LEFT(Table1[[#This Row],[BackupFileName]],Table1[[#This Row],[LastBackslash]])</f>
        <v>F:\DBFiles\NRG\Backups\T-Logs\</v>
      </c>
      <c r="D37" s="4" t="str">
        <f>MID(Table1[[#This Row],[BackupFileName]], Table1[[#This Row],[LastBackslash]]+1, LEN(Table1[[#This Row],[BackupFileName]]))</f>
        <v>PasswordSource_backup_201509271523.trn</v>
      </c>
      <c r="E37" s="4">
        <f>FIND("_backup_", Table1[[#This Row],[FileName]])</f>
        <v>15</v>
      </c>
      <c r="F37" s="4" t="str">
        <f>LEFT(Table1[[#This Row],[FileName]], Table1[[#This Row],[slugPos]]-1)</f>
        <v>PasswordSource</v>
      </c>
      <c r="G37" t="b">
        <v>0</v>
      </c>
      <c r="H37" t="s">
        <v>9</v>
      </c>
      <c r="I37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N'PasswordSource', 0, N'LOG', N'F:\DBFiles\NRG\Backups\T-Logs\PasswordSource_backup_201509271523.trn' union all</v>
      </c>
    </row>
    <row r="38" spans="1:9" x14ac:dyDescent="0.25">
      <c r="A38" t="s">
        <v>78</v>
      </c>
      <c r="B38" s="3">
        <f>FIND("@",SUBSTITUTE(Table1[[#This Row],[BackupFileName]],"\","@",(LEN(Table1[[#This Row],[BackupFileName]])-LEN(SUBSTITUTE(Table1[[#This Row],[BackupFileName]],"\","")))/LEN("\")))</f>
        <v>30</v>
      </c>
      <c r="C38" s="4" t="str">
        <f>LEFT(Table1[[#This Row],[BackupFileName]],Table1[[#This Row],[LastBackslash]])</f>
        <v>F:\DBFiles\NRG\Backups\T-Logs\</v>
      </c>
      <c r="D38" s="4" t="str">
        <f>MID(Table1[[#This Row],[BackupFileName]], Table1[[#This Row],[LastBackslash]]+1, LEN(Table1[[#This Row],[BackupFileName]]))</f>
        <v>PedalDesk_backup_201509271523.trn</v>
      </c>
      <c r="E38" s="4">
        <f>FIND("_backup_", Table1[[#This Row],[FileName]])</f>
        <v>10</v>
      </c>
      <c r="F38" s="4" t="str">
        <f>LEFT(Table1[[#This Row],[FileName]], Table1[[#This Row],[slugPos]]-1)</f>
        <v>PedalDesk</v>
      </c>
      <c r="G38" t="b">
        <v>0</v>
      </c>
      <c r="H38" t="s">
        <v>9</v>
      </c>
      <c r="I38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N'PedalDesk', 0, N'LOG', N'F:\DBFiles\NRG\Backups\T-Logs\PedalDesk_backup_201509271523.trn' union all</v>
      </c>
    </row>
    <row r="39" spans="1:9" x14ac:dyDescent="0.25">
      <c r="A39" t="s">
        <v>79</v>
      </c>
      <c r="B39" s="3">
        <f>FIND("@",SUBSTITUTE(Table1[[#This Row],[BackupFileName]],"\","@",(LEN(Table1[[#This Row],[BackupFileName]])-LEN(SUBSTITUTE(Table1[[#This Row],[BackupFileName]],"\","")))/LEN("\")))</f>
        <v>30</v>
      </c>
      <c r="C39" s="4" t="str">
        <f>LEFT(Table1[[#This Row],[BackupFileName]],Table1[[#This Row],[LastBackslash]])</f>
        <v>F:\DBFiles\NRG\Backups\T-Logs\</v>
      </c>
      <c r="D39" s="4" t="str">
        <f>MID(Table1[[#This Row],[BackupFileName]], Table1[[#This Row],[LastBackslash]]+1, LEN(Table1[[#This Row],[BackupFileName]]))</f>
        <v>PIPS_backup_201509271523.trn</v>
      </c>
      <c r="E39" s="4">
        <f>FIND("_backup_", Table1[[#This Row],[FileName]])</f>
        <v>5</v>
      </c>
      <c r="F39" s="4" t="str">
        <f>LEFT(Table1[[#This Row],[FileName]], Table1[[#This Row],[slugPos]]-1)</f>
        <v>PIPS</v>
      </c>
      <c r="G39" t="b">
        <v>0</v>
      </c>
      <c r="H39" t="s">
        <v>9</v>
      </c>
      <c r="I39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N'PIPS', 0, N'LOG', N'F:\DBFiles\NRG\Backups\T-Logs\PIPS_backup_201509271523.trn' union all</v>
      </c>
    </row>
    <row r="40" spans="1:9" x14ac:dyDescent="0.25">
      <c r="A40" t="s">
        <v>80</v>
      </c>
      <c r="B40" s="3">
        <f>FIND("@",SUBSTITUTE(Table1[[#This Row],[BackupFileName]],"\","@",(LEN(Table1[[#This Row],[BackupFileName]])-LEN(SUBSTITUTE(Table1[[#This Row],[BackupFileName]],"\","")))/LEN("\")))</f>
        <v>30</v>
      </c>
      <c r="C40" s="4" t="str">
        <f>LEFT(Table1[[#This Row],[BackupFileName]],Table1[[#This Row],[LastBackslash]])</f>
        <v>F:\DBFiles\NRG\Backups\T-Logs\</v>
      </c>
      <c r="D40" s="4" t="str">
        <f>MID(Table1[[#This Row],[BackupFileName]], Table1[[#This Row],[LastBackslash]]+1, LEN(Table1[[#This Row],[BackupFileName]]))</f>
        <v>PMobile_backup_201509271523.trn</v>
      </c>
      <c r="E40" s="4">
        <f>FIND("_backup_", Table1[[#This Row],[FileName]])</f>
        <v>8</v>
      </c>
      <c r="F40" s="4" t="str">
        <f>LEFT(Table1[[#This Row],[FileName]], Table1[[#This Row],[slugPos]]-1)</f>
        <v>PMobile</v>
      </c>
      <c r="G40" t="b">
        <v>0</v>
      </c>
      <c r="H40" t="s">
        <v>9</v>
      </c>
      <c r="I40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N'PMobile', 0, N'LOG', N'F:\DBFiles\NRG\Backups\T-Logs\PMobile_backup_201509271523.trn' union all</v>
      </c>
    </row>
    <row r="41" spans="1:9" x14ac:dyDescent="0.25">
      <c r="A41" t="s">
        <v>81</v>
      </c>
      <c r="B41" s="3">
        <f>FIND("@",SUBSTITUTE(Table1[[#This Row],[BackupFileName]],"\","@",(LEN(Table1[[#This Row],[BackupFileName]])-LEN(SUBSTITUTE(Table1[[#This Row],[BackupFileName]],"\","")))/LEN("\")))</f>
        <v>30</v>
      </c>
      <c r="C41" s="4" t="str">
        <f>LEFT(Table1[[#This Row],[BackupFileName]],Table1[[#This Row],[LastBackslash]])</f>
        <v>F:\DBFiles\NRG\Backups\T-Logs\</v>
      </c>
      <c r="D41" s="4" t="str">
        <f>MID(Table1[[#This Row],[BackupFileName]], Table1[[#This Row],[LastBackslash]]+1, LEN(Table1[[#This Row],[BackupFileName]]))</f>
        <v>POUNDS_backup_201509271523.trn</v>
      </c>
      <c r="E41" s="4">
        <f>FIND("_backup_", Table1[[#This Row],[FileName]])</f>
        <v>7</v>
      </c>
      <c r="F41" s="4" t="str">
        <f>LEFT(Table1[[#This Row],[FileName]], Table1[[#This Row],[slugPos]]-1)</f>
        <v>POUNDS</v>
      </c>
      <c r="G41" t="b">
        <v>0</v>
      </c>
      <c r="H41" t="s">
        <v>9</v>
      </c>
      <c r="I41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N'POUNDS', 0, N'LOG', N'F:\DBFiles\NRG\Backups\T-Logs\POUNDS_backup_201509271523.trn' union all</v>
      </c>
    </row>
    <row r="42" spans="1:9" x14ac:dyDescent="0.25">
      <c r="A42" t="s">
        <v>82</v>
      </c>
      <c r="B42" s="3">
        <f>FIND("@",SUBSTITUTE(Table1[[#This Row],[BackupFileName]],"\","@",(LEN(Table1[[#This Row],[BackupFileName]])-LEN(SUBSTITUTE(Table1[[#This Row],[BackupFileName]],"\","")))/LEN("\")))</f>
        <v>30</v>
      </c>
      <c r="C42" s="4" t="str">
        <f>LEFT(Table1[[#This Row],[BackupFileName]],Table1[[#This Row],[LastBackslash]])</f>
        <v>F:\DBFiles\NRG\Backups\T-Logs\</v>
      </c>
      <c r="D42" s="4" t="str">
        <f>MID(Table1[[#This Row],[BackupFileName]], Table1[[#This Row],[LastBackslash]]+1, LEN(Table1[[#This Row],[BackupFileName]]))</f>
        <v>PUSH_backup_201509271523.trn</v>
      </c>
      <c r="E42" s="4">
        <f>FIND("_backup_", Table1[[#This Row],[FileName]])</f>
        <v>5</v>
      </c>
      <c r="F42" s="4" t="str">
        <f>LEFT(Table1[[#This Row],[FileName]], Table1[[#This Row],[slugPos]]-1)</f>
        <v>PUSH</v>
      </c>
      <c r="G42" t="b">
        <v>0</v>
      </c>
      <c r="H42" t="s">
        <v>9</v>
      </c>
      <c r="I42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N'PUSH', 0, N'LOG', N'F:\DBFiles\NRG\Backups\T-Logs\PUSH_backup_201509271523.trn' union all</v>
      </c>
    </row>
    <row r="43" spans="1:9" x14ac:dyDescent="0.25">
      <c r="A43" t="s">
        <v>83</v>
      </c>
      <c r="B43" s="3">
        <f>FIND("@",SUBSTITUTE(Table1[[#This Row],[BackupFileName]],"\","@",(LEN(Table1[[#This Row],[BackupFileName]])-LEN(SUBSTITUTE(Table1[[#This Row],[BackupFileName]],"\","")))/LEN("\")))</f>
        <v>30</v>
      </c>
      <c r="C43" s="4" t="str">
        <f>LEFT(Table1[[#This Row],[BackupFileName]],Table1[[#This Row],[LastBackslash]])</f>
        <v>F:\DBFiles\NRG\Backups\T-Logs\</v>
      </c>
      <c r="D43" s="4" t="str">
        <f>MID(Table1[[#This Row],[BackupFileName]], Table1[[#This Row],[LastBackslash]]+1, LEN(Table1[[#This Row],[BackupFileName]]))</f>
        <v>Security_backup_201509271523.trn</v>
      </c>
      <c r="E43" s="4">
        <f>FIND("_backup_", Table1[[#This Row],[FileName]])</f>
        <v>9</v>
      </c>
      <c r="F43" s="4" t="str">
        <f>LEFT(Table1[[#This Row],[FileName]], Table1[[#This Row],[slugPos]]-1)</f>
        <v>Security</v>
      </c>
      <c r="G43" t="b">
        <v>0</v>
      </c>
      <c r="H43" t="s">
        <v>9</v>
      </c>
      <c r="I43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N'Security', 0, N'LOG', N'F:\DBFiles\NRG\Backups\T-Logs\Security_backup_201509271523.trn' union all</v>
      </c>
    </row>
    <row r="44" spans="1:9" x14ac:dyDescent="0.25">
      <c r="A44" t="s">
        <v>84</v>
      </c>
      <c r="B44" s="3">
        <f>FIND("@",SUBSTITUTE(Table1[[#This Row],[BackupFileName]],"\","@",(LEN(Table1[[#This Row],[BackupFileName]])-LEN(SUBSTITUTE(Table1[[#This Row],[BackupFileName]],"\","")))/LEN("\")))</f>
        <v>30</v>
      </c>
      <c r="C44" s="4" t="str">
        <f>LEFT(Table1[[#This Row],[BackupFileName]],Table1[[#This Row],[LastBackslash]])</f>
        <v>F:\DBFiles\NRG\Backups\T-Logs\</v>
      </c>
      <c r="D44" s="4" t="str">
        <f>MID(Table1[[#This Row],[BackupFileName]], Table1[[#This Row],[LastBackslash]]+1, LEN(Table1[[#This Row],[BackupFileName]]))</f>
        <v>SR19_backup_201509271523.trn</v>
      </c>
      <c r="E44" s="4">
        <f>FIND("_backup_", Table1[[#This Row],[FileName]])</f>
        <v>5</v>
      </c>
      <c r="F44" s="4" t="str">
        <f>LEFT(Table1[[#This Row],[FileName]], Table1[[#This Row],[slugPos]]-1)</f>
        <v>SR19</v>
      </c>
      <c r="G44" t="b">
        <v>0</v>
      </c>
      <c r="H44" t="s">
        <v>9</v>
      </c>
      <c r="I44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N'SR19', 0, N'LOG', N'F:\DBFiles\NRG\Backups\T-Logs\SR19_backup_201509271523.trn' union all</v>
      </c>
    </row>
    <row r="45" spans="1:9" x14ac:dyDescent="0.25">
      <c r="A45" t="s">
        <v>85</v>
      </c>
      <c r="B45" s="3">
        <f>FIND("@",SUBSTITUTE(Table1[[#This Row],[BackupFileName]],"\","@",(LEN(Table1[[#This Row],[BackupFileName]])-LEN(SUBSTITUTE(Table1[[#This Row],[BackupFileName]],"\","")))/LEN("\")))</f>
        <v>30</v>
      </c>
      <c r="C45" s="4" t="str">
        <f>LEFT(Table1[[#This Row],[BackupFileName]],Table1[[#This Row],[LastBackslash]])</f>
        <v>F:\DBFiles\NRG\Backups\T-Logs\</v>
      </c>
      <c r="D45" s="4" t="str">
        <f>MID(Table1[[#This Row],[BackupFileName]], Table1[[#This Row],[LastBackslash]]+1, LEN(Table1[[#This Row],[BackupFileName]]))</f>
        <v>StudyData_backup_201509271523.trn</v>
      </c>
      <c r="E45" s="4">
        <f>FIND("_backup_", Table1[[#This Row],[FileName]])</f>
        <v>10</v>
      </c>
      <c r="F45" s="4" t="str">
        <f>LEFT(Table1[[#This Row],[FileName]], Table1[[#This Row],[slugPos]]-1)</f>
        <v>StudyData</v>
      </c>
      <c r="G45" t="b">
        <v>0</v>
      </c>
      <c r="H45" t="s">
        <v>9</v>
      </c>
      <c r="I45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N'StudyData', 0, N'LOG', N'F:\DBFiles\NRG\Backups\T-Logs\StudyData_backup_201509271523.trn' union all</v>
      </c>
    </row>
    <row r="46" spans="1:9" x14ac:dyDescent="0.25">
      <c r="A46" t="s">
        <v>86</v>
      </c>
      <c r="B46" s="3">
        <f>FIND("@",SUBSTITUTE(Table1[[#This Row],[BackupFileName]],"\","@",(LEN(Table1[[#This Row],[BackupFileName]])-LEN(SUBSTITUTE(Table1[[#This Row],[BackupFileName]],"\","")))/LEN("\")))</f>
        <v>30</v>
      </c>
      <c r="C46" s="4" t="str">
        <f>LEFT(Table1[[#This Row],[BackupFileName]],Table1[[#This Row],[LastBackslash]])</f>
        <v>F:\DBFiles\NRG\Backups\T-Logs\</v>
      </c>
      <c r="D46" s="4" t="str">
        <f>MID(Table1[[#This Row],[BackupFileName]], Table1[[#This Row],[LastBackslash]]+1, LEN(Table1[[#This Row],[BackupFileName]]))</f>
        <v>TanitaUpload_backup_201509271523.trn</v>
      </c>
      <c r="E46" s="4">
        <f>FIND("_backup_", Table1[[#This Row],[FileName]])</f>
        <v>13</v>
      </c>
      <c r="F46" s="4" t="str">
        <f>LEFT(Table1[[#This Row],[FileName]], Table1[[#This Row],[slugPos]]-1)</f>
        <v>TanitaUpload</v>
      </c>
      <c r="G46" t="b">
        <v>0</v>
      </c>
      <c r="H46" t="s">
        <v>9</v>
      </c>
      <c r="I46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N'TanitaUpload', 0, N'LOG', N'F:\DBFiles\NRG\Backups\T-Logs\TanitaUpload_backup_201509271523.trn' union all</v>
      </c>
    </row>
    <row r="47" spans="1:9" x14ac:dyDescent="0.25">
      <c r="A47" t="s">
        <v>87</v>
      </c>
      <c r="B47" s="3">
        <f>FIND("@",SUBSTITUTE(Table1[[#This Row],[BackupFileName]],"\","@",(LEN(Table1[[#This Row],[BackupFileName]])-LEN(SUBSTITUTE(Table1[[#This Row],[BackupFileName]],"\","")))/LEN("\")))</f>
        <v>30</v>
      </c>
      <c r="C47" s="4" t="str">
        <f>LEFT(Table1[[#This Row],[BackupFileName]],Table1[[#This Row],[LastBackslash]])</f>
        <v>F:\DBFiles\NRG\Backups\T-Logs\</v>
      </c>
      <c r="D47" s="4" t="str">
        <f>MID(Table1[[#This Row],[BackupFileName]], Table1[[#This Row],[LastBackslash]]+1, LEN(Table1[[#This Row],[BackupFileName]]))</f>
        <v>WalkSmart_backup_201509271523.trn</v>
      </c>
      <c r="E47" s="4">
        <f>FIND("_backup_", Table1[[#This Row],[FileName]])</f>
        <v>10</v>
      </c>
      <c r="F47" s="4" t="str">
        <f>LEFT(Table1[[#This Row],[FileName]], Table1[[#This Row],[slugPos]]-1)</f>
        <v>WalkSmart</v>
      </c>
      <c r="G47" t="b">
        <v>0</v>
      </c>
      <c r="H47" t="s">
        <v>9</v>
      </c>
      <c r="I47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N'WalkSmart', 0, N'LOG', N'F:\DBFiles\NRG\Backups\T-Logs\WalkSmart_backup_201509271523.trn' union all</v>
      </c>
    </row>
    <row r="48" spans="1:9" x14ac:dyDescent="0.25">
      <c r="A48" t="s">
        <v>88</v>
      </c>
      <c r="B48" s="3">
        <f>FIND("@",SUBSTITUTE(Table1[[#This Row],[BackupFileName]],"\","@",(LEN(Table1[[#This Row],[BackupFileName]])-LEN(SUBSTITUTE(Table1[[#This Row],[BackupFileName]],"\","")))/LEN("\")))</f>
        <v>30</v>
      </c>
      <c r="C48" s="4" t="str">
        <f>LEFT(Table1[[#This Row],[BackupFileName]],Table1[[#This Row],[LastBackslash]])</f>
        <v>F:\DBFiles\NRG\Backups\T-Logs\</v>
      </c>
      <c r="D48" s="4" t="str">
        <f>MID(Table1[[#This Row],[BackupFileName]], Table1[[#This Row],[LastBackslash]]+1, LEN(Table1[[#This Row],[BackupFileName]]))</f>
        <v>WebLogs_backup_201509271523.trn</v>
      </c>
      <c r="E48" s="4">
        <f>FIND("_backup_", Table1[[#This Row],[FileName]])</f>
        <v>8</v>
      </c>
      <c r="F48" s="4" t="str">
        <f>LEFT(Table1[[#This Row],[FileName]], Table1[[#This Row],[slugPos]]-1)</f>
        <v>WebLogs</v>
      </c>
      <c r="G48" t="b">
        <v>0</v>
      </c>
      <c r="H48" t="s">
        <v>9</v>
      </c>
      <c r="I48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N'WebLogs', 0, N'LOG', N'F:\DBFiles\NRG\Backups\T-Logs\WebLogs_backup_201509271523.trn' union all</v>
      </c>
    </row>
    <row r="49" spans="1:9" x14ac:dyDescent="0.25">
      <c r="A49" t="s">
        <v>89</v>
      </c>
      <c r="B49" s="3">
        <f>FIND("@",SUBSTITUTE(Table1[[#This Row],[BackupFileName]],"\","@",(LEN(Table1[[#This Row],[BackupFileName]])-LEN(SUBSTITUTE(Table1[[#This Row],[BackupFileName]],"\","")))/LEN("\")))</f>
        <v>30</v>
      </c>
      <c r="C49" s="4" t="str">
        <f>LEFT(Table1[[#This Row],[BackupFileName]],Table1[[#This Row],[LastBackslash]])</f>
        <v>F:\DBFiles\NRG\Backups\T-Logs\</v>
      </c>
      <c r="D49" s="4" t="str">
        <f>MID(Table1[[#This Row],[BackupFileName]], Table1[[#This Row],[LastBackslash]]+1, LEN(Table1[[#This Row],[BackupFileName]]))</f>
        <v>Wellness_backup_201509271523.trn</v>
      </c>
      <c r="E49" s="4">
        <f>FIND("_backup_", Table1[[#This Row],[FileName]])</f>
        <v>9</v>
      </c>
      <c r="F49" s="4" t="str">
        <f>LEFT(Table1[[#This Row],[FileName]], Table1[[#This Row],[slugPos]]-1)</f>
        <v>Wellness</v>
      </c>
      <c r="G49" t="b">
        <v>0</v>
      </c>
      <c r="H49" t="s">
        <v>9</v>
      </c>
      <c r="I49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N'Wellness', 0, N'LOG', N'F:\DBFiles\NRG\Backups\T-Logs\Wellness_backup_201509271523.trn' union all</v>
      </c>
    </row>
    <row r="50" spans="1:9" x14ac:dyDescent="0.25">
      <c r="A50" t="s">
        <v>90</v>
      </c>
      <c r="B50" s="3">
        <f>FIND("@",SUBSTITUTE(Table1[[#This Row],[BackupFileName]],"\","@",(LEN(Table1[[#This Row],[BackupFileName]])-LEN(SUBSTITUTE(Table1[[#This Row],[BackupFileName]],"\","")))/LEN("\")))</f>
        <v>30</v>
      </c>
      <c r="C50" s="4" t="str">
        <f>LEFT(Table1[[#This Row],[BackupFileName]],Table1[[#This Row],[LastBackslash]])</f>
        <v>F:\DBFiles\NRG\Backups\T-Logs\</v>
      </c>
      <c r="D50" s="4" t="str">
        <f>MID(Table1[[#This Row],[BackupFileName]], Table1[[#This Row],[LastBackslash]]+1, LEN(Table1[[#This Row],[BackupFileName]]))</f>
        <v>WiseMind_backup_201509271523.trn</v>
      </c>
      <c r="E50" s="4">
        <f>FIND("_backup_", Table1[[#This Row],[FileName]])</f>
        <v>9</v>
      </c>
      <c r="F50" s="4" t="str">
        <f>LEFT(Table1[[#This Row],[FileName]], Table1[[#This Row],[slugPos]]-1)</f>
        <v>WiseMind</v>
      </c>
      <c r="G50" t="b">
        <v>0</v>
      </c>
      <c r="H50" t="s">
        <v>9</v>
      </c>
      <c r="I50" s="4" t="str">
        <f>CONCATENATE("select N'", Table1[[#This Row],[DatabaseName]], "', ", IF(Table1[[#This Row],[KeepReplication]], "1", "0"), ", N'", Table1[[#This Row],[BackupType]], "'", ", N'", SUBSTITUTE(Table1[[#This Row],[BackupFileName]], "'", "''"), "'", IF(ROW()=COUNTA(Table1[BackupFileName])+1, ";", " union all"))</f>
        <v>select N'WiseMind', 0, N'LOG', N'F:\DBFiles\NRG\Backups\T-Logs\WiseMind_backup_201509271523.trn';</v>
      </c>
    </row>
  </sheetData>
  <sortState ref="A1:A38">
    <sortCondition ref="A1:A38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pane ySplit="1" topLeftCell="A2" activePane="bottomLeft" state="frozen"/>
      <selection pane="bottomLeft" activeCell="I2" sqref="I2:I14"/>
    </sheetView>
  </sheetViews>
  <sheetFormatPr defaultRowHeight="15" x14ac:dyDescent="0.25"/>
  <cols>
    <col min="1" max="1" width="73.28515625" bestFit="1" customWidth="1"/>
    <col min="2" max="2" width="15.140625" hidden="1" customWidth="1"/>
    <col min="3" max="3" width="58" hidden="1" customWidth="1"/>
    <col min="4" max="4" width="42.85546875" hidden="1" customWidth="1"/>
    <col min="5" max="5" width="10" hidden="1" customWidth="1"/>
    <col min="6" max="6" width="19.28515625" bestFit="1" customWidth="1"/>
    <col min="7" max="7" width="18" customWidth="1"/>
    <col min="8" max="8" width="13.85546875" bestFit="1" customWidth="1"/>
    <col min="9" max="9" width="121.7109375" bestFit="1" customWidth="1"/>
  </cols>
  <sheetData>
    <row r="1" spans="1:9" s="2" customFormat="1" x14ac:dyDescent="0.25">
      <c r="A1" s="2" t="s">
        <v>1</v>
      </c>
      <c r="B1" s="2" t="s">
        <v>2</v>
      </c>
      <c r="C1" s="2" t="s">
        <v>5</v>
      </c>
      <c r="D1" s="2" t="s">
        <v>3</v>
      </c>
      <c r="E1" s="2" t="s">
        <v>4</v>
      </c>
      <c r="F1" s="2" t="s">
        <v>0</v>
      </c>
      <c r="G1" s="2" t="s">
        <v>7</v>
      </c>
      <c r="H1" s="2" t="s">
        <v>8</v>
      </c>
      <c r="I1" s="2" t="s">
        <v>6</v>
      </c>
    </row>
    <row r="2" spans="1:9" x14ac:dyDescent="0.25">
      <c r="A2" t="s">
        <v>91</v>
      </c>
      <c r="B2" s="3">
        <f>FIND("@",SUBSTITUTE(Table13[[#This Row],[BackupFileName]],"\","@",(LEN(Table13[[#This Row],[BackupFileName]])-LEN(SUBSTITUTE(Table13[[#This Row],[BackupFileName]],"\","")))/LEN("\")))</f>
        <v>31</v>
      </c>
      <c r="C2" s="4" t="str">
        <f>LEFT(Table13[[#This Row],[BackupFileName]],Table13[[#This Row],[LastBackslash]])</f>
        <v>F:\DBFiles\DOCS\Backups\T-Logs\</v>
      </c>
      <c r="D2" s="4" t="str">
        <f>MID(Table13[[#This Row],[BackupFileName]], Table13[[#This Row],[LastBackslash]]+1, LEN(Table13[[#This Row],[BackupFileName]]))</f>
        <v>AX_CompSvcs_backup_201509271525.trn</v>
      </c>
      <c r="E2" s="4">
        <f>FIND("_backup_", Table13[[#This Row],[FileName]])</f>
        <v>12</v>
      </c>
      <c r="F2" s="4" t="str">
        <f>LEFT(Table13[[#This Row],[FileName]], Table13[[#This Row],[slugPos]]-1)</f>
        <v>AX_CompSvcs</v>
      </c>
      <c r="G2" s="4" t="b">
        <v>0</v>
      </c>
      <c r="H2" s="4" t="s">
        <v>9</v>
      </c>
      <c r="I2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N'AX_CompSvcs', 0, N'LOG', N'F:\DBFiles\DOCS\Backups\T-Logs\AX_CompSvcs_backup_201509271525.trn' union all</v>
      </c>
    </row>
    <row r="3" spans="1:9" x14ac:dyDescent="0.25">
      <c r="A3" t="s">
        <v>92</v>
      </c>
      <c r="B3" s="3">
        <f>FIND("@",SUBSTITUTE(Table13[[#This Row],[BackupFileName]],"\","@",(LEN(Table13[[#This Row],[BackupFileName]])-LEN(SUBSTITUTE(Table13[[#This Row],[BackupFileName]],"\","")))/LEN("\")))</f>
        <v>31</v>
      </c>
      <c r="C3" s="4" t="str">
        <f>LEFT(Table13[[#This Row],[BackupFileName]],Table13[[#This Row],[LastBackslash]])</f>
        <v>F:\DBFiles\DOCS\Backups\T-Logs\</v>
      </c>
      <c r="D3" s="4" t="str">
        <f>MID(Table13[[#This Row],[BackupFileName]], Table13[[#This Row],[LastBackslash]]+1, LEN(Table13[[#This Row],[BackupFileName]]))</f>
        <v>AX_FiscalOps_backup_201509271525.trn</v>
      </c>
      <c r="E3" s="4">
        <f>FIND("_backup_", Table13[[#This Row],[FileName]])</f>
        <v>13</v>
      </c>
      <c r="F3" s="4" t="str">
        <f>LEFT(Table13[[#This Row],[FileName]], Table13[[#This Row],[slugPos]]-1)</f>
        <v>AX_FiscalOps</v>
      </c>
      <c r="G3" s="4" t="b">
        <v>0</v>
      </c>
      <c r="H3" s="4" t="s">
        <v>9</v>
      </c>
      <c r="I3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N'AX_FiscalOps', 0, N'LOG', N'F:\DBFiles\DOCS\Backups\T-Logs\AX_FiscalOps_backup_201509271525.trn' union all</v>
      </c>
    </row>
    <row r="4" spans="1:9" x14ac:dyDescent="0.25">
      <c r="A4" t="s">
        <v>93</v>
      </c>
      <c r="B4" s="3">
        <f>FIND("@",SUBSTITUTE(Table13[[#This Row],[BackupFileName]],"\","@",(LEN(Table13[[#This Row],[BackupFileName]])-LEN(SUBSTITUTE(Table13[[#This Row],[BackupFileName]],"\","")))/LEN("\")))</f>
        <v>31</v>
      </c>
      <c r="C4" s="4" t="str">
        <f>LEFT(Table13[[#This Row],[BackupFileName]],Table13[[#This Row],[LastBackslash]])</f>
        <v>F:\DBFiles\DOCS\Backups\T-Logs\</v>
      </c>
      <c r="D4" s="4" t="str">
        <f>MID(Table13[[#This Row],[BackupFileName]], Table13[[#This Row],[LastBackslash]]+1, LEN(Table13[[#This Row],[BackupFileName]]))</f>
        <v>AX_InfectionControl_backup_201509271525.trn</v>
      </c>
      <c r="E4" s="4">
        <f>FIND("_backup_", Table13[[#This Row],[FileName]])</f>
        <v>20</v>
      </c>
      <c r="F4" s="4" t="str">
        <f>LEFT(Table13[[#This Row],[FileName]], Table13[[#This Row],[slugPos]]-1)</f>
        <v>AX_InfectionControl</v>
      </c>
      <c r="G4" s="4" t="b">
        <v>0</v>
      </c>
      <c r="H4" s="4" t="s">
        <v>9</v>
      </c>
      <c r="I4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N'AX_InfectionControl', 0, N'LOG', N'F:\DBFiles\DOCS\Backups\T-Logs\AX_InfectionControl_backup_201509271525.trn' union all</v>
      </c>
    </row>
    <row r="5" spans="1:9" x14ac:dyDescent="0.25">
      <c r="A5" t="s">
        <v>94</v>
      </c>
      <c r="B5" s="3">
        <f>FIND("@",SUBSTITUTE(Table13[[#This Row],[BackupFileName]],"\","@",(LEN(Table13[[#This Row],[BackupFileName]])-LEN(SUBSTITUTE(Table13[[#This Row],[BackupFileName]],"\","")))/LEN("\")))</f>
        <v>31</v>
      </c>
      <c r="C5" s="4" t="str">
        <f>LEFT(Table13[[#This Row],[BackupFileName]],Table13[[#This Row],[LastBackslash]])</f>
        <v>F:\DBFiles\DOCS\Backups\T-Logs\</v>
      </c>
      <c r="D5" s="4" t="str">
        <f>MID(Table13[[#This Row],[BackupFileName]], Table13[[#This Row],[LastBackslash]]+1, LEN(Table13[[#This Row],[BackupFileName]]))</f>
        <v>AX_IRM_backup_201509271525.trn</v>
      </c>
      <c r="E5" s="4">
        <f>FIND("_backup_", Table13[[#This Row],[FileName]])</f>
        <v>7</v>
      </c>
      <c r="F5" s="4" t="str">
        <f>LEFT(Table13[[#This Row],[FileName]], Table13[[#This Row],[slugPos]]-1)</f>
        <v>AX_IRM</v>
      </c>
      <c r="G5" s="4" t="b">
        <v>0</v>
      </c>
      <c r="H5" s="4" t="s">
        <v>9</v>
      </c>
      <c r="I5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N'AX_IRM', 0, N'LOG', N'F:\DBFiles\DOCS\Backups\T-Logs\AX_IRM_backup_201509271525.trn' union all</v>
      </c>
    </row>
    <row r="6" spans="1:9" x14ac:dyDescent="0.25">
      <c r="A6" t="s">
        <v>95</v>
      </c>
      <c r="B6" s="3">
        <f>FIND("@",SUBSTITUTE(Table13[[#This Row],[BackupFileName]],"\","@",(LEN(Table13[[#This Row],[BackupFileName]])-LEN(SUBSTITUTE(Table13[[#This Row],[BackupFileName]],"\","")))/LEN("\")))</f>
        <v>31</v>
      </c>
      <c r="C6" s="4" t="str">
        <f>LEFT(Table13[[#This Row],[BackupFileName]],Table13[[#This Row],[LastBackslash]])</f>
        <v>F:\DBFiles\DOCS\Backups\T-Logs\</v>
      </c>
      <c r="D6" s="4" t="str">
        <f>MID(Table13[[#This Row],[BackupFileName]], Table13[[#This Row],[LastBackslash]]+1, LEN(Table13[[#This Row],[BackupFileName]]))</f>
        <v>AX_Operations_backup_201509271525.trn</v>
      </c>
      <c r="E6" s="4">
        <f>FIND("_backup_", Table13[[#This Row],[FileName]])</f>
        <v>14</v>
      </c>
      <c r="F6" s="4" t="str">
        <f>LEFT(Table13[[#This Row],[FileName]], Table13[[#This Row],[slugPos]]-1)</f>
        <v>AX_Operations</v>
      </c>
      <c r="G6" s="4" t="b">
        <v>0</v>
      </c>
      <c r="H6" s="4" t="s">
        <v>9</v>
      </c>
      <c r="I6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N'AX_Operations', 0, N'LOG', N'F:\DBFiles\DOCS\Backups\T-Logs\AX_Operations_backup_201509271525.trn' union all</v>
      </c>
    </row>
    <row r="7" spans="1:9" x14ac:dyDescent="0.25">
      <c r="A7" t="s">
        <v>96</v>
      </c>
      <c r="B7" s="3">
        <f>FIND("@",SUBSTITUTE(Table13[[#This Row],[BackupFileName]],"\","@",(LEN(Table13[[#This Row],[BackupFileName]])-LEN(SUBSTITUTE(Table13[[#This Row],[BackupFileName]],"\","")))/LEN("\")))</f>
        <v>31</v>
      </c>
      <c r="C7" s="4" t="str">
        <f>LEFT(Table13[[#This Row],[BackupFileName]],Table13[[#This Row],[LastBackslash]])</f>
        <v>F:\DBFiles\DOCS\Backups\T-Logs\</v>
      </c>
      <c r="D7" s="4" t="str">
        <f>MID(Table13[[#This Row],[BackupFileName]], Table13[[#This Row],[LastBackslash]]+1, LEN(Table13[[#This Row],[BackupFileName]]))</f>
        <v>AX_PBRF_backup_201509271525.trn</v>
      </c>
      <c r="E7" s="4">
        <f>FIND("_backup_", Table13[[#This Row],[FileName]])</f>
        <v>8</v>
      </c>
      <c r="F7" s="4" t="str">
        <f>LEFT(Table13[[#This Row],[FileName]], Table13[[#This Row],[slugPos]]-1)</f>
        <v>AX_PBRF</v>
      </c>
      <c r="G7" s="4" t="b">
        <v>0</v>
      </c>
      <c r="H7" s="4" t="s">
        <v>9</v>
      </c>
      <c r="I7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N'AX_PBRF', 0, N'LOG', N'F:\DBFiles\DOCS\Backups\T-Logs\AX_PBRF_backup_201509271525.trn' union all</v>
      </c>
    </row>
    <row r="8" spans="1:9" x14ac:dyDescent="0.25">
      <c r="A8" t="s">
        <v>97</v>
      </c>
      <c r="B8" s="1">
        <f>FIND("@",SUBSTITUTE(Table13[[#This Row],[BackupFileName]],"\","@",(LEN(Table13[[#This Row],[BackupFileName]])-LEN(SUBSTITUTE(Table13[[#This Row],[BackupFileName]],"\","")))/LEN("\")))</f>
        <v>31</v>
      </c>
      <c r="C8" t="str">
        <f>LEFT(Table13[[#This Row],[BackupFileName]],Table13[[#This Row],[LastBackslash]])</f>
        <v>F:\DBFiles\DOCS\Backups\T-Logs\</v>
      </c>
      <c r="D8" t="str">
        <f>MID(Table13[[#This Row],[BackupFileName]], Table13[[#This Row],[LastBackslash]]+1, LEN(Table13[[#This Row],[BackupFileName]]))</f>
        <v>AX_PDI_backup_201509271525.trn</v>
      </c>
      <c r="E8">
        <f>FIND("_backup_", Table13[[#This Row],[FileName]])</f>
        <v>7</v>
      </c>
      <c r="F8" t="str">
        <f>LEFT(Table13[[#This Row],[FileName]], Table13[[#This Row],[slugPos]]-1)</f>
        <v>AX_PDI</v>
      </c>
      <c r="G8" s="4" t="b">
        <v>0</v>
      </c>
      <c r="H8" s="4" t="s">
        <v>9</v>
      </c>
      <c r="I8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N'AX_PDI', 0, N'LOG', N'F:\DBFiles\DOCS\Backups\T-Logs\AX_PDI_backup_201509271525.trn' union all</v>
      </c>
    </row>
    <row r="9" spans="1:9" x14ac:dyDescent="0.25">
      <c r="A9" t="s">
        <v>98</v>
      </c>
      <c r="B9" s="3">
        <f>FIND("@",SUBSTITUTE(Table13[[#This Row],[BackupFileName]],"\","@",(LEN(Table13[[#This Row],[BackupFileName]])-LEN(SUBSTITUTE(Table13[[#This Row],[BackupFileName]],"\","")))/LEN("\")))</f>
        <v>31</v>
      </c>
      <c r="C9" s="4" t="str">
        <f>LEFT(Table13[[#This Row],[BackupFileName]],Table13[[#This Row],[LastBackslash]])</f>
        <v>F:\DBFiles\DOCS\Backups\T-Logs\</v>
      </c>
      <c r="D9" s="4" t="str">
        <f>MID(Table13[[#This Row],[BackupFileName]], Table13[[#This Row],[LastBackslash]]+1, LEN(Table13[[#This Row],[BackupFileName]]))</f>
        <v>AX_PMF_backup_201509271525.trn</v>
      </c>
      <c r="E9" s="4">
        <f>FIND("_backup_", Table13[[#This Row],[FileName]])</f>
        <v>7</v>
      </c>
      <c r="F9" s="4" t="str">
        <f>LEFT(Table13[[#This Row],[FileName]], Table13[[#This Row],[slugPos]]-1)</f>
        <v>AX_PMF</v>
      </c>
      <c r="G9" s="4" t="b">
        <v>0</v>
      </c>
      <c r="H9" s="4" t="s">
        <v>9</v>
      </c>
      <c r="I9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N'AX_PMF', 0, N'LOG', N'F:\DBFiles\DOCS\Backups\T-Logs\AX_PMF_backup_201509271525.trn' union all</v>
      </c>
    </row>
    <row r="10" spans="1:9" x14ac:dyDescent="0.25">
      <c r="A10" t="s">
        <v>99</v>
      </c>
      <c r="B10" s="3">
        <f>FIND("@",SUBSTITUTE(Table13[[#This Row],[BackupFileName]],"\","@",(LEN(Table13[[#This Row],[BackupFileName]])-LEN(SUBSTITUTE(Table13[[#This Row],[BackupFileName]],"\","")))/LEN("\")))</f>
        <v>31</v>
      </c>
      <c r="C10" s="4" t="str">
        <f>LEFT(Table13[[#This Row],[BackupFileName]],Table13[[#This Row],[LastBackslash]])</f>
        <v>F:\DBFiles\DOCS\Backups\T-Logs\</v>
      </c>
      <c r="D10" s="4" t="str">
        <f>MID(Table13[[#This Row],[BackupFileName]], Table13[[#This Row],[LastBackslash]]+1, LEN(Table13[[#This Row],[BackupFileName]]))</f>
        <v>AX_Test_backup_201509271525.trn</v>
      </c>
      <c r="E10" s="4">
        <f>FIND("_backup_", Table13[[#This Row],[FileName]])</f>
        <v>8</v>
      </c>
      <c r="F10" s="4" t="str">
        <f>LEFT(Table13[[#This Row],[FileName]], Table13[[#This Row],[slugPos]]-1)</f>
        <v>AX_Test</v>
      </c>
      <c r="G10" s="4" t="b">
        <v>0</v>
      </c>
      <c r="H10" s="4" t="s">
        <v>9</v>
      </c>
      <c r="I10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N'AX_Test', 0, N'LOG', N'F:\DBFiles\DOCS\Backups\T-Logs\AX_Test_backup_201509271525.trn' union all</v>
      </c>
    </row>
    <row r="11" spans="1:9" x14ac:dyDescent="0.25">
      <c r="A11" t="s">
        <v>100</v>
      </c>
      <c r="B11" s="3">
        <f>FIND("@",SUBSTITUTE(Table13[[#This Row],[BackupFileName]],"\","@",(LEN(Table13[[#This Row],[BackupFileName]])-LEN(SUBSTITUTE(Table13[[#This Row],[BackupFileName]],"\","")))/LEN("\")))</f>
        <v>31</v>
      </c>
      <c r="C11" s="4" t="str">
        <f>LEFT(Table13[[#This Row],[BackupFileName]],Table13[[#This Row],[LastBackslash]])</f>
        <v>F:\DBFiles\DOCS\Backups\T-Logs\</v>
      </c>
      <c r="D11" s="4" t="str">
        <f>MID(Table13[[#This Row],[BackupFileName]], Table13[[#This Row],[LastBackslash]]+1, LEN(Table13[[#This Row],[BackupFileName]]))</f>
        <v>AX_WF_backup_201509271525.trn</v>
      </c>
      <c r="E11" s="4">
        <f>FIND("_backup_", Table13[[#This Row],[FileName]])</f>
        <v>6</v>
      </c>
      <c r="F11" s="4" t="str">
        <f>LEFT(Table13[[#This Row],[FileName]], Table13[[#This Row],[slugPos]]-1)</f>
        <v>AX_WF</v>
      </c>
      <c r="G11" s="4" t="b">
        <v>0</v>
      </c>
      <c r="H11" s="4" t="s">
        <v>9</v>
      </c>
      <c r="I11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N'AX_WF', 0, N'LOG', N'F:\DBFiles\DOCS\Backups\T-Logs\AX_WF_backup_201509271525.trn' union all</v>
      </c>
    </row>
    <row r="12" spans="1:9" x14ac:dyDescent="0.25">
      <c r="A12" t="s">
        <v>101</v>
      </c>
      <c r="B12" s="3">
        <f>FIND("@",SUBSTITUTE(Table13[[#This Row],[BackupFileName]],"\","@",(LEN(Table13[[#This Row],[BackupFileName]])-LEN(SUBSTITUTE(Table13[[#This Row],[BackupFileName]],"\","")))/LEN("\")))</f>
        <v>31</v>
      </c>
      <c r="C12" s="4" t="str">
        <f>LEFT(Table13[[#This Row],[BackupFileName]],Table13[[#This Row],[LastBackslash]])</f>
        <v>F:\DBFiles\DOCS\Backups\T-Logs\</v>
      </c>
      <c r="D12" s="4" t="str">
        <f>MID(Table13[[#This Row],[BackupFileName]], Table13[[#This Row],[LastBackslash]]+1, LEN(Table13[[#This Row],[BackupFileName]]))</f>
        <v>AX_WF_BI_backup_201509271525.trn</v>
      </c>
      <c r="E12" s="4">
        <f>FIND("_backup_", Table13[[#This Row],[FileName]])</f>
        <v>9</v>
      </c>
      <c r="F12" s="4" t="str">
        <f>LEFT(Table13[[#This Row],[FileName]], Table13[[#This Row],[slugPos]]-1)</f>
        <v>AX_WF_BI</v>
      </c>
      <c r="G12" s="4" t="b">
        <v>0</v>
      </c>
      <c r="H12" s="4" t="s">
        <v>9</v>
      </c>
      <c r="I12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N'AX_WF_BI', 0, N'LOG', N'F:\DBFiles\DOCS\Backups\T-Logs\AX_WF_BI_backup_201509271525.trn' union all</v>
      </c>
    </row>
    <row r="13" spans="1:9" x14ac:dyDescent="0.25">
      <c r="A13" t="s">
        <v>102</v>
      </c>
      <c r="B13" s="3">
        <f>FIND("@",SUBSTITUTE(Table13[[#This Row],[BackupFileName]],"\","@",(LEN(Table13[[#This Row],[BackupFileName]])-LEN(SUBSTITUTE(Table13[[#This Row],[BackupFileName]],"\","")))/LEN("\")))</f>
        <v>31</v>
      </c>
      <c r="C13" s="4" t="str">
        <f>LEFT(Table13[[#This Row],[BackupFileName]],Table13[[#This Row],[LastBackslash]])</f>
        <v>F:\DBFiles\DOCS\Backups\T-Logs\</v>
      </c>
      <c r="D13" s="4" t="str">
        <f>MID(Table13[[#This Row],[BackupFileName]], Table13[[#This Row],[LastBackslash]]+1, LEN(Table13[[#This Row],[BackupFileName]]))</f>
        <v>DBA_backup_201509271525.trn</v>
      </c>
      <c r="E13" s="4">
        <f>FIND("_backup_", Table13[[#This Row],[FileName]])</f>
        <v>4</v>
      </c>
      <c r="F13" s="4" t="str">
        <f>LEFT(Table13[[#This Row],[FileName]], Table13[[#This Row],[slugPos]]-1)</f>
        <v>DBA</v>
      </c>
      <c r="G13" s="4" t="b">
        <v>0</v>
      </c>
      <c r="H13" s="4" t="s">
        <v>9</v>
      </c>
      <c r="I13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N'DBA', 0, N'LOG', N'F:\DBFiles\DOCS\Backups\T-Logs\DBA_backup_201509271525.trn' union all</v>
      </c>
    </row>
    <row r="14" spans="1:9" x14ac:dyDescent="0.25">
      <c r="A14" t="s">
        <v>103</v>
      </c>
      <c r="B14" s="3">
        <f>FIND("@",SUBSTITUTE(Table13[[#This Row],[BackupFileName]],"\","@",(LEN(Table13[[#This Row],[BackupFileName]])-LEN(SUBSTITUTE(Table13[[#This Row],[BackupFileName]],"\","")))/LEN("\")))</f>
        <v>31</v>
      </c>
      <c r="C14" s="4" t="str">
        <f>LEFT(Table13[[#This Row],[BackupFileName]],Table13[[#This Row],[LastBackslash]])</f>
        <v>F:\DBFiles\DOCS\Backups\T-Logs\</v>
      </c>
      <c r="D14" s="4" t="str">
        <f>MID(Table13[[#This Row],[BackupFileName]], Table13[[#This Row],[LastBackslash]]+1, LEN(Table13[[#This Row],[BackupFileName]]))</f>
        <v>EventsDB_backup_201509271525.trn</v>
      </c>
      <c r="E14" s="4">
        <f>FIND("_backup_", Table13[[#This Row],[FileName]])</f>
        <v>9</v>
      </c>
      <c r="F14" s="4" t="str">
        <f>LEFT(Table13[[#This Row],[FileName]], Table13[[#This Row],[slugPos]]-1)</f>
        <v>EventsDB</v>
      </c>
      <c r="G14" s="4" t="b">
        <v>0</v>
      </c>
      <c r="H14" s="4" t="s">
        <v>9</v>
      </c>
      <c r="I14" s="4" t="str">
        <f>CONCATENATE("select N'", Table13[[#This Row],[DatabaseName]], "', ", IF(Table13[[#This Row],[KeepReplication]], "1", "0"), ", N'", Table13[[#This Row],[BackupType]], "'", ", N'", SUBSTITUTE(Table13[[#This Row],[BackupFileName]], "'", "''"), "'", IF(ROW()=COUNTA(Table13[BackupFileName])+1, ";", " union all"))</f>
        <v>select N'EventsDB', 0, N'LOG', N'F:\DBFiles\DOCS\Backups\T-Logs\EventsDB_backup_201509271525.trn';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68" bestFit="1" customWidth="1"/>
    <col min="2" max="2" width="15.140625" hidden="1" customWidth="1"/>
    <col min="3" max="3" width="58" hidden="1" customWidth="1"/>
    <col min="4" max="4" width="42.85546875" hidden="1" customWidth="1"/>
    <col min="5" max="5" width="10" hidden="1" customWidth="1"/>
    <col min="6" max="6" width="18" bestFit="1" customWidth="1"/>
    <col min="7" max="7" width="18" customWidth="1"/>
    <col min="8" max="8" width="13.85546875" bestFit="1" customWidth="1"/>
    <col min="9" max="9" width="105.5703125" bestFit="1" customWidth="1"/>
  </cols>
  <sheetData>
    <row r="1" spans="1:9" s="2" customFormat="1" x14ac:dyDescent="0.25">
      <c r="A1" s="2" t="s">
        <v>1</v>
      </c>
      <c r="B1" s="2" t="s">
        <v>2</v>
      </c>
      <c r="C1" s="2" t="s">
        <v>5</v>
      </c>
      <c r="D1" s="2" t="s">
        <v>3</v>
      </c>
      <c r="E1" s="2" t="s">
        <v>4</v>
      </c>
      <c r="F1" s="2" t="s">
        <v>0</v>
      </c>
      <c r="G1" s="2" t="s">
        <v>7</v>
      </c>
      <c r="H1" s="2" t="s">
        <v>8</v>
      </c>
      <c r="I1" s="2" t="s">
        <v>6</v>
      </c>
    </row>
    <row r="2" spans="1:9" x14ac:dyDescent="0.25">
      <c r="A2" s="5" t="s">
        <v>220</v>
      </c>
      <c r="B2" s="3">
        <f>FIND("@",SUBSTITUTE(Table15[[#This Row],[BackupFileName]],"\","@",(LEN(Table15[[#This Row],[BackupFileName]])-LEN(SUBSTITUTE(Table15[[#This Row],[BackupFileName]],"\","")))/LEN("\")))</f>
        <v>38</v>
      </c>
      <c r="C2" s="4" t="str">
        <f>LEFT(Table15[[#This Row],[BackupFileName]],Table15[[#This Row],[LastBackslash]])</f>
        <v>G:\DBFiles\(default)\Backups\Original\</v>
      </c>
      <c r="D2" s="4" t="str">
        <f>MID(Table15[[#This Row],[BackupFileName]], Table15[[#This Row],[LastBackslash]]+1, LEN(Table15[[#This Row],[BackupFileName]]))</f>
        <v>Footprints_backup_201603142130.bak</v>
      </c>
      <c r="E2" s="4">
        <f>FIND("_backup_", Table15[[#This Row],[FileName]])</f>
        <v>11</v>
      </c>
      <c r="F2" s="4" t="str">
        <f>LEFT(Table15[[#This Row],[FileName]], Table15[[#This Row],[slugPos]]-1)</f>
        <v>Footprints</v>
      </c>
      <c r="G2" s="4" t="b">
        <v>0</v>
      </c>
      <c r="H2" s="4" t="s">
        <v>104</v>
      </c>
      <c r="I2" s="4" t="str">
        <f>CONCATENATE("select N'", Table15[[#This Row],[DatabaseName]], "', ", IF(Table15[[#This Row],[KeepReplication]], "1", "0"), ", N'", Table15[[#This Row],[BackupType]], "'", ", N'", SUBSTITUTE(Table15[[#This Row],[BackupFileName]], "'", "''"), "'", IF(ROW()=COUNTA(Table15[BackupFileName])+1, ";", " union all"))</f>
        <v>select N'Footprints', 0, N'FULL', N'G:\DBFiles\(default)\Backups\Original\Footprints_backup_201603142130.bak';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workbookViewId="0">
      <pane ySplit="1" topLeftCell="A19" activePane="bottomLeft" state="frozen"/>
      <selection pane="bottomLeft" activeCell="I2" sqref="I2:I55"/>
    </sheetView>
  </sheetViews>
  <sheetFormatPr defaultRowHeight="15" x14ac:dyDescent="0.25"/>
  <cols>
    <col min="1" max="1" width="17.140625" customWidth="1"/>
    <col min="2" max="2" width="8.85546875" customWidth="1"/>
    <col min="3" max="3" width="29.140625" bestFit="1" customWidth="1"/>
    <col min="4" max="4" width="12.140625" customWidth="1"/>
    <col min="5" max="5" width="46" bestFit="1" customWidth="1"/>
    <col min="6" max="6" width="15.42578125" hidden="1" customWidth="1"/>
    <col min="7" max="7" width="24.42578125" hidden="1" customWidth="1"/>
    <col min="8" max="8" width="23.85546875" bestFit="1" customWidth="1"/>
    <col min="9" max="9" width="125.7109375" bestFit="1" customWidth="1"/>
  </cols>
  <sheetData>
    <row r="1" spans="1:9" s="8" customFormat="1" x14ac:dyDescent="0.25">
      <c r="A1" s="6" t="s">
        <v>105</v>
      </c>
      <c r="B1" s="6" t="s">
        <v>106</v>
      </c>
      <c r="C1" s="6" t="s">
        <v>107</v>
      </c>
      <c r="D1" s="6" t="s">
        <v>108</v>
      </c>
      <c r="E1" s="6" t="s">
        <v>109</v>
      </c>
      <c r="F1" s="6" t="s">
        <v>221</v>
      </c>
      <c r="G1" s="6" t="s">
        <v>5</v>
      </c>
      <c r="H1" s="6" t="s">
        <v>3</v>
      </c>
      <c r="I1" s="7" t="s">
        <v>6</v>
      </c>
    </row>
    <row r="2" spans="1:9" x14ac:dyDescent="0.25">
      <c r="A2" t="s">
        <v>110</v>
      </c>
      <c r="B2">
        <v>1</v>
      </c>
      <c r="C2" t="s">
        <v>110</v>
      </c>
      <c r="D2" t="s">
        <v>111</v>
      </c>
      <c r="E2" t="s">
        <v>112</v>
      </c>
      <c r="F2">
        <f>FIND("@",SUBSTITUTE(tempDBFiles[[#This Row],[physical_name]],"\","@",(LEN(tempDBFiles[[#This Row],[physical_name]])-LEN(SUBSTITUTE(tempDBFiles[[#This Row],[physical_name]],"\","")))/LEN("\")))</f>
        <v>22</v>
      </c>
      <c r="G2" t="str">
        <f>LEFT(tempDBFiles[[#This Row],[physical_name]],tempDBFiles[[#This Row],[LastBackSlash]])</f>
        <v>D:\DBFiles\STAGE\Data\</v>
      </c>
      <c r="H2" t="str">
        <f>MID(tempDBFiles[[#This Row],[physical_name]], tempDBFiles[[#This Row],[LastBackSlash]]+1, LEN(tempDBFiles[[#This Row],[physical_name]]))</f>
        <v>Footprints.mdf</v>
      </c>
      <c r="I2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1, N'Footprints', N'ROWS', N'Footprints.mdf' union all</v>
      </c>
    </row>
    <row r="3" spans="1:9" x14ac:dyDescent="0.25">
      <c r="A3" t="s">
        <v>110</v>
      </c>
      <c r="B3">
        <v>2</v>
      </c>
      <c r="C3" t="s">
        <v>113</v>
      </c>
      <c r="D3" t="s">
        <v>9</v>
      </c>
      <c r="E3" t="s">
        <v>114</v>
      </c>
      <c r="F3">
        <f>FIND("@",SUBSTITUTE(tempDBFiles[[#This Row],[physical_name]],"\","@",(LEN(tempDBFiles[[#This Row],[physical_name]])-LEN(SUBSTITUTE(tempDBFiles[[#This Row],[physical_name]],"\","")))/LEN("\")))</f>
        <v>24</v>
      </c>
      <c r="G3" t="str">
        <f>LEFT(tempDBFiles[[#This Row],[physical_name]],tempDBFiles[[#This Row],[LastBackSlash]])</f>
        <v>D:\DBFiles\STAGE\T-Logs\</v>
      </c>
      <c r="H3" t="str">
        <f>MID(tempDBFiles[[#This Row],[physical_name]], tempDBFiles[[#This Row],[LastBackSlash]]+1, LEN(tempDBFiles[[#This Row],[physical_name]]))</f>
        <v>Footprints_log.ldf</v>
      </c>
      <c r="I3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2, N'Footprints_log', N'LOG', N'Footprints_log.ldf' union all</v>
      </c>
    </row>
    <row r="4" spans="1:9" x14ac:dyDescent="0.25">
      <c r="A4" t="s">
        <v>110</v>
      </c>
      <c r="B4">
        <v>65537</v>
      </c>
      <c r="C4" t="s">
        <v>115</v>
      </c>
      <c r="D4" t="s">
        <v>116</v>
      </c>
      <c r="E4" t="s">
        <v>117</v>
      </c>
      <c r="F4">
        <f>FIND("@",SUBSTITUTE(tempDBFiles[[#This Row],[physical_name]],"\","@",(LEN(tempDBFiles[[#This Row],[physical_name]])-LEN(SUBSTITUTE(tempDBFiles[[#This Row],[physical_name]],"\","")))/LEN("\")))</f>
        <v>22</v>
      </c>
      <c r="G4" t="str">
        <f>LEFT(tempDBFiles[[#This Row],[physical_name]],tempDBFiles[[#This Row],[LastBackSlash]])</f>
        <v>D:\DBFiles\STAGE\Data\</v>
      </c>
      <c r="H4" t="str">
        <f>MID(tempDBFiles[[#This Row],[physical_name]], tempDBFiles[[#This Row],[LastBackSlash]]+1, LEN(tempDBFiles[[#This Row],[physical_name]]))</f>
        <v>MASTER1_desc</v>
      </c>
      <c r="I4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65537, N'sysft_MASTER1_desc', N'FULLTEXT', N'MASTER1_desc' union all</v>
      </c>
    </row>
    <row r="5" spans="1:9" x14ac:dyDescent="0.25">
      <c r="A5" t="s">
        <v>110</v>
      </c>
      <c r="B5">
        <v>65538</v>
      </c>
      <c r="C5" t="s">
        <v>118</v>
      </c>
      <c r="D5" t="s">
        <v>116</v>
      </c>
      <c r="E5" t="s">
        <v>119</v>
      </c>
      <c r="F5">
        <f>FIND("@",SUBSTITUTE(tempDBFiles[[#This Row],[physical_name]],"\","@",(LEN(tempDBFiles[[#This Row],[physical_name]])-LEN(SUBSTITUTE(tempDBFiles[[#This Row],[physical_name]],"\","")))/LEN("\")))</f>
        <v>22</v>
      </c>
      <c r="G5" t="str">
        <f>LEFT(tempDBFiles[[#This Row],[physical_name]],tempDBFiles[[#This Row],[LastBackSlash]])</f>
        <v>D:\DBFiles\STAGE\Data\</v>
      </c>
      <c r="H5" t="str">
        <f>MID(tempDBFiles[[#This Row],[physical_name]], tempDBFiles[[#This Row],[LastBackSlash]]+1, LEN(tempDBFiles[[#This Row],[physical_name]]))</f>
        <v>MASTER1_ABDATA_desc</v>
      </c>
      <c r="I5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65538, N'sysft_MASTER1_ABDATA_desc', N'FULLTEXT', N'MASTER1_ABDATA_desc' union all</v>
      </c>
    </row>
    <row r="6" spans="1:9" x14ac:dyDescent="0.25">
      <c r="A6" t="s">
        <v>110</v>
      </c>
      <c r="B6">
        <v>65539</v>
      </c>
      <c r="C6" t="s">
        <v>120</v>
      </c>
      <c r="D6" t="s">
        <v>116</v>
      </c>
      <c r="E6" t="s">
        <v>121</v>
      </c>
      <c r="F6">
        <f>FIND("@",SUBSTITUTE(tempDBFiles[[#This Row],[physical_name]],"\","@",(LEN(tempDBFiles[[#This Row],[physical_name]])-LEN(SUBSTITUTE(tempDBFiles[[#This Row],[physical_name]],"\","")))/LEN("\")))</f>
        <v>22</v>
      </c>
      <c r="G6" t="str">
        <f>LEFT(tempDBFiles[[#This Row],[physical_name]],tempDBFiles[[#This Row],[LastBackSlash]])</f>
        <v>D:\DBFiles\STAGE\Data\</v>
      </c>
      <c r="H6" t="str">
        <f>MID(tempDBFiles[[#This Row],[physical_name]], tempDBFiles[[#This Row],[LastBackSlash]]+1, LEN(tempDBFiles[[#This Row],[physical_name]]))</f>
        <v>MASTER2_desc</v>
      </c>
      <c r="I6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65539, N'sysft_MASTER2_desc', N'FULLTEXT', N'MASTER2_desc' union all</v>
      </c>
    </row>
    <row r="7" spans="1:9" x14ac:dyDescent="0.25">
      <c r="A7" t="s">
        <v>110</v>
      </c>
      <c r="B7">
        <v>65540</v>
      </c>
      <c r="C7" t="s">
        <v>122</v>
      </c>
      <c r="D7" t="s">
        <v>116</v>
      </c>
      <c r="E7" t="s">
        <v>123</v>
      </c>
      <c r="F7">
        <f>FIND("@",SUBSTITUTE(tempDBFiles[[#This Row],[physical_name]],"\","@",(LEN(tempDBFiles[[#This Row],[physical_name]])-LEN(SUBSTITUTE(tempDBFiles[[#This Row],[physical_name]],"\","")))/LEN("\")))</f>
        <v>22</v>
      </c>
      <c r="G7" t="str">
        <f>LEFT(tempDBFiles[[#This Row],[physical_name]],tempDBFiles[[#This Row],[LastBackSlash]])</f>
        <v>D:\DBFiles\STAGE\Data\</v>
      </c>
      <c r="H7" t="str">
        <f>MID(tempDBFiles[[#This Row],[physical_name]], tempDBFiles[[#This Row],[LastBackSlash]]+1, LEN(tempDBFiles[[#This Row],[physical_name]]))</f>
        <v>MASTER2_ABDATA_desc</v>
      </c>
      <c r="I7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65540, N'sysft_MASTER2_ABDATA_desc', N'FULLTEXT', N'MASTER2_ABDATA_desc' union all</v>
      </c>
    </row>
    <row r="8" spans="1:9" x14ac:dyDescent="0.25">
      <c r="A8" t="s">
        <v>110</v>
      </c>
      <c r="B8">
        <v>65541</v>
      </c>
      <c r="C8" t="s">
        <v>124</v>
      </c>
      <c r="D8" t="s">
        <v>116</v>
      </c>
      <c r="E8" t="s">
        <v>125</v>
      </c>
      <c r="F8">
        <f>FIND("@",SUBSTITUTE(tempDBFiles[[#This Row],[physical_name]],"\","@",(LEN(tempDBFiles[[#This Row],[physical_name]])-LEN(SUBSTITUTE(tempDBFiles[[#This Row],[physical_name]],"\","")))/LEN("\")))</f>
        <v>22</v>
      </c>
      <c r="G8" t="str">
        <f>LEFT(tempDBFiles[[#This Row],[physical_name]],tempDBFiles[[#This Row],[LastBackSlash]])</f>
        <v>D:\DBFiles\STAGE\Data\</v>
      </c>
      <c r="H8" t="str">
        <f>MID(tempDBFiles[[#This Row],[physical_name]], tempDBFiles[[#This Row],[LastBackSlash]]+1, LEN(tempDBFiles[[#This Row],[physical_name]]))</f>
        <v>MASTER3_desc</v>
      </c>
      <c r="I8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65541, N'sysft_MASTER3_desc', N'FULLTEXT', N'MASTER3_desc' union all</v>
      </c>
    </row>
    <row r="9" spans="1:9" x14ac:dyDescent="0.25">
      <c r="A9" t="s">
        <v>110</v>
      </c>
      <c r="B9">
        <v>65542</v>
      </c>
      <c r="C9" t="s">
        <v>126</v>
      </c>
      <c r="D9" t="s">
        <v>116</v>
      </c>
      <c r="E9" t="s">
        <v>127</v>
      </c>
      <c r="F9">
        <f>FIND("@",SUBSTITUTE(tempDBFiles[[#This Row],[physical_name]],"\","@",(LEN(tempDBFiles[[#This Row],[physical_name]])-LEN(SUBSTITUTE(tempDBFiles[[#This Row],[physical_name]],"\","")))/LEN("\")))</f>
        <v>22</v>
      </c>
      <c r="G9" t="str">
        <f>LEFT(tempDBFiles[[#This Row],[physical_name]],tempDBFiles[[#This Row],[LastBackSlash]])</f>
        <v>D:\DBFiles\STAGE\Data\</v>
      </c>
      <c r="H9" t="str">
        <f>MID(tempDBFiles[[#This Row],[physical_name]], tempDBFiles[[#This Row],[LastBackSlash]]+1, LEN(tempDBFiles[[#This Row],[physical_name]]))</f>
        <v>MASTER3_ABDATA_desc</v>
      </c>
      <c r="I9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65542, N'sysft_MASTER3_ABDATA_desc', N'FULLTEXT', N'MASTER3_ABDATA_desc' union all</v>
      </c>
    </row>
    <row r="10" spans="1:9" x14ac:dyDescent="0.25">
      <c r="A10" t="s">
        <v>110</v>
      </c>
      <c r="B10">
        <v>65543</v>
      </c>
      <c r="C10" t="s">
        <v>128</v>
      </c>
      <c r="D10" t="s">
        <v>116</v>
      </c>
      <c r="E10" t="s">
        <v>129</v>
      </c>
      <c r="F10">
        <f>FIND("@",SUBSTITUTE(tempDBFiles[[#This Row],[physical_name]],"\","@",(LEN(tempDBFiles[[#This Row],[physical_name]])-LEN(SUBSTITUTE(tempDBFiles[[#This Row],[physical_name]],"\","")))/LEN("\")))</f>
        <v>22</v>
      </c>
      <c r="G10" t="str">
        <f>LEFT(tempDBFiles[[#This Row],[physical_name]],tempDBFiles[[#This Row],[LastBackSlash]])</f>
        <v>D:\DBFiles\STAGE\Data\</v>
      </c>
      <c r="H10" t="str">
        <f>MID(tempDBFiles[[#This Row],[physical_name]], tempDBFiles[[#This Row],[LastBackSlash]]+1, LEN(tempDBFiles[[#This Row],[physical_name]]))</f>
        <v>MASTER4_desc</v>
      </c>
      <c r="I10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65543, N'sysft_MASTER4_desc', N'FULLTEXT', N'MASTER4_desc' union all</v>
      </c>
    </row>
    <row r="11" spans="1:9" x14ac:dyDescent="0.25">
      <c r="A11" t="s">
        <v>110</v>
      </c>
      <c r="B11">
        <v>65544</v>
      </c>
      <c r="C11" t="s">
        <v>130</v>
      </c>
      <c r="D11" t="s">
        <v>116</v>
      </c>
      <c r="E11" t="s">
        <v>131</v>
      </c>
      <c r="F11">
        <f>FIND("@",SUBSTITUTE(tempDBFiles[[#This Row],[physical_name]],"\","@",(LEN(tempDBFiles[[#This Row],[physical_name]])-LEN(SUBSTITUTE(tempDBFiles[[#This Row],[physical_name]],"\","")))/LEN("\")))</f>
        <v>22</v>
      </c>
      <c r="G11" t="str">
        <f>LEFT(tempDBFiles[[#This Row],[physical_name]],tempDBFiles[[#This Row],[LastBackSlash]])</f>
        <v>D:\DBFiles\STAGE\Data\</v>
      </c>
      <c r="H11" t="str">
        <f>MID(tempDBFiles[[#This Row],[physical_name]], tempDBFiles[[#This Row],[LastBackSlash]]+1, LEN(tempDBFiles[[#This Row],[physical_name]]))</f>
        <v>MASTER4_ABDATA_desc</v>
      </c>
      <c r="I11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65544, N'sysft_MASTER4_ABDATA_desc', N'FULLTEXT', N'MASTER4_ABDATA_desc' union all</v>
      </c>
    </row>
    <row r="12" spans="1:9" x14ac:dyDescent="0.25">
      <c r="A12" t="s">
        <v>110</v>
      </c>
      <c r="B12">
        <v>65545</v>
      </c>
      <c r="C12" t="s">
        <v>132</v>
      </c>
      <c r="D12" t="s">
        <v>116</v>
      </c>
      <c r="E12" t="s">
        <v>133</v>
      </c>
      <c r="F12">
        <f>FIND("@",SUBSTITUTE(tempDBFiles[[#This Row],[physical_name]],"\","@",(LEN(tempDBFiles[[#This Row],[physical_name]])-LEN(SUBSTITUTE(tempDBFiles[[#This Row],[physical_name]],"\","")))/LEN("\")))</f>
        <v>23</v>
      </c>
      <c r="G12" t="str">
        <f>LEFT(tempDBFiles[[#This Row],[physical_name]],tempDBFiles[[#This Row],[LastBackSlash]])</f>
        <v>D:\DBFiles\STAGE\Data\\</v>
      </c>
      <c r="H12" t="str">
        <f>MID(tempDBFiles[[#This Row],[physical_name]], tempDBFiles[[#This Row],[LastBackSlash]]+1, LEN(tempDBFiles[[#This Row],[physical_name]]))</f>
        <v>MASTER5_desc</v>
      </c>
      <c r="I12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65545, N'sysft_MASTER5_desc', N'FULLTEXT', N'MASTER5_desc' union all</v>
      </c>
    </row>
    <row r="13" spans="1:9" x14ac:dyDescent="0.25">
      <c r="A13" t="s">
        <v>110</v>
      </c>
      <c r="B13">
        <v>65546</v>
      </c>
      <c r="C13" t="s">
        <v>134</v>
      </c>
      <c r="D13" t="s">
        <v>116</v>
      </c>
      <c r="E13" t="s">
        <v>135</v>
      </c>
      <c r="F13">
        <f>FIND("@",SUBSTITUTE(tempDBFiles[[#This Row],[physical_name]],"\","@",(LEN(tempDBFiles[[#This Row],[physical_name]])-LEN(SUBSTITUTE(tempDBFiles[[#This Row],[physical_name]],"\","")))/LEN("\")))</f>
        <v>23</v>
      </c>
      <c r="G13" t="str">
        <f>LEFT(tempDBFiles[[#This Row],[physical_name]],tempDBFiles[[#This Row],[LastBackSlash]])</f>
        <v>D:\DBFiles\STAGE\Data\\</v>
      </c>
      <c r="H13" t="str">
        <f>MID(tempDBFiles[[#This Row],[physical_name]], tempDBFiles[[#This Row],[LastBackSlash]]+1, LEN(tempDBFiles[[#This Row],[physical_name]]))</f>
        <v>MASTER5_ABDATA_desc</v>
      </c>
      <c r="I13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65546, N'sysft_MASTER5_ABDATA_desc', N'FULLTEXT', N'MASTER5_ABDATA_desc' union all</v>
      </c>
    </row>
    <row r="14" spans="1:9" x14ac:dyDescent="0.25">
      <c r="A14" t="s">
        <v>110</v>
      </c>
      <c r="B14">
        <v>65547</v>
      </c>
      <c r="C14" t="s">
        <v>136</v>
      </c>
      <c r="D14" t="s">
        <v>116</v>
      </c>
      <c r="E14" t="s">
        <v>137</v>
      </c>
      <c r="F14">
        <f>FIND("@",SUBSTITUTE(tempDBFiles[[#This Row],[physical_name]],"\","@",(LEN(tempDBFiles[[#This Row],[physical_name]])-LEN(SUBSTITUTE(tempDBFiles[[#This Row],[physical_name]],"\","")))/LEN("\")))</f>
        <v>22</v>
      </c>
      <c r="G14" t="str">
        <f>LEFT(tempDBFiles[[#This Row],[physical_name]],tempDBFiles[[#This Row],[LastBackSlash]])</f>
        <v>D:\DBFiles\STAGE\Data\</v>
      </c>
      <c r="H14" t="str">
        <f>MID(tempDBFiles[[#This Row],[physical_name]], tempDBFiles[[#This Row],[LastBackSlash]]+1, LEN(tempDBFiles[[#This Row],[physical_name]]))</f>
        <v>MASTER6_desc</v>
      </c>
      <c r="I14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65547, N'sysft_MASTER6_desc', N'FULLTEXT', N'MASTER6_desc' union all</v>
      </c>
    </row>
    <row r="15" spans="1:9" x14ac:dyDescent="0.25">
      <c r="A15" t="s">
        <v>110</v>
      </c>
      <c r="B15">
        <v>65548</v>
      </c>
      <c r="C15" t="s">
        <v>138</v>
      </c>
      <c r="D15" t="s">
        <v>116</v>
      </c>
      <c r="E15" t="s">
        <v>139</v>
      </c>
      <c r="F15">
        <f>FIND("@",SUBSTITUTE(tempDBFiles[[#This Row],[physical_name]],"\","@",(LEN(tempDBFiles[[#This Row],[physical_name]])-LEN(SUBSTITUTE(tempDBFiles[[#This Row],[physical_name]],"\","")))/LEN("\")))</f>
        <v>22</v>
      </c>
      <c r="G15" t="str">
        <f>LEFT(tempDBFiles[[#This Row],[physical_name]],tempDBFiles[[#This Row],[LastBackSlash]])</f>
        <v>D:\DBFiles\STAGE\Data\</v>
      </c>
      <c r="H15" t="str">
        <f>MID(tempDBFiles[[#This Row],[physical_name]], tempDBFiles[[#This Row],[LastBackSlash]]+1, LEN(tempDBFiles[[#This Row],[physical_name]]))</f>
        <v>MASTER6_ABDATA_desc</v>
      </c>
      <c r="I15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65548, N'sysft_MASTER6_ABDATA_desc', N'FULLTEXT', N'MASTER6_ABDATA_desc' union all</v>
      </c>
    </row>
    <row r="16" spans="1:9" x14ac:dyDescent="0.25">
      <c r="A16" t="s">
        <v>110</v>
      </c>
      <c r="B16">
        <v>65549</v>
      </c>
      <c r="C16" t="s">
        <v>140</v>
      </c>
      <c r="D16" t="s">
        <v>116</v>
      </c>
      <c r="E16" t="s">
        <v>141</v>
      </c>
      <c r="F16">
        <f>FIND("@",SUBSTITUTE(tempDBFiles[[#This Row],[physical_name]],"\","@",(LEN(tempDBFiles[[#This Row],[physical_name]])-LEN(SUBSTITUTE(tempDBFiles[[#This Row],[physical_name]],"\","")))/LEN("\")))</f>
        <v>22</v>
      </c>
      <c r="G16" t="str">
        <f>LEFT(tempDBFiles[[#This Row],[physical_name]],tempDBFiles[[#This Row],[LastBackSlash]])</f>
        <v>D:\DBFiles\STAGE\Data\</v>
      </c>
      <c r="H16" t="str">
        <f>MID(tempDBFiles[[#This Row],[physical_name]], tempDBFiles[[#This Row],[LastBackSlash]]+1, LEN(tempDBFiles[[#This Row],[physical_name]]))</f>
        <v>MASTER7_desc</v>
      </c>
      <c r="I16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65549, N'sysft_MASTER7_desc', N'FULLTEXT', N'MASTER7_desc' union all</v>
      </c>
    </row>
    <row r="17" spans="1:9" x14ac:dyDescent="0.25">
      <c r="A17" t="s">
        <v>110</v>
      </c>
      <c r="B17">
        <v>65550</v>
      </c>
      <c r="C17" t="s">
        <v>142</v>
      </c>
      <c r="D17" t="s">
        <v>116</v>
      </c>
      <c r="E17" t="s">
        <v>143</v>
      </c>
      <c r="F17">
        <f>FIND("@",SUBSTITUTE(tempDBFiles[[#This Row],[physical_name]],"\","@",(LEN(tempDBFiles[[#This Row],[physical_name]])-LEN(SUBSTITUTE(tempDBFiles[[#This Row],[physical_name]],"\","")))/LEN("\")))</f>
        <v>22</v>
      </c>
      <c r="G17" t="str">
        <f>LEFT(tempDBFiles[[#This Row],[physical_name]],tempDBFiles[[#This Row],[LastBackSlash]])</f>
        <v>D:\DBFiles\STAGE\Data\</v>
      </c>
      <c r="H17" t="str">
        <f>MID(tempDBFiles[[#This Row],[physical_name]], tempDBFiles[[#This Row],[LastBackSlash]]+1, LEN(tempDBFiles[[#This Row],[physical_name]]))</f>
        <v>MASTER7_ABDATA_desc</v>
      </c>
      <c r="I17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65550, N'sysft_MASTER7_ABDATA_desc', N'FULLTEXT', N'MASTER7_ABDATA_desc' union all</v>
      </c>
    </row>
    <row r="18" spans="1:9" x14ac:dyDescent="0.25">
      <c r="A18" t="s">
        <v>110</v>
      </c>
      <c r="B18">
        <v>65551</v>
      </c>
      <c r="C18" t="s">
        <v>144</v>
      </c>
      <c r="D18" t="s">
        <v>116</v>
      </c>
      <c r="E18" t="s">
        <v>145</v>
      </c>
      <c r="F18">
        <f>FIND("@",SUBSTITUTE(tempDBFiles[[#This Row],[physical_name]],"\","@",(LEN(tempDBFiles[[#This Row],[physical_name]])-LEN(SUBSTITUTE(tempDBFiles[[#This Row],[physical_name]],"\","")))/LEN("\")))</f>
        <v>22</v>
      </c>
      <c r="G18" t="str">
        <f>LEFT(tempDBFiles[[#This Row],[physical_name]],tempDBFiles[[#This Row],[LastBackSlash]])</f>
        <v>D:\DBFiles\STAGE\Data\</v>
      </c>
      <c r="H18" t="str">
        <f>MID(tempDBFiles[[#This Row],[physical_name]], tempDBFiles[[#This Row],[LastBackSlash]]+1, LEN(tempDBFiles[[#This Row],[physical_name]]))</f>
        <v>MASTER8_desc</v>
      </c>
      <c r="I18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65551, N'sysft_MASTER8_desc', N'FULLTEXT', N'MASTER8_desc' union all</v>
      </c>
    </row>
    <row r="19" spans="1:9" x14ac:dyDescent="0.25">
      <c r="A19" t="s">
        <v>110</v>
      </c>
      <c r="B19">
        <v>65552</v>
      </c>
      <c r="C19" t="s">
        <v>146</v>
      </c>
      <c r="D19" t="s">
        <v>116</v>
      </c>
      <c r="E19" t="s">
        <v>147</v>
      </c>
      <c r="F19">
        <f>FIND("@",SUBSTITUTE(tempDBFiles[[#This Row],[physical_name]],"\","@",(LEN(tempDBFiles[[#This Row],[physical_name]])-LEN(SUBSTITUTE(tempDBFiles[[#This Row],[physical_name]],"\","")))/LEN("\")))</f>
        <v>22</v>
      </c>
      <c r="G19" t="str">
        <f>LEFT(tempDBFiles[[#This Row],[physical_name]],tempDBFiles[[#This Row],[LastBackSlash]])</f>
        <v>D:\DBFiles\STAGE\Data\</v>
      </c>
      <c r="H19" t="str">
        <f>MID(tempDBFiles[[#This Row],[physical_name]], tempDBFiles[[#This Row],[LastBackSlash]]+1, LEN(tempDBFiles[[#This Row],[physical_name]]))</f>
        <v>MASTER8_ABDATA_desc</v>
      </c>
      <c r="I19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65552, N'sysft_MASTER8_ABDATA_desc', N'FULLTEXT', N'MASTER8_ABDATA_desc' union all</v>
      </c>
    </row>
    <row r="20" spans="1:9" x14ac:dyDescent="0.25">
      <c r="A20" t="s">
        <v>110</v>
      </c>
      <c r="B20">
        <v>65553</v>
      </c>
      <c r="C20" t="s">
        <v>148</v>
      </c>
      <c r="D20" t="s">
        <v>116</v>
      </c>
      <c r="E20" t="s">
        <v>149</v>
      </c>
      <c r="F20">
        <f>FIND("@",SUBSTITUTE(tempDBFiles[[#This Row],[physical_name]],"\","@",(LEN(tempDBFiles[[#This Row],[physical_name]])-LEN(SUBSTITUTE(tempDBFiles[[#This Row],[physical_name]],"\","")))/LEN("\")))</f>
        <v>22</v>
      </c>
      <c r="G20" t="str">
        <f>LEFT(tempDBFiles[[#This Row],[physical_name]],tempDBFiles[[#This Row],[LastBackSlash]])</f>
        <v>D:\DBFiles\STAGE\Data\</v>
      </c>
      <c r="H20" t="str">
        <f>MID(tempDBFiles[[#This Row],[physical_name]], tempDBFiles[[#This Row],[LastBackSlash]]+1, LEN(tempDBFiles[[#This Row],[physical_name]]))</f>
        <v>MASTER9_desc</v>
      </c>
      <c r="I20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65553, N'sysft_MASTER9_desc', N'FULLTEXT', N'MASTER9_desc' union all</v>
      </c>
    </row>
    <row r="21" spans="1:9" x14ac:dyDescent="0.25">
      <c r="A21" t="s">
        <v>110</v>
      </c>
      <c r="B21">
        <v>65554</v>
      </c>
      <c r="C21" t="s">
        <v>150</v>
      </c>
      <c r="D21" t="s">
        <v>116</v>
      </c>
      <c r="E21" t="s">
        <v>151</v>
      </c>
      <c r="F21">
        <f>FIND("@",SUBSTITUTE(tempDBFiles[[#This Row],[physical_name]],"\","@",(LEN(tempDBFiles[[#This Row],[physical_name]])-LEN(SUBSTITUTE(tempDBFiles[[#This Row],[physical_name]],"\","")))/LEN("\")))</f>
        <v>22</v>
      </c>
      <c r="G21" t="str">
        <f>LEFT(tempDBFiles[[#This Row],[physical_name]],tempDBFiles[[#This Row],[LastBackSlash]])</f>
        <v>D:\DBFiles\STAGE\Data\</v>
      </c>
      <c r="H21" t="str">
        <f>MID(tempDBFiles[[#This Row],[physical_name]], tempDBFiles[[#This Row],[LastBackSlash]]+1, LEN(tempDBFiles[[#This Row],[physical_name]]))</f>
        <v>MASTER9_ABDATA_desc</v>
      </c>
      <c r="I21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65554, N'sysft_MASTER9_ABDATA_desc', N'FULLTEXT', N'MASTER9_ABDATA_desc' union all</v>
      </c>
    </row>
    <row r="22" spans="1:9" x14ac:dyDescent="0.25">
      <c r="A22" t="s">
        <v>110</v>
      </c>
      <c r="B22">
        <v>65555</v>
      </c>
      <c r="C22" t="s">
        <v>152</v>
      </c>
      <c r="D22" t="s">
        <v>116</v>
      </c>
      <c r="E22" t="s">
        <v>153</v>
      </c>
      <c r="F22">
        <f>FIND("@",SUBSTITUTE(tempDBFiles[[#This Row],[physical_name]],"\","@",(LEN(tempDBFiles[[#This Row],[physical_name]])-LEN(SUBSTITUTE(tempDBFiles[[#This Row],[physical_name]],"\","")))/LEN("\")))</f>
        <v>22</v>
      </c>
      <c r="G22" t="str">
        <f>LEFT(tempDBFiles[[#This Row],[physical_name]],tempDBFiles[[#This Row],[LastBackSlash]])</f>
        <v>D:\DBFiles\STAGE\Data\</v>
      </c>
      <c r="H22" t="str">
        <f>MID(tempDBFiles[[#This Row],[physical_name]], tempDBFiles[[#This Row],[LastBackSlash]]+1, LEN(tempDBFiles[[#This Row],[physical_name]]))</f>
        <v>MASTER10_desc</v>
      </c>
      <c r="I22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65555, N'sysft_MASTER10_desc', N'FULLTEXT', N'MASTER10_desc' union all</v>
      </c>
    </row>
    <row r="23" spans="1:9" x14ac:dyDescent="0.25">
      <c r="A23" t="s">
        <v>110</v>
      </c>
      <c r="B23">
        <v>65556</v>
      </c>
      <c r="C23" t="s">
        <v>154</v>
      </c>
      <c r="D23" t="s">
        <v>116</v>
      </c>
      <c r="E23" t="s">
        <v>155</v>
      </c>
      <c r="F23">
        <f>FIND("@",SUBSTITUTE(tempDBFiles[[#This Row],[physical_name]],"\","@",(LEN(tempDBFiles[[#This Row],[physical_name]])-LEN(SUBSTITUTE(tempDBFiles[[#This Row],[physical_name]],"\","")))/LEN("\")))</f>
        <v>22</v>
      </c>
      <c r="G23" t="str">
        <f>LEFT(tempDBFiles[[#This Row],[physical_name]],tempDBFiles[[#This Row],[LastBackSlash]])</f>
        <v>D:\DBFiles\STAGE\Data\</v>
      </c>
      <c r="H23" t="str">
        <f>MID(tempDBFiles[[#This Row],[physical_name]], tempDBFiles[[#This Row],[LastBackSlash]]+1, LEN(tempDBFiles[[#This Row],[physical_name]]))</f>
        <v>MASTER10_ABDATA_desc</v>
      </c>
      <c r="I23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65556, N'sysft_MASTER10_ABDATA_desc', N'FULLTEXT', N'MASTER10_ABDATA_desc' union all</v>
      </c>
    </row>
    <row r="24" spans="1:9" x14ac:dyDescent="0.25">
      <c r="A24" t="s">
        <v>110</v>
      </c>
      <c r="B24">
        <v>65557</v>
      </c>
      <c r="C24" t="s">
        <v>156</v>
      </c>
      <c r="D24" t="s">
        <v>116</v>
      </c>
      <c r="E24" t="s">
        <v>157</v>
      </c>
      <c r="F24">
        <f>FIND("@",SUBSTITUTE(tempDBFiles[[#This Row],[physical_name]],"\","@",(LEN(tempDBFiles[[#This Row],[physical_name]])-LEN(SUBSTITUTE(tempDBFiles[[#This Row],[physical_name]],"\","")))/LEN("\")))</f>
        <v>22</v>
      </c>
      <c r="G24" t="str">
        <f>LEFT(tempDBFiles[[#This Row],[physical_name]],tempDBFiles[[#This Row],[LastBackSlash]])</f>
        <v>D:\DBFiles\STAGE\Data\</v>
      </c>
      <c r="H24" t="str">
        <f>MID(tempDBFiles[[#This Row],[physical_name]], tempDBFiles[[#This Row],[LastBackSlash]]+1, LEN(tempDBFiles[[#This Row],[physical_name]]))</f>
        <v>MASTER11_desc</v>
      </c>
      <c r="I24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65557, N'sysft_MASTER11_desc', N'FULLTEXT', N'MASTER11_desc' union all</v>
      </c>
    </row>
    <row r="25" spans="1:9" x14ac:dyDescent="0.25">
      <c r="A25" t="s">
        <v>110</v>
      </c>
      <c r="B25">
        <v>65558</v>
      </c>
      <c r="C25" t="s">
        <v>158</v>
      </c>
      <c r="D25" t="s">
        <v>116</v>
      </c>
      <c r="E25" t="s">
        <v>159</v>
      </c>
      <c r="F25">
        <f>FIND("@",SUBSTITUTE(tempDBFiles[[#This Row],[physical_name]],"\","@",(LEN(tempDBFiles[[#This Row],[physical_name]])-LEN(SUBSTITUTE(tempDBFiles[[#This Row],[physical_name]],"\","")))/LEN("\")))</f>
        <v>22</v>
      </c>
      <c r="G25" t="str">
        <f>LEFT(tempDBFiles[[#This Row],[physical_name]],tempDBFiles[[#This Row],[LastBackSlash]])</f>
        <v>D:\DBFiles\STAGE\Data\</v>
      </c>
      <c r="H25" t="str">
        <f>MID(tempDBFiles[[#This Row],[physical_name]], tempDBFiles[[#This Row],[LastBackSlash]]+1, LEN(tempDBFiles[[#This Row],[physical_name]]))</f>
        <v>MASTER11_ABDATA_desc</v>
      </c>
      <c r="I25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65558, N'sysft_MASTER11_ABDATA_desc', N'FULLTEXT', N'MASTER11_ABDATA_desc' union all</v>
      </c>
    </row>
    <row r="26" spans="1:9" x14ac:dyDescent="0.25">
      <c r="A26" t="s">
        <v>110</v>
      </c>
      <c r="B26">
        <v>65559</v>
      </c>
      <c r="C26" t="s">
        <v>160</v>
      </c>
      <c r="D26" t="s">
        <v>116</v>
      </c>
      <c r="E26" t="s">
        <v>161</v>
      </c>
      <c r="F26">
        <f>FIND("@",SUBSTITUTE(tempDBFiles[[#This Row],[physical_name]],"\","@",(LEN(tempDBFiles[[#This Row],[physical_name]])-LEN(SUBSTITUTE(tempDBFiles[[#This Row],[physical_name]],"\","")))/LEN("\")))</f>
        <v>22</v>
      </c>
      <c r="G26" t="str">
        <f>LEFT(tempDBFiles[[#This Row],[physical_name]],tempDBFiles[[#This Row],[LastBackSlash]])</f>
        <v>D:\DBFiles\STAGE\Data\</v>
      </c>
      <c r="H26" t="str">
        <f>MID(tempDBFiles[[#This Row],[physical_name]], tempDBFiles[[#This Row],[LastBackSlash]]+1, LEN(tempDBFiles[[#This Row],[physical_name]]))</f>
        <v>MASTER12_desc</v>
      </c>
      <c r="I26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65559, N'sysft_MASTER12_desc', N'FULLTEXT', N'MASTER12_desc' union all</v>
      </c>
    </row>
    <row r="27" spans="1:9" x14ac:dyDescent="0.25">
      <c r="A27" t="s">
        <v>110</v>
      </c>
      <c r="B27">
        <v>65560</v>
      </c>
      <c r="C27" t="s">
        <v>162</v>
      </c>
      <c r="D27" t="s">
        <v>116</v>
      </c>
      <c r="E27" t="s">
        <v>163</v>
      </c>
      <c r="F27">
        <f>FIND("@",SUBSTITUTE(tempDBFiles[[#This Row],[physical_name]],"\","@",(LEN(tempDBFiles[[#This Row],[physical_name]])-LEN(SUBSTITUTE(tempDBFiles[[#This Row],[physical_name]],"\","")))/LEN("\")))</f>
        <v>22</v>
      </c>
      <c r="G27" t="str">
        <f>LEFT(tempDBFiles[[#This Row],[physical_name]],tempDBFiles[[#This Row],[LastBackSlash]])</f>
        <v>D:\DBFiles\STAGE\Data\</v>
      </c>
      <c r="H27" t="str">
        <f>MID(tempDBFiles[[#This Row],[physical_name]], tempDBFiles[[#This Row],[LastBackSlash]]+1, LEN(tempDBFiles[[#This Row],[physical_name]]))</f>
        <v>MASTER12_ABDATA_desc</v>
      </c>
      <c r="I27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65560, N'sysft_MASTER12_ABDATA_desc', N'FULLTEXT', N'MASTER12_ABDATA_desc' union all</v>
      </c>
    </row>
    <row r="28" spans="1:9" x14ac:dyDescent="0.25">
      <c r="A28" t="s">
        <v>110</v>
      </c>
      <c r="B28">
        <v>65561</v>
      </c>
      <c r="C28" t="s">
        <v>164</v>
      </c>
      <c r="D28" t="s">
        <v>116</v>
      </c>
      <c r="E28" t="s">
        <v>165</v>
      </c>
      <c r="F28">
        <f>FIND("@",SUBSTITUTE(tempDBFiles[[#This Row],[physical_name]],"\","@",(LEN(tempDBFiles[[#This Row],[physical_name]])-LEN(SUBSTITUTE(tempDBFiles[[#This Row],[physical_name]],"\","")))/LEN("\")))</f>
        <v>22</v>
      </c>
      <c r="G28" t="str">
        <f>LEFT(tempDBFiles[[#This Row],[physical_name]],tempDBFiles[[#This Row],[LastBackSlash]])</f>
        <v>D:\DBFiles\STAGE\Data\</v>
      </c>
      <c r="H28" t="str">
        <f>MID(tempDBFiles[[#This Row],[physical_name]], tempDBFiles[[#This Row],[LastBackSlash]]+1, LEN(tempDBFiles[[#This Row],[physical_name]]))</f>
        <v>MASTER13_desc</v>
      </c>
      <c r="I28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65561, N'sysft_MASTER13_desc', N'FULLTEXT', N'MASTER13_desc' union all</v>
      </c>
    </row>
    <row r="29" spans="1:9" x14ac:dyDescent="0.25">
      <c r="A29" t="s">
        <v>110</v>
      </c>
      <c r="B29">
        <v>65562</v>
      </c>
      <c r="C29" t="s">
        <v>166</v>
      </c>
      <c r="D29" t="s">
        <v>116</v>
      </c>
      <c r="E29" t="s">
        <v>167</v>
      </c>
      <c r="F29">
        <f>FIND("@",SUBSTITUTE(tempDBFiles[[#This Row],[physical_name]],"\","@",(LEN(tempDBFiles[[#This Row],[physical_name]])-LEN(SUBSTITUTE(tempDBFiles[[#This Row],[physical_name]],"\","")))/LEN("\")))</f>
        <v>22</v>
      </c>
      <c r="G29" t="str">
        <f>LEFT(tempDBFiles[[#This Row],[physical_name]],tempDBFiles[[#This Row],[LastBackSlash]])</f>
        <v>D:\DBFiles\STAGE\Data\</v>
      </c>
      <c r="H29" t="str">
        <f>MID(tempDBFiles[[#This Row],[physical_name]], tempDBFiles[[#This Row],[LastBackSlash]]+1, LEN(tempDBFiles[[#This Row],[physical_name]]))</f>
        <v>MASTER13_ABDATA_desc</v>
      </c>
      <c r="I29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65562, N'sysft_MASTER13_ABDATA_desc', N'FULLTEXT', N'MASTER13_ABDATA_desc' union all</v>
      </c>
    </row>
    <row r="30" spans="1:9" x14ac:dyDescent="0.25">
      <c r="A30" t="s">
        <v>110</v>
      </c>
      <c r="B30">
        <v>65563</v>
      </c>
      <c r="C30" t="s">
        <v>168</v>
      </c>
      <c r="D30" t="s">
        <v>116</v>
      </c>
      <c r="E30" t="s">
        <v>169</v>
      </c>
      <c r="F30">
        <f>FIND("@",SUBSTITUTE(tempDBFiles[[#This Row],[physical_name]],"\","@",(LEN(tempDBFiles[[#This Row],[physical_name]])-LEN(SUBSTITUTE(tempDBFiles[[#This Row],[physical_name]],"\","")))/LEN("\")))</f>
        <v>22</v>
      </c>
      <c r="G30" t="str">
        <f>LEFT(tempDBFiles[[#This Row],[physical_name]],tempDBFiles[[#This Row],[LastBackSlash]])</f>
        <v>D:\DBFiles\STAGE\Data\</v>
      </c>
      <c r="H30" t="str">
        <f>MID(tempDBFiles[[#This Row],[physical_name]], tempDBFiles[[#This Row],[LastBackSlash]]+1, LEN(tempDBFiles[[#This Row],[physical_name]]))</f>
        <v>MASTER14_desc</v>
      </c>
      <c r="I30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65563, N'sysft_MASTER14_desc', N'FULLTEXT', N'MASTER14_desc' union all</v>
      </c>
    </row>
    <row r="31" spans="1:9" x14ac:dyDescent="0.25">
      <c r="A31" t="s">
        <v>110</v>
      </c>
      <c r="B31">
        <v>65564</v>
      </c>
      <c r="C31" t="s">
        <v>170</v>
      </c>
      <c r="D31" t="s">
        <v>116</v>
      </c>
      <c r="E31" t="s">
        <v>171</v>
      </c>
      <c r="F31">
        <f>FIND("@",SUBSTITUTE(tempDBFiles[[#This Row],[physical_name]],"\","@",(LEN(tempDBFiles[[#This Row],[physical_name]])-LEN(SUBSTITUTE(tempDBFiles[[#This Row],[physical_name]],"\","")))/LEN("\")))</f>
        <v>22</v>
      </c>
      <c r="G31" t="str">
        <f>LEFT(tempDBFiles[[#This Row],[physical_name]],tempDBFiles[[#This Row],[LastBackSlash]])</f>
        <v>D:\DBFiles\STAGE\Data\</v>
      </c>
      <c r="H31" t="str">
        <f>MID(tempDBFiles[[#This Row],[physical_name]], tempDBFiles[[#This Row],[LastBackSlash]]+1, LEN(tempDBFiles[[#This Row],[physical_name]]))</f>
        <v>MASTER14_ABDATA_desc</v>
      </c>
      <c r="I31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65564, N'sysft_MASTER14_ABDATA_desc', N'FULLTEXT', N'MASTER14_ABDATA_desc' union all</v>
      </c>
    </row>
    <row r="32" spans="1:9" x14ac:dyDescent="0.25">
      <c r="A32" t="s">
        <v>110</v>
      </c>
      <c r="B32">
        <v>65565</v>
      </c>
      <c r="C32" t="s">
        <v>172</v>
      </c>
      <c r="D32" t="s">
        <v>116</v>
      </c>
      <c r="E32" t="s">
        <v>173</v>
      </c>
      <c r="F32">
        <f>FIND("@",SUBSTITUTE(tempDBFiles[[#This Row],[physical_name]],"\","@",(LEN(tempDBFiles[[#This Row],[physical_name]])-LEN(SUBSTITUTE(tempDBFiles[[#This Row],[physical_name]],"\","")))/LEN("\")))</f>
        <v>22</v>
      </c>
      <c r="G32" t="str">
        <f>LEFT(tempDBFiles[[#This Row],[physical_name]],tempDBFiles[[#This Row],[LastBackSlash]])</f>
        <v>D:\DBFiles\STAGE\Data\</v>
      </c>
      <c r="H32" t="str">
        <f>MID(tempDBFiles[[#This Row],[physical_name]], tempDBFiles[[#This Row],[LastBackSlash]]+1, LEN(tempDBFiles[[#This Row],[physical_name]]))</f>
        <v>MASTER15_desc</v>
      </c>
      <c r="I32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65565, N'sysft_MASTER15_desc', N'FULLTEXT', N'MASTER15_desc' union all</v>
      </c>
    </row>
    <row r="33" spans="1:9" x14ac:dyDescent="0.25">
      <c r="A33" t="s">
        <v>110</v>
      </c>
      <c r="B33">
        <v>65566</v>
      </c>
      <c r="C33" t="s">
        <v>174</v>
      </c>
      <c r="D33" t="s">
        <v>116</v>
      </c>
      <c r="E33" t="s">
        <v>175</v>
      </c>
      <c r="F33">
        <f>FIND("@",SUBSTITUTE(tempDBFiles[[#This Row],[physical_name]],"\","@",(LEN(tempDBFiles[[#This Row],[physical_name]])-LEN(SUBSTITUTE(tempDBFiles[[#This Row],[physical_name]],"\","")))/LEN("\")))</f>
        <v>22</v>
      </c>
      <c r="G33" t="str">
        <f>LEFT(tempDBFiles[[#This Row],[physical_name]],tempDBFiles[[#This Row],[LastBackSlash]])</f>
        <v>D:\DBFiles\STAGE\Data\</v>
      </c>
      <c r="H33" t="str">
        <f>MID(tempDBFiles[[#This Row],[physical_name]], tempDBFiles[[#This Row],[LastBackSlash]]+1, LEN(tempDBFiles[[#This Row],[physical_name]]))</f>
        <v>MASTER15_ABDATA_desc</v>
      </c>
      <c r="I33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65566, N'sysft_MASTER15_ABDATA_desc', N'FULLTEXT', N'MASTER15_ABDATA_desc' union all</v>
      </c>
    </row>
    <row r="34" spans="1:9" x14ac:dyDescent="0.25">
      <c r="A34" t="s">
        <v>110</v>
      </c>
      <c r="B34">
        <v>65567</v>
      </c>
      <c r="C34" t="s">
        <v>176</v>
      </c>
      <c r="D34" t="s">
        <v>116</v>
      </c>
      <c r="E34" t="s">
        <v>177</v>
      </c>
      <c r="F34">
        <f>FIND("@",SUBSTITUTE(tempDBFiles[[#This Row],[physical_name]],"\","@",(LEN(tempDBFiles[[#This Row],[physical_name]])-LEN(SUBSTITUTE(tempDBFiles[[#This Row],[physical_name]],"\","")))/LEN("\")))</f>
        <v>22</v>
      </c>
      <c r="G34" t="str">
        <f>LEFT(tempDBFiles[[#This Row],[physical_name]],tempDBFiles[[#This Row],[LastBackSlash]])</f>
        <v>D:\DBFiles\STAGE\Data\</v>
      </c>
      <c r="H34" t="str">
        <f>MID(tempDBFiles[[#This Row],[physical_name]], tempDBFiles[[#This Row],[LastBackSlash]]+1, LEN(tempDBFiles[[#This Row],[physical_name]]))</f>
        <v>MASTER16_desc</v>
      </c>
      <c r="I34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65567, N'sysft_MASTER16_desc', N'FULLTEXT', N'MASTER16_desc' union all</v>
      </c>
    </row>
    <row r="35" spans="1:9" x14ac:dyDescent="0.25">
      <c r="A35" t="s">
        <v>110</v>
      </c>
      <c r="B35">
        <v>65568</v>
      </c>
      <c r="C35" t="s">
        <v>178</v>
      </c>
      <c r="D35" t="s">
        <v>116</v>
      </c>
      <c r="E35" t="s">
        <v>179</v>
      </c>
      <c r="F35">
        <f>FIND("@",SUBSTITUTE(tempDBFiles[[#This Row],[physical_name]],"\","@",(LEN(tempDBFiles[[#This Row],[physical_name]])-LEN(SUBSTITUTE(tempDBFiles[[#This Row],[physical_name]],"\","")))/LEN("\")))</f>
        <v>22</v>
      </c>
      <c r="G35" t="str">
        <f>LEFT(tempDBFiles[[#This Row],[physical_name]],tempDBFiles[[#This Row],[LastBackSlash]])</f>
        <v>D:\DBFiles\STAGE\Data\</v>
      </c>
      <c r="H35" t="str">
        <f>MID(tempDBFiles[[#This Row],[physical_name]], tempDBFiles[[#This Row],[LastBackSlash]]+1, LEN(tempDBFiles[[#This Row],[physical_name]]))</f>
        <v>MASTER16_ABDATA_desc</v>
      </c>
      <c r="I35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65568, N'sysft_MASTER16_ABDATA_desc', N'FULLTEXT', N'MASTER16_ABDATA_desc' union all</v>
      </c>
    </row>
    <row r="36" spans="1:9" x14ac:dyDescent="0.25">
      <c r="A36" t="s">
        <v>110</v>
      </c>
      <c r="B36">
        <v>65569</v>
      </c>
      <c r="C36" t="s">
        <v>180</v>
      </c>
      <c r="D36" t="s">
        <v>116</v>
      </c>
      <c r="E36" t="s">
        <v>181</v>
      </c>
      <c r="F36">
        <f>FIND("@",SUBSTITUTE(tempDBFiles[[#This Row],[physical_name]],"\","@",(LEN(tempDBFiles[[#This Row],[physical_name]])-LEN(SUBSTITUTE(tempDBFiles[[#This Row],[physical_name]],"\","")))/LEN("\")))</f>
        <v>22</v>
      </c>
      <c r="G36" t="str">
        <f>LEFT(tempDBFiles[[#This Row],[physical_name]],tempDBFiles[[#This Row],[LastBackSlash]])</f>
        <v>D:\DBFiles\STAGE\Data\</v>
      </c>
      <c r="H36" t="str">
        <f>MID(tempDBFiles[[#This Row],[physical_name]], tempDBFiles[[#This Row],[LastBackSlash]]+1, LEN(tempDBFiles[[#This Row],[physical_name]]))</f>
        <v>MASTER17_desc</v>
      </c>
      <c r="I36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65569, N'sysft_MASTER17_desc', N'FULLTEXT', N'MASTER17_desc' union all</v>
      </c>
    </row>
    <row r="37" spans="1:9" x14ac:dyDescent="0.25">
      <c r="A37" t="s">
        <v>110</v>
      </c>
      <c r="B37">
        <v>65570</v>
      </c>
      <c r="C37" t="s">
        <v>182</v>
      </c>
      <c r="D37" t="s">
        <v>116</v>
      </c>
      <c r="E37" t="s">
        <v>183</v>
      </c>
      <c r="F37">
        <f>FIND("@",SUBSTITUTE(tempDBFiles[[#This Row],[physical_name]],"\","@",(LEN(tempDBFiles[[#This Row],[physical_name]])-LEN(SUBSTITUTE(tempDBFiles[[#This Row],[physical_name]],"\","")))/LEN("\")))</f>
        <v>22</v>
      </c>
      <c r="G37" t="str">
        <f>LEFT(tempDBFiles[[#This Row],[physical_name]],tempDBFiles[[#This Row],[LastBackSlash]])</f>
        <v>D:\DBFiles\STAGE\Data\</v>
      </c>
      <c r="H37" t="str">
        <f>MID(tempDBFiles[[#This Row],[physical_name]], tempDBFiles[[#This Row],[LastBackSlash]]+1, LEN(tempDBFiles[[#This Row],[physical_name]]))</f>
        <v>MASTER17_ABDATA_desc</v>
      </c>
      <c r="I37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65570, N'sysft_MASTER17_ABDATA_desc', N'FULLTEXT', N'MASTER17_ABDATA_desc' union all</v>
      </c>
    </row>
    <row r="38" spans="1:9" x14ac:dyDescent="0.25">
      <c r="A38" t="s">
        <v>110</v>
      </c>
      <c r="B38">
        <v>65571</v>
      </c>
      <c r="C38" t="s">
        <v>184</v>
      </c>
      <c r="D38" t="s">
        <v>116</v>
      </c>
      <c r="E38" t="s">
        <v>185</v>
      </c>
      <c r="F38">
        <f>FIND("@",SUBSTITUTE(tempDBFiles[[#This Row],[physical_name]],"\","@",(LEN(tempDBFiles[[#This Row],[physical_name]])-LEN(SUBSTITUTE(tempDBFiles[[#This Row],[physical_name]],"\","")))/LEN("\")))</f>
        <v>22</v>
      </c>
      <c r="G38" t="str">
        <f>LEFT(tempDBFiles[[#This Row],[physical_name]],tempDBFiles[[#This Row],[LastBackSlash]])</f>
        <v>D:\DBFiles\STAGE\Data\</v>
      </c>
      <c r="H38" t="str">
        <f>MID(tempDBFiles[[#This Row],[physical_name]], tempDBFiles[[#This Row],[LastBackSlash]]+1, LEN(tempDBFiles[[#This Row],[physical_name]]))</f>
        <v>MASTER18_desc</v>
      </c>
      <c r="I38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65571, N'sysft_MASTER18_desc', N'FULLTEXT', N'MASTER18_desc' union all</v>
      </c>
    </row>
    <row r="39" spans="1:9" x14ac:dyDescent="0.25">
      <c r="A39" t="s">
        <v>110</v>
      </c>
      <c r="B39">
        <v>65572</v>
      </c>
      <c r="C39" t="s">
        <v>186</v>
      </c>
      <c r="D39" t="s">
        <v>116</v>
      </c>
      <c r="E39" t="s">
        <v>187</v>
      </c>
      <c r="F39">
        <f>FIND("@",SUBSTITUTE(tempDBFiles[[#This Row],[physical_name]],"\","@",(LEN(tempDBFiles[[#This Row],[physical_name]])-LEN(SUBSTITUTE(tempDBFiles[[#This Row],[physical_name]],"\","")))/LEN("\")))</f>
        <v>22</v>
      </c>
      <c r="G39" t="str">
        <f>LEFT(tempDBFiles[[#This Row],[physical_name]],tempDBFiles[[#This Row],[LastBackSlash]])</f>
        <v>D:\DBFiles\STAGE\Data\</v>
      </c>
      <c r="H39" t="str">
        <f>MID(tempDBFiles[[#This Row],[physical_name]], tempDBFiles[[#This Row],[LastBackSlash]]+1, LEN(tempDBFiles[[#This Row],[physical_name]]))</f>
        <v>MASTER18_ABDATA_desc</v>
      </c>
      <c r="I39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65572, N'sysft_MASTER18_ABDATA_desc', N'FULLTEXT', N'MASTER18_ABDATA_desc' union all</v>
      </c>
    </row>
    <row r="40" spans="1:9" x14ac:dyDescent="0.25">
      <c r="A40" t="s">
        <v>110</v>
      </c>
      <c r="B40">
        <v>65573</v>
      </c>
      <c r="C40" t="s">
        <v>188</v>
      </c>
      <c r="D40" t="s">
        <v>116</v>
      </c>
      <c r="E40" t="s">
        <v>189</v>
      </c>
      <c r="F40">
        <f>FIND("@",SUBSTITUTE(tempDBFiles[[#This Row],[physical_name]],"\","@",(LEN(tempDBFiles[[#This Row],[physical_name]])-LEN(SUBSTITUTE(tempDBFiles[[#This Row],[physical_name]],"\","")))/LEN("\")))</f>
        <v>22</v>
      </c>
      <c r="G40" t="str">
        <f>LEFT(tempDBFiles[[#This Row],[physical_name]],tempDBFiles[[#This Row],[LastBackSlash]])</f>
        <v>D:\DBFiles\STAGE\Data\</v>
      </c>
      <c r="H40" t="str">
        <f>MID(tempDBFiles[[#This Row],[physical_name]], tempDBFiles[[#This Row],[LastBackSlash]]+1, LEN(tempDBFiles[[#This Row],[physical_name]]))</f>
        <v>MASTER19_desc</v>
      </c>
      <c r="I40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65573, N'sysft_MASTER19_desc', N'FULLTEXT', N'MASTER19_desc' union all</v>
      </c>
    </row>
    <row r="41" spans="1:9" x14ac:dyDescent="0.25">
      <c r="A41" t="s">
        <v>110</v>
      </c>
      <c r="B41">
        <v>65574</v>
      </c>
      <c r="C41" t="s">
        <v>190</v>
      </c>
      <c r="D41" t="s">
        <v>116</v>
      </c>
      <c r="E41" t="s">
        <v>191</v>
      </c>
      <c r="F41">
        <f>FIND("@",SUBSTITUTE(tempDBFiles[[#This Row],[physical_name]],"\","@",(LEN(tempDBFiles[[#This Row],[physical_name]])-LEN(SUBSTITUTE(tempDBFiles[[#This Row],[physical_name]],"\","")))/LEN("\")))</f>
        <v>22</v>
      </c>
      <c r="G41" t="str">
        <f>LEFT(tempDBFiles[[#This Row],[physical_name]],tempDBFiles[[#This Row],[LastBackSlash]])</f>
        <v>D:\DBFiles\STAGE\Data\</v>
      </c>
      <c r="H41" t="str">
        <f>MID(tempDBFiles[[#This Row],[physical_name]], tempDBFiles[[#This Row],[LastBackSlash]]+1, LEN(tempDBFiles[[#This Row],[physical_name]]))</f>
        <v>MASTER19_ABDATA_desc</v>
      </c>
      <c r="I41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65574, N'sysft_MASTER19_ABDATA_desc', N'FULLTEXT', N'MASTER19_ABDATA_desc' union all</v>
      </c>
    </row>
    <row r="42" spans="1:9" x14ac:dyDescent="0.25">
      <c r="A42" t="s">
        <v>110</v>
      </c>
      <c r="B42">
        <v>65575</v>
      </c>
      <c r="C42" t="s">
        <v>192</v>
      </c>
      <c r="D42" t="s">
        <v>116</v>
      </c>
      <c r="E42" t="s">
        <v>193</v>
      </c>
      <c r="F42">
        <f>FIND("@",SUBSTITUTE(tempDBFiles[[#This Row],[physical_name]],"\","@",(LEN(tempDBFiles[[#This Row],[physical_name]])-LEN(SUBSTITUTE(tempDBFiles[[#This Row],[physical_name]],"\","")))/LEN("\")))</f>
        <v>22</v>
      </c>
      <c r="G42" t="str">
        <f>LEFT(tempDBFiles[[#This Row],[physical_name]],tempDBFiles[[#This Row],[LastBackSlash]])</f>
        <v>D:\DBFiles\STAGE\Data\</v>
      </c>
      <c r="H42" t="str">
        <f>MID(tempDBFiles[[#This Row],[physical_name]], tempDBFiles[[#This Row],[LastBackSlash]]+1, LEN(tempDBFiles[[#This Row],[physical_name]]))</f>
        <v>MASTER20_desc</v>
      </c>
      <c r="I42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65575, N'sysft_MASTER20_desc', N'FULLTEXT', N'MASTER20_desc' union all</v>
      </c>
    </row>
    <row r="43" spans="1:9" x14ac:dyDescent="0.25">
      <c r="A43" t="s">
        <v>110</v>
      </c>
      <c r="B43">
        <v>65576</v>
      </c>
      <c r="C43" t="s">
        <v>194</v>
      </c>
      <c r="D43" t="s">
        <v>116</v>
      </c>
      <c r="E43" t="s">
        <v>195</v>
      </c>
      <c r="F43">
        <f>FIND("@",SUBSTITUTE(tempDBFiles[[#This Row],[physical_name]],"\","@",(LEN(tempDBFiles[[#This Row],[physical_name]])-LEN(SUBSTITUTE(tempDBFiles[[#This Row],[physical_name]],"\","")))/LEN("\")))</f>
        <v>22</v>
      </c>
      <c r="G43" t="str">
        <f>LEFT(tempDBFiles[[#This Row],[physical_name]],tempDBFiles[[#This Row],[LastBackSlash]])</f>
        <v>D:\DBFiles\STAGE\Data\</v>
      </c>
      <c r="H43" t="str">
        <f>MID(tempDBFiles[[#This Row],[physical_name]], tempDBFiles[[#This Row],[LastBackSlash]]+1, LEN(tempDBFiles[[#This Row],[physical_name]]))</f>
        <v>MASTER20_ABDATA_desc</v>
      </c>
      <c r="I43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65576, N'sysft_MASTER20_ABDATA_desc', N'FULLTEXT', N'MASTER20_ABDATA_desc' union all</v>
      </c>
    </row>
    <row r="44" spans="1:9" x14ac:dyDescent="0.25">
      <c r="A44" t="s">
        <v>110</v>
      </c>
      <c r="B44">
        <v>65577</v>
      </c>
      <c r="C44" t="s">
        <v>196</v>
      </c>
      <c r="D44" t="s">
        <v>116</v>
      </c>
      <c r="E44" t="s">
        <v>197</v>
      </c>
      <c r="F44">
        <f>FIND("@",SUBSTITUTE(tempDBFiles[[#This Row],[physical_name]],"\","@",(LEN(tempDBFiles[[#This Row],[physical_name]])-LEN(SUBSTITUTE(tempDBFiles[[#This Row],[physical_name]],"\","")))/LEN("\")))</f>
        <v>22</v>
      </c>
      <c r="G44" t="str">
        <f>LEFT(tempDBFiles[[#This Row],[physical_name]],tempDBFiles[[#This Row],[LastBackSlash]])</f>
        <v>D:\DBFiles\STAGE\Data\</v>
      </c>
      <c r="H44" t="str">
        <f>MID(tempDBFiles[[#This Row],[physical_name]], tempDBFiles[[#This Row],[LastBackSlash]]+1, LEN(tempDBFiles[[#This Row],[physical_name]]))</f>
        <v>MASTER21_desc</v>
      </c>
      <c r="I44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65577, N'sysft_MASTER21_desc', N'FULLTEXT', N'MASTER21_desc' union all</v>
      </c>
    </row>
    <row r="45" spans="1:9" x14ac:dyDescent="0.25">
      <c r="A45" t="s">
        <v>110</v>
      </c>
      <c r="B45">
        <v>65578</v>
      </c>
      <c r="C45" t="s">
        <v>198</v>
      </c>
      <c r="D45" t="s">
        <v>116</v>
      </c>
      <c r="E45" t="s">
        <v>199</v>
      </c>
      <c r="F45">
        <f>FIND("@",SUBSTITUTE(tempDBFiles[[#This Row],[physical_name]],"\","@",(LEN(tempDBFiles[[#This Row],[physical_name]])-LEN(SUBSTITUTE(tempDBFiles[[#This Row],[physical_name]],"\","")))/LEN("\")))</f>
        <v>22</v>
      </c>
      <c r="G45" t="str">
        <f>LEFT(tempDBFiles[[#This Row],[physical_name]],tempDBFiles[[#This Row],[LastBackSlash]])</f>
        <v>D:\DBFiles\STAGE\Data\</v>
      </c>
      <c r="H45" t="str">
        <f>MID(tempDBFiles[[#This Row],[physical_name]], tempDBFiles[[#This Row],[LastBackSlash]]+1, LEN(tempDBFiles[[#This Row],[physical_name]]))</f>
        <v>MASTER21_ABDATA_desc</v>
      </c>
      <c r="I45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65578, N'sysft_MASTER21_ABDATA_desc', N'FULLTEXT', N'MASTER21_ABDATA_desc' union all</v>
      </c>
    </row>
    <row r="46" spans="1:9" x14ac:dyDescent="0.25">
      <c r="A46" t="s">
        <v>110</v>
      </c>
      <c r="B46">
        <v>65579</v>
      </c>
      <c r="C46" t="s">
        <v>200</v>
      </c>
      <c r="D46" t="s">
        <v>116</v>
      </c>
      <c r="E46" t="s">
        <v>201</v>
      </c>
      <c r="F46">
        <f>FIND("@",SUBSTITUTE(tempDBFiles[[#This Row],[physical_name]],"\","@",(LEN(tempDBFiles[[#This Row],[physical_name]])-LEN(SUBSTITUTE(tempDBFiles[[#This Row],[physical_name]],"\","")))/LEN("\")))</f>
        <v>22</v>
      </c>
      <c r="G46" t="str">
        <f>LEFT(tempDBFiles[[#This Row],[physical_name]],tempDBFiles[[#This Row],[LastBackSlash]])</f>
        <v>D:\DBFiles\STAGE\Data\</v>
      </c>
      <c r="H46" t="str">
        <f>MID(tempDBFiles[[#This Row],[physical_name]], tempDBFiles[[#This Row],[LastBackSlash]]+1, LEN(tempDBFiles[[#This Row],[physical_name]]))</f>
        <v>MASTER22_desc</v>
      </c>
      <c r="I46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65579, N'sysft_MASTER22_desc', N'FULLTEXT', N'MASTER22_desc' union all</v>
      </c>
    </row>
    <row r="47" spans="1:9" x14ac:dyDescent="0.25">
      <c r="A47" t="s">
        <v>110</v>
      </c>
      <c r="B47">
        <v>65580</v>
      </c>
      <c r="C47" t="s">
        <v>202</v>
      </c>
      <c r="D47" t="s">
        <v>116</v>
      </c>
      <c r="E47" t="s">
        <v>203</v>
      </c>
      <c r="F47">
        <f>FIND("@",SUBSTITUTE(tempDBFiles[[#This Row],[physical_name]],"\","@",(LEN(tempDBFiles[[#This Row],[physical_name]])-LEN(SUBSTITUTE(tempDBFiles[[#This Row],[physical_name]],"\","")))/LEN("\")))</f>
        <v>22</v>
      </c>
      <c r="G47" t="str">
        <f>LEFT(tempDBFiles[[#This Row],[physical_name]],tempDBFiles[[#This Row],[LastBackSlash]])</f>
        <v>D:\DBFiles\STAGE\Data\</v>
      </c>
      <c r="H47" t="str">
        <f>MID(tempDBFiles[[#This Row],[physical_name]], tempDBFiles[[#This Row],[LastBackSlash]]+1, LEN(tempDBFiles[[#This Row],[physical_name]]))</f>
        <v>MASTER22_ABDATA_desc</v>
      </c>
      <c r="I47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65580, N'sysft_MASTER22_ABDATA_desc', N'FULLTEXT', N'MASTER22_ABDATA_desc' union all</v>
      </c>
    </row>
    <row r="48" spans="1:9" x14ac:dyDescent="0.25">
      <c r="A48" t="s">
        <v>110</v>
      </c>
      <c r="B48">
        <v>65581</v>
      </c>
      <c r="C48" t="s">
        <v>204</v>
      </c>
      <c r="D48" t="s">
        <v>116</v>
      </c>
      <c r="E48" t="s">
        <v>205</v>
      </c>
      <c r="F48">
        <f>FIND("@",SUBSTITUTE(tempDBFiles[[#This Row],[physical_name]],"\","@",(LEN(tempDBFiles[[#This Row],[physical_name]])-LEN(SUBSTITUTE(tempDBFiles[[#This Row],[physical_name]],"\","")))/LEN("\")))</f>
        <v>22</v>
      </c>
      <c r="G48" t="str">
        <f>LEFT(tempDBFiles[[#This Row],[physical_name]],tempDBFiles[[#This Row],[LastBackSlash]])</f>
        <v>D:\DBFiles\STAGE\Data\</v>
      </c>
      <c r="H48" t="str">
        <f>MID(tempDBFiles[[#This Row],[physical_name]], tempDBFiles[[#This Row],[LastBackSlash]]+1, LEN(tempDBFiles[[#This Row],[physical_name]]))</f>
        <v>MASTER23_desc</v>
      </c>
      <c r="I48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65581, N'sysft_MASTER23_desc', N'FULLTEXT', N'MASTER23_desc' union all</v>
      </c>
    </row>
    <row r="49" spans="1:9" x14ac:dyDescent="0.25">
      <c r="A49" t="s">
        <v>110</v>
      </c>
      <c r="B49">
        <v>65582</v>
      </c>
      <c r="C49" t="s">
        <v>206</v>
      </c>
      <c r="D49" t="s">
        <v>116</v>
      </c>
      <c r="E49" t="s">
        <v>207</v>
      </c>
      <c r="F49">
        <f>FIND("@",SUBSTITUTE(tempDBFiles[[#This Row],[physical_name]],"\","@",(LEN(tempDBFiles[[#This Row],[physical_name]])-LEN(SUBSTITUTE(tempDBFiles[[#This Row],[physical_name]],"\","")))/LEN("\")))</f>
        <v>22</v>
      </c>
      <c r="G49" t="str">
        <f>LEFT(tempDBFiles[[#This Row],[physical_name]],tempDBFiles[[#This Row],[LastBackSlash]])</f>
        <v>D:\DBFiles\STAGE\Data\</v>
      </c>
      <c r="H49" t="str">
        <f>MID(tempDBFiles[[#This Row],[physical_name]], tempDBFiles[[#This Row],[LastBackSlash]]+1, LEN(tempDBFiles[[#This Row],[physical_name]]))</f>
        <v>MASTER23_ABDATA_desc</v>
      </c>
      <c r="I49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65582, N'sysft_MASTER23_ABDATA_desc', N'FULLTEXT', N'MASTER23_ABDATA_desc' union all</v>
      </c>
    </row>
    <row r="50" spans="1:9" x14ac:dyDescent="0.25">
      <c r="A50" t="s">
        <v>110</v>
      </c>
      <c r="B50">
        <v>65583</v>
      </c>
      <c r="C50" t="s">
        <v>208</v>
      </c>
      <c r="D50" t="s">
        <v>116</v>
      </c>
      <c r="E50" t="s">
        <v>209</v>
      </c>
      <c r="F50">
        <f>FIND("@",SUBSTITUTE(tempDBFiles[[#This Row],[physical_name]],"\","@",(LEN(tempDBFiles[[#This Row],[physical_name]])-LEN(SUBSTITUTE(tempDBFiles[[#This Row],[physical_name]],"\","")))/LEN("\")))</f>
        <v>22</v>
      </c>
      <c r="G50" t="str">
        <f>LEFT(tempDBFiles[[#This Row],[physical_name]],tempDBFiles[[#This Row],[LastBackSlash]])</f>
        <v>D:\DBFiles\STAGE\Data\</v>
      </c>
      <c r="H50" t="str">
        <f>MID(tempDBFiles[[#This Row],[physical_name]], tempDBFiles[[#This Row],[LastBackSlash]]+1, LEN(tempDBFiles[[#This Row],[physical_name]]))</f>
        <v>MASTER24_desc</v>
      </c>
      <c r="I50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65583, N'sysft_MASTER24_desc', N'FULLTEXT', N'MASTER24_desc' union all</v>
      </c>
    </row>
    <row r="51" spans="1:9" x14ac:dyDescent="0.25">
      <c r="A51" t="s">
        <v>110</v>
      </c>
      <c r="B51">
        <v>65584</v>
      </c>
      <c r="C51" t="s">
        <v>210</v>
      </c>
      <c r="D51" t="s">
        <v>116</v>
      </c>
      <c r="E51" t="s">
        <v>211</v>
      </c>
      <c r="F51">
        <f>FIND("@",SUBSTITUTE(tempDBFiles[[#This Row],[physical_name]],"\","@",(LEN(tempDBFiles[[#This Row],[physical_name]])-LEN(SUBSTITUTE(tempDBFiles[[#This Row],[physical_name]],"\","")))/LEN("\")))</f>
        <v>22</v>
      </c>
      <c r="G51" t="str">
        <f>LEFT(tempDBFiles[[#This Row],[physical_name]],tempDBFiles[[#This Row],[LastBackSlash]])</f>
        <v>D:\DBFiles\STAGE\Data\</v>
      </c>
      <c r="H51" t="str">
        <f>MID(tempDBFiles[[#This Row],[physical_name]], tempDBFiles[[#This Row],[LastBackSlash]]+1, LEN(tempDBFiles[[#This Row],[physical_name]]))</f>
        <v>MASTER24_ABDATA_desc</v>
      </c>
      <c r="I51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65584, N'sysft_MASTER24_ABDATA_desc', N'FULLTEXT', N'MASTER24_ABDATA_desc' union all</v>
      </c>
    </row>
    <row r="52" spans="1:9" x14ac:dyDescent="0.25">
      <c r="A52" t="s">
        <v>110</v>
      </c>
      <c r="B52">
        <v>65585</v>
      </c>
      <c r="C52" t="s">
        <v>212</v>
      </c>
      <c r="D52" t="s">
        <v>116</v>
      </c>
      <c r="E52" t="s">
        <v>213</v>
      </c>
      <c r="F52">
        <f>FIND("@",SUBSTITUTE(tempDBFiles[[#This Row],[physical_name]],"\","@",(LEN(tempDBFiles[[#This Row],[physical_name]])-LEN(SUBSTITUTE(tempDBFiles[[#This Row],[physical_name]],"\","")))/LEN("\")))</f>
        <v>22</v>
      </c>
      <c r="G52" t="str">
        <f>LEFT(tempDBFiles[[#This Row],[physical_name]],tempDBFiles[[#This Row],[LastBackSlash]])</f>
        <v>D:\DBFiles\STAGE\Data\</v>
      </c>
      <c r="H52" t="str">
        <f>MID(tempDBFiles[[#This Row],[physical_name]], tempDBFiles[[#This Row],[LastBackSlash]]+1, LEN(tempDBFiles[[#This Row],[physical_name]]))</f>
        <v>MASTER25_desc</v>
      </c>
      <c r="I52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65585, N'sysft_MASTER25_desc', N'FULLTEXT', N'MASTER25_desc' union all</v>
      </c>
    </row>
    <row r="53" spans="1:9" x14ac:dyDescent="0.25">
      <c r="A53" t="s">
        <v>110</v>
      </c>
      <c r="B53">
        <v>65586</v>
      </c>
      <c r="C53" t="s">
        <v>214</v>
      </c>
      <c r="D53" t="s">
        <v>116</v>
      </c>
      <c r="E53" t="s">
        <v>215</v>
      </c>
      <c r="F53">
        <f>FIND("@",SUBSTITUTE(tempDBFiles[[#This Row],[physical_name]],"\","@",(LEN(tempDBFiles[[#This Row],[physical_name]])-LEN(SUBSTITUTE(tempDBFiles[[#This Row],[physical_name]],"\","")))/LEN("\")))</f>
        <v>22</v>
      </c>
      <c r="G53" t="str">
        <f>LEFT(tempDBFiles[[#This Row],[physical_name]],tempDBFiles[[#This Row],[LastBackSlash]])</f>
        <v>D:\DBFiles\STAGE\Data\</v>
      </c>
      <c r="H53" t="str">
        <f>MID(tempDBFiles[[#This Row],[physical_name]], tempDBFiles[[#This Row],[LastBackSlash]]+1, LEN(tempDBFiles[[#This Row],[physical_name]]))</f>
        <v>MASTER25_ABDATA_desc</v>
      </c>
      <c r="I53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65586, N'sysft_MASTER25_ABDATA_desc', N'FULLTEXT', N'MASTER25_ABDATA_desc' union all</v>
      </c>
    </row>
    <row r="54" spans="1:9" x14ac:dyDescent="0.25">
      <c r="A54" t="s">
        <v>110</v>
      </c>
      <c r="B54">
        <v>65587</v>
      </c>
      <c r="C54" t="s">
        <v>216</v>
      </c>
      <c r="D54" t="s">
        <v>116</v>
      </c>
      <c r="E54" t="s">
        <v>217</v>
      </c>
      <c r="F54">
        <f>FIND("@",SUBSTITUTE(tempDBFiles[[#This Row],[physical_name]],"\","@",(LEN(tempDBFiles[[#This Row],[physical_name]])-LEN(SUBSTITUTE(tempDBFiles[[#This Row],[physical_name]],"\","")))/LEN("\")))</f>
        <v>22</v>
      </c>
      <c r="G54" t="str">
        <f>LEFT(tempDBFiles[[#This Row],[physical_name]],tempDBFiles[[#This Row],[LastBackSlash]])</f>
        <v>D:\DBFiles\STAGE\Data\</v>
      </c>
      <c r="H54" t="str">
        <f>MID(tempDBFiles[[#This Row],[physical_name]], tempDBFiles[[#This Row],[LastBackSlash]]+1, LEN(tempDBFiles[[#This Row],[physical_name]]))</f>
        <v>MASTER26_desc</v>
      </c>
      <c r="I54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65587, N'sysft_MASTER26_desc', N'FULLTEXT', N'MASTER26_desc' union all</v>
      </c>
    </row>
    <row r="55" spans="1:9" x14ac:dyDescent="0.25">
      <c r="A55" t="s">
        <v>110</v>
      </c>
      <c r="B55">
        <v>65588</v>
      </c>
      <c r="C55" t="s">
        <v>218</v>
      </c>
      <c r="D55" t="s">
        <v>116</v>
      </c>
      <c r="E55" t="s">
        <v>219</v>
      </c>
      <c r="F55">
        <f>FIND("@",SUBSTITUTE(tempDBFiles[[#This Row],[physical_name]],"\","@",(LEN(tempDBFiles[[#This Row],[physical_name]])-LEN(SUBSTITUTE(tempDBFiles[[#This Row],[physical_name]],"\","")))/LEN("\")))</f>
        <v>22</v>
      </c>
      <c r="G55" t="str">
        <f>LEFT(tempDBFiles[[#This Row],[physical_name]],tempDBFiles[[#This Row],[LastBackSlash]])</f>
        <v>D:\DBFiles\STAGE\Data\</v>
      </c>
      <c r="H55" t="str">
        <f>MID(tempDBFiles[[#This Row],[physical_name]], tempDBFiles[[#This Row],[LastBackSlash]]+1, LEN(tempDBFiles[[#This Row],[physical_name]]))</f>
        <v>MASTER26_ABDATA_desc</v>
      </c>
      <c r="I55" t="str">
        <f>CONCATENATE("select N'", tempDBFiles[[#This Row],[database_name]], "', ", tempDBFiles[[#This Row],[file_id]], ", N'", tempDBFiles[[#This Row],[logical_name]], "'", ", N'", tempDBFiles[[#This Row],[type_desc]], "', N'", tempDBFiles[[#This Row],[FileName]], "'", IF(ROW()=COUNTA(tempDBFiles[database_name])+1, ";", " union all"))</f>
        <v>select N'Footprints', 65588, N'sysft_MASTER26_ABDATA_desc', N'FULLTEXT', N'MASTER26_ABDATA_desc';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(default)</vt:lpstr>
      <vt:lpstr>NRG</vt:lpstr>
      <vt:lpstr>DOCS</vt:lpstr>
      <vt:lpstr>temp</vt:lpstr>
      <vt:lpstr>database files</vt:lpstr>
    </vt:vector>
  </TitlesOfParts>
  <Company>PBRC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LeBlanc</dc:creator>
  <cp:lastModifiedBy>Michael Vedros</cp:lastModifiedBy>
  <dcterms:created xsi:type="dcterms:W3CDTF">2015-07-10T19:15:13Z</dcterms:created>
  <dcterms:modified xsi:type="dcterms:W3CDTF">2016-04-06T19:34:22Z</dcterms:modified>
</cp:coreProperties>
</file>