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alat\Desktop\"/>
    </mc:Choice>
  </mc:AlternateContent>
  <bookViews>
    <workbookView xWindow="-105" yWindow="-105" windowWidth="23250" windowHeight="12570"/>
  </bookViews>
  <sheets>
    <sheet name="model 정리" sheetId="4" r:id="rId1"/>
    <sheet name="Sheet1" sheetId="1" r:id="rId2"/>
    <sheet name="nsml" sheetId="2" r:id="rId3"/>
    <sheet name="ensemble" sheetId="3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15" i="4" l="1"/>
  <c r="AG21" i="4"/>
  <c r="AE16" i="4"/>
  <c r="AD15" i="4"/>
  <c r="AC15" i="4"/>
  <c r="AB15" i="4"/>
  <c r="J17" i="4"/>
  <c r="I17" i="4"/>
  <c r="AE10" i="4"/>
  <c r="AE11" i="4"/>
  <c r="AD11" i="4"/>
  <c r="AF12" i="4"/>
  <c r="AD10" i="4"/>
  <c r="AC10" i="4"/>
  <c r="AC11" i="4"/>
  <c r="H28" i="4"/>
  <c r="I28" i="4"/>
  <c r="G28" i="4"/>
  <c r="AG5" i="4"/>
  <c r="AG12" i="4" s="1"/>
  <c r="AG20" i="4"/>
  <c r="AD13" i="4"/>
  <c r="AC13" i="4"/>
  <c r="AE13" i="4" s="1"/>
  <c r="AF13" i="4" s="1"/>
  <c r="V15" i="4"/>
  <c r="V13" i="4"/>
  <c r="V8" i="4"/>
  <c r="V4" i="4"/>
  <c r="AD8" i="4"/>
  <c r="AB8" i="4"/>
  <c r="AC8" i="4" s="1"/>
  <c r="AE8" i="4" s="1"/>
  <c r="AD4" i="4"/>
  <c r="AB4" i="4"/>
  <c r="AC4" i="4" s="1"/>
  <c r="AE4" i="4" s="1"/>
  <c r="J8" i="3"/>
  <c r="J21" i="3"/>
  <c r="G5" i="3"/>
  <c r="H5" i="3"/>
  <c r="I5" i="3"/>
  <c r="F5" i="3"/>
  <c r="J2" i="3"/>
  <c r="I2" i="3"/>
  <c r="J13" i="3"/>
  <c r="J16" i="3"/>
  <c r="I16" i="3"/>
  <c r="G16" i="3"/>
  <c r="H16" i="3"/>
  <c r="F16" i="3"/>
  <c r="G2" i="3"/>
  <c r="H2" i="3"/>
  <c r="F2" i="3"/>
  <c r="G13" i="3"/>
  <c r="H13" i="3"/>
  <c r="I13" i="3"/>
  <c r="F13" i="3"/>
  <c r="J14" i="3"/>
  <c r="AG13" i="4" l="1"/>
  <c r="AG15" i="4"/>
  <c r="M3" i="1"/>
  <c r="L3" i="1"/>
  <c r="K3" i="1"/>
  <c r="R9" i="1" l="1"/>
  <c r="R1" i="1"/>
  <c r="Q9" i="1"/>
  <c r="Q1" i="1"/>
  <c r="K35" i="1" l="1"/>
  <c r="L35" i="1" s="1"/>
  <c r="M35" i="1" s="1"/>
  <c r="K34" i="1"/>
  <c r="L34" i="1" s="1"/>
  <c r="M34" i="1" s="1"/>
  <c r="K19" i="1" l="1"/>
  <c r="L19" i="1" s="1"/>
  <c r="M19" i="1" s="1"/>
  <c r="K10" i="1"/>
  <c r="L10" i="1" s="1"/>
  <c r="M10" i="1" s="1"/>
  <c r="K9" i="1" l="1"/>
  <c r="L9" i="1"/>
  <c r="M9" i="1" s="1"/>
  <c r="K8" i="1"/>
  <c r="L8" i="1" s="1"/>
  <c r="M8" i="1" s="1"/>
  <c r="K6" i="1"/>
  <c r="L6" i="1" s="1"/>
  <c r="M6" i="1" s="1"/>
</calcChain>
</file>

<file path=xl/comments1.xml><?xml version="1.0" encoding="utf-8"?>
<comments xmlns="http://schemas.openxmlformats.org/spreadsheetml/2006/main">
  <authors>
    <author>tc={95559E91-EA6E-4C09-B3C3-009A4A5E1CB1}</author>
    <author>tc={EE3BFB33-C802-4A67-A5A5-B929096ECA31}</author>
    <author>tc={30E20788-FC25-4ECD-97E0-7F5D044C2F11}</author>
    <author>tc={260C8F50-5368-48DE-8CBE-A711FCA79587}</author>
    <author>tc={5E1F2D02-CA04-4E82-AD73-E0A1F794B876}</author>
    <author>tc={2E6E5245-76F5-4442-AF93-6112ACEF11A6}</author>
  </authors>
  <commentList>
    <comment ref="P6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0.380-</t>
        </r>
      </text>
    </comment>
    <comment ref="Q6" authorId="1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0.394</t>
        </r>
      </text>
    </comment>
    <comment ref="R6" authorId="2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0.399</t>
        </r>
      </text>
    </comment>
    <comment ref="S6" authorId="3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0.401</t>
        </r>
      </text>
    </comment>
    <comment ref="O12" authorId="4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0.400</t>
        </r>
      </text>
    </comment>
    <comment ref="Q12" authorId="5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0.4029</t>
        </r>
      </text>
    </comment>
    <comment ref="V23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0.380-</t>
        </r>
      </text>
    </comment>
    <comment ref="W23" authorId="1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0.394</t>
        </r>
      </text>
    </comment>
    <comment ref="X23" authorId="2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0.399</t>
        </r>
      </text>
    </comment>
    <comment ref="Y23" authorId="3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0.401</t>
        </r>
      </text>
    </comment>
    <comment ref="Z23" authorId="4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0.400</t>
        </r>
      </text>
    </comment>
    <comment ref="AA23" authorId="5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0.4029</t>
        </r>
      </text>
    </comment>
  </commentList>
</comments>
</file>

<file path=xl/sharedStrings.xml><?xml version="1.0" encoding="utf-8"?>
<sst xmlns="http://schemas.openxmlformats.org/spreadsheetml/2006/main" count="303" uniqueCount="221">
  <si>
    <t>name</t>
    <phoneticPr fontId="1" type="noConversion"/>
  </si>
  <si>
    <t>create</t>
    <phoneticPr fontId="1" type="noConversion"/>
  </si>
  <si>
    <t>team_62/airush1/</t>
    <phoneticPr fontId="1" type="noConversion"/>
  </si>
  <si>
    <t>model</t>
    <phoneticPr fontId="1" type="noConversion"/>
  </si>
  <si>
    <t>efficientNet_b0</t>
    <phoneticPr fontId="1" type="noConversion"/>
  </si>
  <si>
    <t>base_line</t>
    <phoneticPr fontId="1" type="noConversion"/>
  </si>
  <si>
    <t>data aug</t>
    <phoneticPr fontId="1" type="noConversion"/>
  </si>
  <si>
    <t>horizon,vertical_f,rotate,normalize</t>
    <phoneticPr fontId="1" type="noConversion"/>
  </si>
  <si>
    <t>param(M)</t>
    <phoneticPr fontId="1" type="noConversion"/>
  </si>
  <si>
    <t>init_lr</t>
    <phoneticPr fontId="1" type="noConversion"/>
  </si>
  <si>
    <t>scheduler</t>
    <phoneticPr fontId="1" type="noConversion"/>
  </si>
  <si>
    <t>x</t>
    <phoneticPr fontId="1" type="noConversion"/>
  </si>
  <si>
    <t>Steplr(5,0.5)</t>
    <phoneticPr fontId="1" type="noConversion"/>
  </si>
  <si>
    <t>epoch</t>
    <phoneticPr fontId="1" type="noConversion"/>
  </si>
  <si>
    <t>epoch/acc</t>
    <phoneticPr fontId="1" type="noConversion"/>
  </si>
  <si>
    <t>time/epoch</t>
    <phoneticPr fontId="1" type="noConversion"/>
  </si>
  <si>
    <t>(min)</t>
    <phoneticPr fontId="1" type="noConversion"/>
  </si>
  <si>
    <t>(hr)</t>
    <phoneticPr fontId="1" type="noConversion"/>
  </si>
  <si>
    <t>total_time</t>
    <phoneticPr fontId="1" type="noConversion"/>
  </si>
  <si>
    <t>end_time</t>
    <phoneticPr fontId="1" type="noConversion"/>
  </si>
  <si>
    <t>batch_s</t>
    <phoneticPr fontId="1" type="noConversion"/>
  </si>
  <si>
    <t>input_s</t>
    <phoneticPr fontId="1" type="noConversion"/>
  </si>
  <si>
    <t>ROPlateau(1,-default(=0.1))</t>
    <phoneticPr fontId="1" type="noConversion"/>
  </si>
  <si>
    <t>data 특성 분석하기</t>
    <phoneticPr fontId="1" type="noConversion"/>
  </si>
  <si>
    <t>input 몇 개 찍어보기</t>
    <phoneticPr fontId="1" type="noConversion"/>
  </si>
  <si>
    <t xml:space="preserve"> </t>
    <phoneticPr fontId="1" type="noConversion"/>
  </si>
  <si>
    <t xml:space="preserve">모델 </t>
    <phoneticPr fontId="1" type="noConversion"/>
  </si>
  <si>
    <t>nsml model ls team_62/airush1/-</t>
    <phoneticPr fontId="1" type="noConversion"/>
  </si>
  <si>
    <t>nsml model rm team_62/airush1/-</t>
    <phoneticPr fontId="1" type="noConversion"/>
  </si>
  <si>
    <t>step 기준</t>
    <phoneticPr fontId="1" type="noConversion"/>
  </si>
  <si>
    <t>efficientNet_b0</t>
    <phoneticPr fontId="1" type="noConversion"/>
  </si>
  <si>
    <t>input size 특성살펴보기</t>
    <phoneticPr fontId="1" type="noConversion"/>
  </si>
  <si>
    <t>train accuracy</t>
    <phoneticPr fontId="1" type="noConversion"/>
  </si>
  <si>
    <t>Steplr(4,0.5)</t>
    <phoneticPr fontId="1" type="noConversion"/>
  </si>
  <si>
    <t>5000 credit last</t>
    <phoneticPr fontId="1" type="noConversion"/>
  </si>
  <si>
    <t>한 11시에 확인</t>
    <phoneticPr fontId="1" type="noConversion"/>
  </si>
  <si>
    <t>test accuracy</t>
    <phoneticPr fontId="1" type="noConversion"/>
  </si>
  <si>
    <t>여기서부터 다시 학습</t>
    <phoneticPr fontId="1" type="noConversion"/>
  </si>
  <si>
    <t>3부터 다시 학습시켜야하나?</t>
    <phoneticPr fontId="1" type="noConversion"/>
  </si>
  <si>
    <t>init_lr</t>
    <phoneticPr fontId="1" type="noConversion"/>
  </si>
  <si>
    <t>epoch</t>
    <phoneticPr fontId="1" type="noConversion"/>
  </si>
  <si>
    <t>validation set 구성</t>
    <phoneticPr fontId="1" type="noConversion"/>
  </si>
  <si>
    <t>epoch</t>
    <phoneticPr fontId="1" type="noConversion"/>
  </si>
  <si>
    <t>dropout</t>
    <phoneticPr fontId="1" type="noConversion"/>
  </si>
  <si>
    <t>validation</t>
    <phoneticPr fontId="1" type="noConversion"/>
  </si>
  <si>
    <t>batch_s</t>
    <phoneticPr fontId="1" type="noConversion"/>
  </si>
  <si>
    <t>start_time</t>
    <phoneticPr fontId="1" type="noConversion"/>
  </si>
  <si>
    <t>end_time</t>
    <phoneticPr fontId="1" type="noConversion"/>
  </si>
  <si>
    <t>오후 7시에 2차 확인</t>
    <phoneticPr fontId="1" type="noConversion"/>
  </si>
  <si>
    <t>둘 중에 best 로 validation accuracy도 같이 감소 되는 걸로 일단 추가하고</t>
    <phoneticPr fontId="1" type="noConversion"/>
  </si>
  <si>
    <t>둘 중에 덜 줄어드는 걸로 drop out ratio 고정, 만약에 높은게 더 좋은 성능이라면 높은 drop out ratio로 실험해보기</t>
    <phoneticPr fontId="1" type="noConversion"/>
  </si>
  <si>
    <t>그래도 둘 중 베스트를 고를 수는 있겠다</t>
    <phoneticPr fontId="1" type="noConversion"/>
  </si>
  <si>
    <t>efficientNet_5에 작성</t>
    <phoneticPr fontId="1" type="noConversion"/>
  </si>
  <si>
    <t>session</t>
    <phoneticPr fontId="1" type="noConversion"/>
  </si>
  <si>
    <t>98/4 epoch</t>
    <phoneticPr fontId="1" type="noConversion"/>
  </si>
  <si>
    <t>69 / 7 epoch?</t>
    <phoneticPr fontId="1" type="noConversion"/>
  </si>
  <si>
    <t>40 / 17 epoch</t>
    <phoneticPr fontId="1" type="noConversion"/>
  </si>
  <si>
    <t>5 epoch 동안 0.006 증가</t>
    <phoneticPr fontId="1" type="noConversion"/>
  </si>
  <si>
    <t>1 epoch에 0.0018</t>
    <phoneticPr fontId="1" type="noConversion"/>
  </si>
  <si>
    <t>증가폭 18배 차이</t>
    <phoneticPr fontId="1" type="noConversion"/>
  </si>
  <si>
    <t>optimizer change</t>
    <phoneticPr fontId="1" type="noConversion"/>
  </si>
  <si>
    <t>rmsprop</t>
    <phoneticPr fontId="1" type="noConversion"/>
  </si>
  <si>
    <t>98/3 epoch</t>
    <phoneticPr fontId="1" type="noConversion"/>
  </si>
  <si>
    <t>start_line</t>
    <phoneticPr fontId="1" type="noConversion"/>
  </si>
  <si>
    <t>0.405_exp</t>
    <phoneticPr fontId="1" type="noConversion"/>
  </si>
  <si>
    <t>x</t>
    <phoneticPr fontId="1" type="noConversion"/>
  </si>
  <si>
    <t>adam</t>
    <phoneticPr fontId="1" type="noConversion"/>
  </si>
  <si>
    <t>valid acc</t>
    <phoneticPr fontId="1" type="noConversion"/>
  </si>
  <si>
    <t>0.005 오름</t>
    <phoneticPr fontId="1" type="noConversion"/>
  </si>
  <si>
    <t>test acc</t>
    <phoneticPr fontId="1" type="noConversion"/>
  </si>
  <si>
    <t>마지막 epoch 늘려보기로 마무리</t>
    <phoneticPr fontId="1" type="noConversion"/>
  </si>
  <si>
    <t>+ 대영님의 조언</t>
    <phoneticPr fontId="1" type="noConversion"/>
  </si>
  <si>
    <t>valid acc</t>
    <phoneticPr fontId="1" type="noConversion"/>
  </si>
  <si>
    <t>train</t>
    <phoneticPr fontId="1" type="noConversion"/>
  </si>
  <si>
    <t>train</t>
    <phoneticPr fontId="1" type="noConversion"/>
  </si>
  <si>
    <t>test acc</t>
    <phoneticPr fontId="1" type="noConversion"/>
  </si>
  <si>
    <t>drop out 바꿔서도 해보기</t>
    <phoneticPr fontId="1" type="noConversion"/>
  </si>
  <si>
    <t>create</t>
    <phoneticPr fontId="1" type="noConversion"/>
  </si>
  <si>
    <t>name</t>
    <phoneticPr fontId="1" type="noConversion"/>
  </si>
  <si>
    <t>model</t>
    <phoneticPr fontId="1" type="noConversion"/>
  </si>
  <si>
    <t>input_s</t>
    <phoneticPr fontId="1" type="noConversion"/>
  </si>
  <si>
    <t>batch_s</t>
    <phoneticPr fontId="1" type="noConversion"/>
  </si>
  <si>
    <t>dropout</t>
    <phoneticPr fontId="1" type="noConversion"/>
  </si>
  <si>
    <t>init_lr</t>
    <phoneticPr fontId="1" type="noConversion"/>
  </si>
  <si>
    <t>scheduler</t>
    <phoneticPr fontId="1" type="noConversion"/>
  </si>
  <si>
    <t>Steplr(8,0.2)</t>
    <phoneticPr fontId="1" type="noConversion"/>
  </si>
  <si>
    <t>epoch</t>
    <phoneticPr fontId="1" type="noConversion"/>
  </si>
  <si>
    <t xml:space="preserve"> 가진 모델로 전략짜기</t>
    <phoneticPr fontId="1" type="noConversion"/>
  </si>
  <si>
    <t>0.465~0.47</t>
    <phoneticPr fontId="1" type="noConversion"/>
  </si>
  <si>
    <t>너무 느려서 포기</t>
    <phoneticPr fontId="1" type="noConversion"/>
  </si>
  <si>
    <t xml:space="preserve">오전 11시 </t>
    <phoneticPr fontId="1" type="noConversion"/>
  </si>
  <si>
    <t xml:space="preserve">12시간 </t>
    <phoneticPr fontId="1" type="noConversion"/>
  </si>
  <si>
    <t>Steplr(7,0.4)</t>
    <phoneticPr fontId="1" type="noConversion"/>
  </si>
  <si>
    <t>lr</t>
    <phoneticPr fontId="1" type="noConversion"/>
  </si>
  <si>
    <t>[['team_62/airush1/415', '03'],['team_62/airush1/415','13'],['team_62/airush1/415','23'],['team_62/airush1/415','33']]</t>
    <phoneticPr fontId="1" type="noConversion"/>
  </si>
  <si>
    <t>+</t>
    <phoneticPr fontId="1" type="noConversion"/>
  </si>
  <si>
    <t>EfficientNet</t>
    <phoneticPr fontId="1" type="noConversion"/>
  </si>
  <si>
    <t>Resnext50</t>
    <phoneticPr fontId="1" type="noConversion"/>
  </si>
  <si>
    <t>team_62/airush1/98, 04</t>
    <phoneticPr fontId="1" type="noConversion"/>
  </si>
  <si>
    <t>[['team_62/airush1/320', '02'],['team_62/airush1/320','12'],['team_62/airush1/320','22'],['team_62/airush1/320','32']]</t>
    <phoneticPr fontId="1" type="noConversion"/>
  </si>
  <si>
    <t>tta_Test</t>
    <phoneticPr fontId="1" type="noConversion"/>
  </si>
  <si>
    <t>tta_test</t>
    <phoneticPr fontId="1" type="noConversion"/>
  </si>
  <si>
    <t>no_tta</t>
    <phoneticPr fontId="1" type="noConversion"/>
  </si>
  <si>
    <t>tta</t>
    <phoneticPr fontId="1" type="noConversion"/>
  </si>
  <si>
    <t>acc</t>
    <phoneticPr fontId="1" type="noConversion"/>
  </si>
  <si>
    <t>acc</t>
    <phoneticPr fontId="1" type="noConversion"/>
  </si>
  <si>
    <t>center crop은 빼는 방향으로 가자</t>
    <phoneticPr fontId="1" type="noConversion"/>
  </si>
  <si>
    <t>color jitter 도</t>
    <phoneticPr fontId="1" type="noConversion"/>
  </si>
  <si>
    <t>rotation 만 추가해보자</t>
    <phoneticPr fontId="1" type="noConversion"/>
  </si>
  <si>
    <t>efficientNet</t>
    <phoneticPr fontId="1" type="noConversion"/>
  </si>
  <si>
    <t>aug</t>
    <phoneticPr fontId="1" type="noConversion"/>
  </si>
  <si>
    <t>03</t>
    <phoneticPr fontId="1" type="noConversion"/>
  </si>
  <si>
    <t>13</t>
    <phoneticPr fontId="1" type="noConversion"/>
  </si>
  <si>
    <t>cp</t>
    <phoneticPr fontId="1" type="noConversion"/>
  </si>
  <si>
    <t>23</t>
    <phoneticPr fontId="1" type="noConversion"/>
  </si>
  <si>
    <t>33</t>
    <phoneticPr fontId="1" type="noConversion"/>
  </si>
  <si>
    <t>02</t>
    <phoneticPr fontId="1" type="noConversion"/>
  </si>
  <si>
    <t>12</t>
    <phoneticPr fontId="1" type="noConversion"/>
  </si>
  <si>
    <t>22</t>
    <phoneticPr fontId="1" type="noConversion"/>
  </si>
  <si>
    <t>32</t>
    <phoneticPr fontId="1" type="noConversion"/>
  </si>
  <si>
    <t>resize, roatate, norm</t>
    <phoneticPr fontId="1" type="noConversion"/>
  </si>
  <si>
    <t>resize, roatate, norm, hori</t>
    <phoneticPr fontId="1" type="noConversion"/>
  </si>
  <si>
    <t>resize, roatate, norm, jitter</t>
    <phoneticPr fontId="1" type="noConversion"/>
  </si>
  <si>
    <t>resize, roatate, norm, crop</t>
    <phoneticPr fontId="1" type="noConversion"/>
  </si>
  <si>
    <t>resize, roatate, norm, jitter</t>
    <phoneticPr fontId="1" type="noConversion"/>
  </si>
  <si>
    <t>resize, roatate, norm, crop</t>
    <phoneticPr fontId="1" type="noConversion"/>
  </si>
  <si>
    <t>resize,norm</t>
    <phoneticPr fontId="1" type="noConversion"/>
  </si>
  <si>
    <t>resize,rotate,norm,hori,verti,crop,jitter</t>
    <phoneticPr fontId="1" type="noConversion"/>
  </si>
  <si>
    <t>17</t>
    <phoneticPr fontId="1" type="noConversion"/>
  </si>
  <si>
    <t>#PARA</t>
    <phoneticPr fontId="1" type="noConversion"/>
  </si>
  <si>
    <t>4.5M</t>
    <phoneticPr fontId="1" type="noConversion"/>
  </si>
  <si>
    <t>25M</t>
    <phoneticPr fontId="1" type="noConversion"/>
  </si>
  <si>
    <t>valid acc</t>
    <phoneticPr fontId="1" type="noConversion"/>
  </si>
  <si>
    <t>test_acc</t>
    <phoneticPr fontId="1" type="noConversion"/>
  </si>
  <si>
    <t>Test</t>
    <phoneticPr fontId="1" type="noConversion"/>
  </si>
  <si>
    <t>en_4_fold</t>
    <phoneticPr fontId="1" type="noConversion"/>
  </si>
  <si>
    <t>en_4_fold</t>
    <phoneticPr fontId="1" type="noConversion"/>
  </si>
  <si>
    <t>train_acc</t>
    <phoneticPr fontId="1" type="noConversion"/>
  </si>
  <si>
    <t>resize, roatate, norm, ver, hori</t>
    <phoneticPr fontId="1" type="noConversion"/>
  </si>
  <si>
    <t>oct net</t>
    <phoneticPr fontId="1" type="noConversion"/>
  </si>
  <si>
    <t>ENSEMBLE</t>
    <phoneticPr fontId="1" type="noConversion"/>
  </si>
  <si>
    <t>SKNET</t>
    <phoneticPr fontId="1" type="noConversion"/>
  </si>
  <si>
    <t>25M</t>
    <phoneticPr fontId="1" type="noConversion"/>
  </si>
  <si>
    <t>4.5M</t>
    <phoneticPr fontId="1" type="noConversion"/>
  </si>
  <si>
    <t>2.6M</t>
    <phoneticPr fontId="1" type="noConversion"/>
  </si>
  <si>
    <t>resize, rotate</t>
    <phoneticPr fontId="1" type="noConversion"/>
  </si>
  <si>
    <t>0.9 기준</t>
    <phoneticPr fontId="1" type="noConversion"/>
  </si>
  <si>
    <t>infer time</t>
    <phoneticPr fontId="1" type="noConversion"/>
  </si>
  <si>
    <t>resize,norm,rotation</t>
    <phoneticPr fontId="1" type="noConversion"/>
  </si>
  <si>
    <t>model 1</t>
    <phoneticPr fontId="1" type="noConversion"/>
  </si>
  <si>
    <t>train acc</t>
    <phoneticPr fontId="1" type="noConversion"/>
  </si>
  <si>
    <t>test acc</t>
    <phoneticPr fontId="1" type="noConversion"/>
  </si>
  <si>
    <t>model 2</t>
    <phoneticPr fontId="1" type="noConversion"/>
  </si>
  <si>
    <t>train acc</t>
    <phoneticPr fontId="1" type="noConversion"/>
  </si>
  <si>
    <t>valid acc</t>
    <phoneticPr fontId="1" type="noConversion"/>
  </si>
  <si>
    <t>test acc</t>
    <phoneticPr fontId="1" type="noConversion"/>
  </si>
  <si>
    <t xml:space="preserve">valid acc </t>
    <phoneticPr fontId="1" type="noConversion"/>
  </si>
  <si>
    <t>efficient</t>
    <phoneticPr fontId="1" type="noConversion"/>
  </si>
  <si>
    <t>efficient</t>
    <phoneticPr fontId="1" type="noConversion"/>
  </si>
  <si>
    <t>efficient_en</t>
    <phoneticPr fontId="1" type="noConversion"/>
  </si>
  <si>
    <t>model 3</t>
    <phoneticPr fontId="1" type="noConversion"/>
  </si>
  <si>
    <t>resnext50</t>
    <phoneticPr fontId="1" type="noConversion"/>
  </si>
  <si>
    <t>train acc</t>
    <phoneticPr fontId="1" type="noConversion"/>
  </si>
  <si>
    <t>valid_4개 평균</t>
    <phoneticPr fontId="1" type="noConversion"/>
  </si>
  <si>
    <t>model4</t>
    <phoneticPr fontId="1" type="noConversion"/>
  </si>
  <si>
    <t xml:space="preserve">val acc </t>
    <phoneticPr fontId="1" type="noConversion"/>
  </si>
  <si>
    <t>total_val</t>
    <phoneticPr fontId="1" type="noConversion"/>
  </si>
  <si>
    <t xml:space="preserve">2cpu </t>
    <phoneticPr fontId="1" type="noConversion"/>
  </si>
  <si>
    <t>min</t>
    <phoneticPr fontId="1" type="noConversion"/>
  </si>
  <si>
    <t>4cpu</t>
    <phoneticPr fontId="1" type="noConversion"/>
  </si>
  <si>
    <t>min</t>
    <phoneticPr fontId="1" type="noConversion"/>
  </si>
  <si>
    <t>not_yet</t>
    <phoneticPr fontId="1" type="noConversion"/>
  </si>
  <si>
    <t>test acc_ensemble</t>
    <phoneticPr fontId="1" type="noConversion"/>
  </si>
  <si>
    <t>18</t>
    <phoneticPr fontId="1" type="noConversion"/>
  </si>
  <si>
    <t>test model_3 only</t>
    <phoneticPr fontId="1" type="noConversion"/>
  </si>
  <si>
    <t>do it this</t>
    <phoneticPr fontId="1" type="noConversion"/>
  </si>
  <si>
    <t>if score bad:</t>
    <phoneticPr fontId="1" type="noConversion"/>
  </si>
  <si>
    <t>else:</t>
    <phoneticPr fontId="1" type="noConversion"/>
  </si>
  <si>
    <t xml:space="preserve">en : 1 </t>
    <phoneticPr fontId="1" type="noConversion"/>
  </si>
  <si>
    <t>rn : 0.7</t>
    <phoneticPr fontId="1" type="noConversion"/>
  </si>
  <si>
    <t xml:space="preserve">maybe arent' be able to </t>
    <phoneticPr fontId="1" type="noConversion"/>
  </si>
  <si>
    <t>en0 : 1</t>
    <phoneticPr fontId="1" type="noConversion"/>
  </si>
  <si>
    <t>rn : 1</t>
    <phoneticPr fontId="1" type="noConversion"/>
  </si>
  <si>
    <t>on : 1</t>
    <phoneticPr fontId="1" type="noConversion"/>
  </si>
  <si>
    <t>transforms rotation 제거</t>
    <phoneticPr fontId="1" type="noConversion"/>
  </si>
  <si>
    <t>en0</t>
    <phoneticPr fontId="1" type="noConversion"/>
  </si>
  <si>
    <t>en1</t>
    <phoneticPr fontId="1" type="noConversion"/>
  </si>
  <si>
    <t>en : 1</t>
    <phoneticPr fontId="1" type="noConversion"/>
  </si>
  <si>
    <t>resnext50</t>
    <phoneticPr fontId="1" type="noConversion"/>
  </si>
  <si>
    <t>32 + 10</t>
    <phoneticPr fontId="1" type="noConversion"/>
  </si>
  <si>
    <t>transforms 추가</t>
    <phoneticPr fontId="1" type="noConversion"/>
  </si>
  <si>
    <t>딱 되겠네…?</t>
    <phoneticPr fontId="1" type="noConversion"/>
  </si>
  <si>
    <t>02-32</t>
    <phoneticPr fontId="1" type="noConversion"/>
  </si>
  <si>
    <t>03-33</t>
    <phoneticPr fontId="1" type="noConversion"/>
  </si>
  <si>
    <t>rn_3_fold</t>
    <phoneticPr fontId="1" type="noConversion"/>
  </si>
  <si>
    <t>02-22</t>
    <phoneticPr fontId="1" type="noConversion"/>
  </si>
  <si>
    <t>on_2_fold</t>
    <phoneticPr fontId="1" type="noConversion"/>
  </si>
  <si>
    <t>02-12</t>
    <phoneticPr fontId="1" type="noConversion"/>
  </si>
  <si>
    <t>model #</t>
    <phoneticPr fontId="1" type="noConversion"/>
  </si>
  <si>
    <t>test aug</t>
    <phoneticPr fontId="1" type="noConversion"/>
  </si>
  <si>
    <t>resize,norm,rotate</t>
    <phoneticPr fontId="1" type="noConversion"/>
  </si>
  <si>
    <t>session</t>
    <phoneticPr fontId="1" type="noConversion"/>
  </si>
  <si>
    <t>model</t>
    <phoneticPr fontId="1" type="noConversion"/>
  </si>
  <si>
    <t>#</t>
    <phoneticPr fontId="1" type="noConversion"/>
  </si>
  <si>
    <t>max infer time</t>
    <phoneticPr fontId="1" type="noConversion"/>
  </si>
  <si>
    <t>시도</t>
    <phoneticPr fontId="1" type="noConversion"/>
  </si>
  <si>
    <t>rotation 없이</t>
    <phoneticPr fontId="1" type="noConversion"/>
  </si>
  <si>
    <t>model # 줄여서</t>
    <phoneticPr fontId="1" type="noConversion"/>
  </si>
  <si>
    <t>간당간당</t>
    <phoneticPr fontId="1" type="noConversion"/>
  </si>
  <si>
    <t>간당간당</t>
    <phoneticPr fontId="1" type="noConversion"/>
  </si>
  <si>
    <t>3 으로 줄여서 시도</t>
    <phoneticPr fontId="1" type="noConversion"/>
  </si>
  <si>
    <t>ensemble_diff_4_2</t>
    <phoneticPr fontId="1" type="noConversion"/>
  </si>
  <si>
    <t>ensemble_diff_4_3</t>
    <phoneticPr fontId="1" type="noConversion"/>
  </si>
  <si>
    <t>LAST</t>
    <phoneticPr fontId="1" type="noConversion"/>
  </si>
  <si>
    <t>submit</t>
    <phoneticPr fontId="1" type="noConversion"/>
  </si>
  <si>
    <t>17분 안에 끝나야함</t>
    <phoneticPr fontId="1" type="noConversion"/>
  </si>
  <si>
    <t>15분 안에 끝나야함…</t>
    <phoneticPr fontId="1" type="noConversion"/>
  </si>
  <si>
    <t>200%는 나와야하는데 제발!!</t>
    <phoneticPr fontId="1" type="noConversion"/>
  </si>
  <si>
    <t>15…</t>
    <phoneticPr fontId="1" type="noConversion"/>
  </si>
  <si>
    <t>Since 2019-08-13T13:42:24+09:00</t>
  </si>
  <si>
    <t>6분안에 끝나야하는데 안될 듯..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</si>
</sst>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,##0.00_ "/>
    <numFmt numFmtId="177" formatCode="yyyy&quot;-&quot;m&quot;-&quot;d\ h:mm;@"/>
    <numFmt numFmtId="178" formatCode="#,##0.000_);[Red]\(#,##0.000\)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D4D4D4"/>
      <name val="Consolas"/>
      <family val="3"/>
    </font>
    <font>
      <sz val="11"/>
      <color rgb="FF6A9955"/>
      <name val="Consolas"/>
      <family val="3"/>
    </font>
    <font>
      <sz val="11"/>
      <color rgb="FF2D333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22" fontId="0" fillId="0" borderId="0" xfId="0" applyNumberFormat="1">
      <alignment vertical="center"/>
    </xf>
    <xf numFmtId="176" fontId="2" fillId="0" borderId="0" xfId="0" applyNumberFormat="1" applyFont="1">
      <alignment vertical="center"/>
    </xf>
    <xf numFmtId="22" fontId="2" fillId="0" borderId="0" xfId="0" applyNumberFormat="1" applyFont="1">
      <alignment vertical="center"/>
    </xf>
    <xf numFmtId="178" fontId="0" fillId="0" borderId="0" xfId="0" applyNumberFormat="1">
      <alignment vertical="center"/>
    </xf>
    <xf numFmtId="0" fontId="2" fillId="2" borderId="0" xfId="0" applyFont="1" applyFill="1">
      <alignment vertical="center"/>
    </xf>
    <xf numFmtId="0" fontId="0" fillId="0" borderId="0" xfId="0" quotePrefix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176" fontId="0" fillId="0" borderId="2" xfId="0" applyNumberFormat="1" applyBorder="1">
      <alignment vertical="center"/>
    </xf>
    <xf numFmtId="177" fontId="0" fillId="0" borderId="2" xfId="0" applyNumberFormat="1" applyBorder="1">
      <alignment vertical="center"/>
    </xf>
    <xf numFmtId="178" fontId="0" fillId="0" borderId="2" xfId="0" applyNumberFormat="1" applyBorder="1">
      <alignment vertical="center"/>
    </xf>
    <xf numFmtId="0" fontId="2" fillId="0" borderId="3" xfId="0" applyFont="1" applyBorder="1">
      <alignment vertical="center"/>
    </xf>
    <xf numFmtId="0" fontId="0" fillId="0" borderId="4" xfId="0" applyBorder="1">
      <alignment vertical="center"/>
    </xf>
    <xf numFmtId="0" fontId="2" fillId="0" borderId="0" xfId="0" applyFont="1" applyBorder="1">
      <alignment vertical="center"/>
    </xf>
    <xf numFmtId="11" fontId="0" fillId="0" borderId="0" xfId="0" applyNumberFormat="1" applyBorder="1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177" fontId="0" fillId="0" borderId="0" xfId="0" applyNumberFormat="1" applyBorder="1">
      <alignment vertical="center"/>
    </xf>
    <xf numFmtId="178" fontId="0" fillId="0" borderId="0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11" fontId="0" fillId="0" borderId="7" xfId="0" applyNumberFormat="1" applyBorder="1">
      <alignment vertical="center"/>
    </xf>
    <xf numFmtId="176" fontId="0" fillId="0" borderId="7" xfId="0" applyNumberFormat="1" applyBorder="1">
      <alignment vertical="center"/>
    </xf>
    <xf numFmtId="177" fontId="0" fillId="0" borderId="7" xfId="0" applyNumberFormat="1" applyBorder="1">
      <alignment vertical="center"/>
    </xf>
    <xf numFmtId="178" fontId="0" fillId="0" borderId="7" xfId="0" applyNumberFormat="1" applyBorder="1">
      <alignment vertical="center"/>
    </xf>
    <xf numFmtId="0" fontId="0" fillId="0" borderId="8" xfId="0" applyBorder="1">
      <alignment vertical="center"/>
    </xf>
    <xf numFmtId="11" fontId="0" fillId="0" borderId="2" xfId="0" applyNumberFormat="1" applyBorder="1">
      <alignment vertical="center"/>
    </xf>
    <xf numFmtId="0" fontId="0" fillId="0" borderId="3" xfId="0" applyBorder="1">
      <alignment vertical="center"/>
    </xf>
    <xf numFmtId="0" fontId="2" fillId="0" borderId="7" xfId="0" applyFont="1" applyBorder="1">
      <alignment vertical="center"/>
    </xf>
    <xf numFmtId="0" fontId="5" fillId="0" borderId="0" xfId="0" applyFont="1">
      <alignment vertical="center"/>
    </xf>
    <xf numFmtId="0" fontId="6" fillId="0" borderId="2" xfId="0" applyFont="1" applyBorder="1">
      <alignment vertical="center"/>
    </xf>
    <xf numFmtId="0" fontId="7" fillId="0" borderId="0" xfId="0" applyFont="1">
      <alignment vertical="center"/>
    </xf>
    <xf numFmtId="0" fontId="4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0" fillId="0" borderId="0" xfId="0" applyFont="1" applyFill="1" applyBorder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0" fillId="3" borderId="0" xfId="0" applyFill="1">
      <alignment vertical="center"/>
    </xf>
    <xf numFmtId="0" fontId="0" fillId="3" borderId="0" xfId="0" quotePrefix="1" applyFill="1">
      <alignment vertical="center"/>
    </xf>
    <xf numFmtId="0" fontId="2" fillId="3" borderId="0" xfId="0" applyFont="1" applyFill="1">
      <alignment vertical="center"/>
    </xf>
    <xf numFmtId="0" fontId="0" fillId="4" borderId="0" xfId="0" applyFill="1">
      <alignment vertical="center"/>
    </xf>
    <xf numFmtId="0" fontId="0" fillId="4" borderId="0" xfId="0" quotePrefix="1" applyFill="1">
      <alignment vertical="center"/>
    </xf>
    <xf numFmtId="0" fontId="2" fillId="4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quotePrefix="1" applyFill="1">
      <alignment vertical="center"/>
    </xf>
    <xf numFmtId="0" fontId="2" fillId="5" borderId="0" xfId="0" applyFont="1" applyFill="1">
      <alignment vertical="center"/>
    </xf>
    <xf numFmtId="0" fontId="0" fillId="6" borderId="0" xfId="0" applyFill="1">
      <alignment vertical="center"/>
    </xf>
    <xf numFmtId="0" fontId="2" fillId="6" borderId="0" xfId="0" applyFont="1" applyFill="1">
      <alignment vertical="center"/>
    </xf>
    <xf numFmtId="0" fontId="0" fillId="0" borderId="10" xfId="0" applyBorder="1">
      <alignment vertical="center"/>
    </xf>
    <xf numFmtId="0" fontId="0" fillId="3" borderId="9" xfId="0" applyFill="1" applyBorder="1">
      <alignment vertical="center"/>
    </xf>
    <xf numFmtId="0" fontId="0" fillId="3" borderId="1" xfId="0" applyFill="1" applyBorder="1">
      <alignment vertical="center"/>
    </xf>
    <xf numFmtId="0" fontId="0" fillId="5" borderId="10" xfId="0" applyFill="1" applyBorder="1">
      <alignment vertical="center"/>
    </xf>
    <xf numFmtId="0" fontId="0" fillId="3" borderId="0" xfId="0" applyFill="1" applyBorder="1">
      <alignment vertical="center"/>
    </xf>
    <xf numFmtId="0" fontId="0" fillId="5" borderId="0" xfId="0" applyFill="1" applyBorder="1">
      <alignment vertical="center"/>
    </xf>
    <xf numFmtId="0" fontId="0" fillId="5" borderId="4" xfId="0" applyFill="1" applyBorder="1">
      <alignment vertical="center"/>
    </xf>
    <xf numFmtId="0" fontId="0" fillId="6" borderId="6" xfId="0" applyFill="1" applyBorder="1">
      <alignment vertical="center"/>
    </xf>
    <xf numFmtId="0" fontId="0" fillId="0" borderId="11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quotePrefix="1" applyFill="1">
      <alignment vertical="center"/>
    </xf>
    <xf numFmtId="0" fontId="2" fillId="5" borderId="6" xfId="0" applyFont="1" applyFill="1" applyBorder="1">
      <alignment vertical="center"/>
    </xf>
    <xf numFmtId="20" fontId="0" fillId="0" borderId="0" xfId="0" applyNumberFormat="1">
      <alignment vertical="center"/>
    </xf>
    <xf numFmtId="0" fontId="2" fillId="6" borderId="11" xfId="0" applyFont="1" applyFill="1" applyBorder="1">
      <alignment vertical="center"/>
    </xf>
    <xf numFmtId="0" fontId="2" fillId="6" borderId="0" xfId="0" applyFont="1" applyFill="1" applyBorder="1">
      <alignment vertical="center"/>
    </xf>
    <xf numFmtId="20" fontId="2" fillId="0" borderId="0" xfId="0" applyNumberFormat="1" applyFont="1">
      <alignment vertical="center"/>
    </xf>
    <xf numFmtId="0" fontId="10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dwdudxo@naver.com" id="{6B15E81B-5FD1-4FE0-9D09-953FC74279C3}" userId="8b79708a851690c6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" dT="2019-08-07T02:41:00.67" personId="{6B15E81B-5FD1-4FE0-9D09-953FC74279C3}" id="{95559E91-EA6E-4C09-B3C3-009A4A5E1CB1}">
    <text>0.380-</text>
  </threadedComment>
  <threadedComment ref="Q3" dT="2019-08-07T06:40:06.02" personId="{6B15E81B-5FD1-4FE0-9D09-953FC74279C3}" id="{EE3BFB33-C802-4A67-A5A5-B929096ECA31}">
    <text>0.394</text>
  </threadedComment>
  <threadedComment ref="R3" dT="2019-08-07T08:43:58.98" personId="{6B15E81B-5FD1-4FE0-9D09-953FC74279C3}" id="{30E20788-FC25-4ECD-97E0-7F5D044C2F11}">
    <text>0.399</text>
  </threadedComment>
  <threadedComment ref="S3" dT="2019-08-07T09:57:03.48" personId="{6B15E81B-5FD1-4FE0-9D09-953FC74279C3}" id="{260C8F50-5368-48DE-8CBE-A711FCA79587}">
    <text>0.401</text>
  </threadedComment>
  <threadedComment ref="O8" dT="2019-08-07T09:01:58.93" personId="{6B15E81B-5FD1-4FE0-9D09-953FC74279C3}" id="{5E1F2D02-CA04-4E82-AD73-E0A1F794B876}">
    <text>0.400</text>
  </threadedComment>
  <threadedComment ref="Q8" dT="2019-08-07T11:21:51.38" personId="{6B15E81B-5FD1-4FE0-9D09-953FC74279C3}" id="{2E6E5245-76F5-4442-AF93-6112ACEF11A6}">
    <text>0.4029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7"/>
  <sheetViews>
    <sheetView tabSelected="1" topLeftCell="J1" workbookViewId="0">
      <selection activeCell="AK13" sqref="AK13"/>
    </sheetView>
  </sheetViews>
  <sheetFormatPr defaultRowHeight="16.5" x14ac:dyDescent="0.3"/>
  <cols>
    <col min="1" max="1" width="5.75" customWidth="1"/>
    <col min="2" max="2" width="11.5" bestFit="1" customWidth="1"/>
    <col min="4" max="4" width="6.25" bestFit="1" customWidth="1"/>
    <col min="6" max="6" width="16.75" customWidth="1"/>
    <col min="11" max="11" width="19.125" bestFit="1" customWidth="1"/>
  </cols>
  <sheetData>
    <row r="1" spans="1:35" x14ac:dyDescent="0.3">
      <c r="T1" t="s">
        <v>146</v>
      </c>
    </row>
    <row r="2" spans="1:35" x14ac:dyDescent="0.3">
      <c r="B2" t="s">
        <v>79</v>
      </c>
      <c r="C2" t="s">
        <v>78</v>
      </c>
      <c r="D2" t="s">
        <v>113</v>
      </c>
      <c r="E2" t="s">
        <v>110</v>
      </c>
      <c r="H2" t="s">
        <v>129</v>
      </c>
      <c r="K2" s="2" t="s">
        <v>134</v>
      </c>
      <c r="L2" t="s">
        <v>147</v>
      </c>
      <c r="M2" t="s">
        <v>133</v>
      </c>
      <c r="N2" s="66" t="s">
        <v>172</v>
      </c>
      <c r="O2" s="66"/>
      <c r="P2" s="66"/>
      <c r="Q2" s="65"/>
      <c r="R2" s="65"/>
      <c r="S2" t="s">
        <v>132</v>
      </c>
      <c r="T2" t="s">
        <v>137</v>
      </c>
      <c r="U2" t="s">
        <v>133</v>
      </c>
      <c r="V2" t="s">
        <v>166</v>
      </c>
      <c r="W2" t="s">
        <v>165</v>
      </c>
    </row>
    <row r="3" spans="1:35" x14ac:dyDescent="0.3">
      <c r="A3">
        <v>1</v>
      </c>
      <c r="B3" t="s">
        <v>109</v>
      </c>
      <c r="C3">
        <v>98</v>
      </c>
      <c r="D3">
        <v>4</v>
      </c>
      <c r="E3" t="s">
        <v>138</v>
      </c>
      <c r="H3" s="2" t="s">
        <v>130</v>
      </c>
      <c r="L3">
        <v>3.5</v>
      </c>
      <c r="M3">
        <v>0.40760000000000002</v>
      </c>
      <c r="T3" s="2">
        <v>0.46700000000000003</v>
      </c>
      <c r="U3" s="2"/>
      <c r="V3">
        <v>0</v>
      </c>
      <c r="W3">
        <v>1</v>
      </c>
      <c r="X3">
        <v>2</v>
      </c>
      <c r="Y3">
        <v>3</v>
      </c>
      <c r="Z3">
        <v>4</v>
      </c>
      <c r="AB3" t="s">
        <v>167</v>
      </c>
      <c r="AC3" t="s">
        <v>168</v>
      </c>
      <c r="AD3" t="s">
        <v>169</v>
      </c>
      <c r="AE3" t="s">
        <v>170</v>
      </c>
    </row>
    <row r="4" spans="1:35" s="48" customFormat="1" x14ac:dyDescent="0.3">
      <c r="A4" s="48">
        <v>2</v>
      </c>
      <c r="B4" s="48" t="s">
        <v>135</v>
      </c>
      <c r="C4" s="48">
        <v>320</v>
      </c>
      <c r="D4" s="49" t="s">
        <v>116</v>
      </c>
      <c r="E4" s="48" t="s">
        <v>120</v>
      </c>
      <c r="H4" s="50" t="s">
        <v>130</v>
      </c>
      <c r="K4" s="48" t="s">
        <v>126</v>
      </c>
      <c r="L4" s="48">
        <v>14</v>
      </c>
      <c r="M4" s="50">
        <v>0.41420000000000001</v>
      </c>
      <c r="N4" s="50"/>
      <c r="O4" s="48" t="s">
        <v>185</v>
      </c>
      <c r="S4" s="50">
        <v>0.432</v>
      </c>
      <c r="U4" s="48">
        <v>0.41420000000000001</v>
      </c>
      <c r="V4" s="48">
        <f>AVERAGE(W4:Z4)</f>
        <v>0.43595</v>
      </c>
      <c r="W4" s="48">
        <v>0.43680000000000002</v>
      </c>
      <c r="X4" s="48">
        <v>0.43530000000000002</v>
      </c>
      <c r="Y4" s="48">
        <v>0.43790000000000001</v>
      </c>
      <c r="Z4" s="48">
        <v>0.43380000000000002</v>
      </c>
      <c r="AB4" s="48">
        <f>400</f>
        <v>400</v>
      </c>
      <c r="AC4" s="48">
        <f>AB4/60</f>
        <v>6.666666666666667</v>
      </c>
      <c r="AD4" s="48">
        <f>0.6</f>
        <v>0.6</v>
      </c>
      <c r="AE4" s="48">
        <f>AC4*AD4</f>
        <v>4</v>
      </c>
      <c r="AF4" s="48">
        <v>16</v>
      </c>
      <c r="AG4" s="48">
        <v>5.5</v>
      </c>
      <c r="AH4" s="48">
        <v>22</v>
      </c>
      <c r="AI4" s="48">
        <v>22</v>
      </c>
    </row>
    <row r="5" spans="1:35" x14ac:dyDescent="0.3">
      <c r="D5" s="10" t="s">
        <v>117</v>
      </c>
      <c r="E5" t="s">
        <v>121</v>
      </c>
      <c r="K5" t="s">
        <v>126</v>
      </c>
      <c r="AG5">
        <f>AG4/AE4</f>
        <v>1.375</v>
      </c>
    </row>
    <row r="6" spans="1:35" x14ac:dyDescent="0.3">
      <c r="D6" s="10" t="s">
        <v>118</v>
      </c>
      <c r="E6" t="s">
        <v>122</v>
      </c>
      <c r="K6" t="s">
        <v>126</v>
      </c>
      <c r="M6" s="69">
        <v>0.23680555555555557</v>
      </c>
      <c r="N6" s="69">
        <v>0.11180555555555556</v>
      </c>
      <c r="O6" s="69">
        <v>0.15347222222222223</v>
      </c>
      <c r="P6" s="69">
        <v>0.19513888888888889</v>
      </c>
      <c r="Q6" s="69">
        <v>0.3430555555555555</v>
      </c>
      <c r="R6" s="69"/>
    </row>
    <row r="7" spans="1:35" ht="17.25" thickBot="1" x14ac:dyDescent="0.35">
      <c r="D7" s="10" t="s">
        <v>119</v>
      </c>
      <c r="E7" t="s">
        <v>123</v>
      </c>
      <c r="K7" t="s">
        <v>126</v>
      </c>
      <c r="M7">
        <v>659</v>
      </c>
      <c r="O7">
        <v>657</v>
      </c>
      <c r="S7" s="2"/>
    </row>
    <row r="8" spans="1:35" s="45" customFormat="1" x14ac:dyDescent="0.3">
      <c r="A8" s="45">
        <v>3</v>
      </c>
      <c r="B8" s="45" t="s">
        <v>136</v>
      </c>
      <c r="C8" s="45">
        <v>415</v>
      </c>
      <c r="D8" s="46" t="s">
        <v>111</v>
      </c>
      <c r="E8" s="45" t="s">
        <v>120</v>
      </c>
      <c r="H8" s="47" t="s">
        <v>143</v>
      </c>
      <c r="K8" s="45" t="s">
        <v>148</v>
      </c>
      <c r="L8" s="47">
        <v>14</v>
      </c>
      <c r="M8" s="47">
        <v>0.41110000000000002</v>
      </c>
      <c r="N8" s="58" t="s">
        <v>186</v>
      </c>
      <c r="O8" s="58"/>
      <c r="P8" s="57"/>
      <c r="Q8" s="57"/>
      <c r="R8" s="60"/>
      <c r="S8" s="47">
        <v>0.44600000000000001</v>
      </c>
      <c r="U8" s="45" t="s">
        <v>171</v>
      </c>
      <c r="V8" s="48">
        <f>AVERAGE(W8:Z8)</f>
        <v>0.44894999999999996</v>
      </c>
      <c r="W8" s="45">
        <v>0.44829999999999998</v>
      </c>
      <c r="X8" s="45">
        <v>0.44940000000000002</v>
      </c>
      <c r="Y8" s="45">
        <v>0.4516</v>
      </c>
      <c r="Z8" s="45">
        <v>0.44650000000000001</v>
      </c>
      <c r="AB8" s="45">
        <f>400</f>
        <v>400</v>
      </c>
      <c r="AC8" s="45">
        <f>AB8/60</f>
        <v>6.666666666666667</v>
      </c>
      <c r="AD8" s="45">
        <f>0.6</f>
        <v>0.6</v>
      </c>
      <c r="AE8" s="45">
        <f>AC8*AD8</f>
        <v>4</v>
      </c>
      <c r="AF8" s="45">
        <v>4</v>
      </c>
      <c r="AH8" s="45">
        <v>22</v>
      </c>
      <c r="AI8" s="45">
        <v>22</v>
      </c>
    </row>
    <row r="9" spans="1:35" x14ac:dyDescent="0.3">
      <c r="D9" s="10" t="s">
        <v>112</v>
      </c>
      <c r="E9" t="s">
        <v>121</v>
      </c>
      <c r="N9" s="19"/>
      <c r="O9" s="19" t="s">
        <v>184</v>
      </c>
      <c r="P9" s="56"/>
      <c r="Q9" s="56" t="s">
        <v>190</v>
      </c>
      <c r="R9" s="22"/>
    </row>
    <row r="10" spans="1:35" x14ac:dyDescent="0.3">
      <c r="D10" s="10" t="s">
        <v>114</v>
      </c>
      <c r="E10" t="s">
        <v>124</v>
      </c>
      <c r="N10" s="19" t="s">
        <v>178</v>
      </c>
      <c r="O10" s="19" t="s">
        <v>181</v>
      </c>
      <c r="P10" s="56" t="s">
        <v>187</v>
      </c>
      <c r="Q10" s="56" t="s">
        <v>187</v>
      </c>
      <c r="R10" s="22"/>
      <c r="AB10">
        <v>250</v>
      </c>
      <c r="AC10">
        <f>200/320</f>
        <v>0.625</v>
      </c>
      <c r="AD10">
        <f>AB8*AC10</f>
        <v>250</v>
      </c>
      <c r="AE10">
        <f>AD10/60</f>
        <v>4.166666666666667</v>
      </c>
      <c r="AF10">
        <v>27</v>
      </c>
      <c r="AH10">
        <v>44</v>
      </c>
    </row>
    <row r="11" spans="1:35" x14ac:dyDescent="0.3">
      <c r="D11" s="10" t="s">
        <v>115</v>
      </c>
      <c r="E11" t="s">
        <v>125</v>
      </c>
      <c r="N11" s="19" t="s">
        <v>179</v>
      </c>
      <c r="O11" s="19" t="s">
        <v>182</v>
      </c>
      <c r="P11" s="56" t="s">
        <v>187</v>
      </c>
      <c r="Q11" s="56" t="s">
        <v>187</v>
      </c>
      <c r="R11" s="22"/>
      <c r="AC11">
        <f>20/25</f>
        <v>0.8</v>
      </c>
      <c r="AD11">
        <f>AB13*AC11</f>
        <v>355.20000000000005</v>
      </c>
      <c r="AE11">
        <f>AD11*3/60</f>
        <v>17.760000000000002</v>
      </c>
      <c r="AF11">
        <v>18</v>
      </c>
    </row>
    <row r="12" spans="1:35" x14ac:dyDescent="0.3">
      <c r="N12" s="19"/>
      <c r="O12" s="19" t="s">
        <v>183</v>
      </c>
      <c r="P12" s="56" t="s">
        <v>182</v>
      </c>
      <c r="Q12" s="56" t="s">
        <v>182</v>
      </c>
      <c r="R12" s="22"/>
      <c r="AF12">
        <f>SUM(AF10:AF11)</f>
        <v>45</v>
      </c>
      <c r="AG12">
        <f>AE13*AG5</f>
        <v>6.1050000000000004</v>
      </c>
      <c r="AI12">
        <v>18</v>
      </c>
    </row>
    <row r="13" spans="1:35" s="51" customFormat="1" ht="17.25" thickBot="1" x14ac:dyDescent="0.35">
      <c r="A13" s="51">
        <v>4</v>
      </c>
      <c r="B13" s="51" t="s">
        <v>188</v>
      </c>
      <c r="C13" s="51">
        <v>185</v>
      </c>
      <c r="D13" s="52" t="s">
        <v>128</v>
      </c>
      <c r="E13" s="51" t="s">
        <v>127</v>
      </c>
      <c r="H13" s="53" t="s">
        <v>131</v>
      </c>
      <c r="I13" s="51">
        <v>5243</v>
      </c>
      <c r="K13" s="51" t="s">
        <v>126</v>
      </c>
      <c r="L13" s="53">
        <v>18</v>
      </c>
      <c r="M13" s="51">
        <v>0.40710000000000002</v>
      </c>
      <c r="N13" s="68">
        <v>0.42620000000000002</v>
      </c>
      <c r="O13" s="62"/>
      <c r="P13" s="59" t="s">
        <v>183</v>
      </c>
      <c r="Q13" s="59" t="s">
        <v>183</v>
      </c>
      <c r="R13" s="61"/>
      <c r="T13" s="53">
        <v>0.47099999999999997</v>
      </c>
      <c r="U13" s="53">
        <v>0.40710000000000002</v>
      </c>
      <c r="V13" s="48">
        <f>AVERAGE(W13:Z13)</f>
        <v>0.47566666666666668</v>
      </c>
      <c r="W13" s="51">
        <v>0.47360000000000002</v>
      </c>
      <c r="X13" s="51">
        <v>0.47689999999999999</v>
      </c>
      <c r="Y13" s="51">
        <v>0.47649999999999998</v>
      </c>
      <c r="AB13" s="51">
        <v>444</v>
      </c>
      <c r="AC13" s="45">
        <f>AB13/60</f>
        <v>7.4</v>
      </c>
      <c r="AD13" s="45">
        <f>0.6</f>
        <v>0.6</v>
      </c>
      <c r="AE13" s="45">
        <f>AC13*AD13</f>
        <v>4.4400000000000004</v>
      </c>
      <c r="AF13" s="51">
        <f>AE13*4</f>
        <v>17.760000000000002</v>
      </c>
      <c r="AG13" s="51">
        <f>SUM(AF8:AF13)</f>
        <v>111.76</v>
      </c>
      <c r="AH13" s="51">
        <v>6</v>
      </c>
    </row>
    <row r="14" spans="1:35" x14ac:dyDescent="0.3">
      <c r="O14" s="19"/>
      <c r="P14" s="56"/>
      <c r="Q14" s="56"/>
      <c r="R14" s="22"/>
    </row>
    <row r="15" spans="1:35" s="54" customFormat="1" ht="17.25" thickBot="1" x14ac:dyDescent="0.35">
      <c r="A15" s="54">
        <v>5</v>
      </c>
      <c r="B15" s="54" t="s">
        <v>139</v>
      </c>
      <c r="C15" s="54">
        <v>409</v>
      </c>
      <c r="D15" s="67" t="s">
        <v>173</v>
      </c>
      <c r="E15" s="54" t="s">
        <v>127</v>
      </c>
      <c r="H15" s="55" t="s">
        <v>142</v>
      </c>
      <c r="I15" s="54">
        <v>5743</v>
      </c>
      <c r="L15" s="55">
        <v>18</v>
      </c>
      <c r="O15" s="63">
        <v>0.43080000000000002</v>
      </c>
      <c r="P15" s="70">
        <v>0.43219999999999997</v>
      </c>
      <c r="Q15" s="70"/>
      <c r="R15" s="71"/>
      <c r="U15" s="54" t="s">
        <v>171</v>
      </c>
      <c r="V15" s="48" t="e">
        <f>AVERAGE(W15:Z15)</f>
        <v>#DIV/0!</v>
      </c>
      <c r="AB15" s="54">
        <f>J17*AB13</f>
        <v>486.34217051306507</v>
      </c>
      <c r="AC15" s="54">
        <f>AB15*2</f>
        <v>972.68434102613014</v>
      </c>
      <c r="AD15" s="55">
        <f>AC15/60</f>
        <v>16.211405683768835</v>
      </c>
      <c r="AE15" s="54">
        <f>200/212</f>
        <v>0.94339622641509435</v>
      </c>
      <c r="AG15" s="54">
        <f>SUM(AF8:AF15)</f>
        <v>111.76</v>
      </c>
      <c r="AH15" s="54">
        <v>6</v>
      </c>
    </row>
    <row r="16" spans="1:35" x14ac:dyDescent="0.3">
      <c r="P16" s="56"/>
      <c r="Q16" s="22"/>
      <c r="R16" s="22"/>
      <c r="AE16">
        <f>AD15*AE15</f>
        <v>15.293778946951731</v>
      </c>
      <c r="AH16">
        <v>14</v>
      </c>
    </row>
    <row r="17" spans="1:37" ht="17.25" thickBot="1" x14ac:dyDescent="0.35">
      <c r="A17">
        <v>6</v>
      </c>
      <c r="B17" t="s">
        <v>141</v>
      </c>
      <c r="C17">
        <v>643</v>
      </c>
      <c r="E17" t="s">
        <v>145</v>
      </c>
      <c r="H17" s="2" t="s">
        <v>144</v>
      </c>
      <c r="I17">
        <f>I13/I15</f>
        <v>0.91293748911718609</v>
      </c>
      <c r="J17">
        <f>I15/I13</f>
        <v>1.0953652489032997</v>
      </c>
      <c r="L17" s="2">
        <v>4</v>
      </c>
      <c r="P17" s="64"/>
      <c r="Q17" s="22"/>
      <c r="R17" s="22"/>
      <c r="AF17">
        <v>18</v>
      </c>
      <c r="AH17">
        <v>52</v>
      </c>
    </row>
    <row r="18" spans="1:37" x14ac:dyDescent="0.3">
      <c r="AH18" s="2">
        <v>58</v>
      </c>
      <c r="AI18" t="s">
        <v>191</v>
      </c>
    </row>
    <row r="20" spans="1:37" x14ac:dyDescent="0.3">
      <c r="M20" s="69">
        <v>0.36249999999999999</v>
      </c>
      <c r="AF20" t="s">
        <v>189</v>
      </c>
      <c r="AG20">
        <f>42</f>
        <v>42</v>
      </c>
    </row>
    <row r="21" spans="1:37" x14ac:dyDescent="0.3">
      <c r="Y21">
        <v>211</v>
      </c>
      <c r="Z21">
        <v>211</v>
      </c>
      <c r="AA21">
        <v>203</v>
      </c>
      <c r="AB21">
        <v>219</v>
      </c>
      <c r="AC21">
        <v>215</v>
      </c>
      <c r="AD21">
        <v>205</v>
      </c>
      <c r="AE21">
        <v>215</v>
      </c>
      <c r="AF21">
        <v>218</v>
      </c>
      <c r="AG21">
        <f>AVERAGE(Y21:AF21)</f>
        <v>212.125</v>
      </c>
      <c r="AH21">
        <v>219</v>
      </c>
      <c r="AI21">
        <v>231</v>
      </c>
      <c r="AJ21">
        <v>213</v>
      </c>
    </row>
    <row r="22" spans="1:37" x14ac:dyDescent="0.3">
      <c r="B22" t="s">
        <v>140</v>
      </c>
      <c r="G22" t="s">
        <v>205</v>
      </c>
      <c r="H22" t="s">
        <v>206</v>
      </c>
      <c r="I22" t="s">
        <v>207</v>
      </c>
    </row>
    <row r="23" spans="1:37" x14ac:dyDescent="0.3">
      <c r="A23" t="s">
        <v>203</v>
      </c>
      <c r="B23" t="s">
        <v>202</v>
      </c>
      <c r="C23" t="s">
        <v>201</v>
      </c>
      <c r="D23" t="s">
        <v>113</v>
      </c>
      <c r="E23" t="s">
        <v>198</v>
      </c>
      <c r="F23" t="s">
        <v>199</v>
      </c>
      <c r="G23" t="s">
        <v>204</v>
      </c>
      <c r="AF23" t="s">
        <v>216</v>
      </c>
    </row>
    <row r="24" spans="1:37" x14ac:dyDescent="0.3">
      <c r="A24" s="48">
        <v>0</v>
      </c>
      <c r="B24" s="48" t="s">
        <v>135</v>
      </c>
      <c r="C24" s="48">
        <v>320</v>
      </c>
      <c r="D24" s="49" t="s">
        <v>192</v>
      </c>
      <c r="E24" s="48">
        <v>4</v>
      </c>
      <c r="F24" s="48" t="s">
        <v>200</v>
      </c>
      <c r="G24">
        <v>22.5</v>
      </c>
      <c r="H24" s="48">
        <v>16</v>
      </c>
      <c r="I24">
        <v>15.5</v>
      </c>
      <c r="N24" t="s">
        <v>176</v>
      </c>
      <c r="AF24" t="s">
        <v>217</v>
      </c>
    </row>
    <row r="25" spans="1:37" x14ac:dyDescent="0.3">
      <c r="A25" s="45">
        <v>1</v>
      </c>
      <c r="B25" s="45" t="s">
        <v>136</v>
      </c>
      <c r="C25" s="45">
        <v>415</v>
      </c>
      <c r="D25" s="46" t="s">
        <v>193</v>
      </c>
      <c r="E25" s="45">
        <v>4</v>
      </c>
      <c r="F25" s="48" t="s">
        <v>200</v>
      </c>
      <c r="G25">
        <v>22.5</v>
      </c>
      <c r="H25">
        <v>16</v>
      </c>
      <c r="I25">
        <v>15.5</v>
      </c>
      <c r="N25" s="2" t="s">
        <v>174</v>
      </c>
      <c r="AK25" s="69">
        <v>0.5708333333333333</v>
      </c>
    </row>
    <row r="26" spans="1:37" x14ac:dyDescent="0.3">
      <c r="A26">
        <v>2</v>
      </c>
      <c r="B26" s="51" t="s">
        <v>194</v>
      </c>
      <c r="C26" s="51">
        <v>678</v>
      </c>
      <c r="D26" s="10" t="s">
        <v>195</v>
      </c>
      <c r="E26">
        <v>3</v>
      </c>
      <c r="F26" s="48" t="s">
        <v>200</v>
      </c>
      <c r="G26">
        <v>18</v>
      </c>
      <c r="H26">
        <v>18</v>
      </c>
      <c r="I26">
        <v>18</v>
      </c>
      <c r="O26" t="s">
        <v>177</v>
      </c>
      <c r="AH26" t="s">
        <v>220</v>
      </c>
      <c r="AK26" s="69">
        <v>0.6020833333333333</v>
      </c>
    </row>
    <row r="27" spans="1:37" x14ac:dyDescent="0.3">
      <c r="A27">
        <v>3</v>
      </c>
      <c r="B27" s="54" t="s">
        <v>196</v>
      </c>
      <c r="C27" s="54">
        <v>683</v>
      </c>
      <c r="D27" s="10" t="s">
        <v>197</v>
      </c>
      <c r="E27">
        <v>2</v>
      </c>
      <c r="F27" s="48" t="s">
        <v>200</v>
      </c>
      <c r="G27">
        <v>12</v>
      </c>
      <c r="H27">
        <v>12</v>
      </c>
      <c r="I27">
        <v>12</v>
      </c>
      <c r="O27" s="2" t="s">
        <v>175</v>
      </c>
      <c r="Y27" s="73" t="s">
        <v>219</v>
      </c>
      <c r="AK27">
        <v>45</v>
      </c>
    </row>
    <row r="28" spans="1:37" x14ac:dyDescent="0.3">
      <c r="G28">
        <f>SUM(G24:G27)</f>
        <v>75</v>
      </c>
      <c r="H28">
        <f>SUM(H24:H27)</f>
        <v>62</v>
      </c>
      <c r="I28">
        <f>SUM(I24:I27)</f>
        <v>61</v>
      </c>
      <c r="P28" t="s">
        <v>180</v>
      </c>
      <c r="AE28" t="s">
        <v>215</v>
      </c>
      <c r="AK28" t="s">
        <v>218</v>
      </c>
    </row>
    <row r="29" spans="1:37" x14ac:dyDescent="0.3">
      <c r="H29" t="s">
        <v>208</v>
      </c>
      <c r="I29" t="s">
        <v>209</v>
      </c>
      <c r="Z29" s="69">
        <v>0.5708333333333333</v>
      </c>
      <c r="AB29" s="72">
        <v>0.61249999999999993</v>
      </c>
      <c r="AD29" s="69">
        <v>0.60069444444444442</v>
      </c>
    </row>
    <row r="30" spans="1:37" x14ac:dyDescent="0.3">
      <c r="G30" t="s">
        <v>210</v>
      </c>
    </row>
    <row r="31" spans="1:37" x14ac:dyDescent="0.3">
      <c r="J31" s="2" t="s">
        <v>214</v>
      </c>
      <c r="K31" s="69">
        <v>0.52777777777777779</v>
      </c>
    </row>
    <row r="32" spans="1:37" x14ac:dyDescent="0.3">
      <c r="A32" t="s">
        <v>203</v>
      </c>
      <c r="B32" t="s">
        <v>202</v>
      </c>
      <c r="C32" t="s">
        <v>201</v>
      </c>
      <c r="D32" t="s">
        <v>113</v>
      </c>
      <c r="E32" t="s">
        <v>198</v>
      </c>
      <c r="F32" t="s">
        <v>199</v>
      </c>
      <c r="G32" t="s">
        <v>211</v>
      </c>
    </row>
    <row r="33" spans="1:11" x14ac:dyDescent="0.3">
      <c r="A33" s="48">
        <v>0</v>
      </c>
      <c r="B33" s="48" t="s">
        <v>135</v>
      </c>
      <c r="C33" s="48">
        <v>320</v>
      </c>
      <c r="D33" s="49" t="s">
        <v>192</v>
      </c>
      <c r="E33" s="48">
        <v>3</v>
      </c>
      <c r="F33" s="48" t="s">
        <v>200</v>
      </c>
    </row>
    <row r="34" spans="1:11" x14ac:dyDescent="0.3">
      <c r="A34" s="45">
        <v>1</v>
      </c>
      <c r="B34" s="45" t="s">
        <v>136</v>
      </c>
      <c r="C34" s="45">
        <v>415</v>
      </c>
      <c r="D34" s="46" t="s">
        <v>193</v>
      </c>
      <c r="E34" s="45">
        <v>3</v>
      </c>
      <c r="F34" s="48" t="s">
        <v>200</v>
      </c>
    </row>
    <row r="35" spans="1:11" x14ac:dyDescent="0.3">
      <c r="A35">
        <v>2</v>
      </c>
      <c r="B35" s="51" t="s">
        <v>194</v>
      </c>
      <c r="C35" s="51">
        <v>678</v>
      </c>
      <c r="D35" s="10" t="s">
        <v>195</v>
      </c>
      <c r="E35">
        <v>3</v>
      </c>
      <c r="F35" s="48" t="s">
        <v>200</v>
      </c>
    </row>
    <row r="36" spans="1:11" x14ac:dyDescent="0.3">
      <c r="A36">
        <v>3</v>
      </c>
      <c r="B36" s="54" t="s">
        <v>196</v>
      </c>
      <c r="C36" s="54">
        <v>683</v>
      </c>
      <c r="D36" s="10" t="s">
        <v>197</v>
      </c>
      <c r="E36">
        <v>2</v>
      </c>
      <c r="F36" s="48" t="s">
        <v>200</v>
      </c>
    </row>
    <row r="38" spans="1:11" x14ac:dyDescent="0.3">
      <c r="K38" s="69">
        <v>0.56944444444444442</v>
      </c>
    </row>
    <row r="39" spans="1:11" x14ac:dyDescent="0.3">
      <c r="A39" t="s">
        <v>203</v>
      </c>
      <c r="B39" t="s">
        <v>202</v>
      </c>
      <c r="C39" t="s">
        <v>201</v>
      </c>
      <c r="D39" t="s">
        <v>113</v>
      </c>
      <c r="E39" t="s">
        <v>198</v>
      </c>
      <c r="F39" t="s">
        <v>199</v>
      </c>
      <c r="G39" t="s">
        <v>212</v>
      </c>
    </row>
    <row r="40" spans="1:11" x14ac:dyDescent="0.3">
      <c r="A40" s="48">
        <v>0</v>
      </c>
      <c r="B40" s="48" t="s">
        <v>135</v>
      </c>
      <c r="C40" s="48">
        <v>320</v>
      </c>
      <c r="D40" s="49" t="s">
        <v>192</v>
      </c>
      <c r="E40" s="48">
        <v>4</v>
      </c>
      <c r="F40" s="48" t="s">
        <v>200</v>
      </c>
    </row>
    <row r="41" spans="1:11" x14ac:dyDescent="0.3">
      <c r="A41">
        <v>2</v>
      </c>
      <c r="B41" s="51" t="s">
        <v>194</v>
      </c>
      <c r="C41" s="51">
        <v>678</v>
      </c>
      <c r="D41" s="10" t="s">
        <v>195</v>
      </c>
      <c r="E41">
        <v>3</v>
      </c>
      <c r="F41" s="48" t="s">
        <v>200</v>
      </c>
    </row>
    <row r="42" spans="1:11" x14ac:dyDescent="0.3">
      <c r="A42">
        <v>3</v>
      </c>
      <c r="B42" s="54" t="s">
        <v>196</v>
      </c>
      <c r="C42" s="54">
        <v>683</v>
      </c>
      <c r="D42" s="10" t="s">
        <v>197</v>
      </c>
      <c r="E42">
        <v>2</v>
      </c>
      <c r="F42" s="48" t="s">
        <v>200</v>
      </c>
    </row>
    <row r="44" spans="1:11" x14ac:dyDescent="0.3">
      <c r="K44" s="69">
        <v>0.61111111111111105</v>
      </c>
    </row>
    <row r="47" spans="1:11" x14ac:dyDescent="0.3">
      <c r="J47" s="2" t="s">
        <v>213</v>
      </c>
      <c r="K47" s="69">
        <v>0.65277777777777779</v>
      </c>
    </row>
  </sheetData>
  <mergeCells count="1">
    <mergeCell ref="N2:P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63"/>
  <sheetViews>
    <sheetView topLeftCell="F1" workbookViewId="0">
      <selection activeCell="T38" sqref="T38"/>
    </sheetView>
  </sheetViews>
  <sheetFormatPr defaultRowHeight="16.5" x14ac:dyDescent="0.3"/>
  <cols>
    <col min="1" max="1" width="16.625" bestFit="1" customWidth="1"/>
    <col min="3" max="3" width="14.125" bestFit="1" customWidth="1"/>
    <col min="4" max="4" width="8.875" bestFit="1" customWidth="1"/>
    <col min="5" max="5" width="9.25" customWidth="1"/>
    <col min="6" max="6" width="29.875" bestFit="1" customWidth="1"/>
    <col min="9" max="9" width="15" customWidth="1"/>
    <col min="11" max="11" width="9.75" style="3" customWidth="1"/>
    <col min="12" max="12" width="8.75" style="3"/>
    <col min="13" max="13" width="18.25" style="4" customWidth="1"/>
    <col min="14" max="14" width="7.75" style="8" customWidth="1"/>
    <col min="15" max="15" width="10.375" customWidth="1"/>
    <col min="16" max="16" width="11.25" customWidth="1"/>
    <col min="17" max="17" width="8.5" bestFit="1" customWidth="1"/>
    <col min="18" max="18" width="8.75" customWidth="1"/>
    <col min="19" max="19" width="9.25" customWidth="1"/>
    <col min="20" max="20" width="11.375" customWidth="1"/>
    <col min="21" max="21" width="8.25" customWidth="1"/>
    <col min="22" max="22" width="7.75" customWidth="1"/>
    <col min="23" max="23" width="8.625" customWidth="1"/>
    <col min="24" max="24" width="9.75" customWidth="1"/>
    <col min="25" max="25" width="8.75" customWidth="1"/>
    <col min="26" max="26" width="9.375" customWidth="1"/>
    <col min="27" max="28" width="8.625" customWidth="1"/>
    <col min="29" max="29" width="8" customWidth="1"/>
    <col min="30" max="30" width="9.375" customWidth="1"/>
    <col min="31" max="31" width="8.25" customWidth="1"/>
    <col min="32" max="32" width="8.75" customWidth="1"/>
    <col min="33" max="33" width="9" customWidth="1"/>
  </cols>
  <sheetData>
    <row r="1" spans="1:34" x14ac:dyDescent="0.3">
      <c r="B1" t="s">
        <v>2</v>
      </c>
      <c r="K1" s="3" t="s">
        <v>16</v>
      </c>
      <c r="L1" s="3" t="s">
        <v>17</v>
      </c>
      <c r="O1" t="s">
        <v>14</v>
      </c>
      <c r="P1" t="s">
        <v>29</v>
      </c>
      <c r="Q1">
        <f>Q6-P6</f>
        <v>3.2000000000000028E-2</v>
      </c>
      <c r="R1">
        <f>R6-Q6</f>
        <v>1.1999999999999955E-2</v>
      </c>
      <c r="T1" t="s">
        <v>57</v>
      </c>
    </row>
    <row r="2" spans="1:34" x14ac:dyDescent="0.3">
      <c r="A2" t="s">
        <v>77</v>
      </c>
      <c r="B2" t="s">
        <v>78</v>
      </c>
      <c r="C2" t="s">
        <v>79</v>
      </c>
      <c r="D2" t="s">
        <v>80</v>
      </c>
      <c r="E2" t="s">
        <v>81</v>
      </c>
      <c r="F2" t="s">
        <v>6</v>
      </c>
      <c r="G2" t="s">
        <v>82</v>
      </c>
      <c r="H2" t="s">
        <v>83</v>
      </c>
      <c r="I2" t="s">
        <v>84</v>
      </c>
      <c r="J2" t="s">
        <v>86</v>
      </c>
      <c r="M2" s="4" t="s">
        <v>19</v>
      </c>
      <c r="O2">
        <v>5</v>
      </c>
      <c r="P2">
        <v>10</v>
      </c>
      <c r="Q2">
        <v>15</v>
      </c>
      <c r="R2">
        <v>20</v>
      </c>
      <c r="S2">
        <v>25</v>
      </c>
      <c r="T2">
        <v>26</v>
      </c>
      <c r="U2">
        <v>27</v>
      </c>
      <c r="V2">
        <v>28</v>
      </c>
      <c r="W2">
        <v>29</v>
      </c>
      <c r="X2">
        <v>30</v>
      </c>
    </row>
    <row r="3" spans="1:34" x14ac:dyDescent="0.3">
      <c r="A3" s="5">
        <v>43686.461111111108</v>
      </c>
      <c r="B3">
        <v>171</v>
      </c>
      <c r="C3" t="s">
        <v>4</v>
      </c>
      <c r="D3">
        <v>224</v>
      </c>
      <c r="E3">
        <v>128</v>
      </c>
      <c r="F3" t="s">
        <v>7</v>
      </c>
      <c r="G3">
        <v>0.4</v>
      </c>
      <c r="H3" s="1">
        <v>1E-3</v>
      </c>
      <c r="I3" t="s">
        <v>85</v>
      </c>
      <c r="J3">
        <v>31</v>
      </c>
      <c r="K3" s="3">
        <f>3364/60</f>
        <v>56.06666666666667</v>
      </c>
      <c r="L3" s="3">
        <f>K3*J3/60</f>
        <v>28.96777777777778</v>
      </c>
      <c r="M3" s="5">
        <f>A3+L3/24</f>
        <v>43687.66810185185</v>
      </c>
      <c r="O3" t="s">
        <v>89</v>
      </c>
      <c r="Y3" t="s">
        <v>87</v>
      </c>
    </row>
    <row r="5" spans="1:34" x14ac:dyDescent="0.3">
      <c r="A5" t="s">
        <v>1</v>
      </c>
      <c r="B5" t="s">
        <v>0</v>
      </c>
      <c r="C5" t="s">
        <v>3</v>
      </c>
      <c r="D5" t="s">
        <v>21</v>
      </c>
      <c r="E5" t="s">
        <v>20</v>
      </c>
      <c r="F5" t="s">
        <v>6</v>
      </c>
      <c r="G5" t="s">
        <v>8</v>
      </c>
      <c r="H5" t="s">
        <v>9</v>
      </c>
      <c r="I5" t="s">
        <v>10</v>
      </c>
      <c r="J5" t="s">
        <v>13</v>
      </c>
      <c r="K5" s="3" t="s">
        <v>15</v>
      </c>
      <c r="L5" s="3" t="s">
        <v>18</v>
      </c>
      <c r="M5" s="4" t="s">
        <v>19</v>
      </c>
      <c r="O5">
        <v>5</v>
      </c>
      <c r="P5">
        <v>10</v>
      </c>
      <c r="Q5">
        <v>15</v>
      </c>
      <c r="R5">
        <v>17</v>
      </c>
      <c r="S5">
        <v>20</v>
      </c>
    </row>
    <row r="6" spans="1:34" x14ac:dyDescent="0.3">
      <c r="A6" s="5">
        <v>43684.006944444445</v>
      </c>
      <c r="B6">
        <v>40</v>
      </c>
      <c r="C6" t="s">
        <v>4</v>
      </c>
      <c r="D6">
        <v>224</v>
      </c>
      <c r="E6">
        <v>128</v>
      </c>
      <c r="F6" t="s">
        <v>7</v>
      </c>
      <c r="G6">
        <v>445</v>
      </c>
      <c r="H6" s="1">
        <v>5.0000000000000001E-4</v>
      </c>
      <c r="I6" t="s">
        <v>22</v>
      </c>
      <c r="J6">
        <v>20</v>
      </c>
      <c r="K6" s="3">
        <f>3364/60</f>
        <v>56.06666666666667</v>
      </c>
      <c r="L6" s="3">
        <f>K6*J6/60</f>
        <v>18.68888888888889</v>
      </c>
      <c r="M6" s="5">
        <f>A6+L6/24</f>
        <v>43684.78564814815</v>
      </c>
      <c r="O6" s="2">
        <v>0.28000000000000003</v>
      </c>
      <c r="P6" s="2">
        <v>0.36499999999999999</v>
      </c>
      <c r="Q6" s="2">
        <v>0.39700000000000002</v>
      </c>
      <c r="R6" s="2">
        <v>0.40899999999999997</v>
      </c>
      <c r="S6" s="2">
        <v>0.42499999999999999</v>
      </c>
    </row>
    <row r="7" spans="1:34" x14ac:dyDescent="0.3">
      <c r="A7" s="5"/>
      <c r="H7" s="1"/>
      <c r="M7" s="5"/>
      <c r="O7" s="2"/>
      <c r="P7" s="2">
        <v>0.38</v>
      </c>
      <c r="Q7" s="2">
        <v>0.39400000000000002</v>
      </c>
      <c r="R7" s="2">
        <v>0.39900000000000002</v>
      </c>
      <c r="S7" s="2">
        <v>0.40100000000000002</v>
      </c>
    </row>
    <row r="8" spans="1:34" x14ac:dyDescent="0.3">
      <c r="A8" s="5">
        <v>43684.006944444445</v>
      </c>
      <c r="B8">
        <v>42</v>
      </c>
      <c r="C8" t="s">
        <v>5</v>
      </c>
      <c r="D8">
        <v>128</v>
      </c>
      <c r="E8">
        <v>256</v>
      </c>
      <c r="F8" t="s">
        <v>7</v>
      </c>
      <c r="G8">
        <v>300</v>
      </c>
      <c r="H8" s="1">
        <v>2.5000000000000001E-4</v>
      </c>
      <c r="I8" t="s">
        <v>11</v>
      </c>
      <c r="J8">
        <v>30</v>
      </c>
      <c r="K8" s="3">
        <f>1066/60</f>
        <v>17.766666666666666</v>
      </c>
      <c r="L8" s="3">
        <f>K8*J8/60</f>
        <v>8.8833333333333329</v>
      </c>
      <c r="M8" s="5">
        <f>A8+L8/24</f>
        <v>43684.377083333333</v>
      </c>
      <c r="O8">
        <v>0.18</v>
      </c>
      <c r="P8">
        <v>0.21</v>
      </c>
      <c r="Q8">
        <v>0.23</v>
      </c>
      <c r="R8">
        <v>0.252</v>
      </c>
      <c r="S8">
        <v>0.26300000000000001</v>
      </c>
      <c r="T8">
        <v>0.27</v>
      </c>
    </row>
    <row r="9" spans="1:34" ht="17.25" thickBot="1" x14ac:dyDescent="0.35">
      <c r="A9" s="5">
        <v>43684.340277777781</v>
      </c>
      <c r="B9">
        <v>48</v>
      </c>
      <c r="C9" t="s">
        <v>5</v>
      </c>
      <c r="D9">
        <v>128</v>
      </c>
      <c r="E9">
        <v>256</v>
      </c>
      <c r="F9" t="s">
        <v>7</v>
      </c>
      <c r="G9">
        <v>300</v>
      </c>
      <c r="H9" s="1">
        <v>1E-3</v>
      </c>
      <c r="I9" t="s">
        <v>12</v>
      </c>
      <c r="J9">
        <v>30</v>
      </c>
      <c r="K9" s="3">
        <f>1000/60</f>
        <v>16.666666666666668</v>
      </c>
      <c r="L9" s="3">
        <f>K9*J9/60</f>
        <v>8.3333333333333339</v>
      </c>
      <c r="M9" s="5">
        <f>A9+L9/24</f>
        <v>43684.6875</v>
      </c>
      <c r="O9">
        <v>0.17</v>
      </c>
      <c r="Q9">
        <f>Q7-P7</f>
        <v>1.4000000000000012E-2</v>
      </c>
      <c r="R9">
        <f>R7-Q7</f>
        <v>5.0000000000000044E-3</v>
      </c>
      <c r="V9" t="s">
        <v>35</v>
      </c>
    </row>
    <row r="10" spans="1:34" x14ac:dyDescent="0.3">
      <c r="A10" s="5">
        <v>43684.604166666664</v>
      </c>
      <c r="B10" s="2">
        <v>69</v>
      </c>
      <c r="C10" t="s">
        <v>30</v>
      </c>
      <c r="D10">
        <v>224</v>
      </c>
      <c r="E10">
        <v>200</v>
      </c>
      <c r="F10" t="s">
        <v>7</v>
      </c>
      <c r="G10">
        <v>445</v>
      </c>
      <c r="H10" s="1">
        <v>5.0000000000000001E-4</v>
      </c>
      <c r="I10" t="s">
        <v>22</v>
      </c>
      <c r="J10">
        <v>20</v>
      </c>
      <c r="K10" s="3">
        <f>3364/60</f>
        <v>56.06666666666667</v>
      </c>
      <c r="L10" s="3">
        <f>K10*J10/60</f>
        <v>18.68888888888889</v>
      </c>
      <c r="M10" s="7">
        <f>A10+L10/24</f>
        <v>43685.382870370369</v>
      </c>
      <c r="N10" s="8" t="s">
        <v>56</v>
      </c>
      <c r="O10">
        <v>3</v>
      </c>
      <c r="P10">
        <v>4</v>
      </c>
      <c r="Q10">
        <v>5</v>
      </c>
      <c r="R10">
        <v>6</v>
      </c>
      <c r="S10" s="11">
        <v>7</v>
      </c>
      <c r="T10">
        <v>8</v>
      </c>
      <c r="U10" s="11">
        <v>9</v>
      </c>
      <c r="V10">
        <v>10</v>
      </c>
      <c r="W10" s="13">
        <v>11</v>
      </c>
      <c r="X10" s="35">
        <v>12</v>
      </c>
      <c r="Y10">
        <v>13</v>
      </c>
      <c r="Z10">
        <v>14</v>
      </c>
      <c r="AA10">
        <v>15</v>
      </c>
      <c r="AB10">
        <v>16</v>
      </c>
      <c r="AC10">
        <v>17</v>
      </c>
      <c r="AD10">
        <v>18</v>
      </c>
      <c r="AE10">
        <v>19</v>
      </c>
      <c r="AF10">
        <v>20</v>
      </c>
    </row>
    <row r="11" spans="1:34" x14ac:dyDescent="0.3">
      <c r="A11" s="5"/>
      <c r="B11" s="2"/>
      <c r="H11" s="1"/>
      <c r="M11" s="7"/>
      <c r="S11" s="11"/>
      <c r="U11" s="11"/>
      <c r="W11" s="19"/>
      <c r="X11" s="26"/>
    </row>
    <row r="12" spans="1:34" x14ac:dyDescent="0.3">
      <c r="M12" s="4" t="s">
        <v>32</v>
      </c>
      <c r="O12" s="37">
        <v>0.42599999999999999</v>
      </c>
      <c r="P12" s="37">
        <v>0.42599999999999999</v>
      </c>
      <c r="Q12" s="37">
        <v>0.437</v>
      </c>
      <c r="R12" s="37">
        <v>0.437</v>
      </c>
      <c r="S12" s="12">
        <v>0.441</v>
      </c>
      <c r="T12" s="37">
        <v>0.44600000000000001</v>
      </c>
      <c r="U12" s="12">
        <v>0.45100000000000001</v>
      </c>
      <c r="V12" s="37">
        <v>0.45600000000000002</v>
      </c>
      <c r="W12" s="19"/>
      <c r="X12" s="26" t="s">
        <v>88</v>
      </c>
      <c r="Y12" s="37">
        <v>0.47399999999999998</v>
      </c>
    </row>
    <row r="13" spans="1:34" x14ac:dyDescent="0.3">
      <c r="B13">
        <v>69</v>
      </c>
      <c r="C13" t="s">
        <v>30</v>
      </c>
      <c r="D13">
        <v>224</v>
      </c>
      <c r="E13">
        <v>200</v>
      </c>
      <c r="G13">
        <v>0.2</v>
      </c>
      <c r="H13" s="1">
        <v>5.0000000000000001E-4</v>
      </c>
      <c r="O13" s="2">
        <v>0.4</v>
      </c>
      <c r="P13" s="2"/>
      <c r="Q13" s="2">
        <v>0.40289999999999998</v>
      </c>
      <c r="R13" s="2"/>
      <c r="S13" s="12"/>
      <c r="T13" s="2"/>
      <c r="U13" s="12"/>
      <c r="V13" t="s">
        <v>64</v>
      </c>
      <c r="W13" s="19"/>
      <c r="X13" s="26"/>
      <c r="Y13" s="37">
        <v>0.39700000000000002</v>
      </c>
    </row>
    <row r="14" spans="1:34" x14ac:dyDescent="0.3">
      <c r="O14" s="2">
        <v>3</v>
      </c>
      <c r="P14" s="2">
        <v>4</v>
      </c>
      <c r="Q14" s="2">
        <v>5</v>
      </c>
      <c r="R14" s="2">
        <v>6</v>
      </c>
      <c r="S14" s="12">
        <v>7</v>
      </c>
      <c r="T14" s="2">
        <v>8</v>
      </c>
      <c r="U14" s="12">
        <v>9</v>
      </c>
      <c r="V14" s="2">
        <v>10</v>
      </c>
      <c r="W14" s="40">
        <v>11</v>
      </c>
      <c r="X14" s="41">
        <v>12</v>
      </c>
      <c r="Y14" s="2">
        <v>13</v>
      </c>
      <c r="Z14" s="2">
        <v>14</v>
      </c>
      <c r="AA14" s="2">
        <v>15</v>
      </c>
      <c r="AB14" s="2">
        <v>16</v>
      </c>
      <c r="AC14" s="2">
        <v>17</v>
      </c>
      <c r="AD14" s="2">
        <v>18</v>
      </c>
      <c r="AE14" s="2">
        <v>19</v>
      </c>
      <c r="AF14" s="2">
        <v>20</v>
      </c>
      <c r="AG14" s="2">
        <v>21</v>
      </c>
      <c r="AH14" t="s">
        <v>90</v>
      </c>
    </row>
    <row r="15" spans="1:34" x14ac:dyDescent="0.3">
      <c r="B15" s="2">
        <v>184</v>
      </c>
      <c r="C15" t="s">
        <v>30</v>
      </c>
      <c r="D15">
        <v>224</v>
      </c>
      <c r="E15">
        <v>128</v>
      </c>
      <c r="G15">
        <v>0.25</v>
      </c>
      <c r="H15" s="1">
        <v>2.5000000000000001E-4</v>
      </c>
      <c r="I15" t="s">
        <v>92</v>
      </c>
      <c r="O15" s="37">
        <v>0.42799999999999999</v>
      </c>
      <c r="P15" s="37">
        <v>0.432</v>
      </c>
      <c r="Q15" s="37">
        <v>0.436</v>
      </c>
      <c r="R15" s="37">
        <v>0.44</v>
      </c>
      <c r="S15" s="39">
        <v>0.443</v>
      </c>
      <c r="T15" s="37">
        <v>0.4577</v>
      </c>
      <c r="U15" s="11">
        <v>0.46189999999999998</v>
      </c>
      <c r="V15" s="37">
        <v>0.46539999999999998</v>
      </c>
      <c r="W15" s="19">
        <v>0.46789999999999998</v>
      </c>
      <c r="X15" s="26">
        <v>0.46970000000000001</v>
      </c>
      <c r="Y15" s="42">
        <v>0.47349999999999998</v>
      </c>
      <c r="Z15" s="42">
        <v>0.47649999999999998</v>
      </c>
      <c r="AA15" s="42">
        <v>0.48509999999999998</v>
      </c>
      <c r="AB15" s="42">
        <v>0.48080000000000001</v>
      </c>
      <c r="AC15" s="42">
        <v>0.48299999999999998</v>
      </c>
      <c r="AD15" s="42">
        <v>0.48449999999999999</v>
      </c>
      <c r="AE15" s="42">
        <v>0.48520000000000002</v>
      </c>
      <c r="AF15" s="42">
        <v>0.48680000000000001</v>
      </c>
      <c r="AG15" s="42">
        <v>0.48799999999999999</v>
      </c>
      <c r="AH15" t="s">
        <v>91</v>
      </c>
    </row>
    <row r="16" spans="1:34" x14ac:dyDescent="0.3">
      <c r="B16" s="2"/>
      <c r="H16" s="1"/>
      <c r="O16" s="37"/>
      <c r="P16" s="37"/>
      <c r="Q16" s="37"/>
      <c r="R16" s="37"/>
      <c r="S16" s="39"/>
      <c r="T16" s="37"/>
      <c r="U16" s="11"/>
      <c r="V16" s="37"/>
      <c r="W16" s="19">
        <v>0.41599999999999998</v>
      </c>
      <c r="X16" s="26">
        <v>0.42099999999999999</v>
      </c>
      <c r="Y16" s="42">
        <v>0.41799999999999998</v>
      </c>
      <c r="Z16" s="42">
        <v>0.41899999999999998</v>
      </c>
      <c r="AA16" s="42">
        <v>0.42499999999999999</v>
      </c>
      <c r="AB16" s="42">
        <v>0.42399999999999999</v>
      </c>
      <c r="AC16" s="42">
        <v>0.42199999999999999</v>
      </c>
      <c r="AD16" s="42">
        <v>0.42199999999999999</v>
      </c>
      <c r="AE16" s="42">
        <v>0.42499999999999999</v>
      </c>
      <c r="AF16" s="42">
        <v>0.42399999999999999</v>
      </c>
      <c r="AG16" s="42">
        <v>0.41980000000000001</v>
      </c>
    </row>
    <row r="17" spans="1:32" x14ac:dyDescent="0.3">
      <c r="N17" s="8" t="s">
        <v>93</v>
      </c>
      <c r="O17" s="1">
        <v>2.5000000000000001E-4</v>
      </c>
      <c r="P17" s="2"/>
      <c r="R17" s="2"/>
      <c r="S17" s="11"/>
      <c r="T17" s="1">
        <v>1E-4</v>
      </c>
      <c r="U17" s="11"/>
      <c r="W17" s="19"/>
      <c r="X17" s="26"/>
    </row>
    <row r="18" spans="1:32" ht="17.25" thickBot="1" x14ac:dyDescent="0.35">
      <c r="N18" s="8" t="s">
        <v>55</v>
      </c>
      <c r="P18" s="2"/>
      <c r="R18" s="2"/>
      <c r="S18" s="11"/>
      <c r="U18" s="11"/>
      <c r="W18" s="27"/>
      <c r="X18" s="33"/>
    </row>
    <row r="19" spans="1:32" x14ac:dyDescent="0.3">
      <c r="A19" s="5">
        <v>43684.832638888889</v>
      </c>
      <c r="B19" s="2">
        <v>98</v>
      </c>
      <c r="C19" t="s">
        <v>30</v>
      </c>
      <c r="D19">
        <v>224</v>
      </c>
      <c r="E19">
        <v>128</v>
      </c>
      <c r="F19" t="s">
        <v>7</v>
      </c>
      <c r="G19">
        <v>445</v>
      </c>
      <c r="H19" s="1">
        <v>2.5000000000000001E-4</v>
      </c>
      <c r="I19" t="s">
        <v>33</v>
      </c>
      <c r="J19">
        <v>20</v>
      </c>
      <c r="K19" s="3">
        <f>3364/60</f>
        <v>56.06666666666667</v>
      </c>
      <c r="L19" s="3">
        <f>K19*J19/60</f>
        <v>18.68888888888889</v>
      </c>
      <c r="M19" s="7">
        <f>A19+L19/24</f>
        <v>43685.611342592594</v>
      </c>
      <c r="N19" s="8">
        <v>2</v>
      </c>
      <c r="O19">
        <v>3</v>
      </c>
      <c r="P19" s="2">
        <v>4</v>
      </c>
      <c r="Q19">
        <v>5</v>
      </c>
      <c r="R19">
        <v>6</v>
      </c>
      <c r="S19">
        <v>7</v>
      </c>
      <c r="T19">
        <v>8</v>
      </c>
      <c r="U19">
        <v>9</v>
      </c>
      <c r="V19">
        <v>10</v>
      </c>
      <c r="W19">
        <v>11</v>
      </c>
      <c r="X19">
        <v>12</v>
      </c>
      <c r="Y19">
        <v>13</v>
      </c>
      <c r="Z19">
        <v>14</v>
      </c>
      <c r="AA19">
        <v>15</v>
      </c>
      <c r="AB19">
        <v>16</v>
      </c>
      <c r="AC19">
        <v>17</v>
      </c>
      <c r="AD19">
        <v>18</v>
      </c>
      <c r="AE19">
        <v>19</v>
      </c>
      <c r="AF19">
        <v>20</v>
      </c>
    </row>
    <row r="20" spans="1:32" x14ac:dyDescent="0.3">
      <c r="M20" s="4" t="s">
        <v>32</v>
      </c>
      <c r="N20" s="8">
        <v>0.45</v>
      </c>
      <c r="O20" s="2">
        <v>0.45700000000000002</v>
      </c>
      <c r="P20" s="2">
        <v>0.46700000000000003</v>
      </c>
      <c r="Q20">
        <v>0.48099999999999998</v>
      </c>
    </row>
    <row r="21" spans="1:32" x14ac:dyDescent="0.3">
      <c r="C21" s="6" t="s">
        <v>34</v>
      </c>
      <c r="M21" s="4" t="s">
        <v>36</v>
      </c>
      <c r="O21" s="9">
        <v>0.40500000000000003</v>
      </c>
      <c r="P21" s="2">
        <v>0.40760000000000002</v>
      </c>
      <c r="Q21" t="s">
        <v>65</v>
      </c>
    </row>
    <row r="22" spans="1:32" x14ac:dyDescent="0.3">
      <c r="C22" t="s">
        <v>23</v>
      </c>
      <c r="O22" s="2"/>
      <c r="P22" t="s">
        <v>37</v>
      </c>
    </row>
    <row r="23" spans="1:32" x14ac:dyDescent="0.3">
      <c r="D23" t="s">
        <v>31</v>
      </c>
      <c r="P23" t="s">
        <v>38</v>
      </c>
      <c r="T23" t="s">
        <v>149</v>
      </c>
      <c r="U23" t="s">
        <v>150</v>
      </c>
      <c r="V23" s="2">
        <v>0.36499999999999999</v>
      </c>
      <c r="W23" s="2">
        <v>0.39700000000000002</v>
      </c>
      <c r="X23" s="2">
        <v>0.40899999999999997</v>
      </c>
      <c r="Y23" s="2">
        <v>0.42499999999999999</v>
      </c>
      <c r="Z23" s="37">
        <v>0.42599999999999999</v>
      </c>
      <c r="AA23" s="37">
        <v>0.437</v>
      </c>
      <c r="AB23" s="2">
        <v>0.45700000000000002</v>
      </c>
      <c r="AC23" s="2">
        <v>0.46700000000000003</v>
      </c>
    </row>
    <row r="24" spans="1:32" x14ac:dyDescent="0.3">
      <c r="D24" t="s">
        <v>24</v>
      </c>
      <c r="O24" t="s">
        <v>58</v>
      </c>
      <c r="Q24">
        <v>4.05</v>
      </c>
      <c r="T24" t="s">
        <v>157</v>
      </c>
      <c r="U24" t="s">
        <v>151</v>
      </c>
      <c r="V24" s="2">
        <v>0.38</v>
      </c>
      <c r="W24" s="2">
        <v>0.39400000000000002</v>
      </c>
      <c r="X24" s="2">
        <v>0.39900000000000002</v>
      </c>
      <c r="Y24" s="2">
        <v>0.40100000000000002</v>
      </c>
      <c r="Z24" s="2">
        <v>0.4</v>
      </c>
      <c r="AA24" s="2">
        <v>0.40289999999999998</v>
      </c>
      <c r="AB24" s="9">
        <v>0.40500000000000003</v>
      </c>
      <c r="AC24" s="2">
        <v>0.40760000000000002</v>
      </c>
    </row>
    <row r="25" spans="1:32" ht="17.25" thickBot="1" x14ac:dyDescent="0.35"/>
    <row r="26" spans="1:32" x14ac:dyDescent="0.3">
      <c r="T26" t="s">
        <v>152</v>
      </c>
      <c r="U26" t="s">
        <v>153</v>
      </c>
      <c r="V26" s="38">
        <v>0.48699999999999999</v>
      </c>
      <c r="W26" s="18">
        <v>0.501</v>
      </c>
    </row>
    <row r="27" spans="1:32" x14ac:dyDescent="0.3">
      <c r="T27" t="s">
        <v>158</v>
      </c>
      <c r="U27" t="s">
        <v>154</v>
      </c>
      <c r="V27" s="22">
        <v>0.432</v>
      </c>
      <c r="W27" s="26">
        <v>0.437</v>
      </c>
    </row>
    <row r="28" spans="1:32" ht="17.25" thickBot="1" x14ac:dyDescent="0.35">
      <c r="D28" t="s">
        <v>39</v>
      </c>
      <c r="E28" t="s">
        <v>40</v>
      </c>
      <c r="F28" t="s">
        <v>41</v>
      </c>
      <c r="U28" t="s">
        <v>155</v>
      </c>
      <c r="V28" s="28">
        <v>0.40770000000000001</v>
      </c>
      <c r="W28" s="33">
        <v>0.40579999999999999</v>
      </c>
    </row>
    <row r="29" spans="1:32" x14ac:dyDescent="0.3">
      <c r="D29" s="1">
        <v>5.0000000000000001E-4</v>
      </c>
      <c r="E29">
        <v>5</v>
      </c>
    </row>
    <row r="30" spans="1:32" x14ac:dyDescent="0.3">
      <c r="D30" s="1">
        <v>1E-3</v>
      </c>
      <c r="E30">
        <v>5</v>
      </c>
      <c r="O30" t="s">
        <v>59</v>
      </c>
      <c r="T30" t="s">
        <v>160</v>
      </c>
      <c r="U30" t="s">
        <v>162</v>
      </c>
      <c r="V30">
        <v>0.43</v>
      </c>
      <c r="W30">
        <v>0.46100000000000002</v>
      </c>
      <c r="X30">
        <v>0.49199999999999999</v>
      </c>
    </row>
    <row r="31" spans="1:32" x14ac:dyDescent="0.3">
      <c r="T31" t="s">
        <v>161</v>
      </c>
      <c r="U31" t="s">
        <v>151</v>
      </c>
      <c r="V31">
        <v>0.40100000000000002</v>
      </c>
      <c r="W31">
        <v>0.40710000000000002</v>
      </c>
      <c r="X31">
        <v>0.40100000000000002</v>
      </c>
    </row>
    <row r="32" spans="1:32" x14ac:dyDescent="0.3">
      <c r="C32" s="2" t="s">
        <v>52</v>
      </c>
    </row>
    <row r="33" spans="1:24" x14ac:dyDescent="0.3">
      <c r="A33" t="s">
        <v>46</v>
      </c>
      <c r="B33" t="s">
        <v>53</v>
      </c>
      <c r="C33" t="s">
        <v>43</v>
      </c>
      <c r="D33" t="s">
        <v>39</v>
      </c>
      <c r="F33" t="s">
        <v>44</v>
      </c>
      <c r="G33" t="s">
        <v>45</v>
      </c>
      <c r="J33" t="s">
        <v>42</v>
      </c>
      <c r="M33" s="4" t="s">
        <v>47</v>
      </c>
    </row>
    <row r="34" spans="1:24" x14ac:dyDescent="0.3">
      <c r="A34" s="5">
        <v>43685.631944444445</v>
      </c>
      <c r="B34">
        <v>136</v>
      </c>
      <c r="C34">
        <v>0.2</v>
      </c>
      <c r="D34" s="1">
        <v>5.0000000000000001E-4</v>
      </c>
      <c r="F34">
        <v>0.1</v>
      </c>
      <c r="G34">
        <v>128</v>
      </c>
      <c r="J34">
        <v>4</v>
      </c>
      <c r="K34" s="3">
        <f>3364/60</f>
        <v>56.06666666666667</v>
      </c>
      <c r="L34" s="3">
        <f>K34*J34/60</f>
        <v>3.7377777777777781</v>
      </c>
      <c r="M34" s="5">
        <f>A34+L34/24</f>
        <v>43685.787685185183</v>
      </c>
      <c r="T34" t="s">
        <v>164</v>
      </c>
      <c r="U34" t="s">
        <v>153</v>
      </c>
      <c r="V34">
        <v>0.44500000000000001</v>
      </c>
    </row>
    <row r="35" spans="1:24" x14ac:dyDescent="0.3">
      <c r="A35" s="5">
        <v>43685.635416666664</v>
      </c>
      <c r="B35">
        <v>137</v>
      </c>
      <c r="C35">
        <v>0.3</v>
      </c>
      <c r="D35" s="1">
        <v>5.0000000000000001E-4</v>
      </c>
      <c r="F35">
        <v>0.1</v>
      </c>
      <c r="G35">
        <v>128</v>
      </c>
      <c r="J35">
        <v>4</v>
      </c>
      <c r="K35" s="3">
        <f>3364/60</f>
        <v>56.06666666666667</v>
      </c>
      <c r="L35" s="3">
        <f>K35*J35/60</f>
        <v>3.7377777777777781</v>
      </c>
      <c r="M35" s="5">
        <f>A35+L35/24</f>
        <v>43685.791157407402</v>
      </c>
      <c r="O35">
        <v>0.40100000000000002</v>
      </c>
      <c r="T35" t="s">
        <v>159</v>
      </c>
      <c r="U35" t="s">
        <v>156</v>
      </c>
      <c r="V35">
        <v>0.432</v>
      </c>
      <c r="X35" t="s">
        <v>163</v>
      </c>
    </row>
    <row r="36" spans="1:24" x14ac:dyDescent="0.3">
      <c r="U36" t="s">
        <v>151</v>
      </c>
      <c r="V36">
        <v>0.41420000000000001</v>
      </c>
    </row>
    <row r="37" spans="1:24" x14ac:dyDescent="0.3">
      <c r="B37" t="s">
        <v>48</v>
      </c>
    </row>
    <row r="39" spans="1:24" x14ac:dyDescent="0.3">
      <c r="C39" t="s">
        <v>49</v>
      </c>
    </row>
    <row r="40" spans="1:24" x14ac:dyDescent="0.3">
      <c r="C40" t="s">
        <v>50</v>
      </c>
    </row>
    <row r="42" spans="1:24" x14ac:dyDescent="0.3">
      <c r="C42" t="s">
        <v>51</v>
      </c>
      <c r="N42" s="8" t="s">
        <v>67</v>
      </c>
      <c r="R42" s="2" t="s">
        <v>68</v>
      </c>
    </row>
    <row r="43" spans="1:24" ht="17.25" thickBot="1" x14ac:dyDescent="0.35">
      <c r="O43">
        <v>1</v>
      </c>
      <c r="P43">
        <v>2</v>
      </c>
      <c r="Q43">
        <v>3</v>
      </c>
      <c r="R43" s="2">
        <v>4</v>
      </c>
      <c r="S43">
        <v>5</v>
      </c>
    </row>
    <row r="44" spans="1:24" x14ac:dyDescent="0.3">
      <c r="B44" s="13"/>
      <c r="C44" s="14"/>
      <c r="D44" s="14"/>
      <c r="E44" s="14"/>
      <c r="F44" s="14"/>
      <c r="G44" s="14"/>
      <c r="H44" s="14"/>
      <c r="I44" s="14"/>
      <c r="J44" s="14"/>
      <c r="K44" s="15"/>
      <c r="L44" s="15"/>
      <c r="M44" s="16"/>
      <c r="N44" s="17" t="s">
        <v>73</v>
      </c>
      <c r="O44" s="38">
        <v>0.48699999999999999</v>
      </c>
      <c r="P44" s="14">
        <v>0.49199999999999999</v>
      </c>
      <c r="Q44" s="14">
        <v>0.496</v>
      </c>
      <c r="R44" s="18">
        <v>0.501</v>
      </c>
    </row>
    <row r="45" spans="1:24" x14ac:dyDescent="0.3">
      <c r="B45" s="19" t="s">
        <v>63</v>
      </c>
      <c r="C45" s="20" t="s">
        <v>54</v>
      </c>
      <c r="D45" s="21"/>
      <c r="E45" s="22"/>
      <c r="F45" s="22"/>
      <c r="G45" s="22"/>
      <c r="H45" s="22"/>
      <c r="I45" s="22"/>
      <c r="J45" s="22"/>
      <c r="K45" s="23"/>
      <c r="L45" s="23"/>
      <c r="M45" s="24"/>
      <c r="N45" s="25" t="s">
        <v>72</v>
      </c>
      <c r="O45" s="22">
        <v>0.432</v>
      </c>
      <c r="P45" s="22">
        <v>0.43099999999999999</v>
      </c>
      <c r="Q45" s="22">
        <v>0.432</v>
      </c>
      <c r="R45" s="26">
        <v>0.437</v>
      </c>
    </row>
    <row r="46" spans="1:24" ht="17.25" thickBot="1" x14ac:dyDescent="0.35">
      <c r="B46" s="27">
        <v>151</v>
      </c>
      <c r="C46" s="28">
        <v>0.2</v>
      </c>
      <c r="D46" s="29">
        <v>1.0000000000000001E-5</v>
      </c>
      <c r="E46" s="28"/>
      <c r="F46" s="28"/>
      <c r="G46" s="28"/>
      <c r="H46" s="28"/>
      <c r="I46" s="28"/>
      <c r="J46" s="28"/>
      <c r="K46" s="30"/>
      <c r="L46" s="30"/>
      <c r="M46" s="31"/>
      <c r="N46" s="32" t="s">
        <v>69</v>
      </c>
      <c r="O46" s="28">
        <v>0.40770000000000001</v>
      </c>
      <c r="P46" s="28"/>
      <c r="Q46" s="28"/>
      <c r="R46" s="33">
        <v>0.40579999999999999</v>
      </c>
    </row>
    <row r="47" spans="1:24" x14ac:dyDescent="0.3">
      <c r="B47" s="13">
        <v>168</v>
      </c>
      <c r="C47" s="14">
        <v>0.2</v>
      </c>
      <c r="D47" s="34">
        <v>1E-3</v>
      </c>
      <c r="E47" s="14"/>
      <c r="F47" s="14"/>
      <c r="G47" s="14"/>
      <c r="H47" s="14"/>
      <c r="I47" s="14"/>
      <c r="J47" s="14"/>
      <c r="K47" s="15"/>
      <c r="L47" s="15"/>
      <c r="M47" s="16"/>
      <c r="N47" s="17" t="s">
        <v>74</v>
      </c>
      <c r="O47" s="14"/>
      <c r="P47" s="14"/>
      <c r="Q47" s="14"/>
      <c r="R47" s="35"/>
    </row>
    <row r="48" spans="1:24" x14ac:dyDescent="0.3">
      <c r="B48" s="19"/>
      <c r="C48" s="22"/>
      <c r="D48" s="21"/>
      <c r="E48" s="22"/>
      <c r="F48" s="22"/>
      <c r="G48" s="22"/>
      <c r="H48" s="22"/>
      <c r="I48" s="22"/>
      <c r="J48" s="22"/>
      <c r="K48" s="23"/>
      <c r="L48" s="23"/>
      <c r="M48" s="24"/>
      <c r="N48" s="25" t="s">
        <v>72</v>
      </c>
      <c r="O48" s="22"/>
      <c r="P48" s="22"/>
      <c r="Q48" s="22"/>
      <c r="R48" s="26"/>
    </row>
    <row r="49" spans="2:18" ht="17.25" thickBot="1" x14ac:dyDescent="0.35">
      <c r="B49" s="27"/>
      <c r="C49" s="28"/>
      <c r="D49" s="28"/>
      <c r="E49" s="28"/>
      <c r="F49" s="28"/>
      <c r="G49" s="28"/>
      <c r="H49" s="28"/>
      <c r="I49" s="28"/>
      <c r="J49" s="28"/>
      <c r="K49" s="30"/>
      <c r="L49" s="30"/>
      <c r="M49" s="31"/>
      <c r="N49" s="32" t="s">
        <v>75</v>
      </c>
      <c r="O49" s="36"/>
      <c r="P49" s="28"/>
      <c r="Q49" s="28"/>
      <c r="R49" s="33"/>
    </row>
    <row r="51" spans="2:18" x14ac:dyDescent="0.3">
      <c r="C51" t="s">
        <v>76</v>
      </c>
    </row>
    <row r="56" spans="2:18" x14ac:dyDescent="0.3">
      <c r="B56" t="s">
        <v>63</v>
      </c>
      <c r="C56" s="2" t="s">
        <v>62</v>
      </c>
      <c r="E56" t="s">
        <v>60</v>
      </c>
      <c r="O56" s="2"/>
    </row>
    <row r="57" spans="2:18" x14ac:dyDescent="0.3">
      <c r="B57">
        <v>156</v>
      </c>
      <c r="C57">
        <v>0.2</v>
      </c>
      <c r="D57" s="1">
        <v>1E-4</v>
      </c>
      <c r="E57" t="s">
        <v>61</v>
      </c>
      <c r="P57">
        <v>0.40450000000000003</v>
      </c>
    </row>
    <row r="58" spans="2:18" x14ac:dyDescent="0.3">
      <c r="B58">
        <v>159</v>
      </c>
      <c r="C58">
        <v>0.2</v>
      </c>
      <c r="D58" s="1">
        <v>1E-4</v>
      </c>
      <c r="E58" t="s">
        <v>66</v>
      </c>
    </row>
    <row r="62" spans="2:18" x14ac:dyDescent="0.3">
      <c r="D62" s="2" t="s">
        <v>70</v>
      </c>
    </row>
    <row r="63" spans="2:18" x14ac:dyDescent="0.3">
      <c r="D63" s="10" t="s">
        <v>71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opLeftCell="A13" workbookViewId="0">
      <selection activeCell="C5" sqref="C5"/>
    </sheetView>
  </sheetViews>
  <sheetFormatPr defaultRowHeight="16.5" x14ac:dyDescent="0.3"/>
  <sheetData>
    <row r="1" spans="1:3" x14ac:dyDescent="0.3">
      <c r="A1" t="s">
        <v>25</v>
      </c>
    </row>
    <row r="2" spans="1:3" x14ac:dyDescent="0.3">
      <c r="B2" t="s">
        <v>26</v>
      </c>
    </row>
    <row r="3" spans="1:3" x14ac:dyDescent="0.3">
      <c r="C3" t="s">
        <v>27</v>
      </c>
    </row>
    <row r="4" spans="1:3" x14ac:dyDescent="0.3">
      <c r="C4" t="s">
        <v>28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T25"/>
  <sheetViews>
    <sheetView topLeftCell="B1" workbookViewId="0">
      <selection activeCell="J16" sqref="J16"/>
    </sheetView>
  </sheetViews>
  <sheetFormatPr defaultRowHeight="16.5" x14ac:dyDescent="0.3"/>
  <sheetData>
    <row r="1" spans="3:20" x14ac:dyDescent="0.3">
      <c r="F1">
        <v>55</v>
      </c>
      <c r="G1">
        <v>55.72</v>
      </c>
      <c r="H1">
        <v>56</v>
      </c>
      <c r="I1">
        <v>54.47</v>
      </c>
      <c r="J1">
        <v>128</v>
      </c>
    </row>
    <row r="2" spans="3:20" x14ac:dyDescent="0.3">
      <c r="C2" s="2" t="s">
        <v>96</v>
      </c>
      <c r="E2" t="s">
        <v>104</v>
      </c>
      <c r="F2">
        <f>F1/$J$1</f>
        <v>0.4296875</v>
      </c>
      <c r="G2">
        <f t="shared" ref="G2:I2" si="0">G1/$J$1</f>
        <v>0.43531249999999999</v>
      </c>
      <c r="H2">
        <f t="shared" si="0"/>
        <v>0.4375</v>
      </c>
      <c r="I2">
        <f t="shared" si="0"/>
        <v>0.42554687499999999</v>
      </c>
      <c r="J2">
        <f>AVERAGE(F2:I2)</f>
        <v>0.43201171875</v>
      </c>
      <c r="R2" s="2" t="s">
        <v>97</v>
      </c>
    </row>
    <row r="3" spans="3:20" x14ac:dyDescent="0.3">
      <c r="D3" s="2" t="s">
        <v>100</v>
      </c>
      <c r="E3" t="s">
        <v>102</v>
      </c>
      <c r="F3">
        <v>0.20300000000000001</v>
      </c>
      <c r="G3">
        <v>0.20100000000000001</v>
      </c>
      <c r="H3">
        <v>0.20100000000000001</v>
      </c>
      <c r="R3" s="2"/>
    </row>
    <row r="4" spans="3:20" x14ac:dyDescent="0.3">
      <c r="D4" s="2"/>
      <c r="F4">
        <v>56.04</v>
      </c>
      <c r="G4">
        <v>55.72</v>
      </c>
      <c r="H4">
        <v>55.81</v>
      </c>
      <c r="I4">
        <v>54.76</v>
      </c>
      <c r="R4" s="2"/>
    </row>
    <row r="5" spans="3:20" x14ac:dyDescent="0.3">
      <c r="D5" s="2"/>
      <c r="E5" t="s">
        <v>104</v>
      </c>
      <c r="F5">
        <f>F4/$J$1</f>
        <v>0.43781249999999999</v>
      </c>
      <c r="G5">
        <f t="shared" ref="G5:I5" si="1">G4/$J$1</f>
        <v>0.43531249999999999</v>
      </c>
      <c r="H5">
        <f t="shared" si="1"/>
        <v>0.43601562500000002</v>
      </c>
      <c r="I5">
        <f t="shared" si="1"/>
        <v>0.42781249999999998</v>
      </c>
      <c r="R5" s="2"/>
    </row>
    <row r="6" spans="3:20" x14ac:dyDescent="0.3">
      <c r="D6" s="2"/>
      <c r="R6" s="2"/>
    </row>
    <row r="7" spans="3:20" x14ac:dyDescent="0.3">
      <c r="E7" t="s">
        <v>103</v>
      </c>
      <c r="R7" s="2"/>
    </row>
    <row r="8" spans="3:20" x14ac:dyDescent="0.3">
      <c r="D8" s="44"/>
      <c r="F8">
        <v>0.45</v>
      </c>
      <c r="G8">
        <v>0.45</v>
      </c>
      <c r="H8">
        <v>0.44</v>
      </c>
      <c r="I8">
        <v>0.44</v>
      </c>
      <c r="J8" s="2">
        <f>AVERAGE(F8:I8)</f>
        <v>0.44500000000000001</v>
      </c>
      <c r="K8" s="2">
        <v>0.41420000000000001</v>
      </c>
      <c r="T8">
        <v>0.46100000000000002</v>
      </c>
    </row>
    <row r="9" spans="3:20" x14ac:dyDescent="0.3">
      <c r="D9" s="43"/>
      <c r="F9">
        <v>1.9699999999999999E-2</v>
      </c>
      <c r="G9">
        <v>1.9699999999999999E-2</v>
      </c>
      <c r="H9">
        <v>1.9699999999999999E-2</v>
      </c>
      <c r="I9">
        <v>1.9699999999999999E-2</v>
      </c>
    </row>
    <row r="10" spans="3:20" x14ac:dyDescent="0.3">
      <c r="D10">
        <v>0.41399999999999998</v>
      </c>
      <c r="E10" t="s">
        <v>99</v>
      </c>
      <c r="P10" s="10" t="s">
        <v>95</v>
      </c>
      <c r="S10">
        <v>0.40710000000000002</v>
      </c>
    </row>
    <row r="11" spans="3:20" x14ac:dyDescent="0.3">
      <c r="P11" s="10"/>
    </row>
    <row r="12" spans="3:20" x14ac:dyDescent="0.3">
      <c r="E12" t="s">
        <v>104</v>
      </c>
      <c r="F12">
        <v>56.5</v>
      </c>
      <c r="G12">
        <v>57.4</v>
      </c>
      <c r="H12">
        <v>57.7</v>
      </c>
      <c r="I12">
        <v>56.4</v>
      </c>
      <c r="J12">
        <v>128</v>
      </c>
      <c r="P12" s="10"/>
    </row>
    <row r="13" spans="3:20" x14ac:dyDescent="0.3">
      <c r="F13">
        <f>F12/$J$12</f>
        <v>0.44140625</v>
      </c>
      <c r="G13">
        <f>G12/$J$12</f>
        <v>0.44843749999999999</v>
      </c>
      <c r="H13">
        <f>H12/$J$12</f>
        <v>0.45078125000000002</v>
      </c>
      <c r="I13">
        <f>I12/$J$12</f>
        <v>0.44062499999999999</v>
      </c>
      <c r="J13">
        <f>AVERAGE(F13:I13)</f>
        <v>0.44531250000000006</v>
      </c>
      <c r="N13" s="2" t="s">
        <v>107</v>
      </c>
    </row>
    <row r="14" spans="3:20" x14ac:dyDescent="0.3">
      <c r="D14" s="2" t="s">
        <v>101</v>
      </c>
      <c r="E14" t="s">
        <v>102</v>
      </c>
      <c r="F14">
        <v>0.19700000000000001</v>
      </c>
      <c r="G14">
        <v>0.19400000000000001</v>
      </c>
      <c r="H14">
        <v>0.19400000000000001</v>
      </c>
      <c r="I14">
        <v>0.19900000000000001</v>
      </c>
      <c r="J14">
        <f>AVERAGE(F14:I14)</f>
        <v>0.19600000000000001</v>
      </c>
      <c r="N14" s="2" t="s">
        <v>106</v>
      </c>
    </row>
    <row r="15" spans="3:20" x14ac:dyDescent="0.3">
      <c r="D15" s="2"/>
      <c r="E15" t="s">
        <v>105</v>
      </c>
      <c r="F15">
        <v>57.37</v>
      </c>
      <c r="G15">
        <v>57.42</v>
      </c>
      <c r="H15">
        <v>57.53</v>
      </c>
      <c r="I15" s="2">
        <v>56.43</v>
      </c>
    </row>
    <row r="16" spans="3:20" x14ac:dyDescent="0.3">
      <c r="F16">
        <f>F15/$J$12</f>
        <v>0.44820312499999998</v>
      </c>
      <c r="G16">
        <f t="shared" ref="G16:H16" si="2">G15/$J$12</f>
        <v>0.44859375000000001</v>
      </c>
      <c r="H16">
        <f t="shared" si="2"/>
        <v>0.44945312500000001</v>
      </c>
      <c r="I16">
        <f>I15/$J$12</f>
        <v>0.440859375</v>
      </c>
      <c r="J16">
        <f>AVERAGE(F16:I16)</f>
        <v>0.44677734375</v>
      </c>
      <c r="N16" s="2" t="s">
        <v>108</v>
      </c>
    </row>
    <row r="17" spans="4:10" x14ac:dyDescent="0.3">
      <c r="E17" t="s">
        <v>103</v>
      </c>
      <c r="F17">
        <v>0.19500000000000001</v>
      </c>
      <c r="G17">
        <v>0.19400000000000001</v>
      </c>
      <c r="H17">
        <v>0.19500000000000001</v>
      </c>
      <c r="I17">
        <v>0.19900000000000001</v>
      </c>
    </row>
    <row r="18" spans="4:10" x14ac:dyDescent="0.3">
      <c r="F18">
        <v>0.5</v>
      </c>
      <c r="G18">
        <v>0.49</v>
      </c>
      <c r="H18">
        <v>0.49</v>
      </c>
      <c r="I18">
        <v>0.48699999999999999</v>
      </c>
    </row>
    <row r="20" spans="4:10" x14ac:dyDescent="0.3">
      <c r="F20">
        <v>0.191</v>
      </c>
      <c r="G20">
        <v>0.191</v>
      </c>
      <c r="H20">
        <v>0.191</v>
      </c>
      <c r="I20">
        <v>0.193</v>
      </c>
    </row>
    <row r="21" spans="4:10" x14ac:dyDescent="0.3">
      <c r="F21">
        <v>0.5</v>
      </c>
      <c r="G21">
        <v>0.497</v>
      </c>
      <c r="H21">
        <v>0.49199999999999999</v>
      </c>
      <c r="I21">
        <v>0.48699999999999999</v>
      </c>
      <c r="J21" s="2">
        <f>AVERAGE(F21:I21)</f>
        <v>0.49399999999999999</v>
      </c>
    </row>
    <row r="22" spans="4:10" x14ac:dyDescent="0.3">
      <c r="E22" t="s">
        <v>94</v>
      </c>
    </row>
    <row r="24" spans="4:10" x14ac:dyDescent="0.3">
      <c r="F24">
        <v>0.46700000000000003</v>
      </c>
    </row>
    <row r="25" spans="4:10" x14ac:dyDescent="0.3">
      <c r="D25">
        <v>0.40770000000000001</v>
      </c>
      <c r="F25" t="s">
        <v>98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model 정리</vt:lpstr>
      <vt:lpstr>Sheet1</vt:lpstr>
      <vt:lpstr>nsml</vt:lpstr>
      <vt:lpstr>ensemble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jdwdu</dc:creator>
  <cp:lastModifiedBy>too la</cp:lastModifiedBy>
  <dcterms:created xsi:type="dcterms:W3CDTF">2019-08-06T23:14:14Z</dcterms:created>
  <dcterms:modified xsi:type="dcterms:W3CDTF">2019-08-13T05:54:29Z</dcterms:modified>
</cp:coreProperties>
</file>