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5DFC0977-B8A0-4611-A4ED-FE4B9ADEA586}" xr6:coauthVersionLast="40" xr6:coauthVersionMax="40" xr10:uidLastSave="{00000000-0000-0000-0000-000000000000}"/>
  <bookViews>
    <workbookView xWindow="0" yWindow="120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5" l="1"/>
  <c r="M23" i="15" l="1"/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31" i="15" l="1"/>
  <c r="AC21" i="15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AC18" i="15" s="1"/>
  <c r="AD18" i="15" s="1"/>
  <c r="S22" i="15"/>
  <c r="AC22" i="15" s="1"/>
  <c r="AD22" i="15" s="1"/>
  <c r="S23" i="15"/>
  <c r="AC23" i="15" s="1"/>
  <c r="AD23" i="15" s="1"/>
  <c r="S24" i="15"/>
  <c r="AC24" i="15" s="1"/>
  <c r="AD24" i="15" s="1"/>
  <c r="S28" i="15"/>
  <c r="AC28" i="15" s="1"/>
  <c r="AD28" i="15" s="1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 xr:uid="{B86A6B63-A577-4C15-9CA3-D8231DE5459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 xr:uid="{B92CF4A1-29BD-4C86-B38A-61B546A2C33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23" authorId="0" shapeId="0" xr:uid="{47DCA4CF-6302-48EE-9944-B450BD41BA7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버스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  <comment ref="A29" authorId="0" shapeId="0" xr:uid="{ADB10107-0D13-4C47-830B-C45AF778F0E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할아버지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제사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<sst xmlns="http://schemas.openxmlformats.org/spreadsheetml/2006/main" count="862" uniqueCount="275">
  <si>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</si>
  <si>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</si>
  <si>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</si>
  <si>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</si>
  <si>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</si>
  <si>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</si>
  <si>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</si>
  <si>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</si>
  <si>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</si>
  <si>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</si>
  <si>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</si>
  <si>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</si>
  <si>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</si>
  <si>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</si>
  <si>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</si>
  <si>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</si>
  <si>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</si>
  <si>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</si>
  <si>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</si>
  <si>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</si>
  <si>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</si>
  <si>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</si>
  <si>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</si>
  <si>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</si>
  <si>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</si>
  <si>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</si>
  <si>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</si>
  <si>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</si>
  <si>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</si>
  <si>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</si>
  <si>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</si>
  <si>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</si>
  <si>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</si>
  <si>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</si>
  <si>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</si>
  <si>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</si>
  <si>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</si>
  <si>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</si>
  <si>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</si>
  <si>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</si>
  <si>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</si>
  <si>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</si>
  <si>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</si>
  <si>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</si>
  <si>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</si>
  <si>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</si>
  <si>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</si>
  <si>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</si>
  <si>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</si>
  <si>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</si>
  <si>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</si>
  <si>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</si>
  <si>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</si>
  <si>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</si>
  <si>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</si>
  <si>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</si>
  <si>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</si>
  <si>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</si>
  <si>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</si>
  <si>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</si>
  <si>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</si>
  <si>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</si>
  <si>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</si>
  <si>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</si>
  <si>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</si>
  <si>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</si>
  <si>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</si>
  <si>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</si>
  <si>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</si>
  <si>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</si>
  <si>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</si>
  <si>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</si>
  <si>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</si>
  <si>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</si>
  <si>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</si>
  <si>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</si>
  <si>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</si>
  <si>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</si>
  <si>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</si>
  <si>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</si>
  <si>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</si>
  <si>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</si>
  <si>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</si>
  <si>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</si>
  <si>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</si>
  <si>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</si>
  <si>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</si>
  <si>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</si>
  <si>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</si>
  <si>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</si>
  <si>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</si>
  <si>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</si>
  <si>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</si>
  <si>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</si>
  <si>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</si>
  <si>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</si>
  <si>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</si>
  <si>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</si>
  <si>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</si>
  <si>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</si>
  <si>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</si>
  <si>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</si>
  <si>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</si>
  <si>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</si>
  <si>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</si>
  <si>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</si>
  <si>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</si>
  <si>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</si>
  <si>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</si>
  <si>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</si>
  <si>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</si>
  <si>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</si>
  <si>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</si>
  <si>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</si>
  <si>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</si>
  <si>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</si>
  <si>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</si>
  <si>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</si>
  <si>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</si>
  <si>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</si>
  <si>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</si>
  <si>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</si>
  <si>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</si>
  <si>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</si>
  <si>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</si>
  <si>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</si>
  <si>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</si>
  <si>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</si>
  <si>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</si>
  <si>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</si>
  <si>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</si>
  <si>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</si>
  <si>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</si>
  <si>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</si>
  <si>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</si>
  <si>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</si>
  <si>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</si>
  <si>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</si>
  <si>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</si>
  <si>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</si>
  <si>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</si>
  <si>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</si>
  <si>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</si>
  <si>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</si>
  <si>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</si>
  <si>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</si>
  <si>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</si>
  <si>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</si>
  <si>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</si>
  <si>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</si>
  <si>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</si>
  <si>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</si>
  <si>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</si>
  <si>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</si>
  <si>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</si>
  <si>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</si>
  <si>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</si>
  <si>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</si>
  <si>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</si>
  <si>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</si>
  <si>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</si>
  <si>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</si>
  <si>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</si>
  <si>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</si>
  <si>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</si>
  <si>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</si>
  <si>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</si>
  <si>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</si>
  <si>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</si>
  <si>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</si>
  <si>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</si>
  <si>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</si>
  <si>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</si>
  <si>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</si>
  <si>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</si>
  <si>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</si>
  <si>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</si>
  <si>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</si>
  <si>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</si>
  <si>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</si>
  <si>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</si>
  <si>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</si>
  <si>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</si>
  <si>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</si>
  <si>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</si>
  <si>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</si>
  <si>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</si>
  <si>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</si>
  <si>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</si>
  <si>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</si>
  <si>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</si>
  <si>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</si>
  <si>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</si>
  <si>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</si>
  <si>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</si>
  <si>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</si>
  <si>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</si>
  <si>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</si>
  <si>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</si>
  <si>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</si>
  <si>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</si>
  <si>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</si>
  <si>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</si>
  <si>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</si>
  <si>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</si>
  <si>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</si>
  <si>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</si>
  <si>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</si>
  <si>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</si>
  <si>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</si>
  <si>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</si>
  <si>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</si>
  <si>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</si>
  <si>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</si>
  <si>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</si>
  <si>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</si>
  <si>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</si>
  <si>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</si>
  <si>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</si>
  <si>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</si>
  <si>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</si>
  <si>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</si>
  <si>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</si>
  <si>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</si>
  <si>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</si>
  <si>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</si>
  <si>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</si>
  <si>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</si>
  <si>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</si>
  <si>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</si>
  <si>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</si>
  <si>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</si>
  <si>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</si>
  <si>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</si>
  <si>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</si>
  <si>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</si>
  <si>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</si>
  <si>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</si>
  <si>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</si>
  <si>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</si>
  <si>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</si>
  <si>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</si>
  <si>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</si>
  <si>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</si>
  <si>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</si>
  <si>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</si>
  <si>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</si>
  <si>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</si>
  <si>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</si>
  <si>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</si>
  <si>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</si>
  <si>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</si>
  <si>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</si>
  <si>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</si>
  <si>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</si>
  <si>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</si>
  <si>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</si>
  <si>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</si>
  <si>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</si>
  <si>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</si>
  <si>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</si>
  <si>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</si>
  <si>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</si>
  <si>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</si>
  <si>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</si>
  <si>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</si>
  <si>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</si>
  <si>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</si>
  <si>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</si>
  <si>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</si>
  <si>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</si>
  <si>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</si>
  <si>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</si>
  <si>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</si>
  <si>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2끼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</si>
</sst>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21" activePane="bottomRight" state="frozen"/>
      <selection pane="topRight" activeCell="AE1" sqref="AE1"/>
      <selection pane="bottomLeft" activeCell="A3" sqref="A3"/>
      <selection pane="bottomRight" activeCell="L35" sqref="L35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 t="s">
        <v>274</v>
      </c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 t="s">
        <v>274</v>
      </c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 t="s">
        <v>269</v>
      </c>
      <c r="D23" s="11"/>
      <c r="E23" s="11"/>
      <c r="F23" s="11"/>
      <c r="G23" s="11"/>
      <c r="H23" s="11">
        <f t="shared" si="0"/>
        <v>0</v>
      </c>
      <c r="I23" s="11"/>
      <c r="J23" s="11"/>
      <c r="K23" s="11">
        <f>65+70+125</f>
        <v>260</v>
      </c>
      <c r="L23" s="11">
        <v>5</v>
      </c>
      <c r="M23" s="11">
        <f>80+25</f>
        <v>105</v>
      </c>
      <c r="N23" s="11">
        <f t="shared" si="1"/>
        <v>370</v>
      </c>
      <c r="O23" s="11"/>
      <c r="P23" s="11"/>
      <c r="Q23" s="11"/>
      <c r="R23" s="11">
        <f t="shared" si="7"/>
        <v>0</v>
      </c>
      <c r="S23" s="11">
        <f t="shared" si="2"/>
        <v>370</v>
      </c>
      <c r="T23" s="11"/>
      <c r="U23" s="11">
        <v>5</v>
      </c>
      <c r="V23" s="11"/>
      <c r="W23" s="11"/>
      <c r="X23" s="11"/>
      <c r="Y23" s="11">
        <f t="shared" si="3"/>
        <v>5</v>
      </c>
      <c r="Z23" s="11">
        <v>220</v>
      </c>
      <c r="AA23" s="11"/>
      <c r="AB23" s="11">
        <f t="shared" si="4"/>
        <v>220</v>
      </c>
      <c r="AC23" s="11">
        <f t="shared" si="5"/>
        <v>595</v>
      </c>
      <c r="AD23" s="11">
        <f t="shared" si="6"/>
        <v>10.416666666666666</v>
      </c>
      <c r="AE23" s="11">
        <v>30</v>
      </c>
    </row>
    <row r="24" spans="1:31" x14ac:dyDescent="0.3">
      <c r="A24" s="62">
        <v>43456</v>
      </c>
      <c r="B24" s="11" t="s">
        <v>47</v>
      </c>
      <c r="C24" s="11" t="s">
        <v>271</v>
      </c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 t="s">
        <v>271</v>
      </c>
      <c r="D25" s="11"/>
      <c r="E25" s="11"/>
      <c r="F25" s="11">
        <v>15</v>
      </c>
      <c r="G25" s="11"/>
      <c r="H25" s="11">
        <f t="shared" si="0"/>
        <v>15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15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15</v>
      </c>
      <c r="AD25" s="11">
        <f t="shared" si="6"/>
        <v>3.25</v>
      </c>
      <c r="AE25" s="11">
        <v>180</v>
      </c>
    </row>
    <row r="26" spans="1:31" x14ac:dyDescent="0.3">
      <c r="A26" s="62">
        <v>43458</v>
      </c>
      <c r="B26" s="11" t="s">
        <v>49</v>
      </c>
      <c r="C26" s="11" t="s">
        <v>270</v>
      </c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>
        <v>10</v>
      </c>
      <c r="M26" s="11"/>
      <c r="N26" s="11">
        <f t="shared" si="1"/>
        <v>10</v>
      </c>
      <c r="O26" s="11"/>
      <c r="P26" s="11"/>
      <c r="Q26" s="11"/>
      <c r="R26" s="11">
        <f t="shared" si="7"/>
        <v>0</v>
      </c>
      <c r="S26" s="11">
        <f t="shared" si="2"/>
        <v>10</v>
      </c>
      <c r="T26" s="11"/>
      <c r="U26" s="11"/>
      <c r="V26" s="11"/>
      <c r="W26" s="11"/>
      <c r="X26" s="11"/>
      <c r="Y26" s="11">
        <f t="shared" si="3"/>
        <v>0</v>
      </c>
      <c r="Z26" s="11">
        <v>240</v>
      </c>
      <c r="AA26" s="11">
        <v>5</v>
      </c>
      <c r="AB26" s="11">
        <f t="shared" si="4"/>
        <v>245</v>
      </c>
      <c r="AC26" s="11">
        <f t="shared" si="5"/>
        <v>255</v>
      </c>
      <c r="AD26" s="11">
        <f t="shared" ref="AD26:AD32" si="8">AC26/60 + SUM(AE26:AG26)/60</f>
        <v>4.25</v>
      </c>
      <c r="AE26" s="11"/>
    </row>
    <row r="27" spans="1:31" x14ac:dyDescent="0.3">
      <c r="A27" s="62">
        <v>43459</v>
      </c>
      <c r="B27" s="11" t="s">
        <v>50</v>
      </c>
      <c r="C27" s="11" t="s">
        <v>271</v>
      </c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>
        <v>60</v>
      </c>
      <c r="N27" s="11">
        <f t="shared" si="1"/>
        <v>60</v>
      </c>
      <c r="O27" s="11"/>
      <c r="P27" s="11"/>
      <c r="Q27" s="11"/>
      <c r="R27" s="11">
        <f t="shared" si="7"/>
        <v>0</v>
      </c>
      <c r="S27" s="11">
        <f t="shared" si="2"/>
        <v>60</v>
      </c>
      <c r="T27" s="11">
        <v>60</v>
      </c>
      <c r="U27" s="11">
        <v>10</v>
      </c>
      <c r="V27" s="11"/>
      <c r="W27" s="11"/>
      <c r="X27" s="11"/>
      <c r="Y27" s="11">
        <f t="shared" si="3"/>
        <v>70</v>
      </c>
      <c r="Z27" s="11"/>
      <c r="AA27" s="11"/>
      <c r="AB27" s="11">
        <f t="shared" si="4"/>
        <v>0</v>
      </c>
      <c r="AC27" s="11">
        <f t="shared" si="5"/>
        <v>130</v>
      </c>
      <c r="AD27" s="11">
        <f t="shared" si="8"/>
        <v>2.6666666666666665</v>
      </c>
      <c r="AE27" s="11">
        <v>30</v>
      </c>
    </row>
    <row r="28" spans="1:31" x14ac:dyDescent="0.3">
      <c r="A28" s="62">
        <v>43460</v>
      </c>
      <c r="B28" s="11" t="s">
        <v>42</v>
      </c>
      <c r="C28" s="11" t="s">
        <v>272</v>
      </c>
      <c r="D28" s="11">
        <v>10</v>
      </c>
      <c r="E28" s="11">
        <v>10</v>
      </c>
      <c r="F28" s="11">
        <v>15</v>
      </c>
      <c r="G28" s="11"/>
      <c r="H28" s="11">
        <f t="shared" si="0"/>
        <v>35</v>
      </c>
      <c r="I28" s="11"/>
      <c r="J28" s="11"/>
      <c r="K28" s="11"/>
      <c r="L28" s="11"/>
      <c r="M28" s="11">
        <v>60</v>
      </c>
      <c r="N28" s="11">
        <f t="shared" si="1"/>
        <v>60</v>
      </c>
      <c r="O28" s="11"/>
      <c r="P28" s="11"/>
      <c r="Q28" s="11"/>
      <c r="R28" s="11">
        <f t="shared" si="7"/>
        <v>0</v>
      </c>
      <c r="S28" s="11">
        <f t="shared" si="2"/>
        <v>95</v>
      </c>
      <c r="T28" s="11"/>
      <c r="U28" s="11"/>
      <c r="V28" s="11"/>
      <c r="W28" s="11">
        <v>60</v>
      </c>
      <c r="X28" s="11"/>
      <c r="Y28" s="11">
        <f t="shared" si="3"/>
        <v>60</v>
      </c>
      <c r="Z28" s="11"/>
      <c r="AA28" s="11"/>
      <c r="AB28" s="11">
        <f t="shared" si="4"/>
        <v>0</v>
      </c>
      <c r="AC28" s="11">
        <f t="shared" si="5"/>
        <v>155</v>
      </c>
      <c r="AD28" s="11">
        <f t="shared" si="8"/>
        <v>3.0833333333333335</v>
      </c>
      <c r="AE28" s="11">
        <v>30</v>
      </c>
    </row>
    <row r="29" spans="1:31" x14ac:dyDescent="0.3">
      <c r="A29" s="62">
        <v>43461</v>
      </c>
      <c r="B29" s="11" t="s">
        <v>44</v>
      </c>
      <c r="C29" s="11" t="s">
        <v>273</v>
      </c>
      <c r="D29" s="11"/>
      <c r="E29" s="11"/>
      <c r="F29" s="11">
        <v>15</v>
      </c>
      <c r="G29" s="11"/>
      <c r="H29" s="11">
        <f t="shared" si="0"/>
        <v>15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15</v>
      </c>
      <c r="T29" s="11"/>
      <c r="U29" s="11"/>
      <c r="V29" s="11">
        <v>30</v>
      </c>
      <c r="W29" s="11">
        <v>120</v>
      </c>
      <c r="X29" s="11"/>
      <c r="Y29" s="11">
        <f t="shared" si="3"/>
        <v>150</v>
      </c>
      <c r="Z29" s="11"/>
      <c r="AA29" s="11"/>
      <c r="AB29" s="11">
        <f t="shared" si="4"/>
        <v>0</v>
      </c>
      <c r="AC29" s="11">
        <f t="shared" si="5"/>
        <v>165</v>
      </c>
      <c r="AD29" s="11">
        <f t="shared" si="8"/>
        <v>2.75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>
        <v>5</v>
      </c>
      <c r="H30" s="11">
        <f t="shared" si="0"/>
        <v>5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5</v>
      </c>
      <c r="T30" s="11"/>
      <c r="U30" s="11">
        <v>10</v>
      </c>
      <c r="V30" s="11"/>
      <c r="W30" s="11">
        <v>120</v>
      </c>
      <c r="X30" s="11"/>
      <c r="Y30" s="11">
        <f t="shared" si="3"/>
        <v>130</v>
      </c>
      <c r="Z30" s="11">
        <v>240</v>
      </c>
      <c r="AA30" s="11"/>
      <c r="AB30" s="11">
        <f t="shared" si="4"/>
        <v>240</v>
      </c>
      <c r="AC30" s="11">
        <f t="shared" si="5"/>
        <v>375</v>
      </c>
      <c r="AD30" s="11">
        <f t="shared" si="8"/>
        <v>6.25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>
        <v>110</v>
      </c>
      <c r="AB31" s="11">
        <f t="shared" si="4"/>
        <v>110</v>
      </c>
      <c r="AC31" s="11">
        <f t="shared" si="5"/>
        <v>110</v>
      </c>
      <c r="AD31" s="11">
        <f t="shared" si="8"/>
        <v>1.8333333333333333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475</v>
      </c>
      <c r="N34" s="4">
        <f>SUM(N3:N33)</f>
        <v>3495</v>
      </c>
      <c r="R34" s="4">
        <f>SUM(R3:R33)</f>
        <v>0</v>
      </c>
      <c r="S34" s="4">
        <f>H34+N34+R34</f>
        <v>3970</v>
      </c>
      <c r="Y34" s="4">
        <f>SUM(Y3:Y33)</f>
        <v>1505</v>
      </c>
      <c r="AB34" s="4">
        <f>SUM(AB3:AB33)</f>
        <v>2445</v>
      </c>
      <c r="AC34" s="4">
        <f>S34+Y34+AB34</f>
        <v>7920</v>
      </c>
      <c r="AD34" s="6">
        <f>SUM(AD3:AD33)/31</f>
        <v>4.543010752688172</v>
      </c>
    </row>
    <row r="35" spans="1:31" x14ac:dyDescent="0.3">
      <c r="A35" s="15" t="s">
        <v>110</v>
      </c>
      <c r="G35" s="37" t="s">
        <v>1</v>
      </c>
      <c r="H35" s="15">
        <f>H34/60</f>
        <v>7.916666666666667</v>
      </c>
      <c r="M35" s="37" t="s">
        <v>2</v>
      </c>
      <c r="N35" s="15">
        <f>N34/60</f>
        <v>58.25</v>
      </c>
      <c r="Q35" s="37" t="s">
        <v>3</v>
      </c>
      <c r="R35" s="15">
        <f>R34/60</f>
        <v>0</v>
      </c>
      <c r="S35" s="15">
        <f>S34/60</f>
        <v>66.166666666666671</v>
      </c>
      <c r="X35" s="37" t="s">
        <v>159</v>
      </c>
      <c r="Y35" s="15">
        <f>Y34/60</f>
        <v>25.083333333333332</v>
      </c>
      <c r="AA35" s="37" t="s">
        <v>87</v>
      </c>
      <c r="AB35" s="15">
        <f>AB34/60</f>
        <v>40.75</v>
      </c>
      <c r="AC35" s="4">
        <f>AC34/60</f>
        <v>132</v>
      </c>
      <c r="AD35" s="15">
        <f>SUM(AD3:AD33)</f>
        <v>140.83333333333334</v>
      </c>
    </row>
    <row r="36" spans="1:31" x14ac:dyDescent="0.3">
      <c r="A36" s="35" t="s">
        <v>102</v>
      </c>
      <c r="H36" s="4">
        <f>H35/31</f>
        <v>0.2553763440860215</v>
      </c>
      <c r="N36" s="4">
        <f>N35/31</f>
        <v>1.8790322580645162</v>
      </c>
      <c r="R36" s="4">
        <f>R35/31</f>
        <v>0</v>
      </c>
      <c r="S36" s="4">
        <f>S35/31</f>
        <v>2.134408602150538</v>
      </c>
      <c r="AB36" s="4">
        <f>AB35/31</f>
        <v>1.314516129032258</v>
      </c>
      <c r="AD36" s="6">
        <f>AD34</f>
        <v>4.543010752688172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5.2688172043010739E-2</v>
      </c>
      <c r="N38" s="4">
        <f>N36-N37</f>
        <v>0.19247311827957003</v>
      </c>
      <c r="R38" s="4">
        <f>R36-R37</f>
        <v>-2.6881720430107527E-2</v>
      </c>
      <c r="S38" s="4">
        <f>S36-S37</f>
        <v>0.21827956989247355</v>
      </c>
      <c r="AB38" s="4">
        <f>AB36-AB37</f>
        <v>-1.1827956989247315</v>
      </c>
      <c r="AD38" s="4">
        <f>AD36-AD37</f>
        <v>-1.5169892473118276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27" activePane="bottomRight" state="frozen"/>
      <selection pane="topRight" activeCell="AE1" sqref="AE1"/>
      <selection pane="bottomLeft" activeCell="A3" sqref="A3"/>
      <selection pane="bottomRight" activeCell="C1" sqref="C1:G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20" activePane="bottomRight" state="frozen"/>
      <selection pane="topRight" activeCell="AE1" sqref="AE1"/>
      <selection pane="bottomLeft" activeCell="A3" sqref="A3"/>
      <selection pane="bottomRight" activeCell="A37" sqref="A37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3" activePane="bottomRight" state="frozen"/>
      <selection pane="topRight" activeCell="AE1" sqref="AE1"/>
      <selection pane="bottomLeft" activeCell="A3" sqref="A3"/>
      <selection pane="bottomRight" activeCell="C23" sqref="C23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topLeftCell="A19" workbookViewId="0">
      <selection activeCell="D19" sqref="D19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activeCell="S19" sqref="S19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42" t="s">
        <v>256</v>
      </c>
      <c r="D5" s="142"/>
      <c r="E5" s="142"/>
      <c r="F5" s="142"/>
      <c r="G5" s="142"/>
      <c r="H5" s="142"/>
      <c r="I5" s="109"/>
      <c r="K5" s="111"/>
      <c r="O5" s="17" t="s">
        <v>231</v>
      </c>
    </row>
    <row r="6" spans="2:22" x14ac:dyDescent="0.3">
      <c r="B6" s="113">
        <v>0.29166666666666702</v>
      </c>
      <c r="C6" s="145" t="s">
        <v>236</v>
      </c>
      <c r="D6" s="145"/>
      <c r="E6" s="145"/>
      <c r="F6" s="145"/>
      <c r="G6" s="145"/>
      <c r="H6" s="145"/>
      <c r="I6" s="109"/>
      <c r="K6" s="79"/>
      <c r="O6" t="s">
        <v>232</v>
      </c>
    </row>
    <row r="7" spans="2:22" x14ac:dyDescent="0.3">
      <c r="B7" s="112">
        <v>0.33333333333333398</v>
      </c>
      <c r="C7" s="146" t="s">
        <v>249</v>
      </c>
      <c r="D7" s="146"/>
      <c r="E7" s="146"/>
      <c r="F7" s="146"/>
      <c r="G7" s="146"/>
      <c r="H7" s="146"/>
      <c r="I7" s="109" t="s">
        <v>243</v>
      </c>
      <c r="O7" t="s">
        <v>233</v>
      </c>
    </row>
    <row r="8" spans="2:22" x14ac:dyDescent="0.3">
      <c r="B8" s="112">
        <v>0.375</v>
      </c>
      <c r="C8" s="146"/>
      <c r="D8" s="146"/>
      <c r="E8" s="146"/>
      <c r="F8" s="146"/>
      <c r="G8" s="146"/>
      <c r="H8" s="146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6"/>
      <c r="D9" s="146"/>
      <c r="E9" s="146"/>
      <c r="F9" s="146"/>
      <c r="G9" s="146"/>
      <c r="H9" s="146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5" t="s">
        <v>237</v>
      </c>
      <c r="D10" s="145"/>
      <c r="E10" s="145"/>
      <c r="F10" s="145"/>
      <c r="G10" s="145"/>
      <c r="H10" s="145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5" t="s">
        <v>235</v>
      </c>
      <c r="D12" s="145"/>
      <c r="E12" s="145"/>
      <c r="F12" s="145"/>
      <c r="G12" s="145"/>
      <c r="H12" s="143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6" t="s">
        <v>2</v>
      </c>
      <c r="D13" s="146"/>
      <c r="E13" s="146"/>
      <c r="F13" s="146"/>
      <c r="G13" s="146"/>
      <c r="H13" s="144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6"/>
      <c r="D14" s="146"/>
      <c r="E14" s="146"/>
      <c r="F14" s="146"/>
      <c r="G14" s="146"/>
      <c r="H14" s="144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5" t="s">
        <v>238</v>
      </c>
      <c r="D15" s="145"/>
      <c r="E15" s="145"/>
      <c r="F15" s="145"/>
      <c r="G15" s="145"/>
      <c r="H15" s="144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7" t="s">
        <v>2</v>
      </c>
      <c r="E16" s="147"/>
      <c r="F16" s="147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7"/>
      <c r="E17" s="147"/>
      <c r="F17" s="147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7"/>
      <c r="E18" s="147"/>
      <c r="F18" s="147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7"/>
      <c r="E19" s="147"/>
      <c r="F19" s="147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5" t="s">
        <v>41</v>
      </c>
      <c r="D20" s="145"/>
      <c r="E20" s="145"/>
      <c r="F20" s="145"/>
      <c r="G20" s="145"/>
      <c r="H20" s="145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2" t="s">
        <v>95</v>
      </c>
      <c r="D22" s="142"/>
      <c r="E22" s="142"/>
      <c r="F22" s="142"/>
      <c r="G22" s="142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  <mergeCell ref="H18:H19"/>
    <mergeCell ref="B1:H2"/>
    <mergeCell ref="C4:H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50"/>
      <c r="D3" s="142" t="s">
        <v>31</v>
      </c>
      <c r="E3" s="142"/>
      <c r="F3" s="142"/>
      <c r="G3" s="142"/>
      <c r="H3" s="148"/>
      <c r="I3" s="152"/>
      <c r="K3" s="79" t="s">
        <v>182</v>
      </c>
    </row>
    <row r="4" spans="2:12" ht="17.45" customHeight="1" x14ac:dyDescent="0.3">
      <c r="B4" s="83">
        <v>0.20833333333333334</v>
      </c>
      <c r="C4" s="150"/>
      <c r="D4" s="156" t="s">
        <v>181</v>
      </c>
      <c r="E4" s="156"/>
      <c r="F4" s="156"/>
      <c r="G4" s="156"/>
      <c r="H4" s="148"/>
      <c r="I4" s="152"/>
      <c r="K4" s="17" t="s">
        <v>183</v>
      </c>
    </row>
    <row r="5" spans="2:12" x14ac:dyDescent="0.3">
      <c r="B5" s="83">
        <v>0.25</v>
      </c>
      <c r="C5" s="150"/>
      <c r="D5" s="156"/>
      <c r="E5" s="156"/>
      <c r="F5" s="156"/>
      <c r="G5" s="156"/>
      <c r="H5" s="148"/>
      <c r="I5" s="152"/>
      <c r="K5" t="s">
        <v>194</v>
      </c>
    </row>
    <row r="6" spans="2:12" x14ac:dyDescent="0.3">
      <c r="B6" s="83">
        <v>0.29166666666666702</v>
      </c>
      <c r="C6" s="150"/>
      <c r="D6" s="156"/>
      <c r="E6" s="156"/>
      <c r="F6" s="156"/>
      <c r="G6" s="156"/>
      <c r="H6" s="148"/>
      <c r="I6" s="152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3"/>
    </row>
    <row r="8" spans="2:12" x14ac:dyDescent="0.3">
      <c r="B8" s="83">
        <v>0.375</v>
      </c>
      <c r="C8" s="151" t="s">
        <v>151</v>
      </c>
      <c r="D8" s="151"/>
      <c r="E8" s="151"/>
      <c r="F8" s="151"/>
      <c r="G8" s="151"/>
      <c r="H8" s="151"/>
      <c r="I8" s="153"/>
      <c r="K8" s="17" t="s">
        <v>192</v>
      </c>
    </row>
    <row r="9" spans="2:12" x14ac:dyDescent="0.3">
      <c r="B9" s="83">
        <v>0.41666666666666702</v>
      </c>
      <c r="C9" s="154" t="s">
        <v>2</v>
      </c>
      <c r="D9" s="154"/>
      <c r="E9" s="150"/>
      <c r="F9" s="154" t="s">
        <v>2</v>
      </c>
      <c r="G9" s="154"/>
      <c r="H9" s="85"/>
      <c r="I9" s="153"/>
      <c r="K9" t="s">
        <v>188</v>
      </c>
      <c r="L9" t="s">
        <v>193</v>
      </c>
    </row>
    <row r="10" spans="2:12" x14ac:dyDescent="0.3">
      <c r="B10" s="83">
        <v>0.45833333333333398</v>
      </c>
      <c r="C10" s="154"/>
      <c r="D10" s="154"/>
      <c r="E10" s="150"/>
      <c r="F10" s="154"/>
      <c r="G10" s="154"/>
      <c r="H10" s="86" t="s">
        <v>1</v>
      </c>
      <c r="I10" s="153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50"/>
      <c r="F11" s="148" t="s">
        <v>1</v>
      </c>
      <c r="G11" s="148"/>
      <c r="H11" s="87" t="s">
        <v>152</v>
      </c>
      <c r="I11" s="153"/>
      <c r="K11" s="17" t="s">
        <v>175</v>
      </c>
    </row>
    <row r="12" spans="2:12" x14ac:dyDescent="0.3">
      <c r="B12" s="83">
        <v>0.54166666666666696</v>
      </c>
      <c r="C12" s="151" t="s">
        <v>152</v>
      </c>
      <c r="D12" s="151"/>
      <c r="E12" s="150"/>
      <c r="F12" s="151" t="s">
        <v>152</v>
      </c>
      <c r="G12" s="151"/>
      <c r="H12" s="157" t="s">
        <v>185</v>
      </c>
      <c r="I12" s="153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50"/>
      <c r="F13" s="155" t="s">
        <v>176</v>
      </c>
      <c r="G13" s="155"/>
      <c r="H13" s="149"/>
      <c r="I13" s="153"/>
      <c r="K13" t="s">
        <v>189</v>
      </c>
      <c r="L13" t="s">
        <v>191</v>
      </c>
    </row>
    <row r="14" spans="2:12" x14ac:dyDescent="0.3">
      <c r="B14" s="83">
        <v>0.625000000000001</v>
      </c>
      <c r="C14" s="154" t="s">
        <v>2</v>
      </c>
      <c r="D14" s="154"/>
      <c r="E14" s="150"/>
      <c r="F14" s="154" t="s">
        <v>2</v>
      </c>
      <c r="G14" s="154"/>
      <c r="H14" s="149"/>
      <c r="I14" s="153"/>
      <c r="K14" s="17" t="s">
        <v>184</v>
      </c>
    </row>
    <row r="15" spans="2:12" x14ac:dyDescent="0.3">
      <c r="B15" s="83">
        <v>0.66666666666666696</v>
      </c>
      <c r="C15" s="154"/>
      <c r="D15" s="154"/>
      <c r="E15" s="150"/>
      <c r="F15" s="154"/>
      <c r="G15" s="154"/>
      <c r="H15" s="149"/>
      <c r="I15" s="153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50"/>
      <c r="F16" s="88"/>
      <c r="G16" s="139" t="s">
        <v>26</v>
      </c>
      <c r="H16" s="86" t="s">
        <v>178</v>
      </c>
      <c r="I16" s="153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50"/>
      <c r="F17" s="87" t="s">
        <v>179</v>
      </c>
      <c r="G17" s="139"/>
      <c r="H17" s="87" t="s">
        <v>179</v>
      </c>
      <c r="I17" s="153"/>
      <c r="K17" s="17" t="s">
        <v>196</v>
      </c>
    </row>
    <row r="18" spans="2:12" x14ac:dyDescent="0.3">
      <c r="B18" s="83">
        <v>0.79166666666666696</v>
      </c>
      <c r="C18" s="139"/>
      <c r="D18" s="149" t="s">
        <v>184</v>
      </c>
      <c r="E18" s="150"/>
      <c r="F18" s="149" t="s">
        <v>184</v>
      </c>
      <c r="G18" s="139"/>
      <c r="H18" s="139" t="s">
        <v>177</v>
      </c>
      <c r="I18" s="153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49"/>
      <c r="E19" s="150"/>
      <c r="F19" s="149"/>
      <c r="G19" s="139"/>
      <c r="H19" s="139"/>
      <c r="I19" s="153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50"/>
      <c r="E20" s="150"/>
      <c r="F20" s="150"/>
      <c r="G20" s="87" t="s">
        <v>97</v>
      </c>
      <c r="H20" s="150"/>
      <c r="I20" s="153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60" t="s">
        <v>95</v>
      </c>
      <c r="D21" s="160"/>
      <c r="E21" s="160"/>
      <c r="F21" s="160"/>
      <c r="G21" s="160"/>
      <c r="H21" s="158"/>
      <c r="I21" s="159"/>
    </row>
  </sheetData>
  <mergeCells count="26">
    <mergeCell ref="H20:I21"/>
    <mergeCell ref="C12:D12"/>
    <mergeCell ref="C21:G21"/>
    <mergeCell ref="D20:F20"/>
    <mergeCell ref="F13:G13"/>
    <mergeCell ref="D4:G7"/>
    <mergeCell ref="C16:C19"/>
    <mergeCell ref="G16:G19"/>
    <mergeCell ref="H12:H15"/>
    <mergeCell ref="H18:H19"/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2018-12-28T05:14:03Z</dcterms:modified>
</cp:coreProperties>
</file>