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B24BDCF7-D962-49CB-A467-2FD787D465D3}" xr6:coauthVersionLast="37" xr6:coauthVersionMax="37" xr10:uidLastSave="{00000000-0000-0000-0000-000000000000}"/>
  <bookViews>
    <workbookView xWindow="0" yWindow="0" windowWidth="20490" windowHeight="7500" xr2:uid="{8136DDE6-2A14-4426-AB5C-8D0CC7F241C8}"/>
  </bookViews>
  <sheets>
    <sheet name="10월" sheetId="9" r:id="rId1"/>
    <sheet name="운동" sheetId="10" r:id="rId2"/>
    <sheet name="노래" sheetId="11" r:id="rId3"/>
    <sheet name="9월" sheetId="4" r:id="rId4"/>
    <sheet name="8월" sheetId="1" r:id="rId5"/>
    <sheet name="7월" sheetId="8" r:id="rId6"/>
    <sheet name="9월 Daily Schedule" sheetId="7" r:id="rId7"/>
    <sheet name="coding" sheetId="6" r:id="rId8"/>
    <sheet name="할일 목록" sheetId="5" r:id="rId9"/>
    <sheet name="식단" sheetId="2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36" i="9" l="1"/>
  <c r="N8" i="9" l="1"/>
  <c r="B40" i="9" l="1"/>
  <c r="B41" i="4"/>
  <c r="W34" i="9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S22" i="9" l="1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AB34" i="9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Z13" i="1" l="1"/>
  <c r="M12" i="1" l="1"/>
  <c r="D12" i="2"/>
  <c r="C12" i="2"/>
  <c r="J11" i="1"/>
  <c r="Z6" i="1" l="1"/>
  <c r="J6" i="1" l="1"/>
  <c r="M5" i="1" l="1"/>
  <c r="N4" i="2" l="1"/>
  <c r="J5" i="1"/>
  <c r="J4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AB35" i="1" s="1"/>
  <c r="AB36" i="1" s="1"/>
  <c r="R34" i="1"/>
  <c r="R35" i="1" s="1"/>
  <c r="R36" i="1" s="1"/>
  <c r="H34" i="1"/>
  <c r="H35" i="1" s="1"/>
  <c r="H36" i="1" s="1"/>
  <c r="N34" i="1"/>
  <c r="N35" i="1" s="1"/>
  <c r="N36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S34" i="1" l="1"/>
  <c r="S35" i="1" s="1"/>
  <c r="S36" i="1" s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9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0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3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<sst xmlns="http://schemas.openxmlformats.org/spreadsheetml/2006/main" count="521" uniqueCount="192">
  <si>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</si>
  <si>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</si>
  <si>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</si>
  <si>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</si>
  <si>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</si>
  <si>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</si>
  <si>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</si>
  <si>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</si>
  <si>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</si>
  <si>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</si>
  <si>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</si>
  <si>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</si>
  <si>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</si>
  <si>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</si>
  <si>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</si>
  <si>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</si>
  <si>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</si>
  <si>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</si>
  <si>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</si>
  <si>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</si>
  <si>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</si>
  <si>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</si>
  <si>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</si>
  <si>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</si>
  <si>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</si>
  <si>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</si>
  <si>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</si>
  <si>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</si>
  <si>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</si>
  <si>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</si>
  <si>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</si>
  <si>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</si>
  <si>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</si>
  <si>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</si>
  <si>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</si>
  <si>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</si>
  <si>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</si>
  <si>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</si>
  <si>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</si>
  <si>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</si>
  <si>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</si>
  <si>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</si>
  <si>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</si>
  <si>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</si>
  <si>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</si>
  <si>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</si>
  <si>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</si>
  <si>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</si>
  <si>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</si>
  <si>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</si>
  <si>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</si>
  <si>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</si>
  <si>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</si>
  <si>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</si>
  <si>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</si>
  <si>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</si>
  <si>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</si>
  <si>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</si>
  <si>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</si>
  <si>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</si>
  <si>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</si>
  <si>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</si>
  <si>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</si>
  <si>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</si>
  <si>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</si>
  <si>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</si>
  <si>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</si>
  <si>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</si>
  <si>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</si>
  <si>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</si>
  <si>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</si>
  <si>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</si>
  <si>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</si>
  <si>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</si>
  <si>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</si>
  <si>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</si>
  <si>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</si>
  <si>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</si>
  <si>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</si>
  <si>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</si>
  <si>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</si>
  <si>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</si>
  <si>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</si>
  <si>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</si>
  <si>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</si>
  <si>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</si>
  <si>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</si>
  <si>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</si>
  <si>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번호</t>
    <phoneticPr fontId="3" type="noConversion"/>
  </si>
  <si>
    <t>분류</t>
    <phoneticPr fontId="3" type="noConversion"/>
  </si>
  <si>
    <t>내용</t>
    <phoneticPr fontId="3" type="noConversion"/>
  </si>
  <si>
    <t>Study</t>
    <phoneticPr fontId="3" type="noConversion"/>
  </si>
  <si>
    <t>Pri</t>
    <phoneticPr fontId="3" type="noConversion"/>
  </si>
  <si>
    <t>기한</t>
    <phoneticPr fontId="3" type="noConversion"/>
  </si>
  <si>
    <t>2018.10.13.토</t>
    <phoneticPr fontId="3" type="noConversion"/>
  </si>
  <si>
    <t>논문 발표</t>
    <phoneticPr fontId="3" type="noConversion"/>
  </si>
  <si>
    <t>CS231n 강의 완강</t>
    <phoneticPr fontId="3" type="noConversion"/>
  </si>
  <si>
    <t>2018.09.07.금</t>
    <phoneticPr fontId="3" type="noConversion"/>
  </si>
  <si>
    <t>coursera TF 강의 다 완강 및 발표자료 준비</t>
    <phoneticPr fontId="3" type="noConversion"/>
  </si>
  <si>
    <t>ASAP</t>
    <phoneticPr fontId="3" type="noConversion"/>
  </si>
  <si>
    <t>Coding</t>
    <phoneticPr fontId="3" type="noConversion"/>
  </si>
  <si>
    <t>git blog 만들기</t>
    <phoneticPr fontId="3" type="noConversion"/>
  </si>
  <si>
    <t>진행상황</t>
    <phoneticPr fontId="3" type="noConversion"/>
  </si>
  <si>
    <t>permission 대기 중</t>
    <phoneticPr fontId="3" type="noConversion"/>
  </si>
  <si>
    <t>완료</t>
    <phoneticPr fontId="3" type="noConversion"/>
  </si>
  <si>
    <t>Food</t>
    <phoneticPr fontId="3" type="noConversion"/>
  </si>
  <si>
    <t>장보기</t>
    <phoneticPr fontId="3" type="noConversion"/>
  </si>
  <si>
    <t>2018.09.06.목</t>
    <phoneticPr fontId="3" type="noConversion"/>
  </si>
  <si>
    <t>과외 애들 프린트할것들, Print 챙겨가기</t>
    <phoneticPr fontId="3" type="noConversion"/>
  </si>
  <si>
    <t>구글드라이브에 프린트할 거 올려둠.</t>
    <phoneticPr fontId="3" type="noConversion"/>
  </si>
  <si>
    <t>2018.09.05.수</t>
    <phoneticPr fontId="3" type="noConversion"/>
  </si>
  <si>
    <t xml:space="preserve">강아지 강화학습책 </t>
    <phoneticPr fontId="3" type="noConversion"/>
  </si>
  <si>
    <t>심화전까지는 이해 완료</t>
    <phoneticPr fontId="3" type="noConversion"/>
  </si>
  <si>
    <t>노래도 넣어야하나</t>
    <phoneticPr fontId="3" type="noConversion"/>
  </si>
  <si>
    <t>schedule</t>
    <phoneticPr fontId="3" type="noConversion"/>
  </si>
  <si>
    <t>CS231n</t>
    <phoneticPr fontId="3" type="noConversion"/>
  </si>
  <si>
    <t>http://cs231n.stanford.edu/2017/syllabus.html</t>
    <phoneticPr fontId="3" type="noConversion"/>
  </si>
  <si>
    <t>Coursera</t>
    <phoneticPr fontId="3" type="noConversion"/>
  </si>
  <si>
    <t>https://www.coursera.org/</t>
    <phoneticPr fontId="3" type="noConversion"/>
  </si>
  <si>
    <t>link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</si>
  <si>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</si>
  <si>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</si>
  <si>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</si>
  <si>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</si>
  <si>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</si>
  <si>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</si>
  <si>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</si>
  <si>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</si>
  <si>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</si>
  <si>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</si>
  <si>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</si>
  <si>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</si>
  <si>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</si>
  <si>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</si>
  <si>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</si>
  <si>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</si>
  <si>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</si>
  <si>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</si>
  <si>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</si>
  <si>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</si>
  <si>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</si>
  <si>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</si>
  <si>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</si>
  <si>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</si>
  <si>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</si>
  <si>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</si>
  <si>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</si>
  <si>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</si>
  <si>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</si>
  <si>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</si>
  <si>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</si>
  <si>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</si>
  <si>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</si>
  <si>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30(집청소)</t>
    <phoneticPr fontId="3" type="noConversion"/>
  </si>
  <si>
    <t>30(병원)</t>
    <phoneticPr fontId="3" type="noConversion"/>
  </si>
  <si>
    <t>30(운동영상)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</si>
  <si>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</si>
  <si>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</si>
  <si>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</si>
  <si>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</si>
  <si>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</si>
  <si>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</si>
  <si>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</si>
  <si>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</si>
  <si>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</si>
  <si>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</si>
  <si>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</si>
  <si>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</si>
  <si>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</si>
  <si>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</si>
  <si>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</si>
  <si>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</si>
  <si>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</si>
  <si>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</si>
  <si>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</si>
  <si>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</si>
  <si>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</si>
  <si>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</si>
  <si>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</si>
  <si>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</si>
  <si>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</si>
  <si>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</si>
  <si>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</si>
  <si>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 xml:space="preserve">루틴은 </t>
    <phoneticPr fontId="3" type="noConversion"/>
  </si>
  <si>
    <t>개발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</si>
  <si>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</si>
  <si>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</si>
  <si>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</si>
  <si>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</si>
  <si>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30(검색)</t>
    <phoneticPr fontId="3" type="noConversion"/>
  </si>
  <si>
    <t>20(운동영상)</t>
    <phoneticPr fontId="3" type="noConversion"/>
  </si>
  <si>
    <t>DL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</si>
</sst>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0" fontId="1" fillId="4" borderId="0" xfId="4" applyAlignme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0" fillId="16" borderId="0" xfId="6">
      <alignment vertical="center"/>
    </xf>
    <xf numFmtId="0" fontId="19" fillId="15" borderId="0" xfId="5">
      <alignment vertical="center"/>
    </xf>
    <xf numFmtId="0" fontId="21" fillId="0" borderId="0" xfId="7">
      <alignment vertical="center"/>
    </xf>
    <xf numFmtId="14" fontId="6" fillId="17" borderId="0" xfId="8" applyNumberFormat="1" applyFont="1">
      <alignment vertical="center"/>
    </xf>
    <xf numFmtId="0" fontId="6" fillId="17" borderId="0" xfId="8" applyFont="1">
      <alignment vertical="center"/>
    </xf>
    <xf numFmtId="177" fontId="2" fillId="17" borderId="0" xfId="8" applyNumberFormat="1" applyFont="1">
      <alignment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0" xfId="7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</cellXfs>
  <cellStyles count="9">
    <cellStyle name="20% - 강조색4" xfId="8" builtinId="42"/>
    <cellStyle name="강조색2" xfId="1" builtinId="33"/>
    <cellStyle name="강조색4" xfId="2" builtinId="41"/>
    <cellStyle name="강조색5" xfId="4" builtinId="45"/>
    <cellStyle name="경고문" xfId="7" builtinId="11"/>
    <cellStyle name="보통" xfId="6" builtinId="28"/>
    <cellStyle name="좋음" xfId="5" builtinId="2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" TargetMode="External"/><Relationship Id="rId1" Type="http://schemas.openxmlformats.org/officeDocument/2006/relationships/hyperlink" Target="http://cs231n.stanford.edu/2017/syllab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F41"/>
  <sheetViews>
    <sheetView tabSelected="1" zoomScaleNormal="100" workbookViewId="0">
      <pane xSplit="28" ySplit="2" topLeftCell="AC22" activePane="bottomRight" state="frozen"/>
      <selection pane="topRight" activeCell="AE1" sqref="AE1"/>
      <selection pane="bottomLeft" activeCell="A3" sqref="A3"/>
      <selection pane="bottomRight" activeCell="V25" sqref="V25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1" x14ac:dyDescent="0.3">
      <c r="A1" s="81" t="s">
        <v>84</v>
      </c>
      <c r="B1" s="81"/>
      <c r="C1" s="81" t="s">
        <v>1</v>
      </c>
      <c r="D1" s="81"/>
      <c r="E1" s="81"/>
      <c r="F1" s="81"/>
      <c r="G1" s="81"/>
      <c r="H1" s="81"/>
      <c r="I1" s="81" t="s">
        <v>2</v>
      </c>
      <c r="J1" s="81"/>
      <c r="K1" s="81"/>
      <c r="L1" s="81"/>
      <c r="M1" s="81"/>
      <c r="N1" s="81"/>
      <c r="O1" s="81" t="s">
        <v>3</v>
      </c>
      <c r="P1" s="81"/>
      <c r="Q1" s="81"/>
      <c r="R1" s="81"/>
      <c r="S1" s="1" t="s">
        <v>4</v>
      </c>
      <c r="T1" s="81" t="s">
        <v>5</v>
      </c>
      <c r="U1" s="81"/>
      <c r="V1" s="81"/>
      <c r="W1" s="81"/>
      <c r="X1" s="81" t="s">
        <v>6</v>
      </c>
      <c r="Y1" s="81"/>
      <c r="Z1" s="81"/>
      <c r="AB1" s="79" t="s">
        <v>7</v>
      </c>
    </row>
    <row r="2" spans="1:31" x14ac:dyDescent="0.3">
      <c r="A2" s="81" t="s">
        <v>8</v>
      </c>
      <c r="B2" s="81"/>
      <c r="C2" s="60" t="s">
        <v>9</v>
      </c>
      <c r="D2" s="60" t="s">
        <v>10</v>
      </c>
      <c r="E2" s="60" t="s">
        <v>11</v>
      </c>
      <c r="F2" s="60" t="s">
        <v>12</v>
      </c>
      <c r="G2" s="60" t="s">
        <v>151</v>
      </c>
      <c r="H2" s="3" t="s">
        <v>14</v>
      </c>
      <c r="I2" s="60" t="s">
        <v>15</v>
      </c>
      <c r="J2" s="60" t="s">
        <v>191</v>
      </c>
      <c r="K2" s="60" t="s">
        <v>150</v>
      </c>
      <c r="L2" s="68" t="s">
        <v>152</v>
      </c>
      <c r="M2" s="60" t="s">
        <v>27</v>
      </c>
      <c r="N2" s="3" t="s">
        <v>14</v>
      </c>
      <c r="O2" s="60" t="s">
        <v>19</v>
      </c>
      <c r="P2" s="60" t="s">
        <v>20</v>
      </c>
      <c r="Q2" s="60" t="s">
        <v>21</v>
      </c>
      <c r="R2" s="3" t="s">
        <v>14</v>
      </c>
      <c r="S2" s="1" t="s">
        <v>56</v>
      </c>
      <c r="T2" s="60" t="s">
        <v>22</v>
      </c>
      <c r="U2" s="60" t="s">
        <v>149</v>
      </c>
      <c r="V2" s="60" t="s">
        <v>24</v>
      </c>
      <c r="W2" s="3" t="s">
        <v>14</v>
      </c>
      <c r="X2" s="60" t="s">
        <v>28</v>
      </c>
      <c r="Y2" s="60" t="s">
        <v>26</v>
      </c>
      <c r="Z2" s="60" t="s">
        <v>25</v>
      </c>
      <c r="AA2" s="60" t="s">
        <v>14</v>
      </c>
      <c r="AB2" s="80"/>
      <c r="AC2" s="7" t="s">
        <v>29</v>
      </c>
      <c r="AD2" s="11" t="s">
        <v>187</v>
      </c>
    </row>
    <row r="3" spans="1:31" x14ac:dyDescent="0.3">
      <c r="A3" s="63">
        <v>43374</v>
      </c>
      <c r="B3" s="61" t="s">
        <v>122</v>
      </c>
      <c r="C3" s="61"/>
      <c r="D3" s="61">
        <v>15</v>
      </c>
      <c r="E3" s="61"/>
      <c r="F3" s="61">
        <v>15</v>
      </c>
      <c r="G3" s="61"/>
      <c r="H3" s="61">
        <f>SUM(C3:G3)</f>
        <v>30</v>
      </c>
      <c r="I3" s="61"/>
      <c r="J3" s="61">
        <v>210</v>
      </c>
      <c r="K3" s="61">
        <v>81</v>
      </c>
      <c r="L3" s="61"/>
      <c r="M3" s="61"/>
      <c r="N3" s="61">
        <f t="shared" ref="N3:N33" si="0">SUM(I3:M3)</f>
        <v>291</v>
      </c>
      <c r="O3" s="61"/>
      <c r="P3" s="61"/>
      <c r="Q3" s="61"/>
      <c r="R3" s="61">
        <f>SUM(O3:Q3)</f>
        <v>0</v>
      </c>
      <c r="S3" s="61">
        <f t="shared" ref="S3:S34" si="1">H3+N3+R3</f>
        <v>321</v>
      </c>
      <c r="T3" s="61">
        <v>10</v>
      </c>
      <c r="U3" s="61">
        <v>15</v>
      </c>
      <c r="V3" s="61"/>
      <c r="W3" s="61">
        <f>SUM(T3:V3)</f>
        <v>25</v>
      </c>
      <c r="X3" s="61"/>
      <c r="Y3" s="61">
        <v>240</v>
      </c>
      <c r="Z3" s="61"/>
      <c r="AA3" s="61">
        <f t="shared" ref="AA3:AA33" si="2">SUM(X3:Z3)</f>
        <v>240</v>
      </c>
      <c r="AB3" s="61">
        <f t="shared" ref="AB3:AB34" si="3">S3+W3+AA3</f>
        <v>586</v>
      </c>
      <c r="AC3" s="62">
        <f>AB3/60</f>
        <v>9.7666666666666675</v>
      </c>
      <c r="AE3" s="13"/>
    </row>
    <row r="4" spans="1:31" ht="17.25" thickBot="1" x14ac:dyDescent="0.35">
      <c r="A4" s="63">
        <v>43375</v>
      </c>
      <c r="B4" s="61" t="s">
        <v>123</v>
      </c>
      <c r="C4" s="61"/>
      <c r="D4" s="61"/>
      <c r="E4" s="61"/>
      <c r="F4" s="61">
        <v>50</v>
      </c>
      <c r="G4" s="61">
        <v>10</v>
      </c>
      <c r="H4" s="61">
        <f>SUM(C4:G4)</f>
        <v>60</v>
      </c>
      <c r="I4" s="61"/>
      <c r="J4" s="61">
        <v>271</v>
      </c>
      <c r="K4" s="61">
        <v>40</v>
      </c>
      <c r="L4" s="61"/>
      <c r="M4" s="61">
        <v>30</v>
      </c>
      <c r="N4" s="61">
        <f t="shared" si="0"/>
        <v>341</v>
      </c>
      <c r="O4" s="61"/>
      <c r="P4" s="61"/>
      <c r="Q4" s="61"/>
      <c r="R4" s="61">
        <f t="shared" ref="R4:R33" si="4">SUM(O4:Q4)</f>
        <v>0</v>
      </c>
      <c r="S4" s="61">
        <f t="shared" si="1"/>
        <v>401</v>
      </c>
      <c r="T4" s="61">
        <v>10</v>
      </c>
      <c r="U4" s="61"/>
      <c r="V4" s="61"/>
      <c r="W4" s="61">
        <f t="shared" ref="W4:W34" si="5">SUM(T4:V4)</f>
        <v>10</v>
      </c>
      <c r="X4" s="61">
        <v>150</v>
      </c>
      <c r="Y4" s="61"/>
      <c r="Z4" s="61">
        <v>120</v>
      </c>
      <c r="AA4" s="61">
        <f t="shared" si="2"/>
        <v>270</v>
      </c>
      <c r="AB4" s="61">
        <f t="shared" si="3"/>
        <v>681</v>
      </c>
      <c r="AC4" s="62">
        <f t="shared" ref="AC4:AC33" si="6">AB4/60</f>
        <v>11.35</v>
      </c>
      <c r="AE4" s="13"/>
    </row>
    <row r="5" spans="1:31" ht="17.25" thickBot="1" x14ac:dyDescent="0.35">
      <c r="A5" s="66">
        <v>43376</v>
      </c>
      <c r="B5" s="67" t="s">
        <v>42</v>
      </c>
      <c r="C5" s="61"/>
      <c r="D5" s="61"/>
      <c r="E5" s="61"/>
      <c r="F5" s="61"/>
      <c r="G5" s="61"/>
      <c r="H5" s="61">
        <f t="shared" ref="H5:H33" si="7">SUM(C5:G5)</f>
        <v>0</v>
      </c>
      <c r="I5" s="61"/>
      <c r="J5" s="61"/>
      <c r="K5" s="61"/>
      <c r="L5" s="61"/>
      <c r="M5" s="61"/>
      <c r="N5" s="61">
        <f t="shared" si="0"/>
        <v>0</v>
      </c>
      <c r="O5" s="61"/>
      <c r="P5" s="61"/>
      <c r="Q5" s="61"/>
      <c r="R5" s="61">
        <f t="shared" si="4"/>
        <v>0</v>
      </c>
      <c r="S5" s="61">
        <f t="shared" si="1"/>
        <v>0</v>
      </c>
      <c r="T5" s="61"/>
      <c r="U5" s="61"/>
      <c r="V5" s="61"/>
      <c r="W5" s="61">
        <f t="shared" si="5"/>
        <v>0</v>
      </c>
      <c r="X5" s="61">
        <v>240</v>
      </c>
      <c r="Y5" s="61"/>
      <c r="Z5" s="61"/>
      <c r="AA5" s="61">
        <f t="shared" si="2"/>
        <v>240</v>
      </c>
      <c r="AB5" s="61">
        <f t="shared" si="3"/>
        <v>240</v>
      </c>
      <c r="AC5" s="62">
        <f t="shared" si="6"/>
        <v>4</v>
      </c>
    </row>
    <row r="6" spans="1:31" x14ac:dyDescent="0.3">
      <c r="A6" s="63">
        <v>43377</v>
      </c>
      <c r="B6" s="61" t="s">
        <v>44</v>
      </c>
      <c r="C6" s="61"/>
      <c r="D6" s="61">
        <v>20</v>
      </c>
      <c r="E6" s="61">
        <v>50</v>
      </c>
      <c r="F6" s="61"/>
      <c r="G6" s="61"/>
      <c r="H6" s="61">
        <f t="shared" si="7"/>
        <v>70</v>
      </c>
      <c r="I6" s="61"/>
      <c r="J6" s="61"/>
      <c r="K6" s="61">
        <v>119</v>
      </c>
      <c r="L6" s="61"/>
      <c r="M6" s="61"/>
      <c r="N6" s="61">
        <f t="shared" si="0"/>
        <v>119</v>
      </c>
      <c r="O6" s="61"/>
      <c r="P6" s="61"/>
      <c r="Q6" s="61"/>
      <c r="R6" s="61">
        <f t="shared" si="4"/>
        <v>0</v>
      </c>
      <c r="S6" s="61">
        <f t="shared" si="1"/>
        <v>189</v>
      </c>
      <c r="T6" s="61">
        <v>30</v>
      </c>
      <c r="U6" s="61"/>
      <c r="V6" s="61"/>
      <c r="W6" s="61">
        <f t="shared" si="5"/>
        <v>30</v>
      </c>
      <c r="X6" s="61">
        <v>210</v>
      </c>
      <c r="Y6" s="61"/>
      <c r="Z6" s="61">
        <v>120</v>
      </c>
      <c r="AA6" s="61">
        <f t="shared" si="2"/>
        <v>330</v>
      </c>
      <c r="AB6" s="61">
        <f t="shared" si="3"/>
        <v>549</v>
      </c>
      <c r="AC6" s="62">
        <f t="shared" si="6"/>
        <v>9.15</v>
      </c>
    </row>
    <row r="7" spans="1:31" x14ac:dyDescent="0.3">
      <c r="A7" s="63">
        <v>43378</v>
      </c>
      <c r="B7" s="61" t="s">
        <v>46</v>
      </c>
      <c r="C7" s="61"/>
      <c r="D7" s="61"/>
      <c r="E7" s="61"/>
      <c r="F7" s="61"/>
      <c r="G7" s="61"/>
      <c r="H7" s="61">
        <f t="shared" si="7"/>
        <v>0</v>
      </c>
      <c r="I7" s="61"/>
      <c r="J7" s="61"/>
      <c r="K7" s="61">
        <v>65</v>
      </c>
      <c r="L7" s="61"/>
      <c r="M7" s="61"/>
      <c r="N7" s="61">
        <f t="shared" si="0"/>
        <v>65</v>
      </c>
      <c r="O7" s="61"/>
      <c r="P7" s="61"/>
      <c r="Q7" s="61"/>
      <c r="R7" s="61">
        <f t="shared" si="4"/>
        <v>0</v>
      </c>
      <c r="S7" s="61">
        <f t="shared" si="1"/>
        <v>65</v>
      </c>
      <c r="T7" s="61">
        <v>5</v>
      </c>
      <c r="U7" s="61"/>
      <c r="V7" s="61"/>
      <c r="W7" s="61">
        <f t="shared" si="5"/>
        <v>5</v>
      </c>
      <c r="X7" s="61">
        <v>160</v>
      </c>
      <c r="Y7" s="61">
        <v>240</v>
      </c>
      <c r="Z7" s="61"/>
      <c r="AA7" s="61">
        <f t="shared" si="2"/>
        <v>400</v>
      </c>
      <c r="AB7" s="61">
        <f t="shared" si="3"/>
        <v>470</v>
      </c>
      <c r="AC7" s="62">
        <f t="shared" si="6"/>
        <v>7.833333333333333</v>
      </c>
    </row>
    <row r="8" spans="1:31" x14ac:dyDescent="0.3">
      <c r="A8" s="63">
        <v>43379</v>
      </c>
      <c r="B8" s="61" t="s">
        <v>47</v>
      </c>
      <c r="C8" s="61"/>
      <c r="D8" s="61"/>
      <c r="E8" s="61">
        <v>10</v>
      </c>
      <c r="F8" s="61">
        <v>45</v>
      </c>
      <c r="G8" s="61"/>
      <c r="H8" s="61">
        <f t="shared" si="7"/>
        <v>55</v>
      </c>
      <c r="I8" s="61"/>
      <c r="J8" s="61"/>
      <c r="K8" s="61">
        <v>45</v>
      </c>
      <c r="L8" s="61"/>
      <c r="M8" s="61">
        <v>70</v>
      </c>
      <c r="N8" s="61">
        <f t="shared" si="0"/>
        <v>115</v>
      </c>
      <c r="O8" s="61"/>
      <c r="P8" s="61"/>
      <c r="Q8" s="61"/>
      <c r="R8" s="61">
        <f t="shared" si="4"/>
        <v>0</v>
      </c>
      <c r="S8" s="61">
        <f t="shared" si="1"/>
        <v>170</v>
      </c>
      <c r="T8" s="61"/>
      <c r="U8" s="61">
        <v>10</v>
      </c>
      <c r="V8" s="61"/>
      <c r="W8" s="61">
        <f t="shared" si="5"/>
        <v>10</v>
      </c>
      <c r="X8" s="61"/>
      <c r="Y8" s="61"/>
      <c r="Z8" s="61"/>
      <c r="AA8" s="61">
        <f t="shared" si="2"/>
        <v>0</v>
      </c>
      <c r="AB8" s="61">
        <f t="shared" si="3"/>
        <v>180</v>
      </c>
      <c r="AC8" s="62">
        <f t="shared" si="6"/>
        <v>3</v>
      </c>
    </row>
    <row r="9" spans="1:31" x14ac:dyDescent="0.3">
      <c r="A9" s="63">
        <v>43380</v>
      </c>
      <c r="B9" s="61" t="s">
        <v>48</v>
      </c>
      <c r="C9" s="61"/>
      <c r="D9" s="61"/>
      <c r="E9" s="61"/>
      <c r="F9" s="61"/>
      <c r="G9" s="61"/>
      <c r="H9" s="61">
        <f t="shared" si="7"/>
        <v>0</v>
      </c>
      <c r="I9" s="61"/>
      <c r="J9" s="61"/>
      <c r="K9" s="61">
        <v>160</v>
      </c>
      <c r="L9" s="61"/>
      <c r="M9" s="61"/>
      <c r="N9" s="61">
        <f t="shared" si="0"/>
        <v>160</v>
      </c>
      <c r="O9" s="61"/>
      <c r="P9" s="61"/>
      <c r="Q9" s="61"/>
      <c r="R9" s="61">
        <f t="shared" si="4"/>
        <v>0</v>
      </c>
      <c r="S9" s="61">
        <f t="shared" si="1"/>
        <v>160</v>
      </c>
      <c r="T9" s="61"/>
      <c r="U9" s="61"/>
      <c r="V9" s="61"/>
      <c r="W9" s="61">
        <f t="shared" si="5"/>
        <v>0</v>
      </c>
      <c r="X9" s="61"/>
      <c r="Y9" s="61"/>
      <c r="Z9" s="61"/>
      <c r="AA9" s="61">
        <f t="shared" si="2"/>
        <v>0</v>
      </c>
      <c r="AB9" s="61">
        <f t="shared" si="3"/>
        <v>160</v>
      </c>
      <c r="AC9" s="62">
        <f t="shared" si="6"/>
        <v>2.6666666666666665</v>
      </c>
    </row>
    <row r="10" spans="1:31" x14ac:dyDescent="0.3">
      <c r="A10" s="63">
        <v>43381</v>
      </c>
      <c r="B10" s="61" t="s">
        <v>49</v>
      </c>
      <c r="C10" s="61">
        <v>50</v>
      </c>
      <c r="D10" s="61"/>
      <c r="E10" s="61"/>
      <c r="F10" s="61"/>
      <c r="G10" s="61"/>
      <c r="H10" s="61">
        <f t="shared" si="7"/>
        <v>50</v>
      </c>
      <c r="I10" s="61"/>
      <c r="J10" s="61"/>
      <c r="K10" s="61">
        <v>350</v>
      </c>
      <c r="L10" s="61">
        <v>75</v>
      </c>
      <c r="M10" s="61"/>
      <c r="N10" s="61">
        <f t="shared" si="0"/>
        <v>425</v>
      </c>
      <c r="O10" s="61"/>
      <c r="P10" s="61"/>
      <c r="Q10" s="61"/>
      <c r="R10" s="61">
        <f t="shared" si="4"/>
        <v>0</v>
      </c>
      <c r="S10" s="61">
        <f t="shared" si="1"/>
        <v>475</v>
      </c>
      <c r="T10" s="61"/>
      <c r="U10" s="61">
        <v>5</v>
      </c>
      <c r="V10" s="61"/>
      <c r="W10" s="61">
        <f t="shared" si="5"/>
        <v>5</v>
      </c>
      <c r="X10" s="61"/>
      <c r="Y10" s="61">
        <v>240</v>
      </c>
      <c r="Z10" s="61"/>
      <c r="AA10" s="61">
        <f t="shared" si="2"/>
        <v>240</v>
      </c>
      <c r="AB10" s="61">
        <f t="shared" si="3"/>
        <v>720</v>
      </c>
      <c r="AC10" s="62">
        <f t="shared" si="6"/>
        <v>12</v>
      </c>
    </row>
    <row r="11" spans="1:31" x14ac:dyDescent="0.3">
      <c r="A11" s="69">
        <v>43382</v>
      </c>
      <c r="B11" s="70" t="s">
        <v>50</v>
      </c>
      <c r="C11" s="61"/>
      <c r="D11" s="61"/>
      <c r="E11" s="61"/>
      <c r="F11" s="61"/>
      <c r="G11" s="61"/>
      <c r="H11" s="61">
        <f t="shared" si="7"/>
        <v>0</v>
      </c>
      <c r="I11" s="61"/>
      <c r="J11" s="61"/>
      <c r="K11" s="61">
        <v>300</v>
      </c>
      <c r="L11" s="61">
        <v>20</v>
      </c>
      <c r="M11" s="61">
        <v>10</v>
      </c>
      <c r="N11" s="61">
        <f t="shared" si="0"/>
        <v>330</v>
      </c>
      <c r="O11" s="61"/>
      <c r="P11" s="61"/>
      <c r="Q11" s="61"/>
      <c r="R11" s="61">
        <f t="shared" si="4"/>
        <v>0</v>
      </c>
      <c r="S11" s="61">
        <f t="shared" si="1"/>
        <v>330</v>
      </c>
      <c r="T11" s="61"/>
      <c r="U11" s="61"/>
      <c r="V11" s="61"/>
      <c r="W11" s="61">
        <f t="shared" si="5"/>
        <v>0</v>
      </c>
      <c r="X11" s="61">
        <v>160</v>
      </c>
      <c r="Y11" s="61"/>
      <c r="Z11" s="61"/>
      <c r="AA11" s="61">
        <f t="shared" si="2"/>
        <v>160</v>
      </c>
      <c r="AB11" s="61">
        <f t="shared" si="3"/>
        <v>490</v>
      </c>
      <c r="AC11" s="62">
        <f t="shared" si="6"/>
        <v>8.1666666666666661</v>
      </c>
    </row>
    <row r="12" spans="1:31" x14ac:dyDescent="0.3">
      <c r="A12" s="63">
        <v>43383</v>
      </c>
      <c r="B12" s="61" t="s">
        <v>42</v>
      </c>
      <c r="C12" s="61"/>
      <c r="D12" s="61"/>
      <c r="E12" s="61">
        <v>40</v>
      </c>
      <c r="F12" s="61"/>
      <c r="G12" s="61"/>
      <c r="H12" s="61">
        <f t="shared" si="7"/>
        <v>40</v>
      </c>
      <c r="I12" s="61"/>
      <c r="J12" s="61"/>
      <c r="K12" s="61">
        <v>260</v>
      </c>
      <c r="L12" s="61"/>
      <c r="M12" s="61"/>
      <c r="N12" s="61">
        <f t="shared" si="0"/>
        <v>260</v>
      </c>
      <c r="O12" s="61"/>
      <c r="P12" s="61"/>
      <c r="Q12" s="61"/>
      <c r="R12" s="61">
        <f t="shared" si="4"/>
        <v>0</v>
      </c>
      <c r="S12" s="61">
        <f t="shared" si="1"/>
        <v>300</v>
      </c>
      <c r="T12" s="61"/>
      <c r="U12" s="61">
        <v>10</v>
      </c>
      <c r="V12" s="61">
        <v>30</v>
      </c>
      <c r="W12" s="61">
        <f t="shared" si="5"/>
        <v>40</v>
      </c>
      <c r="X12" s="61">
        <v>250</v>
      </c>
      <c r="Y12" s="61"/>
      <c r="Z12" s="61"/>
      <c r="AA12" s="61">
        <f t="shared" si="2"/>
        <v>250</v>
      </c>
      <c r="AB12" s="61">
        <f t="shared" si="3"/>
        <v>590</v>
      </c>
      <c r="AC12" s="62">
        <f t="shared" si="6"/>
        <v>9.8333333333333339</v>
      </c>
    </row>
    <row r="13" spans="1:31" x14ac:dyDescent="0.3">
      <c r="A13" s="63">
        <v>43384</v>
      </c>
      <c r="B13" s="61" t="s">
        <v>44</v>
      </c>
      <c r="C13" s="61"/>
      <c r="D13" s="61"/>
      <c r="E13" s="61"/>
      <c r="F13" s="61">
        <v>45</v>
      </c>
      <c r="G13" s="61">
        <v>13</v>
      </c>
      <c r="H13" s="61">
        <f t="shared" si="7"/>
        <v>58</v>
      </c>
      <c r="I13" s="61"/>
      <c r="J13" s="61"/>
      <c r="K13" s="61">
        <v>105</v>
      </c>
      <c r="L13" s="61">
        <v>170</v>
      </c>
      <c r="M13" s="61"/>
      <c r="N13" s="61">
        <f t="shared" si="0"/>
        <v>275</v>
      </c>
      <c r="O13" s="61"/>
      <c r="P13" s="61"/>
      <c r="Q13" s="61"/>
      <c r="R13" s="61">
        <f t="shared" si="4"/>
        <v>0</v>
      </c>
      <c r="S13" s="61">
        <f t="shared" si="1"/>
        <v>333</v>
      </c>
      <c r="T13" s="61"/>
      <c r="U13" s="61"/>
      <c r="V13" s="61"/>
      <c r="W13" s="61">
        <f t="shared" si="5"/>
        <v>0</v>
      </c>
      <c r="X13" s="61">
        <v>125</v>
      </c>
      <c r="Y13" s="61"/>
      <c r="Z13" s="61">
        <v>120</v>
      </c>
      <c r="AA13" s="61">
        <f t="shared" si="2"/>
        <v>245</v>
      </c>
      <c r="AB13" s="61">
        <f t="shared" si="3"/>
        <v>578</v>
      </c>
      <c r="AC13" s="62">
        <f t="shared" si="6"/>
        <v>9.6333333333333329</v>
      </c>
    </row>
    <row r="14" spans="1:31" x14ac:dyDescent="0.3">
      <c r="A14" s="63">
        <v>43385</v>
      </c>
      <c r="B14" s="61" t="s">
        <v>46</v>
      </c>
      <c r="C14" s="61"/>
      <c r="D14" s="61">
        <v>30</v>
      </c>
      <c r="E14" s="61"/>
      <c r="F14" s="61"/>
      <c r="G14" s="61"/>
      <c r="H14" s="61">
        <f t="shared" si="7"/>
        <v>30</v>
      </c>
      <c r="I14" s="61"/>
      <c r="J14" s="61"/>
      <c r="K14" s="61">
        <v>34</v>
      </c>
      <c r="L14" s="61"/>
      <c r="M14" s="61"/>
      <c r="N14" s="61">
        <f t="shared" si="0"/>
        <v>34</v>
      </c>
      <c r="O14" s="61"/>
      <c r="P14" s="61"/>
      <c r="Q14" s="61"/>
      <c r="R14" s="61">
        <f t="shared" si="4"/>
        <v>0</v>
      </c>
      <c r="S14" s="61">
        <f t="shared" si="1"/>
        <v>64</v>
      </c>
      <c r="T14" s="61"/>
      <c r="U14" s="61">
        <v>10</v>
      </c>
      <c r="V14" s="61">
        <v>45</v>
      </c>
      <c r="W14" s="61">
        <f t="shared" si="5"/>
        <v>55</v>
      </c>
      <c r="X14" s="61">
        <v>166</v>
      </c>
      <c r="Y14" s="61">
        <v>240</v>
      </c>
      <c r="Z14" s="61"/>
      <c r="AA14" s="61">
        <f t="shared" si="2"/>
        <v>406</v>
      </c>
      <c r="AB14" s="61">
        <f t="shared" si="3"/>
        <v>525</v>
      </c>
      <c r="AC14" s="62">
        <f t="shared" si="6"/>
        <v>8.75</v>
      </c>
    </row>
    <row r="15" spans="1:31" x14ac:dyDescent="0.3">
      <c r="A15" s="63">
        <v>43386</v>
      </c>
      <c r="B15" s="61" t="s">
        <v>47</v>
      </c>
      <c r="C15" s="61"/>
      <c r="D15" s="61"/>
      <c r="E15" s="61"/>
      <c r="F15" s="61"/>
      <c r="G15" s="61"/>
      <c r="H15" s="61">
        <f t="shared" si="7"/>
        <v>0</v>
      </c>
      <c r="I15" s="61"/>
      <c r="J15" s="61"/>
      <c r="K15" s="61">
        <v>40</v>
      </c>
      <c r="L15" s="61"/>
      <c r="M15" s="61">
        <v>160</v>
      </c>
      <c r="N15" s="61">
        <f t="shared" si="0"/>
        <v>200</v>
      </c>
      <c r="O15" s="61"/>
      <c r="P15" s="61"/>
      <c r="Q15" s="61"/>
      <c r="R15" s="61">
        <f t="shared" si="4"/>
        <v>0</v>
      </c>
      <c r="S15" s="61">
        <f t="shared" si="1"/>
        <v>200</v>
      </c>
      <c r="T15" s="61"/>
      <c r="U15" s="61"/>
      <c r="V15" s="61"/>
      <c r="W15" s="61">
        <f t="shared" si="5"/>
        <v>0</v>
      </c>
      <c r="X15" s="61"/>
      <c r="Y15" s="61"/>
      <c r="Z15" s="61">
        <v>110</v>
      </c>
      <c r="AA15" s="61">
        <f t="shared" si="2"/>
        <v>110</v>
      </c>
      <c r="AB15" s="61">
        <f t="shared" si="3"/>
        <v>310</v>
      </c>
      <c r="AC15" s="62">
        <f t="shared" si="6"/>
        <v>5.166666666666667</v>
      </c>
    </row>
    <row r="16" spans="1:31" x14ac:dyDescent="0.3">
      <c r="A16" s="63">
        <v>43387</v>
      </c>
      <c r="B16" s="61" t="s">
        <v>48</v>
      </c>
      <c r="C16" s="61"/>
      <c r="D16" s="61"/>
      <c r="E16" s="61"/>
      <c r="F16" s="61"/>
      <c r="G16" s="61"/>
      <c r="H16" s="61">
        <f t="shared" si="7"/>
        <v>0</v>
      </c>
      <c r="I16" s="61"/>
      <c r="J16" s="61"/>
      <c r="K16" s="61"/>
      <c r="L16" s="61"/>
      <c r="M16" s="61"/>
      <c r="N16" s="61">
        <f t="shared" si="0"/>
        <v>0</v>
      </c>
      <c r="O16" s="61"/>
      <c r="P16" s="61"/>
      <c r="Q16" s="61"/>
      <c r="R16" s="61">
        <f>SUM(O16:Q16)</f>
        <v>0</v>
      </c>
      <c r="S16" s="61">
        <f t="shared" si="1"/>
        <v>0</v>
      </c>
      <c r="T16" s="61"/>
      <c r="U16" s="61"/>
      <c r="V16" s="61"/>
      <c r="W16" s="61">
        <f t="shared" si="5"/>
        <v>0</v>
      </c>
      <c r="X16" s="61">
        <v>210</v>
      </c>
      <c r="Y16" s="61"/>
      <c r="Z16" s="61"/>
      <c r="AA16" s="61">
        <f t="shared" si="2"/>
        <v>210</v>
      </c>
      <c r="AB16" s="61">
        <f t="shared" si="3"/>
        <v>210</v>
      </c>
      <c r="AC16" s="62">
        <f t="shared" si="6"/>
        <v>3.5</v>
      </c>
    </row>
    <row r="17" spans="1:32" x14ac:dyDescent="0.3">
      <c r="A17" s="63">
        <v>43388</v>
      </c>
      <c r="B17" s="61" t="s">
        <v>49</v>
      </c>
      <c r="C17" s="61"/>
      <c r="D17" s="61"/>
      <c r="E17" s="61"/>
      <c r="F17" s="61">
        <v>40</v>
      </c>
      <c r="G17" s="61"/>
      <c r="H17" s="61">
        <f t="shared" si="7"/>
        <v>40</v>
      </c>
      <c r="I17" s="61"/>
      <c r="J17" s="61"/>
      <c r="K17" s="61"/>
      <c r="L17" s="61"/>
      <c r="M17" s="61"/>
      <c r="N17" s="64">
        <f t="shared" si="0"/>
        <v>0</v>
      </c>
      <c r="O17" s="61"/>
      <c r="P17" s="61"/>
      <c r="Q17" s="61"/>
      <c r="R17" s="61">
        <f t="shared" si="4"/>
        <v>0</v>
      </c>
      <c r="S17" s="61">
        <f t="shared" si="1"/>
        <v>40</v>
      </c>
      <c r="T17" s="61">
        <v>20</v>
      </c>
      <c r="U17" s="61"/>
      <c r="V17" s="61"/>
      <c r="W17" s="61">
        <f t="shared" si="5"/>
        <v>20</v>
      </c>
      <c r="X17" s="61"/>
      <c r="Y17" s="61">
        <v>240</v>
      </c>
      <c r="Z17" s="61"/>
      <c r="AA17" s="61">
        <f t="shared" si="2"/>
        <v>240</v>
      </c>
      <c r="AB17" s="61">
        <f t="shared" si="3"/>
        <v>300</v>
      </c>
      <c r="AC17" s="62">
        <f t="shared" si="6"/>
        <v>5</v>
      </c>
    </row>
    <row r="18" spans="1:32" x14ac:dyDescent="0.3">
      <c r="A18" s="63">
        <v>43389</v>
      </c>
      <c r="B18" s="61" t="s">
        <v>50</v>
      </c>
      <c r="C18" s="61">
        <v>45</v>
      </c>
      <c r="D18" s="61"/>
      <c r="E18" s="61"/>
      <c r="F18" s="61"/>
      <c r="G18" s="61"/>
      <c r="H18" s="61">
        <f t="shared" si="7"/>
        <v>45</v>
      </c>
      <c r="I18" s="61"/>
      <c r="J18" s="61">
        <v>110</v>
      </c>
      <c r="K18" s="61"/>
      <c r="L18" s="61"/>
      <c r="M18" s="61"/>
      <c r="N18" s="61">
        <f t="shared" si="0"/>
        <v>110</v>
      </c>
      <c r="O18" s="61"/>
      <c r="P18" s="61"/>
      <c r="Q18" s="61"/>
      <c r="R18" s="61">
        <f t="shared" si="4"/>
        <v>0</v>
      </c>
      <c r="S18" s="61">
        <f t="shared" si="1"/>
        <v>155</v>
      </c>
      <c r="T18" s="61">
        <v>20</v>
      </c>
      <c r="U18" s="61"/>
      <c r="V18" s="61"/>
      <c r="W18" s="61">
        <f t="shared" si="5"/>
        <v>20</v>
      </c>
      <c r="X18" s="61">
        <v>220</v>
      </c>
      <c r="Y18" s="61"/>
      <c r="Z18" s="61">
        <v>120</v>
      </c>
      <c r="AA18" s="61">
        <f t="shared" si="2"/>
        <v>340</v>
      </c>
      <c r="AB18" s="61">
        <f t="shared" si="3"/>
        <v>515</v>
      </c>
      <c r="AC18" s="62">
        <f t="shared" si="6"/>
        <v>8.5833333333333339</v>
      </c>
    </row>
    <row r="19" spans="1:32" x14ac:dyDescent="0.3">
      <c r="A19" s="63">
        <v>43390</v>
      </c>
      <c r="B19" s="61" t="s">
        <v>42</v>
      </c>
      <c r="C19" s="61"/>
      <c r="D19" s="61"/>
      <c r="E19" s="61"/>
      <c r="F19" s="61"/>
      <c r="G19" s="61"/>
      <c r="H19" s="61">
        <f t="shared" si="7"/>
        <v>0</v>
      </c>
      <c r="I19" s="61"/>
      <c r="J19" s="61"/>
      <c r="K19" s="61"/>
      <c r="L19" s="61"/>
      <c r="M19" s="61"/>
      <c r="N19" s="61">
        <f t="shared" si="0"/>
        <v>0</v>
      </c>
      <c r="O19" s="61"/>
      <c r="P19" s="61"/>
      <c r="Q19" s="61"/>
      <c r="R19" s="61">
        <f t="shared" si="4"/>
        <v>0</v>
      </c>
      <c r="S19" s="61">
        <f t="shared" si="1"/>
        <v>0</v>
      </c>
      <c r="T19" s="61"/>
      <c r="U19" s="61">
        <v>15</v>
      </c>
      <c r="V19" s="61">
        <v>15</v>
      </c>
      <c r="W19" s="61">
        <f t="shared" si="5"/>
        <v>30</v>
      </c>
      <c r="X19" s="61">
        <v>210</v>
      </c>
      <c r="Y19" s="61"/>
      <c r="Z19" s="61"/>
      <c r="AA19" s="61">
        <f t="shared" si="2"/>
        <v>210</v>
      </c>
      <c r="AB19" s="61">
        <f t="shared" si="3"/>
        <v>240</v>
      </c>
      <c r="AC19" s="62">
        <f t="shared" si="6"/>
        <v>4</v>
      </c>
    </row>
    <row r="20" spans="1:32" x14ac:dyDescent="0.3">
      <c r="A20" s="63">
        <v>43391</v>
      </c>
      <c r="B20" s="61" t="s">
        <v>44</v>
      </c>
      <c r="C20" s="61"/>
      <c r="D20" s="61"/>
      <c r="E20" s="61"/>
      <c r="F20" s="61"/>
      <c r="G20" s="61"/>
      <c r="H20" s="61">
        <f t="shared" si="7"/>
        <v>0</v>
      </c>
      <c r="I20" s="61"/>
      <c r="J20" s="61">
        <v>260</v>
      </c>
      <c r="K20" s="61"/>
      <c r="L20" s="61">
        <v>30</v>
      </c>
      <c r="M20" s="61">
        <v>10</v>
      </c>
      <c r="N20" s="61">
        <f t="shared" si="0"/>
        <v>300</v>
      </c>
      <c r="O20" s="61"/>
      <c r="P20" s="61"/>
      <c r="Q20" s="61"/>
      <c r="R20" s="61">
        <f t="shared" si="4"/>
        <v>0</v>
      </c>
      <c r="S20" s="61">
        <f t="shared" si="1"/>
        <v>300</v>
      </c>
      <c r="T20" s="61">
        <v>20</v>
      </c>
      <c r="U20" s="61">
        <v>5</v>
      </c>
      <c r="V20" s="61"/>
      <c r="W20" s="61">
        <f t="shared" si="5"/>
        <v>25</v>
      </c>
      <c r="X20" s="61">
        <v>140</v>
      </c>
      <c r="Y20" s="61"/>
      <c r="Z20" s="61"/>
      <c r="AA20" s="61">
        <f t="shared" si="2"/>
        <v>140</v>
      </c>
      <c r="AB20" s="61">
        <f t="shared" si="3"/>
        <v>465</v>
      </c>
      <c r="AC20" s="62">
        <f t="shared" si="6"/>
        <v>7.75</v>
      </c>
    </row>
    <row r="21" spans="1:32" x14ac:dyDescent="0.3">
      <c r="A21" s="63">
        <v>43392</v>
      </c>
      <c r="B21" s="61" t="s">
        <v>46</v>
      </c>
      <c r="C21" s="61"/>
      <c r="D21" s="61"/>
      <c r="E21" s="61">
        <v>40</v>
      </c>
      <c r="F21" s="61"/>
      <c r="G21" s="61"/>
      <c r="H21" s="61">
        <f t="shared" si="7"/>
        <v>40</v>
      </c>
      <c r="I21" s="61"/>
      <c r="J21" s="61">
        <v>245</v>
      </c>
      <c r="K21" s="61"/>
      <c r="L21" s="61"/>
      <c r="M21" s="61"/>
      <c r="N21" s="61">
        <f t="shared" si="0"/>
        <v>245</v>
      </c>
      <c r="O21" s="61"/>
      <c r="P21" s="61"/>
      <c r="Q21" s="61"/>
      <c r="R21" s="61">
        <f t="shared" si="4"/>
        <v>0</v>
      </c>
      <c r="S21" s="61">
        <f t="shared" si="1"/>
        <v>285</v>
      </c>
      <c r="T21" s="61"/>
      <c r="U21" s="61"/>
      <c r="V21" s="61"/>
      <c r="W21" s="61">
        <f t="shared" si="5"/>
        <v>0</v>
      </c>
      <c r="X21" s="61">
        <v>100</v>
      </c>
      <c r="Y21" s="61">
        <v>200</v>
      </c>
      <c r="Z21" s="61"/>
      <c r="AA21" s="61">
        <f t="shared" si="2"/>
        <v>300</v>
      </c>
      <c r="AB21" s="61">
        <f t="shared" si="3"/>
        <v>585</v>
      </c>
      <c r="AC21" s="62">
        <f t="shared" si="6"/>
        <v>9.75</v>
      </c>
    </row>
    <row r="22" spans="1:32" x14ac:dyDescent="0.3">
      <c r="A22" s="63">
        <v>43393</v>
      </c>
      <c r="B22" s="61" t="s">
        <v>47</v>
      </c>
      <c r="C22" s="61"/>
      <c r="D22" s="61"/>
      <c r="E22" s="61"/>
      <c r="F22" s="61"/>
      <c r="G22" s="61"/>
      <c r="H22" s="61">
        <f t="shared" si="7"/>
        <v>0</v>
      </c>
      <c r="I22" s="61"/>
      <c r="J22" s="61">
        <v>160</v>
      </c>
      <c r="K22" s="61"/>
      <c r="L22" s="61">
        <v>30</v>
      </c>
      <c r="M22" s="61">
        <v>80</v>
      </c>
      <c r="N22" s="61">
        <f t="shared" si="0"/>
        <v>270</v>
      </c>
      <c r="O22" s="61"/>
      <c r="P22" s="61"/>
      <c r="Q22" s="61"/>
      <c r="R22" s="61">
        <f t="shared" si="4"/>
        <v>0</v>
      </c>
      <c r="S22" s="61">
        <f t="shared" si="1"/>
        <v>270</v>
      </c>
      <c r="T22" s="61"/>
      <c r="U22" s="61"/>
      <c r="V22" s="61"/>
      <c r="W22" s="61">
        <f t="shared" si="5"/>
        <v>0</v>
      </c>
      <c r="X22" s="61"/>
      <c r="Y22" s="61"/>
      <c r="Z22" s="61"/>
      <c r="AA22" s="61">
        <f t="shared" si="2"/>
        <v>0</v>
      </c>
      <c r="AB22" s="61">
        <f t="shared" si="3"/>
        <v>270</v>
      </c>
      <c r="AC22" s="62">
        <f t="shared" si="6"/>
        <v>4.5</v>
      </c>
    </row>
    <row r="23" spans="1:32" x14ac:dyDescent="0.3">
      <c r="A23" s="63">
        <v>43394</v>
      </c>
      <c r="B23" s="61" t="s">
        <v>48</v>
      </c>
      <c r="C23" s="61"/>
      <c r="D23" s="61"/>
      <c r="E23" s="61"/>
      <c r="F23" s="61"/>
      <c r="G23" s="61"/>
      <c r="H23" s="61">
        <f t="shared" si="7"/>
        <v>0</v>
      </c>
      <c r="I23" s="61"/>
      <c r="J23" s="61"/>
      <c r="K23" s="61"/>
      <c r="L23" s="61"/>
      <c r="M23" s="61"/>
      <c r="N23" s="61">
        <f t="shared" si="0"/>
        <v>0</v>
      </c>
      <c r="O23" s="61"/>
      <c r="P23" s="61"/>
      <c r="Q23" s="61"/>
      <c r="R23" s="61">
        <f t="shared" si="4"/>
        <v>0</v>
      </c>
      <c r="S23" s="61">
        <f t="shared" si="1"/>
        <v>0</v>
      </c>
      <c r="T23" s="61"/>
      <c r="U23" s="61"/>
      <c r="V23" s="61"/>
      <c r="W23" s="61">
        <f t="shared" si="5"/>
        <v>0</v>
      </c>
      <c r="X23" s="61"/>
      <c r="Y23" s="61"/>
      <c r="Z23" s="61"/>
      <c r="AA23" s="61">
        <f t="shared" si="2"/>
        <v>0</v>
      </c>
      <c r="AB23" s="61">
        <f t="shared" si="3"/>
        <v>0</v>
      </c>
      <c r="AC23" s="62">
        <f t="shared" si="6"/>
        <v>0</v>
      </c>
    </row>
    <row r="24" spans="1:32" x14ac:dyDescent="0.3">
      <c r="A24" s="63">
        <v>43395</v>
      </c>
      <c r="B24" s="61" t="s">
        <v>49</v>
      </c>
      <c r="C24" s="61"/>
      <c r="D24" s="61"/>
      <c r="E24" s="61"/>
      <c r="F24" s="61"/>
      <c r="G24" s="61"/>
      <c r="H24" s="61">
        <f t="shared" si="7"/>
        <v>0</v>
      </c>
      <c r="I24" s="61"/>
      <c r="J24" s="61"/>
      <c r="K24" s="61"/>
      <c r="L24" s="61">
        <v>30</v>
      </c>
      <c r="M24" s="61"/>
      <c r="N24" s="65">
        <f t="shared" si="0"/>
        <v>30</v>
      </c>
      <c r="O24" s="61"/>
      <c r="P24" s="61"/>
      <c r="Q24" s="61"/>
      <c r="R24" s="61">
        <f t="shared" si="4"/>
        <v>0</v>
      </c>
      <c r="S24" s="61">
        <f t="shared" si="1"/>
        <v>30</v>
      </c>
      <c r="T24" s="61"/>
      <c r="U24" s="61"/>
      <c r="V24" s="61"/>
      <c r="W24" s="61">
        <f t="shared" si="5"/>
        <v>0</v>
      </c>
      <c r="X24" s="61"/>
      <c r="Y24" s="61">
        <v>220</v>
      </c>
      <c r="Z24" s="61"/>
      <c r="AA24" s="61">
        <f t="shared" si="2"/>
        <v>220</v>
      </c>
      <c r="AB24" s="61">
        <f t="shared" si="3"/>
        <v>250</v>
      </c>
      <c r="AC24" s="62">
        <f t="shared" si="6"/>
        <v>4.166666666666667</v>
      </c>
      <c r="AD24" s="11">
        <v>60</v>
      </c>
    </row>
    <row r="25" spans="1:32" x14ac:dyDescent="0.3">
      <c r="A25" s="63">
        <v>43396</v>
      </c>
      <c r="B25" s="61" t="s">
        <v>50</v>
      </c>
      <c r="C25" s="61"/>
      <c r="D25" s="61"/>
      <c r="E25" s="61"/>
      <c r="F25" s="61"/>
      <c r="G25" s="61"/>
      <c r="H25" s="61">
        <f t="shared" si="7"/>
        <v>0</v>
      </c>
      <c r="I25" s="61"/>
      <c r="J25" s="61"/>
      <c r="K25" s="61"/>
      <c r="L25" s="61">
        <v>80</v>
      </c>
      <c r="M25" s="61"/>
      <c r="N25" s="61">
        <f t="shared" si="0"/>
        <v>80</v>
      </c>
      <c r="O25" s="61"/>
      <c r="P25" s="61"/>
      <c r="Q25" s="61"/>
      <c r="R25" s="61">
        <f t="shared" si="4"/>
        <v>0</v>
      </c>
      <c r="S25" s="61">
        <f t="shared" si="1"/>
        <v>80</v>
      </c>
      <c r="T25" s="61">
        <v>40</v>
      </c>
      <c r="U25" s="61">
        <v>5</v>
      </c>
      <c r="V25" s="61"/>
      <c r="W25" s="61">
        <f t="shared" si="5"/>
        <v>45</v>
      </c>
      <c r="X25" s="61">
        <v>160</v>
      </c>
      <c r="Y25" s="61"/>
      <c r="Z25" s="61">
        <v>60</v>
      </c>
      <c r="AA25" s="61">
        <f t="shared" si="2"/>
        <v>220</v>
      </c>
      <c r="AB25" s="61">
        <f t="shared" si="3"/>
        <v>345</v>
      </c>
      <c r="AC25" s="62">
        <f t="shared" si="6"/>
        <v>5.75</v>
      </c>
      <c r="AD25" s="11">
        <v>50</v>
      </c>
      <c r="AE25" t="s">
        <v>153</v>
      </c>
    </row>
    <row r="26" spans="1:32" x14ac:dyDescent="0.3">
      <c r="A26" s="63">
        <v>43397</v>
      </c>
      <c r="B26" s="61" t="s">
        <v>42</v>
      </c>
      <c r="C26" s="61">
        <v>30</v>
      </c>
      <c r="D26" s="61"/>
      <c r="E26" s="61"/>
      <c r="F26" s="61"/>
      <c r="G26" s="61"/>
      <c r="H26" s="61">
        <f t="shared" si="7"/>
        <v>30</v>
      </c>
      <c r="I26" s="61"/>
      <c r="J26" s="61"/>
      <c r="K26" s="61">
        <v>60</v>
      </c>
      <c r="L26" s="61">
        <v>100</v>
      </c>
      <c r="M26" s="61"/>
      <c r="N26" s="61">
        <f t="shared" si="0"/>
        <v>160</v>
      </c>
      <c r="O26" s="61"/>
      <c r="P26" s="61"/>
      <c r="Q26" s="61"/>
      <c r="R26" s="61">
        <f t="shared" si="4"/>
        <v>0</v>
      </c>
      <c r="S26" s="61">
        <f t="shared" si="1"/>
        <v>190</v>
      </c>
      <c r="T26" s="61"/>
      <c r="U26" s="61"/>
      <c r="V26" s="61"/>
      <c r="W26" s="61">
        <f t="shared" si="5"/>
        <v>0</v>
      </c>
      <c r="X26" s="61">
        <v>180</v>
      </c>
      <c r="Y26" s="61"/>
      <c r="Z26" s="61"/>
      <c r="AA26" s="61">
        <f t="shared" si="2"/>
        <v>180</v>
      </c>
      <c r="AB26" s="61">
        <f t="shared" si="3"/>
        <v>370</v>
      </c>
      <c r="AC26" s="62">
        <f t="shared" si="6"/>
        <v>6.166666666666667</v>
      </c>
    </row>
    <row r="27" spans="1:32" x14ac:dyDescent="0.3">
      <c r="A27" s="76">
        <v>43398</v>
      </c>
      <c r="B27" s="77" t="s">
        <v>44</v>
      </c>
      <c r="C27" s="77"/>
      <c r="D27" s="77"/>
      <c r="E27" s="77"/>
      <c r="F27" s="77">
        <v>40</v>
      </c>
      <c r="G27" s="77">
        <v>5</v>
      </c>
      <c r="H27" s="77">
        <f t="shared" si="7"/>
        <v>45</v>
      </c>
      <c r="I27" s="77"/>
      <c r="J27" s="77"/>
      <c r="K27" s="77"/>
      <c r="L27" s="77">
        <v>80</v>
      </c>
      <c r="M27" s="77">
        <v>20</v>
      </c>
      <c r="N27" s="77">
        <f t="shared" si="0"/>
        <v>100</v>
      </c>
      <c r="O27" s="77"/>
      <c r="P27" s="77"/>
      <c r="Q27" s="77"/>
      <c r="R27" s="77">
        <f t="shared" si="4"/>
        <v>0</v>
      </c>
      <c r="S27" s="77">
        <f t="shared" si="1"/>
        <v>145</v>
      </c>
      <c r="T27" s="77">
        <v>120</v>
      </c>
      <c r="U27" s="77">
        <v>10</v>
      </c>
      <c r="V27" s="77">
        <v>30</v>
      </c>
      <c r="W27" s="77">
        <f t="shared" si="5"/>
        <v>160</v>
      </c>
      <c r="X27" s="77">
        <v>120</v>
      </c>
      <c r="Y27" s="77"/>
      <c r="Z27" s="77">
        <v>30</v>
      </c>
      <c r="AA27" s="77">
        <f t="shared" si="2"/>
        <v>150</v>
      </c>
      <c r="AB27" s="77">
        <f t="shared" si="3"/>
        <v>455</v>
      </c>
      <c r="AC27" s="78">
        <f t="shared" si="6"/>
        <v>7.583333333333333</v>
      </c>
      <c r="AD27" s="11">
        <v>30</v>
      </c>
      <c r="AE27" t="s">
        <v>154</v>
      </c>
      <c r="AF27" t="s">
        <v>155</v>
      </c>
    </row>
    <row r="28" spans="1:32" x14ac:dyDescent="0.3">
      <c r="A28" s="63">
        <v>43399</v>
      </c>
      <c r="B28" s="61" t="s">
        <v>46</v>
      </c>
      <c r="C28" s="61"/>
      <c r="D28" s="61"/>
      <c r="E28" s="61"/>
      <c r="F28" s="61"/>
      <c r="G28" s="61"/>
      <c r="H28" s="61">
        <f t="shared" si="7"/>
        <v>0</v>
      </c>
      <c r="I28" s="61"/>
      <c r="J28" s="61"/>
      <c r="K28" s="61"/>
      <c r="L28" s="61">
        <v>245</v>
      </c>
      <c r="M28" s="61"/>
      <c r="N28" s="61">
        <f t="shared" si="0"/>
        <v>245</v>
      </c>
      <c r="O28" s="61"/>
      <c r="P28" s="61"/>
      <c r="Q28" s="61"/>
      <c r="R28" s="61">
        <f t="shared" si="4"/>
        <v>0</v>
      </c>
      <c r="S28" s="61">
        <f t="shared" si="1"/>
        <v>245</v>
      </c>
      <c r="T28" s="61"/>
      <c r="U28" s="61">
        <v>5</v>
      </c>
      <c r="V28" s="61">
        <v>30</v>
      </c>
      <c r="W28" s="61">
        <f t="shared" si="5"/>
        <v>35</v>
      </c>
      <c r="X28" s="61">
        <v>150</v>
      </c>
      <c r="Y28" s="61">
        <v>260</v>
      </c>
      <c r="Z28" s="61"/>
      <c r="AA28" s="61">
        <f t="shared" si="2"/>
        <v>410</v>
      </c>
      <c r="AB28" s="61">
        <f t="shared" si="3"/>
        <v>690</v>
      </c>
      <c r="AC28" s="62">
        <f t="shared" si="6"/>
        <v>11.5</v>
      </c>
      <c r="AD28" s="11">
        <v>30</v>
      </c>
    </row>
    <row r="29" spans="1:32" x14ac:dyDescent="0.3">
      <c r="A29" s="63">
        <v>43400</v>
      </c>
      <c r="B29" s="61" t="s">
        <v>47</v>
      </c>
      <c r="C29" s="61"/>
      <c r="D29" s="61"/>
      <c r="E29" s="61"/>
      <c r="F29" s="61"/>
      <c r="G29" s="61">
        <v>25</v>
      </c>
      <c r="H29" s="61">
        <f t="shared" si="7"/>
        <v>25</v>
      </c>
      <c r="I29" s="61"/>
      <c r="J29" s="61">
        <v>90</v>
      </c>
      <c r="K29" s="61"/>
      <c r="L29" s="61"/>
      <c r="M29" s="61">
        <v>170</v>
      </c>
      <c r="N29" s="61">
        <f t="shared" si="0"/>
        <v>260</v>
      </c>
      <c r="O29" s="61"/>
      <c r="P29" s="61"/>
      <c r="Q29" s="61"/>
      <c r="R29" s="61">
        <f t="shared" si="4"/>
        <v>0</v>
      </c>
      <c r="S29" s="61">
        <f t="shared" si="1"/>
        <v>285</v>
      </c>
      <c r="T29" s="61"/>
      <c r="U29" s="61"/>
      <c r="V29" s="61"/>
      <c r="W29" s="61">
        <f t="shared" si="5"/>
        <v>0</v>
      </c>
      <c r="X29" s="61"/>
      <c r="Y29" s="61"/>
      <c r="Z29" s="61"/>
      <c r="AA29" s="61">
        <f t="shared" si="2"/>
        <v>0</v>
      </c>
      <c r="AB29" s="61">
        <f t="shared" si="3"/>
        <v>285</v>
      </c>
      <c r="AC29" s="62">
        <f t="shared" si="6"/>
        <v>4.75</v>
      </c>
      <c r="AE29">
        <v>30</v>
      </c>
    </row>
    <row r="30" spans="1:32" x14ac:dyDescent="0.3">
      <c r="A30" s="63">
        <v>43401</v>
      </c>
      <c r="B30" s="61" t="s">
        <v>48</v>
      </c>
      <c r="C30" s="61"/>
      <c r="D30" s="61"/>
      <c r="E30" s="61"/>
      <c r="F30" s="61"/>
      <c r="G30" s="61"/>
      <c r="H30" s="61">
        <f t="shared" si="7"/>
        <v>0</v>
      </c>
      <c r="I30" s="61"/>
      <c r="J30" s="61"/>
      <c r="K30" s="61"/>
      <c r="L30" s="61"/>
      <c r="M30" s="61"/>
      <c r="N30" s="61">
        <f t="shared" si="0"/>
        <v>0</v>
      </c>
      <c r="O30" s="61"/>
      <c r="P30" s="61"/>
      <c r="Q30" s="61"/>
      <c r="R30" s="61">
        <f t="shared" si="4"/>
        <v>0</v>
      </c>
      <c r="S30" s="61">
        <f t="shared" si="1"/>
        <v>0</v>
      </c>
      <c r="T30" s="61">
        <v>70</v>
      </c>
      <c r="U30" s="61">
        <v>10</v>
      </c>
      <c r="V30" s="61"/>
      <c r="W30" s="61">
        <f t="shared" si="5"/>
        <v>80</v>
      </c>
      <c r="X30" s="61"/>
      <c r="Y30" s="61"/>
      <c r="Z30" s="61"/>
      <c r="AA30" s="61">
        <f t="shared" si="2"/>
        <v>0</v>
      </c>
      <c r="AB30" s="61">
        <f t="shared" si="3"/>
        <v>80</v>
      </c>
      <c r="AC30" s="62">
        <f t="shared" si="6"/>
        <v>1.3333333333333333</v>
      </c>
      <c r="AE30" t="s">
        <v>189</v>
      </c>
    </row>
    <row r="31" spans="1:32" x14ac:dyDescent="0.3">
      <c r="A31" s="63">
        <v>43402</v>
      </c>
      <c r="B31" s="61" t="s">
        <v>49</v>
      </c>
      <c r="C31" s="61">
        <v>50</v>
      </c>
      <c r="D31" s="61"/>
      <c r="E31" s="61"/>
      <c r="F31" s="61"/>
      <c r="G31" s="61">
        <v>10</v>
      </c>
      <c r="H31" s="61">
        <f t="shared" si="7"/>
        <v>60</v>
      </c>
      <c r="I31" s="61"/>
      <c r="J31" s="61">
        <v>120</v>
      </c>
      <c r="K31" s="61"/>
      <c r="L31" s="61"/>
      <c r="M31" s="61"/>
      <c r="N31" s="61">
        <f t="shared" si="0"/>
        <v>120</v>
      </c>
      <c r="O31" s="61"/>
      <c r="P31" s="61"/>
      <c r="Q31" s="61"/>
      <c r="R31" s="61">
        <f t="shared" si="4"/>
        <v>0</v>
      </c>
      <c r="S31" s="61">
        <f t="shared" si="1"/>
        <v>180</v>
      </c>
      <c r="T31" s="61"/>
      <c r="U31" s="61"/>
      <c r="V31" s="61">
        <v>70</v>
      </c>
      <c r="W31" s="61">
        <f t="shared" si="5"/>
        <v>70</v>
      </c>
      <c r="X31" s="61"/>
      <c r="Y31" s="61">
        <v>230</v>
      </c>
      <c r="Z31" s="61"/>
      <c r="AA31" s="61">
        <f t="shared" si="2"/>
        <v>230</v>
      </c>
      <c r="AB31" s="61">
        <f t="shared" si="3"/>
        <v>480</v>
      </c>
      <c r="AC31" s="62">
        <f t="shared" si="6"/>
        <v>8</v>
      </c>
      <c r="AD31" s="11">
        <v>30</v>
      </c>
      <c r="AE31" t="s">
        <v>190</v>
      </c>
    </row>
    <row r="32" spans="1:32" x14ac:dyDescent="0.3">
      <c r="A32" s="63">
        <v>43403</v>
      </c>
      <c r="B32" s="61" t="s">
        <v>50</v>
      </c>
      <c r="C32" s="61"/>
      <c r="D32" s="61"/>
      <c r="E32" s="61"/>
      <c r="F32" s="61"/>
      <c r="G32" s="61"/>
      <c r="H32" s="61">
        <f t="shared" si="7"/>
        <v>0</v>
      </c>
      <c r="I32" s="61"/>
      <c r="J32" s="61"/>
      <c r="K32" s="61"/>
      <c r="L32" s="61"/>
      <c r="M32" s="61"/>
      <c r="N32" s="61">
        <f t="shared" si="0"/>
        <v>0</v>
      </c>
      <c r="O32" s="61"/>
      <c r="P32" s="61"/>
      <c r="Q32" s="61"/>
      <c r="R32" s="61">
        <f t="shared" si="4"/>
        <v>0</v>
      </c>
      <c r="S32" s="64">
        <f t="shared" si="1"/>
        <v>0</v>
      </c>
      <c r="T32" s="61">
        <v>10</v>
      </c>
      <c r="U32" s="61"/>
      <c r="V32" s="61">
        <v>30</v>
      </c>
      <c r="W32" s="61">
        <f t="shared" si="5"/>
        <v>40</v>
      </c>
      <c r="X32" s="61"/>
      <c r="Y32" s="61"/>
      <c r="Z32" s="61"/>
      <c r="AA32" s="61">
        <f t="shared" si="2"/>
        <v>0</v>
      </c>
      <c r="AB32" s="61">
        <f t="shared" si="3"/>
        <v>40</v>
      </c>
      <c r="AC32" s="62">
        <f t="shared" si="6"/>
        <v>0.66666666666666663</v>
      </c>
    </row>
    <row r="33" spans="1:31" x14ac:dyDescent="0.3">
      <c r="A33" s="63">
        <v>43404</v>
      </c>
      <c r="B33" s="61" t="s">
        <v>42</v>
      </c>
      <c r="C33" s="61"/>
      <c r="D33" s="61"/>
      <c r="E33" s="61"/>
      <c r="F33" s="61"/>
      <c r="G33" s="61"/>
      <c r="H33" s="61">
        <f t="shared" si="7"/>
        <v>0</v>
      </c>
      <c r="I33" s="61"/>
      <c r="J33" s="61"/>
      <c r="K33" s="61"/>
      <c r="L33" s="61"/>
      <c r="M33" s="61"/>
      <c r="N33" s="61">
        <f t="shared" si="0"/>
        <v>0</v>
      </c>
      <c r="O33" s="61"/>
      <c r="P33" s="61"/>
      <c r="Q33" s="61"/>
      <c r="R33" s="61">
        <f t="shared" si="4"/>
        <v>0</v>
      </c>
      <c r="S33" s="61">
        <f t="shared" si="1"/>
        <v>0</v>
      </c>
      <c r="T33" s="61"/>
      <c r="U33" s="61"/>
      <c r="V33" s="61"/>
      <c r="W33" s="61">
        <f t="shared" si="5"/>
        <v>0</v>
      </c>
      <c r="X33" s="61"/>
      <c r="Y33" s="61"/>
      <c r="Z33" s="61"/>
      <c r="AA33" s="61">
        <f t="shared" si="2"/>
        <v>0</v>
      </c>
      <c r="AB33" s="61">
        <f t="shared" si="3"/>
        <v>0</v>
      </c>
      <c r="AC33" s="62">
        <f t="shared" si="6"/>
        <v>0</v>
      </c>
    </row>
    <row r="34" spans="1:31" x14ac:dyDescent="0.3">
      <c r="A34" s="15" t="s">
        <v>138</v>
      </c>
      <c r="H34" s="4">
        <f>SUM(H3:H33)</f>
        <v>678</v>
      </c>
      <c r="N34" s="4">
        <f>SUM(N3:N33)</f>
        <v>4535</v>
      </c>
      <c r="R34" s="4">
        <f>SUM(R3:R33)</f>
        <v>0</v>
      </c>
      <c r="S34" s="4">
        <f t="shared" si="1"/>
        <v>5213</v>
      </c>
      <c r="W34" s="4">
        <f t="shared" si="5"/>
        <v>0</v>
      </c>
      <c r="AA34" s="4">
        <f>SUM(AA3:AA33)</f>
        <v>5741</v>
      </c>
      <c r="AB34" s="4">
        <f t="shared" si="3"/>
        <v>10954</v>
      </c>
      <c r="AC34" s="6">
        <f>SUM(AC3:AC33)/31</f>
        <v>6.2682795698924734</v>
      </c>
    </row>
    <row r="35" spans="1:31" x14ac:dyDescent="0.3">
      <c r="A35" s="15" t="s">
        <v>139</v>
      </c>
      <c r="G35" s="37" t="s">
        <v>1</v>
      </c>
      <c r="H35" s="15">
        <f>H34/60</f>
        <v>11.3</v>
      </c>
      <c r="M35" s="37" t="s">
        <v>2</v>
      </c>
      <c r="N35" s="15">
        <f>N34/60</f>
        <v>75.583333333333329</v>
      </c>
      <c r="Q35" s="37" t="s">
        <v>3</v>
      </c>
      <c r="R35" s="15">
        <f>R34/60</f>
        <v>0</v>
      </c>
      <c r="S35" s="15">
        <f>S34/60</f>
        <v>86.88333333333334</v>
      </c>
      <c r="Z35" s="37" t="s">
        <v>87</v>
      </c>
      <c r="AA35" s="15">
        <f>AA34/60</f>
        <v>95.683333333333337</v>
      </c>
      <c r="AB35" s="4">
        <f>AB34/60</f>
        <v>182.56666666666666</v>
      </c>
      <c r="AC35" s="15">
        <f>AB34/60</f>
        <v>182.56666666666666</v>
      </c>
    </row>
    <row r="36" spans="1:31" x14ac:dyDescent="0.3">
      <c r="A36" s="35" t="s">
        <v>131</v>
      </c>
      <c r="H36" s="4">
        <f>H35/31</f>
        <v>0.36451612903225811</v>
      </c>
      <c r="N36" s="4">
        <f>N35/31</f>
        <v>2.4381720430107525</v>
      </c>
      <c r="R36" s="4">
        <f>R35/31</f>
        <v>0</v>
      </c>
      <c r="S36" s="4">
        <f>S35/31</f>
        <v>2.8026881720430108</v>
      </c>
      <c r="AA36" s="4">
        <f>AA35/31</f>
        <v>3.0865591397849466</v>
      </c>
      <c r="AC36" s="6">
        <f>AC34</f>
        <v>6.2682795698924734</v>
      </c>
      <c r="AD36" s="11">
        <f>30/26</f>
        <v>1.1538461538461537</v>
      </c>
      <c r="AE36">
        <f>AC36*AD36</f>
        <v>7.2326302729528535</v>
      </c>
    </row>
    <row r="37" spans="1:31" x14ac:dyDescent="0.3">
      <c r="A37" s="36" t="s">
        <v>130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9" t="s">
        <v>147</v>
      </c>
      <c r="H38" s="4">
        <f>H36-H37</f>
        <v>0.14062724014336922</v>
      </c>
      <c r="N38" s="4">
        <f>N36-N37</f>
        <v>-0.185161290322581</v>
      </c>
      <c r="R38" s="4">
        <f>R36-R37</f>
        <v>-0.14277777777777778</v>
      </c>
      <c r="S38" s="4">
        <f>S36-S37</f>
        <v>-0.18731182795698942</v>
      </c>
      <c r="AA38" s="4">
        <f>AA36-AA37</f>
        <v>-0.15344086021505365</v>
      </c>
      <c r="AC38" s="4">
        <f>AC36-AC37</f>
        <v>-0.31838709677419175</v>
      </c>
    </row>
    <row r="39" spans="1:31" x14ac:dyDescent="0.3">
      <c r="B39" s="4" t="s">
        <v>136</v>
      </c>
      <c r="C39" s="4" t="s">
        <v>137</v>
      </c>
    </row>
    <row r="40" spans="1:31" x14ac:dyDescent="0.3">
      <c r="A40" s="38" t="s">
        <v>140</v>
      </c>
      <c r="B40" s="4">
        <f>13*31</f>
        <v>403</v>
      </c>
      <c r="C40" s="4">
        <f>AC35</f>
        <v>182.56666666666666</v>
      </c>
      <c r="D40" s="39">
        <f>C40/B40</f>
        <v>0.45301902398676591</v>
      </c>
    </row>
    <row r="41" spans="1:31" x14ac:dyDescent="0.3">
      <c r="D41" s="39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4"/>
  <sheetViews>
    <sheetView workbookViewId="0">
      <selection activeCell="O10" sqref="O10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81" t="s">
        <v>0</v>
      </c>
      <c r="B1" s="81"/>
      <c r="C1" s="2" t="s">
        <v>30</v>
      </c>
      <c r="D1" s="2"/>
      <c r="E1" s="2"/>
      <c r="F1" s="2"/>
      <c r="G1" s="2"/>
      <c r="H1" s="8"/>
      <c r="I1" s="8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65</v>
      </c>
      <c r="O1" s="10" t="s">
        <v>30</v>
      </c>
      <c r="P1" s="10"/>
      <c r="Q1" s="10"/>
      <c r="R1" s="10"/>
      <c r="S1" s="10"/>
      <c r="T1" s="10"/>
    </row>
    <row r="2" spans="1:23" x14ac:dyDescent="0.3">
      <c r="A2" s="81" t="s">
        <v>8</v>
      </c>
      <c r="B2" s="81"/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9" t="s">
        <v>14</v>
      </c>
      <c r="I2" s="9"/>
      <c r="J2" s="2" t="s">
        <v>40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3" t="s">
        <v>14</v>
      </c>
    </row>
    <row r="3" spans="1:23" x14ac:dyDescent="0.3">
      <c r="A3" s="5">
        <v>43313</v>
      </c>
      <c r="B3" s="4" t="s">
        <v>58</v>
      </c>
      <c r="C3" s="4">
        <v>300</v>
      </c>
      <c r="D3" s="4">
        <v>500</v>
      </c>
      <c r="E3" s="4">
        <v>500</v>
      </c>
      <c r="H3" s="4">
        <f>SUM(C3:G3)</f>
        <v>1300</v>
      </c>
      <c r="N3" s="13">
        <v>0.77083333333333337</v>
      </c>
      <c r="O3" s="4" t="s">
        <v>51</v>
      </c>
      <c r="P3" s="4" t="s">
        <v>52</v>
      </c>
      <c r="Q3" s="4" t="s">
        <v>53</v>
      </c>
    </row>
    <row r="4" spans="1:23" x14ac:dyDescent="0.3">
      <c r="A4" s="5">
        <v>43314</v>
      </c>
      <c r="B4" s="4" t="s">
        <v>59</v>
      </c>
      <c r="C4" s="4">
        <v>550</v>
      </c>
      <c r="D4" s="4">
        <v>400</v>
      </c>
      <c r="E4" s="4">
        <v>800</v>
      </c>
      <c r="H4" s="4">
        <f t="shared" ref="H4:H34" si="0">SUM(C4:G4)</f>
        <v>1750</v>
      </c>
      <c r="J4" s="12">
        <v>0.64583333333333337</v>
      </c>
      <c r="K4" s="4">
        <v>5.5</v>
      </c>
      <c r="L4" s="12">
        <v>0.41666666666666669</v>
      </c>
      <c r="M4" s="4">
        <v>0</v>
      </c>
      <c r="N4" s="13">
        <f>L5-J4+24</f>
        <v>23.8125</v>
      </c>
      <c r="O4" s="4" t="s">
        <v>54</v>
      </c>
      <c r="P4" s="4" t="s">
        <v>61</v>
      </c>
      <c r="Q4" s="4" t="s">
        <v>62</v>
      </c>
      <c r="U4" s="4" t="s">
        <v>55</v>
      </c>
      <c r="V4" s="4" t="s">
        <v>63</v>
      </c>
    </row>
    <row r="5" spans="1:23" x14ac:dyDescent="0.3">
      <c r="A5" s="5">
        <v>43315</v>
      </c>
      <c r="B5" s="4" t="s">
        <v>60</v>
      </c>
      <c r="C5" s="4">
        <v>550</v>
      </c>
      <c r="D5" s="4">
        <v>300</v>
      </c>
      <c r="H5" s="4">
        <f t="shared" si="0"/>
        <v>850</v>
      </c>
      <c r="J5" s="12">
        <v>0.72916666666666663</v>
      </c>
      <c r="K5" s="4">
        <v>6.5</v>
      </c>
      <c r="L5" s="12">
        <v>0.45833333333333331</v>
      </c>
      <c r="M5" s="4">
        <v>0</v>
      </c>
      <c r="U5" s="16" t="s">
        <v>64</v>
      </c>
      <c r="V5" s="4" t="s">
        <v>66</v>
      </c>
    </row>
    <row r="6" spans="1:23" x14ac:dyDescent="0.3">
      <c r="A6" s="5">
        <v>43316</v>
      </c>
      <c r="B6" s="4" t="s">
        <v>47</v>
      </c>
      <c r="C6" s="4">
        <v>205</v>
      </c>
      <c r="H6" s="4">
        <f t="shared" si="0"/>
        <v>205</v>
      </c>
    </row>
    <row r="7" spans="1:23" x14ac:dyDescent="0.3">
      <c r="A7" s="5">
        <v>43317</v>
      </c>
      <c r="B7" s="4" t="s">
        <v>48</v>
      </c>
      <c r="H7" s="4">
        <f t="shared" si="0"/>
        <v>0</v>
      </c>
    </row>
    <row r="8" spans="1:23" x14ac:dyDescent="0.3">
      <c r="A8" s="5">
        <v>43318</v>
      </c>
      <c r="B8" s="4" t="s">
        <v>49</v>
      </c>
      <c r="H8" s="4">
        <f t="shared" si="0"/>
        <v>0</v>
      </c>
    </row>
    <row r="9" spans="1:23" x14ac:dyDescent="0.3">
      <c r="A9" s="5">
        <v>43319</v>
      </c>
      <c r="B9" s="4" t="s">
        <v>50</v>
      </c>
      <c r="C9" s="4">
        <v>600</v>
      </c>
      <c r="D9" s="4">
        <v>440</v>
      </c>
      <c r="E9" s="4">
        <v>200</v>
      </c>
      <c r="H9" s="4">
        <f t="shared" si="0"/>
        <v>1240</v>
      </c>
      <c r="J9" s="12">
        <v>0.125</v>
      </c>
      <c r="K9" s="4">
        <v>5</v>
      </c>
      <c r="L9" s="12">
        <v>0.91666666666666663</v>
      </c>
      <c r="M9" s="4">
        <v>0.5</v>
      </c>
    </row>
    <row r="10" spans="1:23" x14ac:dyDescent="0.3">
      <c r="A10" s="5">
        <v>43320</v>
      </c>
      <c r="B10" s="4" t="s">
        <v>42</v>
      </c>
      <c r="C10" s="4">
        <v>500</v>
      </c>
      <c r="D10" s="4">
        <v>600</v>
      </c>
      <c r="H10" s="4">
        <f t="shared" si="0"/>
        <v>1100</v>
      </c>
      <c r="J10" s="12">
        <v>0.17916666666666667</v>
      </c>
      <c r="K10" s="4">
        <v>6</v>
      </c>
      <c r="U10" s="4" t="s">
        <v>69</v>
      </c>
    </row>
    <row r="11" spans="1:23" x14ac:dyDescent="0.3">
      <c r="A11" s="5">
        <v>43321</v>
      </c>
      <c r="B11" s="4" t="s">
        <v>44</v>
      </c>
      <c r="C11" s="4">
        <v>600</v>
      </c>
      <c r="D11" s="4">
        <v>440</v>
      </c>
      <c r="E11" s="4">
        <v>600</v>
      </c>
      <c r="H11" s="4">
        <f t="shared" si="0"/>
        <v>1640</v>
      </c>
      <c r="I11" s="4">
        <v>320</v>
      </c>
      <c r="J11" s="12">
        <v>0</v>
      </c>
      <c r="K11" s="4">
        <v>11</v>
      </c>
      <c r="U11" s="4" t="s">
        <v>70</v>
      </c>
    </row>
    <row r="12" spans="1:23" x14ac:dyDescent="0.3">
      <c r="A12" s="5">
        <v>43322</v>
      </c>
      <c r="B12" s="4" t="s">
        <v>46</v>
      </c>
      <c r="C12" s="4">
        <f>350+120+260</f>
        <v>730</v>
      </c>
      <c r="D12" s="4">
        <f>120+300+80</f>
        <v>500</v>
      </c>
      <c r="E12" s="4">
        <v>420</v>
      </c>
      <c r="F12" s="4">
        <v>500</v>
      </c>
      <c r="H12" s="4">
        <f t="shared" si="0"/>
        <v>2150</v>
      </c>
      <c r="J12" s="12">
        <v>0.16666666666666666</v>
      </c>
      <c r="K12" s="4">
        <v>1.5</v>
      </c>
      <c r="L12" s="19">
        <v>0.10416666666666667</v>
      </c>
      <c r="U12" s="16" t="s">
        <v>68</v>
      </c>
      <c r="W12" s="17" t="s">
        <v>78</v>
      </c>
    </row>
    <row r="13" spans="1:23" x14ac:dyDescent="0.3">
      <c r="A13" s="5">
        <v>43323</v>
      </c>
      <c r="B13" s="4" t="s">
        <v>47</v>
      </c>
      <c r="C13" s="4">
        <v>515</v>
      </c>
      <c r="D13" s="4">
        <v>300</v>
      </c>
      <c r="E13" s="4">
        <v>500</v>
      </c>
      <c r="F13" s="4">
        <v>100</v>
      </c>
      <c r="H13" s="4">
        <f t="shared" si="0"/>
        <v>1415</v>
      </c>
      <c r="J13" s="12">
        <v>0.29166666666666669</v>
      </c>
      <c r="K13" s="4">
        <v>6</v>
      </c>
      <c r="L13" s="12">
        <v>4.1666666666666664E-2</v>
      </c>
      <c r="U13" s="16" t="s">
        <v>71</v>
      </c>
    </row>
    <row r="14" spans="1:23" x14ac:dyDescent="0.3">
      <c r="A14" s="5">
        <v>43324</v>
      </c>
      <c r="B14" s="4" t="s">
        <v>48</v>
      </c>
      <c r="C14" s="4">
        <v>600</v>
      </c>
      <c r="D14" s="4">
        <v>500</v>
      </c>
      <c r="E14" s="4">
        <v>200</v>
      </c>
      <c r="H14" s="4">
        <f t="shared" si="0"/>
        <v>1300</v>
      </c>
      <c r="J14" s="12">
        <v>0.125</v>
      </c>
      <c r="K14" s="4">
        <v>5</v>
      </c>
      <c r="L14" s="12">
        <v>0.91666666666666663</v>
      </c>
      <c r="U14" s="16" t="s">
        <v>72</v>
      </c>
      <c r="V14" s="4" t="s">
        <v>73</v>
      </c>
      <c r="W14" t="s">
        <v>74</v>
      </c>
    </row>
    <row r="15" spans="1:23" x14ac:dyDescent="0.3">
      <c r="A15" s="5">
        <v>43325</v>
      </c>
      <c r="B15" s="4" t="s">
        <v>49</v>
      </c>
      <c r="C15" s="4">
        <v>550</v>
      </c>
      <c r="D15" s="4">
        <v>500</v>
      </c>
      <c r="E15" s="4">
        <v>260</v>
      </c>
      <c r="F15" s="4">
        <v>400</v>
      </c>
      <c r="H15" s="4">
        <f t="shared" si="0"/>
        <v>1710</v>
      </c>
      <c r="J15" s="12">
        <v>0.25</v>
      </c>
      <c r="K15" s="4">
        <v>11.5</v>
      </c>
      <c r="L15" s="12">
        <v>0.77083333333333337</v>
      </c>
      <c r="M15" s="4">
        <v>0</v>
      </c>
      <c r="U15" s="16" t="s">
        <v>75</v>
      </c>
    </row>
    <row r="16" spans="1:23" x14ac:dyDescent="0.3">
      <c r="A16" s="5">
        <v>43326</v>
      </c>
      <c r="B16" s="4" t="s">
        <v>50</v>
      </c>
      <c r="C16" s="4">
        <v>130</v>
      </c>
      <c r="D16" s="4">
        <v>500</v>
      </c>
      <c r="E16" s="4">
        <v>380</v>
      </c>
      <c r="F16" s="4">
        <v>600</v>
      </c>
      <c r="H16" s="4">
        <f t="shared" si="0"/>
        <v>1610</v>
      </c>
      <c r="J16" s="12">
        <v>0.14583333333333334</v>
      </c>
      <c r="K16" s="4">
        <v>5.5</v>
      </c>
      <c r="L16" s="12">
        <v>0.91666666666666663</v>
      </c>
      <c r="M16" s="4">
        <v>20</v>
      </c>
      <c r="U16" s="14" t="s">
        <v>76</v>
      </c>
    </row>
    <row r="17" spans="1:21" x14ac:dyDescent="0.3">
      <c r="A17" s="5">
        <v>43327</v>
      </c>
      <c r="B17" s="4" t="s">
        <v>42</v>
      </c>
      <c r="C17" s="4">
        <v>250</v>
      </c>
      <c r="D17" s="4">
        <v>400</v>
      </c>
      <c r="E17" s="4">
        <v>650</v>
      </c>
      <c r="H17" s="4">
        <f t="shared" si="0"/>
        <v>1300</v>
      </c>
      <c r="J17" s="12">
        <v>0.1875</v>
      </c>
      <c r="K17" s="4">
        <v>4</v>
      </c>
      <c r="L17" s="19">
        <v>6.9444444444444441E-3</v>
      </c>
      <c r="U17" s="14" t="s">
        <v>77</v>
      </c>
    </row>
    <row r="18" spans="1:21" x14ac:dyDescent="0.3">
      <c r="A18" s="5">
        <v>43328</v>
      </c>
      <c r="B18" s="4" t="s">
        <v>44</v>
      </c>
      <c r="H18" s="4">
        <f t="shared" si="0"/>
        <v>0</v>
      </c>
    </row>
    <row r="19" spans="1:21" x14ac:dyDescent="0.3">
      <c r="A19" s="5">
        <v>43329</v>
      </c>
      <c r="B19" s="4" t="s">
        <v>46</v>
      </c>
      <c r="H19" s="4">
        <f t="shared" si="0"/>
        <v>0</v>
      </c>
    </row>
    <row r="20" spans="1:21" x14ac:dyDescent="0.3">
      <c r="A20" s="5">
        <v>43330</v>
      </c>
      <c r="B20" s="4" t="s">
        <v>47</v>
      </c>
      <c r="H20" s="4">
        <f t="shared" si="0"/>
        <v>0</v>
      </c>
      <c r="L20" s="19">
        <v>2.0833333333333332E-2</v>
      </c>
    </row>
    <row r="21" spans="1:21" x14ac:dyDescent="0.3">
      <c r="A21" s="5">
        <v>43331</v>
      </c>
      <c r="B21" s="4" t="s">
        <v>48</v>
      </c>
      <c r="H21" s="4">
        <f t="shared" si="0"/>
        <v>0</v>
      </c>
    </row>
    <row r="22" spans="1:21" x14ac:dyDescent="0.3">
      <c r="A22" s="5">
        <v>43332</v>
      </c>
      <c r="B22" s="4" t="s">
        <v>49</v>
      </c>
      <c r="H22" s="4">
        <f t="shared" si="0"/>
        <v>0</v>
      </c>
    </row>
    <row r="23" spans="1:21" x14ac:dyDescent="0.3">
      <c r="A23" s="5">
        <v>43333</v>
      </c>
      <c r="B23" s="4" t="s">
        <v>50</v>
      </c>
      <c r="H23" s="4">
        <f t="shared" si="0"/>
        <v>0</v>
      </c>
    </row>
    <row r="24" spans="1:21" x14ac:dyDescent="0.3">
      <c r="A24" s="5">
        <v>43334</v>
      </c>
      <c r="B24" s="4" t="s">
        <v>42</v>
      </c>
      <c r="H24" s="4">
        <f t="shared" si="0"/>
        <v>0</v>
      </c>
      <c r="J24" s="12">
        <v>0.22916666666666666</v>
      </c>
      <c r="K24" s="4">
        <v>4</v>
      </c>
      <c r="L24" s="19">
        <v>6.25E-2</v>
      </c>
      <c r="M24" s="4">
        <v>6</v>
      </c>
    </row>
    <row r="25" spans="1:21" x14ac:dyDescent="0.3">
      <c r="A25" s="5">
        <v>43335</v>
      </c>
      <c r="B25" s="4" t="s">
        <v>82</v>
      </c>
      <c r="C25" s="4">
        <v>300</v>
      </c>
      <c r="H25" s="4">
        <f t="shared" si="0"/>
        <v>300</v>
      </c>
      <c r="J25" s="12">
        <v>0.1875</v>
      </c>
      <c r="K25" s="4">
        <v>4</v>
      </c>
      <c r="L25" s="19">
        <v>2.0833333333333332E-2</v>
      </c>
      <c r="N25" s="17" t="s">
        <v>80</v>
      </c>
      <c r="U25" s="4" t="s">
        <v>81</v>
      </c>
    </row>
    <row r="26" spans="1:21" x14ac:dyDescent="0.3">
      <c r="A26" s="5">
        <v>43336</v>
      </c>
      <c r="B26" s="4" t="s">
        <v>46</v>
      </c>
      <c r="H26" s="4">
        <f t="shared" si="0"/>
        <v>0</v>
      </c>
    </row>
    <row r="27" spans="1:21" x14ac:dyDescent="0.3">
      <c r="A27" s="5">
        <v>43337</v>
      </c>
      <c r="B27" s="4" t="s">
        <v>47</v>
      </c>
      <c r="H27" s="4">
        <f t="shared" si="0"/>
        <v>0</v>
      </c>
    </row>
    <row r="28" spans="1:21" x14ac:dyDescent="0.3">
      <c r="A28" s="5">
        <v>43338</v>
      </c>
      <c r="B28" s="4" t="s">
        <v>48</v>
      </c>
      <c r="C28" s="4">
        <v>600</v>
      </c>
      <c r="D28" s="4">
        <v>700</v>
      </c>
      <c r="E28" s="4">
        <v>330</v>
      </c>
      <c r="F28" s="4">
        <v>330</v>
      </c>
      <c r="H28" s="4">
        <f t="shared" si="0"/>
        <v>1960</v>
      </c>
    </row>
    <row r="29" spans="1:21" x14ac:dyDescent="0.3">
      <c r="A29" s="5">
        <v>43339</v>
      </c>
      <c r="B29" s="4" t="s">
        <v>49</v>
      </c>
      <c r="H29" s="4">
        <f t="shared" si="0"/>
        <v>0</v>
      </c>
    </row>
    <row r="30" spans="1:21" x14ac:dyDescent="0.3">
      <c r="A30" s="5">
        <v>43340</v>
      </c>
      <c r="B30" s="4" t="s">
        <v>50</v>
      </c>
      <c r="H30" s="4">
        <f t="shared" si="0"/>
        <v>0</v>
      </c>
    </row>
    <row r="31" spans="1:21" x14ac:dyDescent="0.3">
      <c r="A31" s="5">
        <v>43341</v>
      </c>
      <c r="B31" s="4" t="s">
        <v>42</v>
      </c>
      <c r="H31" s="4">
        <f t="shared" si="0"/>
        <v>0</v>
      </c>
    </row>
    <row r="32" spans="1:21" x14ac:dyDescent="0.3">
      <c r="A32" s="5">
        <v>43342</v>
      </c>
      <c r="B32" s="4" t="s">
        <v>44</v>
      </c>
      <c r="H32" s="4">
        <f t="shared" si="0"/>
        <v>0</v>
      </c>
      <c r="J32" s="4" t="s">
        <v>85</v>
      </c>
    </row>
    <row r="33" spans="1:8" x14ac:dyDescent="0.3">
      <c r="A33" s="5">
        <v>43343</v>
      </c>
      <c r="B33" s="4" t="s">
        <v>46</v>
      </c>
      <c r="H33" s="4">
        <f t="shared" si="0"/>
        <v>0</v>
      </c>
    </row>
    <row r="34" spans="1:8" x14ac:dyDescent="0.3">
      <c r="H34" s="4">
        <f t="shared" si="0"/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I14" sqref="I14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t="s">
        <v>188</v>
      </c>
    </row>
    <row r="2" spans="1:11" x14ac:dyDescent="0.3">
      <c r="A2" s="71"/>
      <c r="B2" s="71" t="s">
        <v>122</v>
      </c>
      <c r="C2" s="71" t="s">
        <v>123</v>
      </c>
      <c r="D2" s="71" t="s">
        <v>43</v>
      </c>
      <c r="E2" s="71" t="s">
        <v>45</v>
      </c>
      <c r="F2" s="71" t="s">
        <v>60</v>
      </c>
      <c r="G2" s="71" t="s">
        <v>86</v>
      </c>
      <c r="H2" s="71" t="s">
        <v>87</v>
      </c>
      <c r="J2" t="s">
        <v>156</v>
      </c>
      <c r="K2" s="21" t="s">
        <v>157</v>
      </c>
    </row>
    <row r="3" spans="1:11" ht="66" x14ac:dyDescent="0.3">
      <c r="A3" s="71" t="s">
        <v>162</v>
      </c>
      <c r="B3" s="71" t="s">
        <v>160</v>
      </c>
      <c r="C3" s="71" t="s">
        <v>161</v>
      </c>
      <c r="D3" s="71" t="s">
        <v>11</v>
      </c>
      <c r="E3" s="71" t="s">
        <v>160</v>
      </c>
      <c r="F3" s="71" t="s">
        <v>161</v>
      </c>
      <c r="G3" s="71" t="s">
        <v>11</v>
      </c>
      <c r="H3" s="71" t="s">
        <v>163</v>
      </c>
      <c r="J3" t="s">
        <v>158</v>
      </c>
      <c r="K3" s="72" t="s">
        <v>159</v>
      </c>
    </row>
    <row r="4" spans="1:11" x14ac:dyDescent="0.3">
      <c r="A4">
        <v>1</v>
      </c>
      <c r="B4" t="s">
        <v>164</v>
      </c>
      <c r="C4" t="s">
        <v>168</v>
      </c>
      <c r="D4" t="s">
        <v>172</v>
      </c>
      <c r="E4" t="s">
        <v>164</v>
      </c>
      <c r="F4" t="s">
        <v>168</v>
      </c>
      <c r="G4" t="s">
        <v>172</v>
      </c>
    </row>
    <row r="5" spans="1:11" x14ac:dyDescent="0.3">
      <c r="A5">
        <v>2</v>
      </c>
      <c r="B5" t="s">
        <v>165</v>
      </c>
      <c r="C5" t="s">
        <v>169</v>
      </c>
      <c r="D5" t="s">
        <v>173</v>
      </c>
      <c r="E5" t="s">
        <v>165</v>
      </c>
      <c r="F5" t="s">
        <v>169</v>
      </c>
      <c r="G5" t="s">
        <v>173</v>
      </c>
    </row>
    <row r="6" spans="1:11" x14ac:dyDescent="0.3">
      <c r="A6">
        <v>3</v>
      </c>
      <c r="B6" t="s">
        <v>166</v>
      </c>
      <c r="C6" t="s">
        <v>170</v>
      </c>
      <c r="D6" t="s">
        <v>174</v>
      </c>
      <c r="E6" t="s">
        <v>166</v>
      </c>
      <c r="F6" t="s">
        <v>170</v>
      </c>
      <c r="G6" t="s">
        <v>174</v>
      </c>
    </row>
    <row r="7" spans="1:11" x14ac:dyDescent="0.3">
      <c r="A7">
        <v>4</v>
      </c>
      <c r="B7" t="s">
        <v>167</v>
      </c>
      <c r="C7" t="s">
        <v>171</v>
      </c>
      <c r="D7" t="s">
        <v>175</v>
      </c>
      <c r="E7" t="s">
        <v>167</v>
      </c>
      <c r="F7" t="s">
        <v>171</v>
      </c>
      <c r="G7" t="s">
        <v>175</v>
      </c>
    </row>
    <row r="9" spans="1:11" x14ac:dyDescent="0.3">
      <c r="A9" t="s">
        <v>176</v>
      </c>
    </row>
    <row r="10" spans="1:11" x14ac:dyDescent="0.3">
      <c r="B10" t="s">
        <v>179</v>
      </c>
      <c r="C10" t="s">
        <v>182</v>
      </c>
      <c r="D10" t="s">
        <v>177</v>
      </c>
    </row>
    <row r="11" spans="1:11" x14ac:dyDescent="0.3">
      <c r="B11" t="s">
        <v>180</v>
      </c>
      <c r="D11" t="s">
        <v>178</v>
      </c>
    </row>
    <row r="13" spans="1:11" x14ac:dyDescent="0.3">
      <c r="C13" t="s">
        <v>181</v>
      </c>
    </row>
  </sheetData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2:D12"/>
  <sheetViews>
    <sheetView workbookViewId="0">
      <selection activeCell="E7" sqref="E7"/>
    </sheetView>
  </sheetViews>
  <sheetFormatPr defaultRowHeight="16.5" x14ac:dyDescent="0.3"/>
  <cols>
    <col min="12" max="12" width="10.375" bestFit="1" customWidth="1"/>
  </cols>
  <sheetData>
    <row r="2" spans="2:4" x14ac:dyDescent="0.3">
      <c r="B2" t="s">
        <v>183</v>
      </c>
    </row>
    <row r="3" spans="2:4" x14ac:dyDescent="0.3">
      <c r="B3" s="13">
        <v>0.16666666666666666</v>
      </c>
      <c r="C3" s="74" t="s">
        <v>28</v>
      </c>
      <c r="D3" s="73" t="s">
        <v>184</v>
      </c>
    </row>
    <row r="4" spans="2:4" x14ac:dyDescent="0.3">
      <c r="B4" s="13">
        <v>0.375</v>
      </c>
      <c r="C4" s="74" t="s">
        <v>185</v>
      </c>
    </row>
    <row r="5" spans="2:4" x14ac:dyDescent="0.3">
      <c r="D5" s="73" t="s">
        <v>184</v>
      </c>
    </row>
    <row r="6" spans="2:4" x14ac:dyDescent="0.3">
      <c r="B6" s="13">
        <v>0.47916666666666669</v>
      </c>
      <c r="C6" s="74" t="s">
        <v>1</v>
      </c>
    </row>
    <row r="7" spans="2:4" x14ac:dyDescent="0.3">
      <c r="B7" s="13"/>
      <c r="C7" t="s">
        <v>187</v>
      </c>
    </row>
    <row r="8" spans="2:4" x14ac:dyDescent="0.3">
      <c r="B8" s="13">
        <v>0.54166666666666663</v>
      </c>
      <c r="C8" s="74" t="s">
        <v>186</v>
      </c>
    </row>
    <row r="9" spans="2:4" x14ac:dyDescent="0.3">
      <c r="D9" s="73" t="s">
        <v>184</v>
      </c>
    </row>
    <row r="10" spans="2:4" x14ac:dyDescent="0.3">
      <c r="B10" s="13">
        <v>0.66666666666666663</v>
      </c>
      <c r="C10" s="74" t="s">
        <v>126</v>
      </c>
    </row>
    <row r="11" spans="2:4" x14ac:dyDescent="0.3">
      <c r="D11" s="75" t="s">
        <v>145</v>
      </c>
    </row>
    <row r="12" spans="2:4" x14ac:dyDescent="0.3">
      <c r="B12" s="13">
        <v>0.91666666666666663</v>
      </c>
      <c r="C12" s="82" t="s">
        <v>124</v>
      </c>
      <c r="D12" s="82"/>
    </row>
  </sheetData>
  <mergeCells count="1">
    <mergeCell ref="C12:D1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7" activePane="bottomRight" state="frozen"/>
      <selection pane="topRight" activeCell="AE1" sqref="AE1"/>
      <selection pane="bottomLeft" activeCell="A3" sqref="A3"/>
      <selection pane="bottomRight" activeCell="AE34" sqref="AE34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81" t="s">
        <v>84</v>
      </c>
      <c r="B1" s="81"/>
      <c r="C1" s="81" t="s">
        <v>1</v>
      </c>
      <c r="D1" s="81"/>
      <c r="E1" s="81"/>
      <c r="F1" s="81"/>
      <c r="G1" s="81"/>
      <c r="H1" s="81"/>
      <c r="I1" s="81" t="s">
        <v>2</v>
      </c>
      <c r="J1" s="81"/>
      <c r="K1" s="81"/>
      <c r="L1" s="81"/>
      <c r="M1" s="81"/>
      <c r="N1" s="81"/>
      <c r="O1" s="81"/>
      <c r="P1" s="81" t="s">
        <v>3</v>
      </c>
      <c r="Q1" s="81"/>
      <c r="R1" s="81"/>
      <c r="S1" s="81"/>
      <c r="T1" s="1" t="s">
        <v>4</v>
      </c>
      <c r="U1" s="81" t="s">
        <v>5</v>
      </c>
      <c r="V1" s="81"/>
      <c r="W1" s="81"/>
      <c r="X1" s="81"/>
      <c r="Y1" s="81" t="s">
        <v>6</v>
      </c>
      <c r="Z1" s="81"/>
      <c r="AA1" s="81"/>
      <c r="AB1" s="81"/>
      <c r="AD1" s="79" t="s">
        <v>7</v>
      </c>
    </row>
    <row r="2" spans="1:33" x14ac:dyDescent="0.3">
      <c r="A2" s="81" t="s">
        <v>8</v>
      </c>
      <c r="B2" s="81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121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80"/>
      <c r="AE2" s="7" t="s">
        <v>29</v>
      </c>
      <c r="AF2" s="11" t="s">
        <v>113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120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148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138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139</v>
      </c>
      <c r="G35" s="37" t="s">
        <v>132</v>
      </c>
      <c r="H35" s="15">
        <f>H34/60</f>
        <v>6.7166666666666668</v>
      </c>
      <c r="N35" s="37" t="s">
        <v>133</v>
      </c>
      <c r="O35" s="15">
        <f>O34/60</f>
        <v>78.7</v>
      </c>
      <c r="R35" s="37" t="s">
        <v>134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135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131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130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9" t="s">
        <v>147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136</v>
      </c>
      <c r="C39" s="4" t="s">
        <v>137</v>
      </c>
    </row>
    <row r="40" spans="1:31" x14ac:dyDescent="0.3">
      <c r="A40" s="38" t="s">
        <v>140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8"/>
  <sheetViews>
    <sheetView topLeftCell="A19" workbookViewId="0">
      <selection activeCell="AA35" sqref="AA35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81" t="s">
        <v>84</v>
      </c>
      <c r="B1" s="81"/>
      <c r="C1" s="81" t="s">
        <v>1</v>
      </c>
      <c r="D1" s="81"/>
      <c r="E1" s="81"/>
      <c r="F1" s="81"/>
      <c r="G1" s="81"/>
      <c r="H1" s="81"/>
      <c r="I1" s="81" t="s">
        <v>2</v>
      </c>
      <c r="J1" s="81"/>
      <c r="K1" s="81"/>
      <c r="L1" s="81"/>
      <c r="M1" s="81"/>
      <c r="N1" s="81"/>
      <c r="O1" s="81" t="s">
        <v>3</v>
      </c>
      <c r="P1" s="81"/>
      <c r="Q1" s="81"/>
      <c r="R1" s="81"/>
      <c r="S1" s="1" t="s">
        <v>4</v>
      </c>
      <c r="T1" s="81" t="s">
        <v>5</v>
      </c>
      <c r="U1" s="81"/>
      <c r="V1" s="81"/>
      <c r="W1" s="81"/>
      <c r="X1" s="81" t="s">
        <v>6</v>
      </c>
      <c r="Y1" s="81"/>
      <c r="Z1" s="81"/>
      <c r="AA1" s="81"/>
      <c r="AC1" s="79" t="s">
        <v>7</v>
      </c>
    </row>
    <row r="2" spans="1:32" x14ac:dyDescent="0.3">
      <c r="A2" s="81" t="s">
        <v>8</v>
      </c>
      <c r="B2" s="81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80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Z6" s="4">
        <f>40+130</f>
        <v>170</v>
      </c>
      <c r="AB6" s="4">
        <f t="shared" si="4"/>
        <v>290</v>
      </c>
      <c r="AC6" s="4">
        <f t="shared" si="5"/>
        <v>632</v>
      </c>
      <c r="AD6" s="18">
        <f t="shared" si="6"/>
        <v>10.533333333333333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Z7" s="4">
        <v>20</v>
      </c>
      <c r="AB7" s="4">
        <f t="shared" si="4"/>
        <v>20</v>
      </c>
      <c r="AC7" s="4">
        <f t="shared" si="5"/>
        <v>30</v>
      </c>
      <c r="AD7" s="6">
        <f t="shared" si="6"/>
        <v>0.5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Z13" s="4">
        <f>65+70+10+90</f>
        <v>235</v>
      </c>
      <c r="AB13" s="4">
        <f t="shared" si="4"/>
        <v>355</v>
      </c>
      <c r="AC13" s="4">
        <f t="shared" si="5"/>
        <v>385</v>
      </c>
      <c r="AD13" s="6">
        <f t="shared" si="6"/>
        <v>6.416666666666667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Z14" s="4">
        <v>20</v>
      </c>
      <c r="AB14" s="4">
        <f t="shared" si="4"/>
        <v>20</v>
      </c>
      <c r="AC14" s="4">
        <f t="shared" si="5"/>
        <v>25</v>
      </c>
      <c r="AD14" s="6">
        <f t="shared" si="6"/>
        <v>0.41666666666666669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Z20" s="4">
        <v>100</v>
      </c>
      <c r="AB20" s="4">
        <f t="shared" si="4"/>
        <v>320</v>
      </c>
      <c r="AC20" s="4">
        <f t="shared" si="5"/>
        <v>345</v>
      </c>
      <c r="AD20" s="6">
        <f t="shared" si="6"/>
        <v>5.75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Z23" s="4">
        <v>120</v>
      </c>
      <c r="AA23" s="4">
        <v>180</v>
      </c>
      <c r="AB23" s="4">
        <f t="shared" si="4"/>
        <v>360</v>
      </c>
      <c r="AC23" s="4">
        <f t="shared" si="5"/>
        <v>360</v>
      </c>
      <c r="AD23" s="6">
        <f t="shared" si="6"/>
        <v>6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Z27" s="4">
        <v>150</v>
      </c>
      <c r="AB27" s="4">
        <f t="shared" si="4"/>
        <v>280</v>
      </c>
      <c r="AC27" s="4">
        <f t="shared" si="5"/>
        <v>310</v>
      </c>
      <c r="AD27" s="6">
        <f t="shared" si="6"/>
        <v>5.166666666666667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Z32" s="4">
        <v>30</v>
      </c>
      <c r="AA32" s="4">
        <v>180</v>
      </c>
      <c r="AB32" s="4">
        <f t="shared" si="4"/>
        <v>390</v>
      </c>
      <c r="AC32" s="4">
        <f t="shared" si="5"/>
        <v>650</v>
      </c>
      <c r="AD32" s="18">
        <f t="shared" si="6"/>
        <v>10.833333333333334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8523</v>
      </c>
      <c r="AC34" s="4">
        <f>S34+W34+AB34</f>
        <v>11453</v>
      </c>
      <c r="AD34" s="6">
        <f>SUM(AD3:AD33)/31</f>
        <v>6.3279569892473111</v>
      </c>
    </row>
    <row r="35" spans="1:30" x14ac:dyDescent="0.3">
      <c r="A35" s="58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AA35" s="38" t="s">
        <v>87</v>
      </c>
      <c r="AB35" s="4">
        <f>AB34/60</f>
        <v>142.05000000000001</v>
      </c>
      <c r="AC35" s="4">
        <f>AC34/60</f>
        <v>190.88333333333333</v>
      </c>
    </row>
    <row r="36" spans="1:30" x14ac:dyDescent="0.3">
      <c r="A36" s="58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AB36" s="4">
        <f>AB35/31</f>
        <v>4.5822580645161297</v>
      </c>
    </row>
    <row r="37" spans="1:30" x14ac:dyDescent="0.3">
      <c r="A37" s="58"/>
    </row>
    <row r="38" spans="1:30" x14ac:dyDescent="0.3">
      <c r="A38" s="58"/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22" workbookViewId="0">
      <selection activeCell="AA36" sqref="AA36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81" t="s">
        <v>0</v>
      </c>
      <c r="B1" s="81"/>
      <c r="C1" s="81" t="s">
        <v>1</v>
      </c>
      <c r="D1" s="81"/>
      <c r="E1" s="81"/>
      <c r="F1" s="81"/>
      <c r="G1" s="81"/>
      <c r="H1" s="81"/>
      <c r="I1" s="81" t="s">
        <v>2</v>
      </c>
      <c r="J1" s="81"/>
      <c r="K1" s="81"/>
      <c r="L1" s="81"/>
      <c r="M1" s="81"/>
      <c r="N1" s="81"/>
      <c r="O1" s="81" t="s">
        <v>3</v>
      </c>
      <c r="P1" s="81"/>
      <c r="Q1" s="81"/>
      <c r="R1" s="81"/>
      <c r="S1" s="42" t="s">
        <v>4</v>
      </c>
      <c r="T1" s="81" t="s">
        <v>5</v>
      </c>
      <c r="U1" s="81"/>
      <c r="V1" s="81"/>
      <c r="W1" s="81"/>
      <c r="X1" s="85" t="s">
        <v>6</v>
      </c>
      <c r="Y1" s="85"/>
      <c r="Z1" s="85"/>
      <c r="AB1" s="83" t="s">
        <v>7</v>
      </c>
    </row>
    <row r="2" spans="1:28" x14ac:dyDescent="0.3">
      <c r="A2" s="81" t="s">
        <v>8</v>
      </c>
      <c r="B2" s="81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141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84"/>
    </row>
    <row r="3" spans="1:28" x14ac:dyDescent="0.3">
      <c r="A3" s="5">
        <v>43283</v>
      </c>
      <c r="B3" s="4" t="s">
        <v>122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123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Z4">
        <v>60</v>
      </c>
      <c r="AA4">
        <f t="shared" ref="AA4:AA31" si="5">SUM(X4:Z4)</f>
        <v>60</v>
      </c>
      <c r="AB4" s="43">
        <f t="shared" ref="AB4:AB10" si="6">(S4+W4+AA4)/60</f>
        <v>3.3333333333333335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Z5">
        <v>60</v>
      </c>
      <c r="AA5">
        <f t="shared" si="5"/>
        <v>60</v>
      </c>
      <c r="AB5" s="43">
        <f t="shared" si="6"/>
        <v>1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Z10">
        <v>20</v>
      </c>
      <c r="AA10">
        <f t="shared" si="5"/>
        <v>290</v>
      </c>
      <c r="AB10" s="46">
        <f t="shared" si="6"/>
        <v>8.5833333333333339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Z11">
        <v>150</v>
      </c>
      <c r="AA11">
        <f t="shared" si="5"/>
        <v>160</v>
      </c>
      <c r="AB11" s="43">
        <f>(S11+W11+AA11+AC11)/60</f>
        <v>3.5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>
        <v>47</v>
      </c>
      <c r="AA12">
        <f>SUM(X12:Z12)</f>
        <v>316</v>
      </c>
      <c r="AB12" s="43">
        <f>(S12+W12+AA12+AC12)/60</f>
        <v>6.9333333333333336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Z15">
        <v>60</v>
      </c>
      <c r="AA15">
        <f t="shared" si="5"/>
        <v>270</v>
      </c>
      <c r="AB15" s="43">
        <f t="shared" si="7"/>
        <v>6.166666666666667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Z22">
        <v>120</v>
      </c>
      <c r="AA22">
        <f t="shared" si="5"/>
        <v>260</v>
      </c>
      <c r="AB22" s="43">
        <f t="shared" si="7"/>
        <v>4.5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Z25">
        <v>180</v>
      </c>
      <c r="AA25">
        <f t="shared" si="5"/>
        <v>180</v>
      </c>
      <c r="AB25" s="43">
        <f t="shared" si="7"/>
        <v>5.9333333333333336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Z29">
        <v>210</v>
      </c>
      <c r="AA29">
        <f t="shared" si="5"/>
        <v>410</v>
      </c>
      <c r="AB29" s="43">
        <f t="shared" si="7"/>
        <v>8.0833333333333339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91</v>
      </c>
      <c r="T34" s="4"/>
      <c r="U34" s="4"/>
      <c r="V34" s="4"/>
      <c r="W34" s="4"/>
    </row>
    <row r="35" spans="1:28" x14ac:dyDescent="0.3">
      <c r="A35" s="4" t="s">
        <v>142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143</v>
      </c>
      <c r="R35" s="4">
        <f>SUM(R3:R34)</f>
        <v>220</v>
      </c>
      <c r="S35" s="4">
        <f>SUM(S3:S33)</f>
        <v>2109</v>
      </c>
      <c r="T35" s="4"/>
      <c r="U35" s="4"/>
      <c r="V35" s="15" t="s">
        <v>144</v>
      </c>
      <c r="W35" s="4">
        <f>SUM(W3:W34)</f>
        <v>535</v>
      </c>
      <c r="Z35" t="s">
        <v>145</v>
      </c>
      <c r="AA35" s="4">
        <f>SUM(AA3:AA34)</f>
        <v>3780</v>
      </c>
      <c r="AB35" s="43">
        <f>SUM(AB3:AB34)</f>
        <v>107.06666666666666</v>
      </c>
    </row>
    <row r="36" spans="1:28" x14ac:dyDescent="0.3">
      <c r="A36" s="55"/>
      <c r="B36" s="55"/>
      <c r="C36" s="55"/>
      <c r="D36" s="55"/>
      <c r="E36" s="55"/>
      <c r="F36" s="55"/>
      <c r="G36" s="55" t="s">
        <v>146</v>
      </c>
      <c r="H36" s="55">
        <f>H35/60</f>
        <v>7.75</v>
      </c>
      <c r="I36" s="55"/>
      <c r="J36" s="55"/>
      <c r="K36" s="55"/>
      <c r="L36" s="55"/>
      <c r="M36" s="55" t="s">
        <v>146</v>
      </c>
      <c r="N36" s="55">
        <f>N35/60</f>
        <v>23.733333333333334</v>
      </c>
      <c r="O36" s="55"/>
      <c r="P36" s="55"/>
      <c r="Q36" s="55" t="s">
        <v>146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146</v>
      </c>
      <c r="W36" s="55">
        <f>W35/60</f>
        <v>8.9166666666666661</v>
      </c>
      <c r="X36" s="56"/>
      <c r="Y36" s="56"/>
      <c r="Z36" s="56" t="s">
        <v>146</v>
      </c>
      <c r="AA36" s="55">
        <f>AA35/60</f>
        <v>63</v>
      </c>
      <c r="AB36" s="57">
        <f>AB35</f>
        <v>107.06666666666666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topLeftCell="A10" zoomScaleNormal="100" workbookViewId="0">
      <selection activeCell="J23" sqref="J23"/>
    </sheetView>
  </sheetViews>
  <sheetFormatPr defaultRowHeight="16.5" x14ac:dyDescent="0.3"/>
  <sheetData>
    <row r="2" spans="2:9" x14ac:dyDescent="0.3">
      <c r="C2" t="s">
        <v>122</v>
      </c>
      <c r="D2" t="s">
        <v>123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86" t="s">
        <v>31</v>
      </c>
      <c r="E3" s="86"/>
      <c r="F3" s="86"/>
      <c r="G3" s="86"/>
      <c r="H3" s="86"/>
    </row>
    <row r="4" spans="2:9" x14ac:dyDescent="0.3">
      <c r="B4" s="13">
        <v>0.20833333333333334</v>
      </c>
      <c r="D4" s="87" t="s">
        <v>128</v>
      </c>
      <c r="E4" s="88"/>
      <c r="F4" s="88"/>
      <c r="G4" s="88"/>
      <c r="H4" s="89" t="s">
        <v>125</v>
      </c>
    </row>
    <row r="5" spans="2:9" x14ac:dyDescent="0.3">
      <c r="B5" s="13">
        <v>0.25</v>
      </c>
      <c r="D5" s="88"/>
      <c r="E5" s="88"/>
      <c r="F5" s="88"/>
      <c r="G5" s="88"/>
      <c r="H5" s="89"/>
    </row>
    <row r="6" spans="2:9" x14ac:dyDescent="0.3">
      <c r="B6" s="13">
        <v>0.29166666666666702</v>
      </c>
      <c r="D6" s="88"/>
      <c r="E6" s="88"/>
      <c r="F6" s="88"/>
      <c r="G6" s="88"/>
      <c r="H6" s="89"/>
    </row>
    <row r="7" spans="2:9" x14ac:dyDescent="0.3">
      <c r="B7" s="13">
        <v>0.33333333333333398</v>
      </c>
      <c r="D7" s="88"/>
      <c r="E7" s="88"/>
      <c r="F7" s="88"/>
      <c r="G7" s="88"/>
      <c r="H7" s="89"/>
    </row>
    <row r="8" spans="2:9" x14ac:dyDescent="0.3">
      <c r="B8" s="13">
        <v>0.375</v>
      </c>
      <c r="C8" s="85"/>
      <c r="D8" s="85"/>
      <c r="E8" s="85"/>
      <c r="F8" s="85"/>
      <c r="G8" s="85"/>
      <c r="H8" s="90" t="s">
        <v>1</v>
      </c>
    </row>
    <row r="9" spans="2:9" x14ac:dyDescent="0.3">
      <c r="B9" s="13">
        <v>0.41666666666666702</v>
      </c>
      <c r="C9" s="89" t="s">
        <v>100</v>
      </c>
      <c r="D9" s="89"/>
      <c r="E9" s="89"/>
      <c r="F9" s="89"/>
      <c r="G9" s="89"/>
      <c r="H9" s="90"/>
    </row>
    <row r="10" spans="2:9" x14ac:dyDescent="0.3">
      <c r="B10" s="13">
        <v>0.45833333333333398</v>
      </c>
      <c r="C10" s="89"/>
      <c r="D10" s="89"/>
      <c r="E10" s="89"/>
      <c r="F10" s="89"/>
      <c r="G10" s="89"/>
    </row>
    <row r="11" spans="2:9" x14ac:dyDescent="0.3">
      <c r="B11" s="13">
        <v>0.5</v>
      </c>
      <c r="C11" s="85"/>
      <c r="D11" s="85"/>
      <c r="E11" s="85"/>
      <c r="F11" s="85"/>
      <c r="G11" s="85"/>
    </row>
    <row r="12" spans="2:9" x14ac:dyDescent="0.3">
      <c r="B12" s="13">
        <v>0.54166666666666696</v>
      </c>
      <c r="C12" s="89" t="s">
        <v>100</v>
      </c>
      <c r="D12" s="89"/>
      <c r="E12" s="89"/>
      <c r="F12" s="89"/>
      <c r="G12" s="89"/>
      <c r="H12" s="91" t="s">
        <v>129</v>
      </c>
    </row>
    <row r="13" spans="2:9" x14ac:dyDescent="0.3">
      <c r="B13" s="13">
        <v>0.58333333333333404</v>
      </c>
      <c r="C13" s="90" t="s">
        <v>1</v>
      </c>
      <c r="D13" s="90"/>
      <c r="E13" s="90"/>
      <c r="F13" s="90"/>
      <c r="G13" s="90"/>
      <c r="H13" s="92"/>
    </row>
    <row r="14" spans="2:9" x14ac:dyDescent="0.3">
      <c r="B14" s="13">
        <v>0.625000000000001</v>
      </c>
      <c r="C14" s="89" t="s">
        <v>127</v>
      </c>
      <c r="D14" s="89"/>
      <c r="E14" s="89" t="s">
        <v>100</v>
      </c>
      <c r="F14" s="89" t="s">
        <v>127</v>
      </c>
      <c r="G14" s="89"/>
      <c r="H14" s="92"/>
    </row>
    <row r="15" spans="2:9" x14ac:dyDescent="0.3">
      <c r="B15" s="13">
        <v>0.66666666666666696</v>
      </c>
      <c r="C15" s="89"/>
      <c r="D15" s="89"/>
      <c r="E15" s="89"/>
      <c r="F15" s="89"/>
      <c r="G15" s="89"/>
      <c r="H15" s="92"/>
    </row>
    <row r="16" spans="2:9" x14ac:dyDescent="0.3">
      <c r="B16" s="13">
        <v>0.70833333333333404</v>
      </c>
      <c r="C16" s="88" t="s">
        <v>26</v>
      </c>
      <c r="D16" s="88" t="s">
        <v>25</v>
      </c>
      <c r="E16" s="89"/>
      <c r="F16" s="88" t="s">
        <v>25</v>
      </c>
      <c r="G16" s="88" t="s">
        <v>26</v>
      </c>
      <c r="H16" s="92"/>
    </row>
    <row r="17" spans="1:8" x14ac:dyDescent="0.3">
      <c r="B17" s="13">
        <v>0.750000000000001</v>
      </c>
      <c r="C17" s="88"/>
      <c r="D17" s="88"/>
      <c r="E17" s="89"/>
      <c r="F17" s="88"/>
      <c r="G17" s="88"/>
      <c r="H17" s="92"/>
    </row>
    <row r="18" spans="1:8" x14ac:dyDescent="0.3">
      <c r="B18" s="13">
        <v>0.79166666666666696</v>
      </c>
      <c r="C18" s="88"/>
      <c r="D18" s="88"/>
      <c r="E18" s="89"/>
      <c r="F18" s="88"/>
      <c r="G18" s="88"/>
      <c r="H18" s="92"/>
    </row>
    <row r="19" spans="1:8" x14ac:dyDescent="0.3">
      <c r="B19" s="13">
        <v>0.83333333333333404</v>
      </c>
      <c r="C19" s="88"/>
      <c r="D19" s="23" t="s">
        <v>126</v>
      </c>
      <c r="E19" s="89"/>
      <c r="F19" s="23" t="s">
        <v>126</v>
      </c>
      <c r="G19" s="88"/>
    </row>
    <row r="20" spans="1:8" x14ac:dyDescent="0.3">
      <c r="A20" s="13"/>
      <c r="B20" s="13">
        <v>0.875000000000001</v>
      </c>
      <c r="C20" s="23" t="s">
        <v>126</v>
      </c>
      <c r="D20" s="85"/>
      <c r="E20" s="85"/>
      <c r="F20" s="85"/>
      <c r="G20" s="23" t="s">
        <v>126</v>
      </c>
    </row>
    <row r="21" spans="1:8" x14ac:dyDescent="0.3">
      <c r="A21" s="13">
        <f>B21-B3</f>
        <v>0.75000000000000133</v>
      </c>
      <c r="B21" s="13">
        <v>0.91666666666666796</v>
      </c>
      <c r="C21" s="86" t="s">
        <v>124</v>
      </c>
      <c r="D21" s="86"/>
      <c r="E21" s="86"/>
      <c r="F21" s="86"/>
      <c r="G21" s="86"/>
    </row>
    <row r="22" spans="1:8" x14ac:dyDescent="0.3">
      <c r="B22" s="13"/>
    </row>
    <row r="23" spans="1:8" x14ac:dyDescent="0.3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FB0-B869-4AD5-BCA7-B34D9E49C96B}">
  <dimension ref="H2:I4"/>
  <sheetViews>
    <sheetView workbookViewId="0">
      <selection activeCell="I8" sqref="I8"/>
    </sheetView>
  </sheetViews>
  <sheetFormatPr defaultRowHeight="16.5" x14ac:dyDescent="0.3"/>
  <cols>
    <col min="9" max="9" width="43.25" bestFit="1" customWidth="1"/>
  </cols>
  <sheetData>
    <row r="2" spans="8:9" x14ac:dyDescent="0.3">
      <c r="H2" t="s">
        <v>114</v>
      </c>
      <c r="I2" t="s">
        <v>119</v>
      </c>
    </row>
    <row r="3" spans="8:9" x14ac:dyDescent="0.3">
      <c r="H3" t="s">
        <v>115</v>
      </c>
      <c r="I3" s="21" t="s">
        <v>116</v>
      </c>
    </row>
    <row r="4" spans="8:9" x14ac:dyDescent="0.3">
      <c r="H4" t="s">
        <v>117</v>
      </c>
      <c r="I4" s="21" t="s">
        <v>118</v>
      </c>
    </row>
  </sheetData>
  <phoneticPr fontId="3" type="noConversion"/>
  <hyperlinks>
    <hyperlink ref="I3" r:id="rId1" xr:uid="{7019D403-D012-4C2B-978C-7FD0A2D0774A}"/>
    <hyperlink ref="I4" r:id="rId2" xr:uid="{BF40EEC2-4CFC-4E69-9537-C09E36556F0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332-8002-44A5-B424-770295AF5464}">
  <dimension ref="A1:G19"/>
  <sheetViews>
    <sheetView workbookViewId="0">
      <selection activeCell="F14" sqref="F14"/>
    </sheetView>
  </sheetViews>
  <sheetFormatPr defaultRowHeight="16.5" x14ac:dyDescent="0.3"/>
  <cols>
    <col min="2" max="2" width="5.125" customWidth="1"/>
    <col min="3" max="3" width="12.75" bestFit="1" customWidth="1"/>
    <col min="4" max="4" width="3.75" bestFit="1" customWidth="1"/>
    <col min="6" max="6" width="36.125" customWidth="1"/>
  </cols>
  <sheetData>
    <row r="1" spans="1:7" x14ac:dyDescent="0.3">
      <c r="A1" t="s">
        <v>104</v>
      </c>
      <c r="B1" t="s">
        <v>88</v>
      </c>
      <c r="C1" t="s">
        <v>93</v>
      </c>
      <c r="D1" t="s">
        <v>92</v>
      </c>
      <c r="E1" t="s">
        <v>89</v>
      </c>
      <c r="F1" t="s">
        <v>90</v>
      </c>
      <c r="G1" t="s">
        <v>102</v>
      </c>
    </row>
    <row r="2" spans="1:7" x14ac:dyDescent="0.3">
      <c r="B2">
        <v>1</v>
      </c>
      <c r="C2" t="s">
        <v>94</v>
      </c>
      <c r="D2">
        <v>0</v>
      </c>
      <c r="E2" t="s">
        <v>91</v>
      </c>
      <c r="F2" t="s">
        <v>95</v>
      </c>
    </row>
    <row r="3" spans="1:7" x14ac:dyDescent="0.3">
      <c r="B3">
        <v>2</v>
      </c>
      <c r="C3" t="s">
        <v>94</v>
      </c>
      <c r="D3">
        <v>0</v>
      </c>
      <c r="E3" t="s">
        <v>91</v>
      </c>
      <c r="F3" t="s">
        <v>96</v>
      </c>
    </row>
    <row r="4" spans="1:7" x14ac:dyDescent="0.3">
      <c r="B4">
        <v>3</v>
      </c>
      <c r="C4" t="s">
        <v>97</v>
      </c>
      <c r="D4">
        <v>0</v>
      </c>
      <c r="E4" t="s">
        <v>91</v>
      </c>
      <c r="F4" t="s">
        <v>98</v>
      </c>
    </row>
    <row r="5" spans="1:7" x14ac:dyDescent="0.3">
      <c r="B5">
        <v>4</v>
      </c>
      <c r="C5">
        <v>0</v>
      </c>
      <c r="D5">
        <v>1</v>
      </c>
      <c r="E5" t="s">
        <v>100</v>
      </c>
      <c r="F5" t="s">
        <v>101</v>
      </c>
      <c r="G5" t="s">
        <v>103</v>
      </c>
    </row>
    <row r="6" spans="1:7" x14ac:dyDescent="0.3">
      <c r="B6">
        <v>5</v>
      </c>
      <c r="C6" t="s">
        <v>110</v>
      </c>
      <c r="D6">
        <v>2</v>
      </c>
      <c r="E6" t="s">
        <v>105</v>
      </c>
      <c r="F6" t="s">
        <v>106</v>
      </c>
    </row>
    <row r="7" spans="1:7" x14ac:dyDescent="0.3">
      <c r="B7">
        <v>6</v>
      </c>
      <c r="C7" t="s">
        <v>107</v>
      </c>
      <c r="D7">
        <v>0</v>
      </c>
      <c r="E7" t="s">
        <v>6</v>
      </c>
      <c r="F7" t="s">
        <v>108</v>
      </c>
      <c r="G7" t="s">
        <v>109</v>
      </c>
    </row>
    <row r="8" spans="1:7" x14ac:dyDescent="0.3">
      <c r="B8">
        <v>7</v>
      </c>
      <c r="C8" t="s">
        <v>99</v>
      </c>
      <c r="D8">
        <v>0</v>
      </c>
      <c r="E8" t="s">
        <v>91</v>
      </c>
      <c r="F8" t="s">
        <v>111</v>
      </c>
      <c r="G8" t="s">
        <v>112</v>
      </c>
    </row>
    <row r="9" spans="1:7" x14ac:dyDescent="0.3">
      <c r="B9">
        <v>8</v>
      </c>
    </row>
    <row r="10" spans="1:7" x14ac:dyDescent="0.3">
      <c r="B10">
        <v>9</v>
      </c>
    </row>
    <row r="11" spans="1:7" x14ac:dyDescent="0.3">
      <c r="B11">
        <v>10</v>
      </c>
    </row>
    <row r="12" spans="1:7" x14ac:dyDescent="0.3">
      <c r="B12">
        <v>11</v>
      </c>
    </row>
    <row r="13" spans="1:7" x14ac:dyDescent="0.3">
      <c r="B13">
        <v>12</v>
      </c>
    </row>
    <row r="14" spans="1:7" x14ac:dyDescent="0.3">
      <c r="B14">
        <v>13</v>
      </c>
    </row>
    <row r="15" spans="1:7" x14ac:dyDescent="0.3">
      <c r="B15">
        <v>14</v>
      </c>
    </row>
    <row r="16" spans="1:7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10월</vt:lpstr>
      <vt:lpstr>운동</vt:lpstr>
      <vt:lpstr>노래</vt:lpstr>
      <vt:lpstr>9월</vt:lpstr>
      <vt:lpstr>8월</vt:lpstr>
      <vt:lpstr>7월</vt:lpstr>
      <vt:lpstr>9월 Daily Schedule</vt:lpstr>
      <vt:lpstr>coding</vt:lpstr>
      <vt:lpstr>할일 목록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2018-10-29T22:08:23Z</dcterms:modified>
</cp:coreProperties>
</file>