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ongp\Downloads\"/>
    </mc:Choice>
  </mc:AlternateContent>
  <xr:revisionPtr revIDLastSave="0" documentId="13_ncr:1_{4E87DE5A-DD0F-47F7-A011-B5731C1E7D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Wn16kKY3Oz2isoNUpegd5BZrJNw=="/>
    </ext>
  </extLst>
</workbook>
</file>

<file path=xl/calcChain.xml><?xml version="1.0" encoding="utf-8"?>
<calcChain xmlns="http://schemas.openxmlformats.org/spreadsheetml/2006/main">
  <c r="I36" i="1" l="1"/>
  <c r="I35" i="1"/>
  <c r="I34" i="1"/>
  <c r="I33" i="1"/>
  <c r="I31" i="1"/>
  <c r="I32" i="1"/>
  <c r="I30" i="1"/>
  <c r="I29" i="1"/>
  <c r="I28" i="1"/>
  <c r="I27" i="1"/>
  <c r="I26" i="1"/>
  <c r="I25" i="1"/>
  <c r="I24" i="1"/>
  <c r="I2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<sst xmlns="http://schemas.openxmlformats.org/spreadsheetml/2006/main" count="107" uniqueCount="83">
  <si>
    <t>เติมคำตอบลงในคอลัมน์สีเขียว โดยใช้สูตรของ Excel</t>
  </si>
  <si>
    <t>Name</t>
  </si>
  <si>
    <t>Type</t>
  </si>
  <si>
    <t>Colour</t>
  </si>
  <si>
    <t>Repeat</t>
  </si>
  <si>
    <t>Quantity</t>
  </si>
  <si>
    <t>Price</t>
  </si>
  <si>
    <t>Revenue</t>
  </si>
  <si>
    <t>Rank</t>
  </si>
  <si>
    <t>Rank By percent</t>
  </si>
  <si>
    <t>ข้อ 1</t>
  </si>
  <si>
    <t>ให้จำลองจำนวนของ Quantity โดยกำหนดว่าต้องมีค่ามากกว่า 0 แต่ไม่เกิน 1000</t>
  </si>
  <si>
    <t>Bulbasaur</t>
  </si>
  <si>
    <t>Grass</t>
  </si>
  <si>
    <t>Yellow</t>
  </si>
  <si>
    <t>Ivysaur</t>
  </si>
  <si>
    <t>Red</t>
  </si>
  <si>
    <t>Venusaur</t>
  </si>
  <si>
    <t>Black</t>
  </si>
  <si>
    <t>ข้อ 2</t>
  </si>
  <si>
    <t>ให้จำลองค่าของ Price โดยให้ค่านั้นต้องมากกว่า 0 แต่ต้องน้อยกว่า 1</t>
  </si>
  <si>
    <t>Charmander</t>
  </si>
  <si>
    <t>Fire</t>
  </si>
  <si>
    <t>White</t>
  </si>
  <si>
    <t>Charmeleon</t>
  </si>
  <si>
    <t>Blue</t>
  </si>
  <si>
    <t>Charizard</t>
  </si>
  <si>
    <t xml:space="preserve">ข้อ 3 </t>
  </si>
  <si>
    <t>ต้องการหายอดทั้งหมดของ Revenue โดยการนำเอา Quantity * Price</t>
  </si>
  <si>
    <t>Squirtle</t>
  </si>
  <si>
    <t>Water</t>
  </si>
  <si>
    <t>ตอบลงในช่อง Amount</t>
  </si>
  <si>
    <t>Wartortle</t>
  </si>
  <si>
    <t>Blastoise</t>
  </si>
  <si>
    <t>Robin</t>
  </si>
  <si>
    <t xml:space="preserve">ข้อ 4 </t>
  </si>
  <si>
    <t>ให้แสดงอันดับ Price ทั้งหมด โดยแสดงออกเป็นเป็นตัวเลข</t>
  </si>
  <si>
    <t xml:space="preserve">Lionel </t>
  </si>
  <si>
    <t xml:space="preserve">Cristiano </t>
  </si>
  <si>
    <t xml:space="preserve">Fernando </t>
  </si>
  <si>
    <t>Pink</t>
  </si>
  <si>
    <t>ข้อ 5</t>
  </si>
  <si>
    <t>ต้องการรู้อันดับของค่า Revenue โดยให้แสดงในรูปแบบของเปอร์เซ็นต์ หรือร้อยละ</t>
  </si>
  <si>
    <t xml:space="preserve">Gareth </t>
  </si>
  <si>
    <t>ตอบลงในช่อง Rank</t>
  </si>
  <si>
    <t xml:space="preserve">David </t>
  </si>
  <si>
    <t>Frank</t>
  </si>
  <si>
    <t>Carlos</t>
  </si>
  <si>
    <t>** ทุกอย่างแสดงในทิศนิยม 2 ตำแหน่งเสมอ ไม่งั้นจะถือว่าผิด</t>
  </si>
  <si>
    <t>Didier</t>
  </si>
  <si>
    <t>ข้อ 6</t>
  </si>
  <si>
    <t>แสดงค่าของ Price ที่มากที่สุดเป็นอันดับ 4</t>
  </si>
  <si>
    <t>ข้อ 7</t>
  </si>
  <si>
    <t>แสดงค่าของ Price ที่น้อยที่สุดเป็นอันดับ 4</t>
  </si>
  <si>
    <t>ข้อ 8</t>
  </si>
  <si>
    <t>แสดงจำนวนของ sample size</t>
  </si>
  <si>
    <t>ข้อ 9</t>
  </si>
  <si>
    <t>ค่าเฉลี่ยของการซื้อทั้งหมด (Revenue) คือเท่าไหร่</t>
  </si>
  <si>
    <t>ข้อ 10</t>
  </si>
  <si>
    <t>median ของ Price คือเท่าไหร่</t>
  </si>
  <si>
    <t>ข้อ 11</t>
  </si>
  <si>
    <t>mode ของ Repeat คือเท่าไหร่</t>
  </si>
  <si>
    <t>ข้อ 12</t>
  </si>
  <si>
    <t>แสดง Max ของการซื้อทั้งหมด (Revenue)</t>
  </si>
  <si>
    <t>ข้อ 13</t>
  </si>
  <si>
    <t>แสดง Min ของการซื้อทั้งหมด (Revenue)</t>
  </si>
  <si>
    <t>ข้อ 14</t>
  </si>
  <si>
    <t>แสดง Standard Deviation ของ การซื้อซ้ำ (Repeat)</t>
  </si>
  <si>
    <t>ข้อ 15</t>
  </si>
  <si>
    <t>แสดง Variance ของ การซื้อ (Repeat)</t>
  </si>
  <si>
    <t>ข้อ 16</t>
  </si>
  <si>
    <t xml:space="preserve">แสดงผลรวมของการซื้อทั้งหมด (Revenue) โดยเลือกเฉพาะ สีชมพูเท่านั้น </t>
  </si>
  <si>
    <t>ข้อ 17</t>
  </si>
  <si>
    <t>นับจำนวนครั้งของการสั่งซื้อประเภท Fire และ มีการซื้อซ้ำมากกว่า 5 ครั้ง</t>
  </si>
  <si>
    <t>ข้อ 18</t>
  </si>
  <si>
    <t>แสดงผลรวมของการสั่งซื้อประเภท Grass และ มีการซื้อซ้ำมากกว่า 5 ครั้ง</t>
  </si>
  <si>
    <t>ข้อ 19</t>
  </si>
  <si>
    <t>แสดงค่าเฉลี่ยของการสั่งซื้อประเภท Water และ มีการซื้อซ้ำมากกว่า 5 ครั้ง</t>
  </si>
  <si>
    <t>RANDBETWEEN(0, 1000)</t>
  </si>
  <si>
    <t>RAND()</t>
  </si>
  <si>
    <t>SUMPRODUCT((F3) * (G3))</t>
  </si>
  <si>
    <t xml:space="preserve">RANK(G3,G$3:G$20) </t>
  </si>
  <si>
    <t>PERCENTRANK(H$3:H$20, 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</si>
</sst>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scheme val="minor"/>
    </font>
    <font>
      <sz val="12"/>
      <color theme="1"/>
      <name val="Tahoma"/>
    </font>
    <font>
      <sz val="12"/>
      <color rgb="FFFF0000"/>
      <name val="Tahoma"/>
    </font>
    <font>
      <sz val="11"/>
      <name val="Tahoma"/>
    </font>
  </fonts>
  <fills count="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D9E2F3"/>
        <bgColor rgb="FFD9E2F3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2" xfId="0" applyFont="1" applyFill="1" applyBorder="1"/>
    <xf numFmtId="0" fontId="1" fillId="0" borderId="2" xfId="0" applyFont="1" applyBorder="1"/>
    <xf numFmtId="0" fontId="1" fillId="4" borderId="2" xfId="0" applyFont="1" applyFill="1" applyBorder="1"/>
    <xf numFmtId="2" fontId="1" fillId="4" borderId="2" xfId="0" applyNumberFormat="1" applyFont="1" applyFill="1" applyBorder="1"/>
    <xf numFmtId="1" fontId="1" fillId="4" borderId="2" xfId="0" applyNumberFormat="1" applyFont="1" applyFill="1" applyBorder="1"/>
    <xf numFmtId="9" fontId="1" fillId="4" borderId="2" xfId="0" applyNumberFormat="1" applyFont="1" applyFill="1" applyBorder="1"/>
    <xf numFmtId="0" fontId="1" fillId="5" borderId="1" xfId="0" applyFont="1" applyFill="1" applyBorder="1"/>
    <xf numFmtId="0" fontId="2" fillId="0" borderId="0" xfId="0" applyFont="1"/>
    <xf numFmtId="0" fontId="1" fillId="6" borderId="2" xfId="0" applyFont="1" applyFill="1" applyBorder="1"/>
    <xf numFmtId="2" fontId="1" fillId="0" borderId="0" xfId="0" applyNumberFormat="1" applyFont="1"/>
    <xf numFmtId="0" fontId="1" fillId="2" borderId="3" xfId="0" applyFont="1" applyFill="1" applyBorder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1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36" sqref="I36"/>
    </sheetView>
  </sheetViews>
  <sheetFormatPr defaultColWidth="12.625" defaultRowHeight="15" customHeight="1" x14ac:dyDescent="0.2"/>
  <cols>
    <col min="1" max="1" width="8.75" customWidth="1"/>
    <col min="2" max="2" width="14.75" customWidth="1"/>
    <col min="3" max="3" width="6.75" customWidth="1"/>
    <col min="4" max="5" width="7" customWidth="1"/>
    <col min="6" max="6" width="9" customWidth="1"/>
    <col min="7" max="7" width="11" customWidth="1"/>
    <col min="8" max="9" width="13.625" customWidth="1"/>
    <col min="10" max="10" width="15.5" customWidth="1"/>
    <col min="11" max="12" width="8.75" customWidth="1"/>
    <col min="13" max="13" width="9.75" customWidth="1"/>
    <col min="14" max="19" width="8.75" customWidth="1"/>
    <col min="20" max="26" width="8.62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  <c r="O1" s="2"/>
      <c r="P1" s="2"/>
      <c r="Q1" s="2"/>
      <c r="R1" s="2"/>
      <c r="S1" s="2"/>
      <c r="T1" s="1"/>
      <c r="U1" s="1"/>
      <c r="V1" s="1"/>
      <c r="W1" s="1"/>
      <c r="X1" s="1"/>
      <c r="Y1" s="1"/>
      <c r="Z1" s="1"/>
    </row>
    <row r="2" spans="1:26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1"/>
      <c r="L2" s="1"/>
      <c r="M2" s="1"/>
      <c r="N2" s="1" t="s">
        <v>10</v>
      </c>
      <c r="O2" s="1" t="s">
        <v>11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5" t="s">
        <v>12</v>
      </c>
      <c r="C3" s="5" t="s">
        <v>13</v>
      </c>
      <c r="D3" s="5" t="s">
        <v>14</v>
      </c>
      <c r="E3" s="5">
        <v>10</v>
      </c>
      <c r="F3" s="6">
        <v>251</v>
      </c>
      <c r="G3" s="7">
        <v>0.18923882472995179</v>
      </c>
      <c r="H3" s="7">
        <f>SUMPRODUCT((F3) * (G3))</f>
        <v>47.498945007217898</v>
      </c>
      <c r="I3" s="8">
        <f>RANK(G3,G$3:G$20)</f>
        <v>18</v>
      </c>
      <c r="J3" s="9">
        <f>PERCENTRANK(H$3:H$20, H3)</f>
        <v>5.8000000000000003E-2</v>
      </c>
      <c r="K3" s="1"/>
      <c r="L3" s="1"/>
      <c r="M3" s="1"/>
      <c r="N3" s="1"/>
      <c r="O3" s="10" t="s">
        <v>78</v>
      </c>
      <c r="P3" s="10"/>
      <c r="Q3" s="10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5" t="s">
        <v>15</v>
      </c>
      <c r="C4" s="5" t="s">
        <v>13</v>
      </c>
      <c r="D4" s="5" t="s">
        <v>16</v>
      </c>
      <c r="E4" s="5">
        <v>5</v>
      </c>
      <c r="F4" s="6">
        <v>758</v>
      </c>
      <c r="G4" s="7">
        <v>0.2622815223356072</v>
      </c>
      <c r="H4" s="7">
        <f t="shared" ref="H4:H20" si="0">SUMPRODUCT((F4) * (G4))</f>
        <v>198.80939393039026</v>
      </c>
      <c r="I4" s="8">
        <f t="shared" ref="I4:I20" si="1">RANK(G4,G$3:G$20)</f>
        <v>17</v>
      </c>
      <c r="J4" s="9">
        <f t="shared" ref="J4:J20" si="2">PERCENTRANK(H$3:H$20, H4)</f>
        <v>0.35199999999999998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5" t="s">
        <v>17</v>
      </c>
      <c r="C5" s="5" t="s">
        <v>13</v>
      </c>
      <c r="D5" s="5" t="s">
        <v>18</v>
      </c>
      <c r="E5" s="5">
        <v>1</v>
      </c>
      <c r="F5" s="6">
        <v>1</v>
      </c>
      <c r="G5" s="7">
        <v>0.4916917798892293</v>
      </c>
      <c r="H5" s="7">
        <f t="shared" si="0"/>
        <v>0.4916917798892293</v>
      </c>
      <c r="I5" s="8">
        <f t="shared" si="1"/>
        <v>11</v>
      </c>
      <c r="J5" s="9">
        <f t="shared" si="2"/>
        <v>0</v>
      </c>
      <c r="K5" s="1"/>
      <c r="L5" s="1"/>
      <c r="M5" s="1"/>
      <c r="N5" s="1" t="s">
        <v>19</v>
      </c>
      <c r="O5" s="1" t="s">
        <v>20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5" t="s">
        <v>21</v>
      </c>
      <c r="C6" s="5" t="s">
        <v>22</v>
      </c>
      <c r="D6" s="5" t="s">
        <v>23</v>
      </c>
      <c r="E6" s="5">
        <v>6</v>
      </c>
      <c r="F6" s="6">
        <v>750</v>
      </c>
      <c r="G6" s="7">
        <v>0.56475008230928914</v>
      </c>
      <c r="H6" s="7">
        <f t="shared" si="0"/>
        <v>423.56256173196687</v>
      </c>
      <c r="I6" s="8">
        <f t="shared" si="1"/>
        <v>9</v>
      </c>
      <c r="J6" s="9">
        <f t="shared" si="2"/>
        <v>0.88200000000000001</v>
      </c>
      <c r="K6" s="1"/>
      <c r="L6" s="1"/>
      <c r="M6" s="1"/>
      <c r="N6" s="1"/>
      <c r="O6" s="10" t="s">
        <v>79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5" t="s">
        <v>24</v>
      </c>
      <c r="C7" s="5" t="s">
        <v>22</v>
      </c>
      <c r="D7" s="5" t="s">
        <v>25</v>
      </c>
      <c r="E7" s="5">
        <v>1</v>
      </c>
      <c r="F7" s="6">
        <v>576</v>
      </c>
      <c r="G7" s="7">
        <v>0.48337067695073987</v>
      </c>
      <c r="H7" s="7">
        <f t="shared" si="0"/>
        <v>278.42150992362616</v>
      </c>
      <c r="I7" s="8">
        <f t="shared" si="1"/>
        <v>12</v>
      </c>
      <c r="J7" s="9">
        <f t="shared" si="2"/>
        <v>0.52900000000000003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5" t="s">
        <v>26</v>
      </c>
      <c r="C8" s="5" t="s">
        <v>22</v>
      </c>
      <c r="D8" s="5"/>
      <c r="E8" s="5">
        <v>2</v>
      </c>
      <c r="F8" s="6">
        <v>428</v>
      </c>
      <c r="G8" s="7">
        <v>0.27677534929167125</v>
      </c>
      <c r="H8" s="7">
        <f t="shared" si="0"/>
        <v>118.45984949683529</v>
      </c>
      <c r="I8" s="8">
        <f t="shared" si="1"/>
        <v>16</v>
      </c>
      <c r="J8" s="9">
        <f t="shared" si="2"/>
        <v>0.17599999999999999</v>
      </c>
      <c r="K8" s="1"/>
      <c r="L8" s="1"/>
      <c r="M8" s="1"/>
      <c r="N8" s="1" t="s">
        <v>27</v>
      </c>
      <c r="O8" s="1" t="s">
        <v>28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5" t="s">
        <v>29</v>
      </c>
      <c r="C9" s="5" t="s">
        <v>30</v>
      </c>
      <c r="D9" s="5" t="s">
        <v>25</v>
      </c>
      <c r="E9" s="5">
        <v>2</v>
      </c>
      <c r="F9" s="6">
        <v>206</v>
      </c>
      <c r="G9" s="7">
        <v>0.87500992563905722</v>
      </c>
      <c r="H9" s="7">
        <f t="shared" si="0"/>
        <v>180.2520446816458</v>
      </c>
      <c r="I9" s="8">
        <f t="shared" si="1"/>
        <v>2</v>
      </c>
      <c r="J9" s="9">
        <f t="shared" si="2"/>
        <v>0.23499999999999999</v>
      </c>
      <c r="K9" s="1"/>
      <c r="L9" s="1"/>
      <c r="M9" s="1"/>
      <c r="N9" s="1"/>
      <c r="O9" s="1" t="s">
        <v>31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5" t="s">
        <v>32</v>
      </c>
      <c r="C10" s="5" t="s">
        <v>30</v>
      </c>
      <c r="D10" s="5" t="s">
        <v>25</v>
      </c>
      <c r="E10" s="5">
        <v>3</v>
      </c>
      <c r="F10" s="6">
        <v>469</v>
      </c>
      <c r="G10" s="7">
        <v>0.82282214716838131</v>
      </c>
      <c r="H10" s="7">
        <f t="shared" si="0"/>
        <v>385.90358702197085</v>
      </c>
      <c r="I10" s="8">
        <f t="shared" si="1"/>
        <v>4</v>
      </c>
      <c r="J10" s="9">
        <f t="shared" si="2"/>
        <v>0.76400000000000001</v>
      </c>
      <c r="K10" s="1"/>
      <c r="L10" s="1"/>
      <c r="M10" s="1"/>
      <c r="N10" s="1"/>
      <c r="O10" s="10" t="s">
        <v>80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5" t="s">
        <v>33</v>
      </c>
      <c r="C11" s="5" t="s">
        <v>30</v>
      </c>
      <c r="D11" s="5" t="s">
        <v>23</v>
      </c>
      <c r="E11" s="5">
        <v>2</v>
      </c>
      <c r="F11" s="6">
        <v>346</v>
      </c>
      <c r="G11" s="7">
        <v>0.56315619191000343</v>
      </c>
      <c r="H11" s="7">
        <f t="shared" si="0"/>
        <v>194.85204240086119</v>
      </c>
      <c r="I11" s="8">
        <f t="shared" si="1"/>
        <v>10</v>
      </c>
      <c r="J11" s="9">
        <f t="shared" si="2"/>
        <v>0.29399999999999998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5" t="s">
        <v>34</v>
      </c>
      <c r="C12" s="5" t="s">
        <v>22</v>
      </c>
      <c r="D12" s="5"/>
      <c r="E12" s="5">
        <v>3</v>
      </c>
      <c r="F12" s="6">
        <v>210</v>
      </c>
      <c r="G12" s="7">
        <v>0.34664830195423257</v>
      </c>
      <c r="H12" s="7">
        <f t="shared" si="0"/>
        <v>72.796143410388837</v>
      </c>
      <c r="I12" s="8">
        <f t="shared" si="1"/>
        <v>14</v>
      </c>
      <c r="J12" s="9">
        <f t="shared" si="2"/>
        <v>0.11700000000000001</v>
      </c>
      <c r="K12" s="1"/>
      <c r="L12" s="1"/>
      <c r="M12" s="1"/>
      <c r="N12" s="1" t="s">
        <v>35</v>
      </c>
      <c r="O12" s="1" t="s">
        <v>36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5" t="s">
        <v>37</v>
      </c>
      <c r="C13" s="5" t="s">
        <v>22</v>
      </c>
      <c r="D13" s="5" t="s">
        <v>14</v>
      </c>
      <c r="E13" s="5">
        <v>4</v>
      </c>
      <c r="F13" s="6">
        <v>676</v>
      </c>
      <c r="G13" s="7">
        <v>0.41970751636349712</v>
      </c>
      <c r="H13" s="7">
        <f t="shared" si="0"/>
        <v>283.72228106172406</v>
      </c>
      <c r="I13" s="8">
        <f t="shared" si="1"/>
        <v>13</v>
      </c>
      <c r="J13" s="9">
        <f t="shared" si="2"/>
        <v>0.58799999999999997</v>
      </c>
      <c r="K13" s="1"/>
      <c r="L13" s="1"/>
      <c r="M13" s="1"/>
      <c r="N13" s="1"/>
      <c r="O13" s="10" t="s">
        <v>81</v>
      </c>
      <c r="P13" s="10"/>
      <c r="Q13" s="10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5" t="s">
        <v>38</v>
      </c>
      <c r="C14" s="5" t="s">
        <v>30</v>
      </c>
      <c r="D14" s="5" t="s">
        <v>23</v>
      </c>
      <c r="E14" s="5">
        <v>10</v>
      </c>
      <c r="F14" s="6">
        <v>602</v>
      </c>
      <c r="G14" s="7">
        <v>0.65491774073661102</v>
      </c>
      <c r="H14" s="7">
        <f t="shared" si="0"/>
        <v>394.26047992343985</v>
      </c>
      <c r="I14" s="8">
        <f t="shared" si="1"/>
        <v>8</v>
      </c>
      <c r="J14" s="9">
        <f t="shared" si="2"/>
        <v>0.82299999999999995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5" t="s">
        <v>39</v>
      </c>
      <c r="C15" s="5" t="s">
        <v>13</v>
      </c>
      <c r="D15" s="5" t="s">
        <v>40</v>
      </c>
      <c r="E15" s="5">
        <v>1</v>
      </c>
      <c r="F15" s="6">
        <v>471</v>
      </c>
      <c r="G15" s="7">
        <v>0.74662754351045491</v>
      </c>
      <c r="H15" s="7">
        <f t="shared" si="0"/>
        <v>351.66157299342427</v>
      </c>
      <c r="I15" s="8">
        <f t="shared" si="1"/>
        <v>7</v>
      </c>
      <c r="J15" s="9">
        <f t="shared" si="2"/>
        <v>0.64700000000000002</v>
      </c>
      <c r="K15" s="1"/>
      <c r="L15" s="1"/>
      <c r="M15" s="1"/>
      <c r="N15" s="1" t="s">
        <v>41</v>
      </c>
      <c r="O15" s="1" t="s">
        <v>42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5" t="s">
        <v>43</v>
      </c>
      <c r="C16" s="5" t="s">
        <v>13</v>
      </c>
      <c r="D16" s="5"/>
      <c r="E16" s="5">
        <v>6</v>
      </c>
      <c r="F16" s="6">
        <v>764</v>
      </c>
      <c r="G16" s="7">
        <v>0.30203480959907281</v>
      </c>
      <c r="H16" s="7">
        <f t="shared" si="0"/>
        <v>230.75459453369163</v>
      </c>
      <c r="I16" s="8">
        <f t="shared" si="1"/>
        <v>15</v>
      </c>
      <c r="J16" s="9">
        <f t="shared" si="2"/>
        <v>0.41099999999999998</v>
      </c>
      <c r="K16" s="1"/>
      <c r="L16" s="1"/>
      <c r="M16" s="1"/>
      <c r="N16" s="1"/>
      <c r="O16" s="1" t="s">
        <v>44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5" t="s">
        <v>45</v>
      </c>
      <c r="C17" s="5" t="s">
        <v>22</v>
      </c>
      <c r="D17" s="5" t="s">
        <v>23</v>
      </c>
      <c r="E17" s="5">
        <v>8</v>
      </c>
      <c r="F17" s="6">
        <v>487</v>
      </c>
      <c r="G17" s="7">
        <v>0.75439404983820268</v>
      </c>
      <c r="H17" s="7">
        <f t="shared" si="0"/>
        <v>367.38990227120473</v>
      </c>
      <c r="I17" s="8">
        <f t="shared" si="1"/>
        <v>6</v>
      </c>
      <c r="J17" s="9">
        <f t="shared" si="2"/>
        <v>0.70499999999999996</v>
      </c>
      <c r="K17" s="1"/>
      <c r="L17" s="1"/>
      <c r="M17" s="1"/>
      <c r="N17" s="1"/>
      <c r="O17" s="10" t="s">
        <v>82</v>
      </c>
      <c r="P17" s="10"/>
      <c r="Q17" s="10"/>
      <c r="R17" s="10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5" t="s">
        <v>46</v>
      </c>
      <c r="C18" s="5" t="s">
        <v>22</v>
      </c>
      <c r="D18" s="5" t="s">
        <v>40</v>
      </c>
      <c r="E18" s="5">
        <v>9</v>
      </c>
      <c r="F18" s="6">
        <v>565</v>
      </c>
      <c r="G18" s="7">
        <v>0.7793206739604428</v>
      </c>
      <c r="H18" s="7">
        <f t="shared" si="0"/>
        <v>440.31618078765018</v>
      </c>
      <c r="I18" s="8">
        <f t="shared" si="1"/>
        <v>5</v>
      </c>
      <c r="J18" s="9">
        <f t="shared" si="2"/>
        <v>0.94099999999999995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5" t="s">
        <v>47</v>
      </c>
      <c r="C19" s="5" t="s">
        <v>30</v>
      </c>
      <c r="D19" s="5" t="s">
        <v>16</v>
      </c>
      <c r="E19" s="5">
        <v>11</v>
      </c>
      <c r="F19" s="6">
        <v>840</v>
      </c>
      <c r="G19" s="7">
        <v>0.87074904949647758</v>
      </c>
      <c r="H19" s="7">
        <f t="shared" si="0"/>
        <v>731.42920157704111</v>
      </c>
      <c r="I19" s="8">
        <f t="shared" si="1"/>
        <v>3</v>
      </c>
      <c r="J19" s="9">
        <f t="shared" si="2"/>
        <v>1</v>
      </c>
      <c r="K19" s="1"/>
      <c r="L19" s="1"/>
      <c r="M19" s="1"/>
      <c r="N19" s="11" t="s">
        <v>48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5" t="s">
        <v>49</v>
      </c>
      <c r="C20" s="5" t="s">
        <v>30</v>
      </c>
      <c r="D20" s="5" t="s">
        <v>16</v>
      </c>
      <c r="E20" s="5">
        <v>12</v>
      </c>
      <c r="F20" s="6">
        <v>258</v>
      </c>
      <c r="G20" s="7">
        <v>0.93475244878486619</v>
      </c>
      <c r="H20" s="7">
        <f t="shared" si="0"/>
        <v>241.16613178649547</v>
      </c>
      <c r="I20" s="8">
        <f t="shared" si="1"/>
        <v>1</v>
      </c>
      <c r="J20" s="9">
        <f t="shared" si="2"/>
        <v>0.47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2" t="s">
        <v>50</v>
      </c>
      <c r="B23" s="14" t="s">
        <v>51</v>
      </c>
      <c r="C23" s="15"/>
      <c r="D23" s="15"/>
      <c r="E23" s="15"/>
      <c r="F23" s="15"/>
      <c r="G23" s="15"/>
      <c r="H23" s="16"/>
      <c r="I23" s="7">
        <f>LARGE(G3:G20,4)</f>
        <v>0.82282214716838131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2" t="s">
        <v>52</v>
      </c>
      <c r="B24" s="14" t="s">
        <v>53</v>
      </c>
      <c r="C24" s="15"/>
      <c r="D24" s="15"/>
      <c r="E24" s="15"/>
      <c r="F24" s="15"/>
      <c r="G24" s="15"/>
      <c r="H24" s="16"/>
      <c r="I24" s="7">
        <f>SMALL(G3:G20,4)</f>
        <v>0.30203480959907281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2" t="s">
        <v>54</v>
      </c>
      <c r="B25" s="14" t="s">
        <v>55</v>
      </c>
      <c r="C25" s="15"/>
      <c r="D25" s="15"/>
      <c r="E25" s="15"/>
      <c r="F25" s="15"/>
      <c r="G25" s="15"/>
      <c r="H25" s="16"/>
      <c r="I25" s="6">
        <f>COUNT(E3:E20)</f>
        <v>18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2" t="s">
        <v>56</v>
      </c>
      <c r="B26" s="14" t="s">
        <v>57</v>
      </c>
      <c r="C26" s="15"/>
      <c r="D26" s="15"/>
      <c r="E26" s="15"/>
      <c r="F26" s="15"/>
      <c r="G26" s="15"/>
      <c r="H26" s="16"/>
      <c r="I26" s="7">
        <f>MEDIAN(H3:H20)</f>
        <v>259.7938208550608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2" t="s">
        <v>58</v>
      </c>
      <c r="B27" s="14" t="s">
        <v>59</v>
      </c>
      <c r="C27" s="15"/>
      <c r="D27" s="15"/>
      <c r="E27" s="15"/>
      <c r="F27" s="15"/>
      <c r="G27" s="15"/>
      <c r="H27" s="16"/>
      <c r="I27" s="7">
        <f>MEDIAN(G3:G20)</f>
        <v>0.56395313710964623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2" t="s">
        <v>60</v>
      </c>
      <c r="B28" s="14" t="s">
        <v>61</v>
      </c>
      <c r="C28" s="15"/>
      <c r="D28" s="15"/>
      <c r="E28" s="15"/>
      <c r="F28" s="15"/>
      <c r="G28" s="15"/>
      <c r="H28" s="16"/>
      <c r="I28" s="6">
        <f>MEDIAN(E3:E20)</f>
        <v>4.5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2" t="s">
        <v>62</v>
      </c>
      <c r="B29" s="14" t="s">
        <v>63</v>
      </c>
      <c r="C29" s="15"/>
      <c r="D29" s="15"/>
      <c r="E29" s="15"/>
      <c r="F29" s="15"/>
      <c r="G29" s="15"/>
      <c r="H29" s="16"/>
      <c r="I29" s="7">
        <f>MAX(E3:E20)</f>
        <v>12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2" t="s">
        <v>64</v>
      </c>
      <c r="B30" s="14" t="s">
        <v>65</v>
      </c>
      <c r="C30" s="15"/>
      <c r="D30" s="15"/>
      <c r="E30" s="15"/>
      <c r="F30" s="15"/>
      <c r="G30" s="15"/>
      <c r="H30" s="16"/>
      <c r="I30" s="7">
        <f>MIN(E3:E20)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2" t="s">
        <v>66</v>
      </c>
      <c r="B31" s="14" t="s">
        <v>67</v>
      </c>
      <c r="C31" s="15"/>
      <c r="D31" s="15"/>
      <c r="E31" s="15"/>
      <c r="F31" s="15"/>
      <c r="G31" s="15"/>
      <c r="H31" s="16"/>
      <c r="I31" s="7">
        <f>_xlfn.STDEV.S(E3:E20)</f>
        <v>3.7885275736716748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2" t="s">
        <v>68</v>
      </c>
      <c r="B32" s="14" t="s">
        <v>69</v>
      </c>
      <c r="C32" s="15"/>
      <c r="D32" s="15"/>
      <c r="E32" s="15"/>
      <c r="F32" s="15"/>
      <c r="G32" s="15"/>
      <c r="H32" s="16"/>
      <c r="I32" s="7">
        <f>_xlfn.VAR.S(E3:E20)</f>
        <v>14.352941176470589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2" t="s">
        <v>70</v>
      </c>
      <c r="B33" s="14" t="s">
        <v>71</v>
      </c>
      <c r="C33" s="15"/>
      <c r="D33" s="15"/>
      <c r="E33" s="15"/>
      <c r="F33" s="15"/>
      <c r="G33" s="15"/>
      <c r="H33" s="16"/>
      <c r="I33" s="7">
        <f>SUMIF($D$3:$D$20, "Pink", $H$3:$H$20)</f>
        <v>791.9777537810744</v>
      </c>
      <c r="J33" s="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2" t="s">
        <v>72</v>
      </c>
      <c r="B34" s="14" t="s">
        <v>73</v>
      </c>
      <c r="C34" s="15"/>
      <c r="D34" s="15"/>
      <c r="E34" s="15"/>
      <c r="F34" s="15"/>
      <c r="G34" s="15"/>
      <c r="H34" s="16"/>
      <c r="I34" s="6">
        <f>COUNTIFS($C$3:$C$20,"Fire",$E$3:$E$20,"&gt;5")</f>
        <v>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2" t="s">
        <v>74</v>
      </c>
      <c r="B35" s="14" t="s">
        <v>75</v>
      </c>
      <c r="C35" s="15"/>
      <c r="D35" s="15"/>
      <c r="E35" s="15"/>
      <c r="F35" s="15"/>
      <c r="G35" s="15"/>
      <c r="H35" s="16"/>
      <c r="I35" s="17">
        <f>SUMIFS($E$3:$E$20,$C$3:$C$20,"Grass",$E$3:$E$20,"&gt;5")</f>
        <v>16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2" t="s">
        <v>76</v>
      </c>
      <c r="B36" s="14" t="s">
        <v>77</v>
      </c>
      <c r="C36" s="15"/>
      <c r="D36" s="15"/>
      <c r="E36" s="15"/>
      <c r="F36" s="15"/>
      <c r="G36" s="15"/>
      <c r="H36" s="16"/>
      <c r="I36" s="7">
        <f>AVERAGEIFS($E$3:$E$20,$C$3:$C$20,"Water",$E$3:$E$20,"&gt;5")</f>
        <v>11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35:H35"/>
    <mergeCell ref="B36:H36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3:H33"/>
    <mergeCell ref="B34:H3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prasit</dc:creator>
  <cp:lastModifiedBy>Kongphop Wichaidit</cp:lastModifiedBy>
  <dcterms:created xsi:type="dcterms:W3CDTF">2022-10-12T17:01:43Z</dcterms:created>
  <dcterms:modified xsi:type="dcterms:W3CDTF">2024-02-24T19:25:48Z</dcterms:modified>
</cp:coreProperties>
</file>