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timelines/timeline2.xml" ContentType="application/vnd.ms-excel.timelin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3.xml" ContentType="application/vnd.openxmlformats-officedocument.spreadsheetml.pivotTable+xml"/>
  <Override PartName="/xl/drawings/drawing6.xml" ContentType="application/vnd.openxmlformats-officedocument.drawing+xml"/>
  <Override PartName="/xl/timelines/timeline3.xml" ContentType="application/vnd.ms-excel.timelin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7.xml" ContentType="application/vnd.openxmlformats-officedocument.drawing+xml"/>
  <Override PartName="/xl/timelines/timeline4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imelines/timeline5.xml" ContentType="application/vnd.ms-excel.timelin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ortfolio\Supermarket Sales\"/>
    </mc:Choice>
  </mc:AlternateContent>
  <xr:revisionPtr revIDLastSave="0" documentId="13_ncr:1_{CED8E8F5-8436-4375-B70E-850AF72A27EF}" xr6:coauthVersionLast="47" xr6:coauthVersionMax="47" xr10:uidLastSave="{00000000-0000-0000-0000-000000000000}"/>
  <bookViews>
    <workbookView xWindow="-110" yWindow="-110" windowWidth="21820" windowHeight="13900" tabRatio="702" activeTab="8" xr2:uid="{00000000-000D-0000-FFFF-FFFF00000000}"/>
  </bookViews>
  <sheets>
    <sheet name="Branch" sheetId="5" r:id="rId1"/>
    <sheet name="KPI" sheetId="2" r:id="rId2"/>
    <sheet name="Customer Type" sheetId="4" r:id="rId3"/>
    <sheet name="Gender" sheetId="6" r:id="rId4"/>
    <sheet name="State" sheetId="11" r:id="rId5"/>
    <sheet name="Product Line" sheetId="7" r:id="rId6"/>
    <sheet name="Sales Channel" sheetId="3" r:id="rId7"/>
    <sheet name="supermarket_sales " sheetId="1" r:id="rId8"/>
    <sheet name="Dashboard" sheetId="8" r:id="rId9"/>
  </sheets>
  <definedNames>
    <definedName name="_xlnm._FilterDatabase" localSheetId="7" hidden="1">'supermarket_sales '!$A$1:$T$1001</definedName>
    <definedName name="_xlchart.v5.0" hidden="1">State!$D$3</definedName>
    <definedName name="_xlchart.v5.1" hidden="1">State!$D$4:$D$10</definedName>
    <definedName name="_xlchart.v5.10" hidden="1">State!$E$3</definedName>
    <definedName name="_xlchart.v5.11" hidden="1">State!$E$4:$E$10</definedName>
    <definedName name="_xlchart.v5.2" hidden="1">State!$E$3</definedName>
    <definedName name="_xlchart.v5.3" hidden="1">State!$E$4:$E$10</definedName>
    <definedName name="_xlchart.v5.4" hidden="1">State!$D$3</definedName>
    <definedName name="_xlchart.v5.5" hidden="1">State!$D$4:$D$10</definedName>
    <definedName name="_xlchart.v5.6" hidden="1">State!$E$3</definedName>
    <definedName name="_xlchart.v5.7" hidden="1">State!$E$4:$E$10</definedName>
    <definedName name="_xlchart.v5.8" hidden="1">State!$D$3</definedName>
    <definedName name="_xlchart.v5.9" hidden="1">State!$D$4:$D$10</definedName>
    <definedName name="NativeTimeline_Date">#N/A</definedName>
  </definedNames>
  <calcPr calcId="191029"/>
  <pivotCaches>
    <pivotCache cacheId="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K6" i="6"/>
  <c r="F4" i="7"/>
  <c r="E5" i="11"/>
  <c r="I4" i="4"/>
  <c r="E16" i="2"/>
  <c r="F9" i="7"/>
  <c r="E12" i="2"/>
  <c r="E4" i="2"/>
  <c r="F7" i="7"/>
  <c r="F5" i="7"/>
  <c r="E8" i="11"/>
  <c r="E7" i="11"/>
  <c r="B4" i="2"/>
  <c r="L3" i="3"/>
  <c r="F3" i="3"/>
  <c r="E9" i="11"/>
  <c r="F6" i="7"/>
  <c r="F8" i="7"/>
  <c r="E24" i="2"/>
  <c r="G6" i="6"/>
  <c r="E6" i="11"/>
  <c r="E4" i="11"/>
  <c r="G5" i="6"/>
  <c r="E20" i="2"/>
  <c r="E4" i="4"/>
  <c r="K5" i="6"/>
  <c r="E8" i="2"/>
  <c r="O3" i="3"/>
  <c r="I3" i="3"/>
  <c r="E10" i="11"/>
  <c r="L5" i="6" l="1"/>
  <c r="H5" i="6"/>
  <c r="F10" i="7"/>
  <c r="G9" i="7" s="1"/>
  <c r="A11" i="2"/>
  <c r="I5" i="4"/>
  <c r="E5" i="4"/>
  <c r="G4" i="7" l="1"/>
  <c r="G5" i="7"/>
  <c r="G6" i="7"/>
  <c r="G7" i="7"/>
  <c r="G8" i="7"/>
  <c r="F5" i="4"/>
  <c r="J5" i="4"/>
</calcChain>
</file>

<file path=xl/sharedStrings.xml><?xml version="1.0" encoding="utf-8"?>
<sst xmlns="http://schemas.openxmlformats.org/spreadsheetml/2006/main" count="9188" uniqueCount="1077">
  <si>
    <t>Invoice ID</t>
  </si>
  <si>
    <t>Date</t>
  </si>
  <si>
    <t>Month</t>
  </si>
  <si>
    <t>Branch</t>
  </si>
  <si>
    <t>Customer type</t>
  </si>
  <si>
    <t>Gender</t>
  </si>
  <si>
    <t>Sales Channel</t>
  </si>
  <si>
    <t>Product line</t>
  </si>
  <si>
    <t>Unit price</t>
  </si>
  <si>
    <t>Quantity</t>
  </si>
  <si>
    <t>Tax 5%</t>
  </si>
  <si>
    <t>Total Sales</t>
  </si>
  <si>
    <t>Time</t>
  </si>
  <si>
    <t>Payment</t>
  </si>
  <si>
    <t>Cost of goods</t>
  </si>
  <si>
    <t>gross margin percentage</t>
  </si>
  <si>
    <t>gross income</t>
  </si>
  <si>
    <t>Rating</t>
  </si>
  <si>
    <t>Profit</t>
  </si>
  <si>
    <t>750-67-8428</t>
  </si>
  <si>
    <t>Nov</t>
  </si>
  <si>
    <t>A</t>
  </si>
  <si>
    <t>Member</t>
  </si>
  <si>
    <t>Female</t>
  </si>
  <si>
    <t>In-Store</t>
  </si>
  <si>
    <t>Health and beauty</t>
  </si>
  <si>
    <t>Ewallet</t>
  </si>
  <si>
    <t>226-31-3081</t>
  </si>
  <si>
    <t>Dec</t>
  </si>
  <si>
    <t>C</t>
  </si>
  <si>
    <t>Normal</t>
  </si>
  <si>
    <t>Online</t>
  </si>
  <si>
    <t>Electronic accessories</t>
  </si>
  <si>
    <t>Cash</t>
  </si>
  <si>
    <t>631-41-3108</t>
  </si>
  <si>
    <t>Mar</t>
  </si>
  <si>
    <t>Male</t>
  </si>
  <si>
    <t>Distributor</t>
  </si>
  <si>
    <t>Home and lifestyle</t>
  </si>
  <si>
    <t>Credit card</t>
  </si>
  <si>
    <t>123-19-1176</t>
  </si>
  <si>
    <t>Jun</t>
  </si>
  <si>
    <t>Wholesale</t>
  </si>
  <si>
    <t>373-73-7910</t>
  </si>
  <si>
    <t>Sports and travel</t>
  </si>
  <si>
    <t>699-14-3026</t>
  </si>
  <si>
    <t>Oct</t>
  </si>
  <si>
    <t>355-53-5943</t>
  </si>
  <si>
    <t>Aug</t>
  </si>
  <si>
    <t>315-22-5665</t>
  </si>
  <si>
    <t>665-32-9167</t>
  </si>
  <si>
    <t>Sep</t>
  </si>
  <si>
    <t>692-92-5582</t>
  </si>
  <si>
    <t>B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</si>
  <si>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</si>
  <si>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</si>
  <si>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</si>
  <si>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</si>
  <si>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</si>
  <si>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</si>
  <si>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</si>
  <si>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Apr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</si>
  <si>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</si>
  <si>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</si>
  <si>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</si>
  <si>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</si>
  <si>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</si>
  <si>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</si>
  <si>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</si>
  <si>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</si>
  <si>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</si>
  <si>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</si>
  <si>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</si>
  <si>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</si>
  <si>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Jul</t>
  </si>
  <si>
    <t>189-17-4241</t>
  </si>
  <si>
    <t>145-94-9061</t>
  </si>
  <si>
    <t>848-62-7243</t>
  </si>
  <si>
    <t>871-79-8483</t>
  </si>
  <si>
    <t>149-71-6266</t>
  </si>
  <si>
    <t>Feb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</si>
  <si>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</si>
  <si>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</si>
  <si>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</si>
  <si>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</si>
  <si>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</si>
  <si>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</si>
  <si>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</si>
  <si>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</si>
  <si>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</si>
  <si>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</si>
  <si>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</si>
  <si>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</si>
  <si>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</si>
  <si>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</si>
  <si>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</si>
  <si>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Jan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</si>
  <si>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</si>
  <si>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</si>
  <si>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</si>
  <si>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</si>
  <si>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</si>
  <si>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</si>
  <si>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</si>
  <si>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</si>
  <si>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</si>
  <si>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</si>
  <si>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May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</si>
  <si>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</si>
  <si>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</si>
  <si>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</si>
  <si>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</si>
  <si>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</si>
  <si>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</si>
  <si>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</si>
  <si>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</si>
  <si>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</si>
  <si>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</si>
  <si>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</si>
  <si>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</si>
  <si>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</si>
  <si>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</si>
  <si>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</si>
  <si>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</si>
  <si>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</si>
  <si>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</si>
  <si>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</si>
  <si>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</si>
  <si>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</si>
  <si>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</si>
  <si>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</si>
  <si>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</si>
  <si>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</si>
  <si>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</si>
  <si>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</si>
  <si>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</si>
  <si>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</si>
  <si>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</si>
  <si>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</si>
  <si>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</si>
  <si>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</si>
  <si>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</si>
  <si>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</si>
  <si>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</si>
  <si>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</si>
  <si>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</si>
  <si>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</si>
  <si>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</si>
  <si>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</si>
  <si>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</si>
  <si>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</si>
  <si>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</si>
  <si>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</si>
  <si>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</si>
  <si>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</si>
  <si>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</si>
  <si>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</si>
  <si>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</si>
  <si>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</si>
  <si>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</si>
  <si>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</si>
  <si>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</si>
  <si>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</si>
  <si>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</si>
  <si>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</si>
  <si>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</si>
  <si>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</si>
  <si>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</si>
  <si>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</si>
  <si>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</si>
  <si>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</si>
  <si>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</si>
  <si>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</si>
  <si>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</si>
  <si>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</si>
  <si>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</si>
  <si>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</si>
  <si>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</si>
  <si>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</si>
  <si>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</si>
  <si>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</si>
  <si>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</si>
  <si>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</si>
  <si>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</si>
  <si>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</si>
  <si>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</si>
  <si>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</si>
  <si>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</si>
  <si>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</si>
  <si>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</si>
  <si>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</si>
  <si>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</si>
  <si>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</si>
  <si>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</si>
  <si>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</si>
  <si>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</si>
  <si>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</si>
  <si>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</si>
  <si>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</si>
  <si>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</si>
  <si>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</si>
  <si>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</si>
  <si>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</si>
  <si>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</si>
  <si>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</si>
  <si>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</si>
  <si>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</si>
  <si>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</si>
  <si>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</si>
  <si>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</si>
  <si>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</si>
  <si>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</si>
  <si>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</si>
  <si>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</si>
  <si>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</si>
  <si>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</si>
  <si>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</si>
  <si>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</si>
  <si>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</si>
  <si>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</si>
  <si>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</si>
  <si>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</si>
  <si>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</si>
  <si>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</si>
  <si>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</si>
  <si>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</si>
  <si>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</si>
  <si>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</si>
  <si>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</si>
  <si>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</si>
  <si>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</si>
  <si>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</si>
  <si>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</si>
  <si>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</si>
  <si>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</si>
  <si>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</si>
  <si>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</si>
  <si>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</si>
  <si>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</si>
  <si>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</si>
  <si>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</si>
  <si>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</si>
  <si>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</si>
  <si>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</si>
  <si>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</si>
  <si>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</si>
  <si>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</si>
  <si>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</si>
  <si>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</si>
  <si>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</si>
  <si>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</si>
  <si>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</si>
  <si>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</si>
  <si>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</si>
  <si>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</si>
  <si>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</si>
  <si>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</si>
  <si>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</si>
  <si>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</si>
  <si>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</si>
  <si>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</si>
  <si>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</si>
  <si>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</si>
  <si>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</si>
  <si>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</si>
  <si>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</si>
  <si>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</si>
  <si>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</si>
  <si>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</si>
  <si>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</si>
  <si>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</si>
  <si>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</si>
  <si>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</si>
  <si>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</si>
  <si>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</si>
  <si>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</si>
  <si>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</si>
  <si>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</si>
  <si>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</si>
  <si>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</si>
  <si>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</si>
  <si>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</si>
  <si>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</si>
  <si>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</si>
  <si>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</si>
  <si>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</si>
  <si>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</si>
  <si>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</si>
  <si>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</si>
  <si>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</si>
  <si>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</si>
  <si>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</si>
  <si>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</si>
  <si>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</si>
  <si>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</si>
  <si>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</si>
  <si>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</si>
  <si>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</si>
  <si>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</si>
  <si>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</si>
  <si>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</si>
  <si>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</si>
  <si>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</si>
  <si>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</si>
  <si>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</si>
  <si>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</si>
  <si>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</si>
  <si>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</si>
  <si>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</si>
  <si>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</si>
  <si>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</si>
  <si>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</si>
  <si>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</si>
  <si>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</si>
  <si>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</si>
  <si>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</si>
  <si>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</si>
  <si>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</si>
  <si>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</si>
  <si>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</si>
  <si>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</si>
  <si>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</si>
  <si>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</si>
  <si>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</si>
  <si>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</si>
  <si>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</si>
  <si>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</si>
  <si>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</si>
  <si>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</si>
  <si>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</si>
  <si>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</si>
  <si>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</si>
  <si>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</si>
  <si>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</si>
  <si>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</si>
  <si>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</si>
  <si>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</si>
  <si>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</si>
  <si>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</si>
  <si>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</si>
  <si>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</si>
  <si>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</si>
  <si>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</si>
  <si>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</si>
  <si>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</si>
  <si>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</si>
  <si>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</si>
  <si>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</si>
  <si>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</si>
  <si>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</si>
  <si>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</si>
  <si>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</si>
  <si>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</si>
  <si>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</si>
  <si>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</si>
  <si>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</si>
  <si>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</si>
  <si>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</si>
  <si>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</si>
  <si>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</si>
  <si>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</si>
  <si>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</si>
  <si>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</si>
  <si>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</si>
  <si>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</si>
  <si>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</si>
  <si>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</si>
  <si>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</si>
  <si>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</si>
  <si>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</si>
  <si>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</si>
  <si>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</si>
  <si>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</si>
  <si>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</si>
  <si>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</si>
  <si>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</si>
  <si>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</si>
  <si>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</si>
  <si>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</si>
  <si>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</si>
  <si>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</si>
  <si>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</si>
  <si>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</si>
  <si>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</si>
  <si>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</si>
  <si>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</si>
  <si>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</si>
  <si>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</si>
  <si>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</si>
  <si>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</si>
  <si>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</si>
  <si>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</si>
  <si>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</si>
  <si>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</si>
  <si>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</si>
  <si>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</si>
  <si>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</si>
  <si>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</si>
  <si>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</si>
  <si>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</si>
  <si>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</si>
  <si>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</si>
  <si>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</si>
  <si>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</si>
  <si>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</si>
  <si>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</si>
  <si>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</si>
  <si>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</si>
  <si>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</si>
  <si>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</si>
  <si>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</si>
  <si>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</si>
  <si>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</si>
  <si>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</si>
  <si>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</si>
  <si>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</si>
  <si>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</si>
  <si>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</si>
  <si>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</si>
  <si>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</si>
  <si>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</si>
  <si>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</si>
  <si>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</si>
  <si>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</si>
  <si>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</si>
  <si>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</si>
  <si>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</si>
  <si>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</si>
  <si>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</si>
  <si>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</si>
  <si>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</si>
  <si>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</si>
  <si>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</si>
  <si>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</si>
  <si>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</si>
  <si>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</si>
  <si>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</si>
  <si>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</si>
  <si>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</si>
  <si>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</si>
  <si>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</si>
  <si>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</si>
  <si>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</si>
  <si>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</si>
  <si>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</si>
  <si>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</si>
  <si>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</si>
  <si>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</si>
  <si>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</si>
  <si>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</si>
  <si>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</si>
  <si>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</si>
  <si>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</si>
  <si>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</si>
  <si>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</si>
  <si>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</si>
  <si>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</si>
  <si>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</si>
  <si>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</si>
  <si>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</si>
  <si>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</si>
  <si>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</si>
  <si>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</si>
  <si>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</si>
  <si>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</si>
  <si>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</si>
  <si>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</si>
  <si>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</si>
  <si>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</si>
  <si>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</si>
  <si>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</si>
  <si>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</si>
  <si>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</si>
  <si>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</si>
  <si>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</si>
  <si>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</si>
  <si>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</si>
  <si>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</si>
  <si>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</si>
  <si>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</si>
  <si>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</si>
  <si>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</si>
  <si>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</si>
  <si>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</si>
  <si>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</si>
  <si>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</si>
  <si>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</si>
  <si>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</si>
  <si>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</si>
  <si>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</si>
  <si>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</si>
  <si>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</si>
  <si>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</si>
  <si>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</si>
  <si>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</si>
  <si>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</si>
  <si>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</si>
  <si>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</si>
  <si>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</si>
  <si>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</si>
  <si>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</si>
  <si>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</si>
  <si>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</si>
  <si>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</si>
  <si>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</si>
  <si>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</si>
  <si>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</si>
  <si>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</si>
  <si>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</si>
  <si>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</si>
  <si>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</si>
  <si>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</si>
  <si>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</si>
  <si>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</si>
  <si>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</si>
  <si>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</si>
  <si>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</si>
  <si>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</si>
  <si>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</si>
  <si>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</si>
  <si>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</si>
  <si>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</si>
  <si>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</si>
  <si>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</si>
  <si>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</si>
  <si>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</si>
  <si>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</si>
  <si>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</si>
  <si>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</si>
  <si>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</si>
  <si>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</si>
  <si>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</si>
  <si>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</si>
  <si>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</si>
  <si>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</si>
  <si>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</si>
  <si>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</si>
  <si>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</si>
  <si>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</si>
  <si>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</si>
  <si>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</si>
  <si>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</si>
  <si>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</si>
  <si>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</si>
  <si>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</si>
  <si>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</si>
  <si>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</si>
  <si>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</si>
  <si>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</si>
  <si>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</si>
  <si>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</si>
  <si>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</si>
  <si>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</si>
  <si>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</si>
  <si>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</si>
  <si>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</si>
  <si>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</si>
  <si>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</si>
  <si>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</si>
  <si>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</si>
  <si>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</si>
  <si>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</si>
  <si>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</si>
  <si>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</si>
  <si>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</si>
  <si>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</si>
  <si>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</si>
  <si>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</si>
  <si>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</si>
  <si>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</si>
  <si>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</si>
  <si>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</si>
  <si>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</si>
  <si>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</si>
  <si>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</si>
  <si>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</si>
  <si>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</si>
  <si>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</si>
  <si>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</si>
  <si>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</si>
  <si>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</si>
  <si>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</si>
  <si>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</si>
  <si>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</si>
  <si>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</si>
  <si>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</si>
  <si>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</si>
  <si>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</si>
  <si>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</si>
  <si>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</si>
  <si>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</si>
  <si>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</si>
  <si>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</si>
  <si>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</si>
  <si>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</si>
  <si>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</si>
  <si>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</si>
  <si>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</si>
  <si>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</si>
  <si>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</si>
  <si>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</si>
  <si>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</si>
  <si>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</si>
  <si>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</si>
  <si>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</si>
  <si>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</si>
  <si>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</si>
  <si>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</si>
  <si>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</si>
  <si>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</si>
  <si>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</si>
  <si>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</si>
  <si>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</si>
  <si>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</si>
  <si>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</si>
  <si>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</si>
  <si>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</si>
  <si>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</si>
  <si>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</si>
  <si>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</si>
  <si>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</si>
  <si>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</si>
  <si>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</si>
  <si>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</si>
  <si>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</si>
  <si>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</si>
  <si>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</si>
  <si>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</si>
  <si>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</si>
  <si>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</si>
  <si>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</si>
  <si>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</si>
  <si>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</si>
  <si>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</si>
  <si>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</si>
  <si>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</si>
  <si>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</si>
  <si>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</si>
  <si>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</si>
  <si>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</si>
  <si>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</si>
  <si>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</si>
  <si>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</si>
  <si>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</si>
  <si>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</si>
  <si>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</si>
  <si>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</si>
  <si>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</si>
  <si>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</si>
  <si>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</si>
  <si>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</si>
  <si>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</si>
  <si>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</si>
  <si>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</si>
  <si>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</si>
  <si>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</si>
  <si>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</si>
  <si>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</si>
  <si>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</si>
  <si>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</si>
  <si>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</si>
  <si>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</si>
  <si>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</si>
  <si>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</si>
  <si>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</si>
  <si>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</si>
  <si>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</si>
  <si>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</si>
  <si>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</si>
  <si>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</si>
  <si>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</si>
  <si>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</si>
  <si>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</si>
  <si>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</si>
  <si>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</si>
  <si>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</si>
  <si>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</si>
  <si>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</si>
  <si>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</si>
  <si>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</si>
  <si>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</si>
  <si>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</si>
  <si>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</si>
  <si>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</si>
  <si>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</si>
  <si>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</si>
  <si>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</si>
  <si>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</si>
  <si>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</si>
  <si>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</si>
  <si>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</si>
  <si>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</si>
  <si>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</si>
  <si>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</si>
  <si>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</si>
  <si>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</si>
  <si>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</si>
  <si>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</si>
  <si>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</si>
  <si>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</si>
  <si>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</si>
  <si>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</si>
  <si>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</si>
  <si>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</si>
  <si>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</si>
  <si>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</si>
  <si>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</si>
  <si>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</si>
  <si>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</si>
  <si>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</si>
  <si>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</si>
  <si>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</si>
  <si>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</si>
  <si>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</si>
  <si>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</si>
  <si>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</si>
  <si>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</si>
  <si>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</si>
  <si>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</si>
  <si>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</si>
  <si>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</si>
  <si>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</si>
  <si>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</si>
  <si>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</si>
  <si>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</si>
  <si>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</si>
  <si>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</si>
  <si>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</si>
  <si>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</si>
  <si>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</si>
  <si>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</si>
  <si>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</si>
  <si>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</si>
  <si>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</si>
  <si>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</si>
  <si>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</si>
  <si>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</si>
  <si>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</si>
  <si>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</si>
  <si>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</si>
  <si>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</si>
  <si>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</si>
  <si>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</si>
  <si>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</si>
  <si>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</si>
  <si>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</si>
  <si>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</si>
  <si>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</si>
  <si>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</si>
  <si>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</si>
  <si>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</si>
  <si>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</si>
  <si>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</si>
  <si>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</si>
  <si>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</si>
  <si>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</si>
  <si>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</si>
  <si>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</si>
  <si>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</si>
  <si>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</si>
  <si>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</si>
  <si>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</si>
  <si>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</si>
  <si>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</si>
  <si>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</si>
  <si>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</si>
  <si>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</si>
  <si>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</si>
  <si>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</si>
  <si>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</si>
  <si>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</si>
  <si>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</si>
  <si>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</si>
  <si>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</si>
  <si>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</si>
  <si>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</si>
  <si>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</si>
  <si>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</si>
  <si>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</si>
  <si>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</si>
  <si>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</si>
  <si>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</si>
  <si>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</si>
  <si>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</si>
  <si>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</si>
  <si>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</si>
  <si>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</si>
  <si>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</si>
  <si>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</si>
  <si>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</si>
  <si>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</si>
  <si>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</si>
  <si>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</si>
  <si>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</si>
  <si>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</si>
  <si>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</si>
  <si>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</si>
  <si>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</si>
  <si>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</si>
  <si>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</si>
  <si>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</si>
  <si>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</si>
  <si>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</si>
  <si>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</si>
  <si>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</si>
  <si>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</si>
  <si>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</si>
  <si>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</si>
  <si>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</si>
  <si>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</si>
  <si>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</si>
  <si>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</si>
  <si>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</si>
  <si>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</si>
  <si>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</si>
  <si>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</si>
  <si>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</si>
  <si>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</si>
  <si>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</si>
  <si>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</si>
  <si>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</si>
  <si>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</si>
  <si>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</si>
  <si>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</si>
  <si>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</si>
  <si>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</si>
  <si>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</si>
  <si>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</si>
  <si>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</si>
  <si>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</si>
  <si>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</si>
  <si>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</si>
  <si>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</si>
  <si>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</si>
  <si>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</si>
  <si>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</si>
  <si>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</si>
  <si>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</si>
  <si>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</si>
  <si>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</si>
  <si>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</si>
  <si>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</si>
  <si>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</si>
  <si>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</si>
  <si>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</si>
  <si>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</si>
  <si>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</si>
  <si>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</si>
  <si>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</si>
  <si>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</si>
  <si>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</si>
  <si>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</si>
  <si>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</si>
  <si>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</si>
  <si>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</si>
  <si>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</si>
  <si>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</si>
  <si>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</si>
  <si>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</si>
  <si>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</si>
  <si>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</si>
  <si>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</si>
  <si>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</si>
  <si>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</si>
  <si>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</si>
  <si>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</si>
  <si>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</si>
  <si>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</si>
  <si>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</si>
  <si>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</si>
  <si>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</si>
  <si>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</si>
  <si>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</si>
  <si>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</si>
  <si>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</si>
  <si>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</si>
  <si>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</si>
  <si>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</si>
  <si>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</si>
  <si>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</si>
  <si>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</si>
  <si>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</si>
  <si>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</si>
  <si>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</si>
  <si>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</si>
  <si>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</si>
  <si>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</si>
  <si>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</si>
  <si>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</si>
  <si>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</si>
  <si>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</si>
  <si>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</si>
  <si>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</si>
  <si>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</si>
  <si>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</si>
  <si>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</si>
  <si>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</si>
  <si>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</si>
  <si>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</si>
  <si>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</si>
  <si>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</si>
  <si>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</si>
  <si>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</si>
  <si>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</si>
  <si>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</si>
  <si>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</si>
  <si>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</si>
  <si>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</si>
  <si>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</si>
  <si>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</si>
  <si>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</si>
  <si>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</si>
  <si>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</si>
  <si>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</si>
  <si>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</si>
  <si>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</si>
  <si>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</si>
  <si>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</si>
  <si>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</si>
  <si>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</si>
  <si>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</si>
  <si>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</si>
  <si>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</si>
  <si>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</si>
  <si>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</si>
  <si>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</si>
  <si>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</si>
  <si>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</si>
  <si>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</si>
  <si>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</si>
  <si>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</si>
  <si>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</si>
  <si>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</si>
  <si>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</si>
  <si>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</si>
  <si>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</si>
  <si>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</si>
  <si>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</si>
  <si>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</si>
  <si>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</si>
  <si>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</si>
  <si>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</si>
  <si>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</si>
  <si>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</si>
  <si>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</si>
  <si>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</si>
  <si>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</si>
  <si>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</si>
  <si>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</si>
  <si>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</si>
  <si>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</si>
  <si>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</si>
  <si>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</si>
  <si>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</si>
  <si>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</si>
  <si>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</si>
  <si>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</si>
  <si>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</si>
  <si>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</si>
  <si>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</si>
  <si>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</si>
  <si>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</si>
  <si>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</si>
  <si>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</si>
  <si>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</si>
  <si>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</si>
  <si>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</si>
  <si>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</si>
  <si>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</si>
  <si>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</si>
  <si>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</si>
  <si>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</si>
  <si>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</si>
  <si>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</si>
  <si>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</si>
  <si>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</si>
  <si>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</si>
  <si>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</si>
  <si>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</si>
  <si>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</si>
  <si>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</si>
  <si>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</si>
  <si>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</si>
  <si>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</si>
  <si>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</si>
  <si>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</si>
  <si>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</si>
  <si>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</si>
  <si>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</si>
  <si>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</si>
  <si>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</si>
  <si>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</si>
  <si>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</si>
  <si>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</si>
  <si>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</si>
  <si>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</si>
  <si>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</si>
  <si>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</si>
  <si>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</si>
  <si>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</si>
  <si>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</si>
  <si>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</si>
  <si>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</si>
  <si>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</si>
  <si>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</si>
  <si>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</si>
  <si>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</si>
  <si>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</si>
  <si>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</si>
  <si>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</si>
  <si>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</si>
  <si>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</si>
  <si>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</si>
  <si>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</si>
  <si>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</si>
  <si>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</si>
  <si>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</si>
  <si>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</si>
  <si>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</si>
  <si>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</si>
  <si>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</si>
  <si>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</si>
  <si>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</si>
  <si>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</si>
  <si>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</si>
  <si>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</si>
  <si>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</si>
  <si>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</si>
  <si>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</si>
  <si>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</si>
  <si>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</si>
  <si>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</si>
  <si>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</si>
  <si>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</si>
  <si>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</si>
  <si>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</si>
  <si>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</si>
  <si>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</si>
  <si>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</si>
  <si>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</si>
  <si>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</si>
  <si>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</si>
  <si>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</si>
  <si>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</si>
  <si>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</si>
  <si>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</si>
  <si>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</si>
  <si>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</si>
  <si>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</si>
  <si>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</si>
  <si>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</si>
  <si>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Sum of Total Sales</t>
  </si>
  <si>
    <t>Sum of Profit</t>
  </si>
  <si>
    <t>Average of Rating</t>
  </si>
  <si>
    <t>Average of Tax 5%</t>
  </si>
  <si>
    <t>Sum of Quantity</t>
  </si>
  <si>
    <t>Count of Invoice ID</t>
  </si>
  <si>
    <t>Average of Unit price</t>
  </si>
  <si>
    <t>Average of gross margin percentage</t>
  </si>
  <si>
    <t>Row Labels</t>
  </si>
  <si>
    <t>Grand Total</t>
  </si>
  <si>
    <t>Count of Customer type</t>
  </si>
  <si>
    <t>Count of Gender</t>
  </si>
  <si>
    <t>value</t>
  </si>
  <si>
    <t>Total</t>
  </si>
  <si>
    <t>Value</t>
  </si>
  <si>
    <t>other</t>
  </si>
  <si>
    <t>Product Line</t>
  </si>
  <si>
    <t>Net Profit Margin</t>
  </si>
  <si>
    <t>Florida</t>
  </si>
  <si>
    <t>Colorado</t>
  </si>
  <si>
    <t>Califonia</t>
  </si>
  <si>
    <t>Texas</t>
  </si>
  <si>
    <t>Wyoming</t>
  </si>
  <si>
    <t>New York</t>
  </si>
  <si>
    <t>Ohio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</si>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</sst>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\%"/>
    <numFmt numFmtId="165" formatCode="[$$-1009]#,##0.00"/>
    <numFmt numFmtId="166" formatCode="_-[$$-409]* #,##0.00_ ;_-[$$-409]* \-#,##0.00\ ;_-[$$-409]* &quot;-&quot;??_ ;_-@_ "/>
    <numFmt numFmtId="167" formatCode="[$$-1009]#,##0.00;\-[$$-10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42" applyNumberFormat="1" applyFont="1"/>
    <xf numFmtId="164" fontId="0" fillId="0" borderId="0" xfId="0" applyNumberFormat="1"/>
    <xf numFmtId="164" fontId="0" fillId="0" borderId="0" xfId="42" applyNumberFormat="1" applyFont="1"/>
    <xf numFmtId="165" fontId="0" fillId="0" borderId="0" xfId="0" applyNumberFormat="1"/>
    <xf numFmtId="0" fontId="0" fillId="33" borderId="0" xfId="0" applyFill="1" applyAlignment="1">
      <alignment horizontal="left"/>
    </xf>
    <xf numFmtId="167" fontId="0" fillId="0" borderId="0" xfId="0" applyNumberFormat="1"/>
    <xf numFmtId="0" fontId="0" fillId="33" borderId="0" xfId="0" applyFill="1"/>
    <xf numFmtId="167" fontId="16" fillId="34" borderId="1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67" formatCode="[$$-1009]#,##0.00;\-[$$-1009]#,##0.00"/>
    </dxf>
    <dxf>
      <numFmt numFmtId="167" formatCode="[$$-1009]#,##0.00;\-[$$-1009]#,##0.00"/>
    </dxf>
    <dxf>
      <numFmt numFmtId="165" formatCode="[$$-1009]#,##0.00"/>
    </dxf>
    <dxf>
      <numFmt numFmtId="165" formatCode="[$$-1009]#,##0.00"/>
    </dxf>
    <dxf>
      <numFmt numFmtId="165" formatCode="[$$-1009]#,##0.00"/>
    </dxf>
    <dxf>
      <numFmt numFmtId="165" formatCode="[$$-1009]#,##0.00"/>
    </dxf>
    <dxf>
      <numFmt numFmtId="167" formatCode="[$$-1009]#,##0.00;\-[$$-1009]#,##0.00"/>
    </dxf>
    <dxf>
      <numFmt numFmtId="167" formatCode="[$$-1009]#,##0.00;\-[$$-1009]#,##0.00"/>
    </dxf>
    <dxf>
      <numFmt numFmtId="165" formatCode="[$$-1009]#,##0.00"/>
    </dxf>
    <dxf>
      <numFmt numFmtId="165" formatCode="[$$-1009]#,##0.00"/>
    </dxf>
    <dxf>
      <numFmt numFmtId="165" formatCode="[$$-1009]#,##0.00"/>
    </dxf>
    <dxf>
      <numFmt numFmtId="2" formatCode="0.00"/>
    </dxf>
    <dxf>
      <numFmt numFmtId="2" formatCode="0.00"/>
    </dxf>
    <dxf>
      <numFmt numFmtId="165" formatCode="[$$-1009]#,##0.00"/>
    </dxf>
    <dxf>
      <numFmt numFmtId="164" formatCode="0.00\%"/>
    </dxf>
    <dxf>
      <numFmt numFmtId="2" formatCode="0.00"/>
    </dxf>
    <dxf>
      <numFmt numFmtId="165" formatCode="[$$-1009]#,##0.00"/>
    </dxf>
    <dxf>
      <font>
        <b/>
        <i val="0"/>
        <sz val="11"/>
        <color theme="0"/>
        <name val="Abadi"/>
        <family val="2"/>
        <scheme val="none"/>
      </font>
    </dxf>
    <dxf>
      <font>
        <b/>
        <i val="0"/>
        <color theme="0"/>
        <name val="Abad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5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name val="Abad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5" defaultTableStyle="TableStyleMedium2" defaultPivotStyle="PivotStyleLight16">
    <tableStyle name="Timeline Style 1" pivot="0" table="0" count="7" xr9:uid="{AED94881-F06B-4F20-8A8A-5404EC27A18A}">
      <tableStyleElement type="wholeTable" dxfId="25"/>
    </tableStyle>
    <tableStyle name="Timeline Style 2" pivot="0" table="0" count="8" xr9:uid="{43796F7E-DC70-4291-BAA1-12237691B9D2}">
      <tableStyleElement type="wholeTable" dxfId="24"/>
      <tableStyleElement type="headerRow" dxfId="23"/>
    </tableStyle>
    <tableStyle name="Timeline Style 3" pivot="0" table="0" count="8" xr9:uid="{F3044EFC-3169-438B-8E1B-74C88EBA6A75}">
      <tableStyleElement type="wholeTable" dxfId="22"/>
      <tableStyleElement type="headerRow" dxfId="21"/>
    </tableStyle>
    <tableStyle name="Timeline Style 4" pivot="0" table="0" count="8" xr9:uid="{70FC30A0-51C2-471A-94F6-C9CC9C7B3ECB}">
      <tableStyleElement type="wholeTable" dxfId="20"/>
      <tableStyleElement type="headerRow" dxfId="19"/>
    </tableStyle>
    <tableStyle name="Timeline Style 5" pivot="0" table="0" count="8" xr9:uid="{0DD39588-B82F-48C7-89B9-959A3DAABE00}">
      <tableStyleElement type="wholeTable" dxfId="18"/>
      <tableStyleElement type="headerRow" dxfId="17"/>
    </tableStyle>
  </tableStyles>
  <colors>
    <mruColors>
      <color rgb="FFE53D39"/>
      <color rgb="FFE4E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30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FFC00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FFC00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b/>
            <i val="0"/>
            <sz val="9"/>
            <color theme="0" tint="-0.14996795556505021"/>
            <name val="Abadi"/>
            <family val="2"/>
            <scheme val="none"/>
          </font>
        </dxf>
        <dxf>
          <font>
            <sz val="10"/>
            <color rgb="FFFFC000"/>
            <name val="Abadi"/>
            <family val="2"/>
            <scheme val="none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29"/>
            <x15:timelineStyleElement type="timeLevel" dxfId="28"/>
            <x15:timelineStyleElement type="periodLabel1" dxfId="27"/>
            <x15:timelineStyleElement type="periodLabel2" dxfId="26"/>
            <x15:timelineStyleElement type="selectedTimeBlock" dxfId="25"/>
            <x15:timelineStyleElement type="unselectedTimeBlock" dxfId="24"/>
          </x15:timelineStyleElements>
        </x15:timelineStyle>
        <x15:timelineStyle name="Timeline Style 2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3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4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5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.xlsx]Branch!PivotTable4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Branch!$B$3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Branch!$A$4:$A$7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Branch!$B$4:$B$7</c:f>
              <c:numCache>
                <c:formatCode>[$$-1009]#,##0.00</c:formatCode>
                <c:ptCount val="3"/>
                <c:pt idx="0">
                  <c:v>5057.1605000000018</c:v>
                </c:pt>
                <c:pt idx="1">
                  <c:v>5057.0320000000029</c:v>
                </c:pt>
                <c:pt idx="2">
                  <c:v>5265.1765000000023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2-43A5-ADE4-6CA04694F3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2689792"/>
        <c:axId val="1687863680"/>
      </c:barChart>
      <c:catAx>
        <c:axId val="168268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63680"/>
        <c:crosses val="autoZero"/>
        <c:auto val="1"/>
        <c:lblAlgn val="ctr"/>
        <c:lblOffset val="100"/>
        <c:noMultiLvlLbl val="0"/>
      </c:catAx>
      <c:valAx>
        <c:axId val="1687863680"/>
        <c:scaling>
          <c:orientation val="minMax"/>
        </c:scaling>
        <c:delete val="1"/>
        <c:axPos val="b"/>
        <c:numFmt formatCode="[$$-1009]#,##0.00" sourceLinked="1"/>
        <c:majorTickMark val="none"/>
        <c:minorTickMark val="none"/>
        <c:tickLblPos val="nextTo"/>
        <c:crossAx val="16826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.xlsx]Customer Type!PivotTable3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65000"/>
            </a:schemeClr>
          </a:solidFill>
          <a:ln w="19050">
            <a:noFill/>
          </a:ln>
          <a:effectLst/>
        </c:spPr>
      </c:pivotFmt>
      <c:pivotFmt>
        <c:idx val="19"/>
        <c:spPr>
          <a:solidFill>
            <a:srgbClr val="FF0000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C3-43DB-90CE-3B3DF01ACD2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3-43DB-90CE-3B3DF01ACD25}"/>
              </c:ext>
            </c:extLst>
          </c:dPt>
          <c:cat>
            <c:strRef>
              <c:f>'Customer Type'!$A$4:$A$6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 Type'!$B$4:$B$6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C3-43DB-90CE-3B3DF01A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</c:plotArea>
    <c:plotVisOnly val="1"/>
    <c:dispBlanksAs val="gap"/>
    <c:showDLblsOverMax val="0"/>
    <c:extLst/>
  </c:chart>
  <c:spPr>
    <a:noFill/>
    <a:ln>
      <a:noFill/>
    </a:ln>
    <a:effectLst>
      <a:softEdge rad="1651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.xlsx]Sales Channel!PivotTable3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'Sales Channel'!$F$6</c:f>
              <c:strCache>
                <c:ptCount val="1"/>
                <c:pt idx="0">
                  <c:v>Total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strRef>
              <c:f>'Sales Channel'!$E$7:$E$19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Channel'!$F$7:$F$19</c:f>
              <c:numCache>
                <c:formatCode>[$$-1009]#,##0.00</c:formatCode>
                <c:ptCount val="12"/>
                <c:pt idx="0">
                  <c:v>168.56549999999999</c:v>
                </c:pt>
                <c:pt idx="1">
                  <c:v>234.36349999999999</c:v>
                </c:pt>
                <c:pt idx="2">
                  <c:v>237.49200000000002</c:v>
                </c:pt>
                <c:pt idx="3">
                  <c:v>318.34850000000006</c:v>
                </c:pt>
                <c:pt idx="4">
                  <c:v>313.65999999999997</c:v>
                </c:pt>
                <c:pt idx="5">
                  <c:v>305.48250000000002</c:v>
                </c:pt>
                <c:pt idx="6">
                  <c:v>256.80349999999999</c:v>
                </c:pt>
                <c:pt idx="7">
                  <c:v>207.51050000000004</c:v>
                </c:pt>
                <c:pt idx="8">
                  <c:v>116.78500000000001</c:v>
                </c:pt>
                <c:pt idx="9">
                  <c:v>245.07700000000003</c:v>
                </c:pt>
                <c:pt idx="10">
                  <c:v>197.12650000000002</c:v>
                </c:pt>
                <c:pt idx="11">
                  <c:v>268.923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F-48D1-8FF3-7FB8DC74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742863"/>
        <c:axId val="1562128175"/>
      </c:lineChart>
      <c:catAx>
        <c:axId val="2048742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2128175"/>
        <c:crosses val="autoZero"/>
        <c:auto val="1"/>
        <c:lblAlgn val="ctr"/>
        <c:lblOffset val="100"/>
        <c:noMultiLvlLbl val="0"/>
      </c:catAx>
      <c:valAx>
        <c:axId val="1562128175"/>
        <c:scaling>
          <c:orientation val="minMax"/>
        </c:scaling>
        <c:delete val="1"/>
        <c:axPos val="l"/>
        <c:numFmt formatCode="[$$-1009]#,##0.00" sourceLinked="1"/>
        <c:majorTickMark val="none"/>
        <c:minorTickMark val="none"/>
        <c:tickLblPos val="nextTo"/>
        <c:crossAx val="2048742863"/>
        <c:crosses val="autoZero"/>
        <c:crossBetween val="between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.xlsx]Sales Channel!PivotTable4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>
            <a:solidFill>
              <a:schemeClr val="accent6">
                <a:lumMod val="75000"/>
              </a:schemeClr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'Sales Channel'!$I$6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'Sales Channel'!$H$7:$H$19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Channel'!$I$7:$I$19</c:f>
              <c:numCache>
                <c:formatCode>General</c:formatCode>
                <c:ptCount val="12"/>
                <c:pt idx="0">
                  <c:v>535.56899999999996</c:v>
                </c:pt>
                <c:pt idx="1">
                  <c:v>412.20349999999996</c:v>
                </c:pt>
                <c:pt idx="2">
                  <c:v>712.17349999999988</c:v>
                </c:pt>
                <c:pt idx="3">
                  <c:v>465.90500000000009</c:v>
                </c:pt>
                <c:pt idx="4">
                  <c:v>526.46050000000002</c:v>
                </c:pt>
                <c:pt idx="5">
                  <c:v>403.15449999999993</c:v>
                </c:pt>
                <c:pt idx="6">
                  <c:v>419.36950000000002</c:v>
                </c:pt>
                <c:pt idx="7">
                  <c:v>840.59699999999998</c:v>
                </c:pt>
                <c:pt idx="8">
                  <c:v>481.56199999999995</c:v>
                </c:pt>
                <c:pt idx="9">
                  <c:v>714.85300000000018</c:v>
                </c:pt>
                <c:pt idx="10">
                  <c:v>440.32799999999992</c:v>
                </c:pt>
                <c:pt idx="11">
                  <c:v>363.73700000000008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9-42DE-B2F6-5CC1CCBD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715023"/>
        <c:axId val="1787259695"/>
      </c:lineChart>
      <c:catAx>
        <c:axId val="204871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7259695"/>
        <c:crosses val="autoZero"/>
        <c:auto val="1"/>
        <c:lblAlgn val="ctr"/>
        <c:lblOffset val="100"/>
        <c:noMultiLvlLbl val="0"/>
      </c:catAx>
      <c:valAx>
        <c:axId val="1787259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871502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.xlsx]Sales Channel!PivotTable5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'Sales Channel'!$L$6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'Sales Channel'!$K$7:$K$19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Channel'!$L$7:$L$19</c:f>
              <c:numCache>
                <c:formatCode>General</c:formatCode>
                <c:ptCount val="12"/>
                <c:pt idx="0">
                  <c:v>474.41550000000001</c:v>
                </c:pt>
                <c:pt idx="1">
                  <c:v>481.35899999999998</c:v>
                </c:pt>
                <c:pt idx="2">
                  <c:v>358.66750000000002</c:v>
                </c:pt>
                <c:pt idx="3">
                  <c:v>369.39350000000002</c:v>
                </c:pt>
                <c:pt idx="4">
                  <c:v>355.52799999999996</c:v>
                </c:pt>
                <c:pt idx="5">
                  <c:v>399.46199999999993</c:v>
                </c:pt>
                <c:pt idx="6">
                  <c:v>272.21600000000001</c:v>
                </c:pt>
                <c:pt idx="7">
                  <c:v>443.91500000000008</c:v>
                </c:pt>
                <c:pt idx="8">
                  <c:v>367.51399999999995</c:v>
                </c:pt>
                <c:pt idx="9">
                  <c:v>416.1794999999999</c:v>
                </c:pt>
                <c:pt idx="10">
                  <c:v>236.06099999999998</c:v>
                </c:pt>
                <c:pt idx="11">
                  <c:v>371.77099999999996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9-4088-A050-6B4DF8370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34063"/>
        <c:axId val="1787220511"/>
      </c:lineChart>
      <c:catAx>
        <c:axId val="2048834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7220511"/>
        <c:crosses val="autoZero"/>
        <c:auto val="1"/>
        <c:lblAlgn val="ctr"/>
        <c:lblOffset val="100"/>
        <c:noMultiLvlLbl val="0"/>
      </c:catAx>
      <c:valAx>
        <c:axId val="1787220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8834063"/>
        <c:crosses val="autoZero"/>
        <c:crossBetween val="between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.xlsx]Sales Channel!PivotTable6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>
            <a:solidFill>
              <a:srgbClr val="00B0F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'Sales Channel'!$O$6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'Sales Channel'!$N$7:$N$19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Channel'!$O$7:$O$19</c:f>
              <c:numCache>
                <c:formatCode>General</c:formatCode>
                <c:ptCount val="12"/>
                <c:pt idx="0">
                  <c:v>29.552500000000002</c:v>
                </c:pt>
                <c:pt idx="1">
                  <c:v>135.02699999999999</c:v>
                </c:pt>
                <c:pt idx="2">
                  <c:v>170.64100000000002</c:v>
                </c:pt>
                <c:pt idx="3">
                  <c:v>159.57250000000002</c:v>
                </c:pt>
                <c:pt idx="4">
                  <c:v>147.46249999999998</c:v>
                </c:pt>
                <c:pt idx="5">
                  <c:v>207.315</c:v>
                </c:pt>
                <c:pt idx="6">
                  <c:v>106.00450000000001</c:v>
                </c:pt>
                <c:pt idx="7">
                  <c:v>81.696999999999989</c:v>
                </c:pt>
                <c:pt idx="8">
                  <c:v>123.702</c:v>
                </c:pt>
                <c:pt idx="9">
                  <c:v>159.44950000000003</c:v>
                </c:pt>
                <c:pt idx="10">
                  <c:v>160.05100000000002</c:v>
                </c:pt>
                <c:pt idx="11">
                  <c:v>166.36250000000001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8-4F8E-A662-6C95BAF4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050351"/>
        <c:axId val="1787277551"/>
      </c:lineChart>
      <c:catAx>
        <c:axId val="1058050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7277551"/>
        <c:crosses val="autoZero"/>
        <c:auto val="1"/>
        <c:lblAlgn val="ctr"/>
        <c:lblOffset val="100"/>
        <c:noMultiLvlLbl val="0"/>
      </c:catAx>
      <c:valAx>
        <c:axId val="1787277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8050351"/>
        <c:crosses val="autoZero"/>
        <c:crossBetween val="between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.xlsx]Sales Channel!PivotTable2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Channel'!$B$13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'Sales Channel'!$A$14:$A$26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Channel'!$B$14:$B$26</c:f>
              <c:numCache>
                <c:formatCode>[$$-1009]#,##0.00;\-[$$-1009]#,##0.00</c:formatCode>
                <c:ptCount val="12"/>
                <c:pt idx="0">
                  <c:v>1208.1025</c:v>
                </c:pt>
                <c:pt idx="1">
                  <c:v>1262.9530000000002</c:v>
                </c:pt>
                <c:pt idx="2">
                  <c:v>1478.9739999999999</c:v>
                </c:pt>
                <c:pt idx="3">
                  <c:v>1313.2194999999995</c:v>
                </c:pt>
                <c:pt idx="4">
                  <c:v>1343.1109999999994</c:v>
                </c:pt>
                <c:pt idx="5">
                  <c:v>1315.4140000000007</c:v>
                </c:pt>
                <c:pt idx="6">
                  <c:v>1054.3935000000001</c:v>
                </c:pt>
                <c:pt idx="7">
                  <c:v>1573.7194999999995</c:v>
                </c:pt>
                <c:pt idx="8">
                  <c:v>1089.5629999999999</c:v>
                </c:pt>
                <c:pt idx="9">
                  <c:v>1535.5589999999997</c:v>
                </c:pt>
                <c:pt idx="10">
                  <c:v>1033.5664999999999</c:v>
                </c:pt>
                <c:pt idx="11">
                  <c:v>1170.7935000000002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1-443F-8699-9EC9B83D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281936"/>
        <c:axId val="957428752"/>
      </c:barChart>
      <c:catAx>
        <c:axId val="96328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28752"/>
        <c:crosses val="autoZero"/>
        <c:auto val="1"/>
        <c:lblAlgn val="ctr"/>
        <c:lblOffset val="100"/>
        <c:noMultiLvlLbl val="0"/>
      </c:catAx>
      <c:valAx>
        <c:axId val="957428752"/>
        <c:scaling>
          <c:orientation val="minMax"/>
        </c:scaling>
        <c:delete val="1"/>
        <c:axPos val="l"/>
        <c:numFmt formatCode="[$$-1009]#,##0.00;\-[$$-1009]#,##0.00" sourceLinked="1"/>
        <c:majorTickMark val="out"/>
        <c:minorTickMark val="none"/>
        <c:tickLblPos val="nextTo"/>
        <c:crossAx val="9632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87-4FAC-AFBA-DA43F6801F3E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87-4FAC-AFBA-DA43F6801F3E}"/>
              </c:ext>
            </c:extLst>
          </c:dPt>
          <c:cat>
            <c:strRef>
              <c:f>Gender!$F$5:$F$6</c:f>
              <c:strCache>
                <c:ptCount val="2"/>
                <c:pt idx="0">
                  <c:v>Male</c:v>
                </c:pt>
                <c:pt idx="1">
                  <c:v>other</c:v>
                </c:pt>
              </c:strCache>
            </c:strRef>
          </c:cat>
          <c:val>
            <c:numRef>
              <c:f>Gender!$G$5:$G$6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87-4FAC-AFBA-DA43F680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8-4F15-BF00-7E8FB6A78D8C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8-4F15-BF00-7E8FB6A78D8C}"/>
              </c:ext>
            </c:extLst>
          </c:dPt>
          <c:cat>
            <c:strRef>
              <c:f>Gender!$J$5:$J$6</c:f>
              <c:strCache>
                <c:ptCount val="2"/>
                <c:pt idx="0">
                  <c:v>Female</c:v>
                </c:pt>
                <c:pt idx="1">
                  <c:v>other</c:v>
                </c:pt>
              </c:strCache>
            </c:strRef>
          </c:cat>
          <c:val>
            <c:numRef>
              <c:f>Gender!$K$5:$K$6</c:f>
              <c:numCache>
                <c:formatCode>General</c:formatCode>
                <c:ptCount val="2"/>
                <c:pt idx="0">
                  <c:v>499</c:v>
                </c:pt>
                <c:pt idx="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8-4F15-BF00-7E8FB6A7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.xlsx]Branch!PivotTable4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8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fld id="{6E5FB8F7-F8B1-4099-BD09-721ED836DBD1}" type="VALUE">
                  <a:rPr lang="en-US" sz="8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rPr>
                  <a:pPr algn="ctr" rtl="0">
                    <a:defRPr lang="en-US" sz="8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8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217475925576261"/>
                  <c:h val="0.15943309921576457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E32DF0A-3A98-421C-8463-EC8DDE6ABADF}" type="VALUE">
                  <a:rPr lang="en-US" sz="800" b="1"/>
                  <a:pPr>
                    <a:defRPr sz="800"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742829626037806"/>
                  <c:h val="0.11592553141234001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5294162-A7A9-4EB6-A505-964012B52B8B}" type="VALUE">
                  <a:rPr lang="en-US" sz="800" b="1"/>
                  <a:pPr>
                    <a:defRPr sz="800"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697873942641474"/>
                  <c:h val="0.12882764954393044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191935700040207"/>
          <c:y val="7.023478124907305E-2"/>
          <c:w val="0.72024756604728479"/>
          <c:h val="0.859530437501853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Branch!$B$3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A-4785-A206-1D198DF574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A-4785-A206-1D198DF574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5A-4785-A206-1D198DF57450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294162-A7A9-4EB6-A505-964012B52B8B}" type="VALUE">
                      <a:rPr lang="en-US" sz="800" b="1"/>
                      <a:pPr>
                        <a:defRPr sz="800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97873942641474"/>
                      <c:h val="0.1288276495439304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5A-4785-A206-1D198DF57450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5FB8F7-F8B1-4099-BD09-721ED836DBD1}" type="VALUE">
                      <a:rPr lang="en-US" sz="8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800"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8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17475925576261"/>
                      <c:h val="0.159433099215764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C5A-4785-A206-1D198DF57450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32DF0A-3A98-421C-8463-EC8DDE6ABADF}" type="VALUE">
                      <a:rPr lang="en-US" sz="800" b="1"/>
                      <a:pPr>
                        <a:defRPr sz="800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42829626037806"/>
                      <c:h val="0.115925531412340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C5A-4785-A206-1D198DF574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Branch!$A$4:$A$7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Branch!$B$4:$B$7</c:f>
              <c:numCache>
                <c:formatCode>[$$-1009]#,##0.00</c:formatCode>
                <c:ptCount val="3"/>
                <c:pt idx="0">
                  <c:v>5057.1605000000018</c:v>
                </c:pt>
                <c:pt idx="1">
                  <c:v>5057.0320000000029</c:v>
                </c:pt>
                <c:pt idx="2">
                  <c:v>5265.1765000000023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A-4785-A206-1D198DF574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2689792"/>
        <c:axId val="1687863680"/>
      </c:barChart>
      <c:catAx>
        <c:axId val="168268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63680"/>
        <c:crosses val="autoZero"/>
        <c:auto val="1"/>
        <c:lblAlgn val="ctr"/>
        <c:lblOffset val="100"/>
        <c:noMultiLvlLbl val="0"/>
      </c:catAx>
      <c:valAx>
        <c:axId val="1687863680"/>
        <c:scaling>
          <c:orientation val="minMax"/>
        </c:scaling>
        <c:delete val="1"/>
        <c:axPos val="b"/>
        <c:numFmt formatCode="[$$-1009]#,##0.00" sourceLinked="1"/>
        <c:majorTickMark val="none"/>
        <c:minorTickMark val="none"/>
        <c:tickLblPos val="nextTo"/>
        <c:crossAx val="16826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.xlsx]Customer Type!PivotTable3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44-4F12-AFE0-7128CE3B1F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244-4F12-AFE0-7128CE3B1F9A}"/>
              </c:ext>
            </c:extLst>
          </c:dPt>
          <c:cat>
            <c:strRef>
              <c:f>'Customer Type'!$A$4:$A$6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 Type'!$B$4:$B$6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44-4F12-AFE0-7128CE3B1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A7-4020-B41C-55F03E0534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A7-4020-B41C-55F03E053458}"/>
              </c:ext>
            </c:extLst>
          </c:dPt>
          <c:cat>
            <c:strRef>
              <c:f>Gender!$F$5:$F$6</c:f>
              <c:strCache>
                <c:ptCount val="2"/>
                <c:pt idx="0">
                  <c:v>Male</c:v>
                </c:pt>
                <c:pt idx="1">
                  <c:v>other</c:v>
                </c:pt>
              </c:strCache>
            </c:strRef>
          </c:cat>
          <c:val>
            <c:numRef>
              <c:f>Gender!$G$5:$G$6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F-451F-A2A7-2E9B4BA7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C-48D8-8C8C-379151CFD1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6C-48D8-8C8C-379151CFD158}"/>
              </c:ext>
            </c:extLst>
          </c:dPt>
          <c:cat>
            <c:strRef>
              <c:f>Gender!$J$5:$J$6</c:f>
              <c:strCache>
                <c:ptCount val="2"/>
                <c:pt idx="0">
                  <c:v>Female</c:v>
                </c:pt>
                <c:pt idx="1">
                  <c:v>other</c:v>
                </c:pt>
              </c:strCache>
            </c:strRef>
          </c:cat>
          <c:val>
            <c:numRef>
              <c:f>Gender!$K$5:$K$6</c:f>
              <c:numCache>
                <c:formatCode>General</c:formatCode>
                <c:ptCount val="2"/>
                <c:pt idx="0">
                  <c:v>499</c:v>
                </c:pt>
                <c:pt idx="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6-4580-A22E-F0614BB3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.xlsx]Sales Channel!PivotTable2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Channel'!$B$13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Channel'!$A$14:$A$26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Channel'!$B$14:$B$26</c:f>
              <c:numCache>
                <c:formatCode>[$$-1009]#,##0.00;\-[$$-1009]#,##0.00</c:formatCode>
                <c:ptCount val="12"/>
                <c:pt idx="0">
                  <c:v>1208.1025</c:v>
                </c:pt>
                <c:pt idx="1">
                  <c:v>1262.9530000000002</c:v>
                </c:pt>
                <c:pt idx="2">
                  <c:v>1478.9739999999999</c:v>
                </c:pt>
                <c:pt idx="3">
                  <c:v>1313.2194999999995</c:v>
                </c:pt>
                <c:pt idx="4">
                  <c:v>1343.1109999999994</c:v>
                </c:pt>
                <c:pt idx="5">
                  <c:v>1315.4140000000007</c:v>
                </c:pt>
                <c:pt idx="6">
                  <c:v>1054.3935000000001</c:v>
                </c:pt>
                <c:pt idx="7">
                  <c:v>1573.7194999999995</c:v>
                </c:pt>
                <c:pt idx="8">
                  <c:v>1089.5629999999999</c:v>
                </c:pt>
                <c:pt idx="9">
                  <c:v>1535.5589999999997</c:v>
                </c:pt>
                <c:pt idx="10">
                  <c:v>1033.5664999999999</c:v>
                </c:pt>
                <c:pt idx="11">
                  <c:v>1170.7935000000002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C-4ADC-BF01-9C64FD84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281936"/>
        <c:axId val="957428752"/>
      </c:barChart>
      <c:catAx>
        <c:axId val="96328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28752"/>
        <c:crosses val="autoZero"/>
        <c:auto val="1"/>
        <c:lblAlgn val="ctr"/>
        <c:lblOffset val="100"/>
        <c:noMultiLvlLbl val="0"/>
      </c:catAx>
      <c:valAx>
        <c:axId val="957428752"/>
        <c:scaling>
          <c:orientation val="minMax"/>
        </c:scaling>
        <c:delete val="1"/>
        <c:axPos val="l"/>
        <c:numFmt formatCode="[$$-1009]#,##0.00;\-[$$-1009]#,##0.00" sourceLinked="1"/>
        <c:majorTickMark val="out"/>
        <c:minorTickMark val="none"/>
        <c:tickLblPos val="nextTo"/>
        <c:crossAx val="9632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.xlsx]Sales Channel!PivotTable3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Channel'!$F$6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Channel'!$E$7:$E$19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Channel'!$F$7:$F$19</c:f>
              <c:numCache>
                <c:formatCode>[$$-1009]#,##0.00</c:formatCode>
                <c:ptCount val="12"/>
                <c:pt idx="0">
                  <c:v>168.56549999999999</c:v>
                </c:pt>
                <c:pt idx="1">
                  <c:v>234.36349999999999</c:v>
                </c:pt>
                <c:pt idx="2">
                  <c:v>237.49200000000002</c:v>
                </c:pt>
                <c:pt idx="3">
                  <c:v>318.34850000000006</c:v>
                </c:pt>
                <c:pt idx="4">
                  <c:v>313.65999999999997</c:v>
                </c:pt>
                <c:pt idx="5">
                  <c:v>305.48250000000002</c:v>
                </c:pt>
                <c:pt idx="6">
                  <c:v>256.80349999999999</c:v>
                </c:pt>
                <c:pt idx="7">
                  <c:v>207.51050000000004</c:v>
                </c:pt>
                <c:pt idx="8">
                  <c:v>116.78500000000001</c:v>
                </c:pt>
                <c:pt idx="9">
                  <c:v>245.07700000000003</c:v>
                </c:pt>
                <c:pt idx="10">
                  <c:v>197.12650000000002</c:v>
                </c:pt>
                <c:pt idx="11">
                  <c:v>268.923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F-4C4E-BEAC-538C2824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742863"/>
        <c:axId val="1562128175"/>
      </c:lineChart>
      <c:catAx>
        <c:axId val="2048742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2128175"/>
        <c:crosses val="autoZero"/>
        <c:auto val="1"/>
        <c:lblAlgn val="ctr"/>
        <c:lblOffset val="100"/>
        <c:noMultiLvlLbl val="0"/>
      </c:catAx>
      <c:valAx>
        <c:axId val="1562128175"/>
        <c:scaling>
          <c:orientation val="minMax"/>
        </c:scaling>
        <c:delete val="1"/>
        <c:axPos val="l"/>
        <c:numFmt formatCode="[$$-1009]#,##0.00" sourceLinked="1"/>
        <c:majorTickMark val="none"/>
        <c:minorTickMark val="none"/>
        <c:tickLblPos val="nextTo"/>
        <c:crossAx val="204874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.xlsx]Sales Channel!PivotTable4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Channel'!$I$6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Channel'!$H$7:$H$19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Channel'!$I$7:$I$19</c:f>
              <c:numCache>
                <c:formatCode>General</c:formatCode>
                <c:ptCount val="12"/>
                <c:pt idx="0">
                  <c:v>535.56899999999996</c:v>
                </c:pt>
                <c:pt idx="1">
                  <c:v>412.20349999999996</c:v>
                </c:pt>
                <c:pt idx="2">
                  <c:v>712.17349999999988</c:v>
                </c:pt>
                <c:pt idx="3">
                  <c:v>465.90500000000009</c:v>
                </c:pt>
                <c:pt idx="4">
                  <c:v>526.46050000000002</c:v>
                </c:pt>
                <c:pt idx="5">
                  <c:v>403.15449999999993</c:v>
                </c:pt>
                <c:pt idx="6">
                  <c:v>419.36950000000002</c:v>
                </c:pt>
                <c:pt idx="7">
                  <c:v>840.59699999999998</c:v>
                </c:pt>
                <c:pt idx="8">
                  <c:v>481.56199999999995</c:v>
                </c:pt>
                <c:pt idx="9">
                  <c:v>714.85300000000018</c:v>
                </c:pt>
                <c:pt idx="10">
                  <c:v>440.32799999999992</c:v>
                </c:pt>
                <c:pt idx="11">
                  <c:v>363.73700000000008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B-4D4D-8C29-44BE35B8B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715023"/>
        <c:axId val="1787259695"/>
      </c:lineChart>
      <c:catAx>
        <c:axId val="204871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7259695"/>
        <c:crosses val="autoZero"/>
        <c:auto val="1"/>
        <c:lblAlgn val="ctr"/>
        <c:lblOffset val="100"/>
        <c:noMultiLvlLbl val="0"/>
      </c:catAx>
      <c:valAx>
        <c:axId val="1787259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871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.xlsx]Sales Channel!PivotTable5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Channel'!$L$6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Channel'!$K$7:$K$19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Channel'!$L$7:$L$19</c:f>
              <c:numCache>
                <c:formatCode>General</c:formatCode>
                <c:ptCount val="12"/>
                <c:pt idx="0">
                  <c:v>474.41550000000001</c:v>
                </c:pt>
                <c:pt idx="1">
                  <c:v>481.35899999999998</c:v>
                </c:pt>
                <c:pt idx="2">
                  <c:v>358.66750000000002</c:v>
                </c:pt>
                <c:pt idx="3">
                  <c:v>369.39350000000002</c:v>
                </c:pt>
                <c:pt idx="4">
                  <c:v>355.52799999999996</c:v>
                </c:pt>
                <c:pt idx="5">
                  <c:v>399.46199999999993</c:v>
                </c:pt>
                <c:pt idx="6">
                  <c:v>272.21600000000001</c:v>
                </c:pt>
                <c:pt idx="7">
                  <c:v>443.91500000000008</c:v>
                </c:pt>
                <c:pt idx="8">
                  <c:v>367.51399999999995</c:v>
                </c:pt>
                <c:pt idx="9">
                  <c:v>416.1794999999999</c:v>
                </c:pt>
                <c:pt idx="10">
                  <c:v>236.06099999999998</c:v>
                </c:pt>
                <c:pt idx="11">
                  <c:v>371.77099999999996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E3A-B36B-4DE0AF6F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34063"/>
        <c:axId val="1787220511"/>
      </c:lineChart>
      <c:catAx>
        <c:axId val="2048834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7220511"/>
        <c:crosses val="autoZero"/>
        <c:auto val="1"/>
        <c:lblAlgn val="ctr"/>
        <c:lblOffset val="100"/>
        <c:noMultiLvlLbl val="0"/>
      </c:catAx>
      <c:valAx>
        <c:axId val="1787220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88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.xlsx]Sales Channel!PivotTable6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Channel'!$O$6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Channel'!$N$7:$N$19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Channel'!$O$7:$O$19</c:f>
              <c:numCache>
                <c:formatCode>General</c:formatCode>
                <c:ptCount val="12"/>
                <c:pt idx="0">
                  <c:v>29.552500000000002</c:v>
                </c:pt>
                <c:pt idx="1">
                  <c:v>135.02699999999999</c:v>
                </c:pt>
                <c:pt idx="2">
                  <c:v>170.64100000000002</c:v>
                </c:pt>
                <c:pt idx="3">
                  <c:v>159.57250000000002</c:v>
                </c:pt>
                <c:pt idx="4">
                  <c:v>147.46249999999998</c:v>
                </c:pt>
                <c:pt idx="5">
                  <c:v>207.315</c:v>
                </c:pt>
                <c:pt idx="6">
                  <c:v>106.00450000000001</c:v>
                </c:pt>
                <c:pt idx="7">
                  <c:v>81.696999999999989</c:v>
                </c:pt>
                <c:pt idx="8">
                  <c:v>123.702</c:v>
                </c:pt>
                <c:pt idx="9">
                  <c:v>159.44950000000003</c:v>
                </c:pt>
                <c:pt idx="10">
                  <c:v>160.05100000000002</c:v>
                </c:pt>
                <c:pt idx="11">
                  <c:v>166.36250000000001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6-49CC-9226-CCEDF8DB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050351"/>
        <c:axId val="1787277551"/>
      </c:lineChart>
      <c:catAx>
        <c:axId val="1058050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7277551"/>
        <c:crosses val="autoZero"/>
        <c:auto val="1"/>
        <c:lblAlgn val="ctr"/>
        <c:lblOffset val="100"/>
        <c:noMultiLvlLbl val="0"/>
      </c:catAx>
      <c:valAx>
        <c:axId val="1787277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805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2A7DFD46-D6FE-4CB0-BB75-9E3A4F941084}">
          <cx:tx>
            <cx:txData>
              <cx:f>_xlchart.v5.2</cx:f>
              <cx:v>Profit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1HtZc9w4lu5fcfj50kXsYMfUPIBkZipTqy3JLr8wVJJMggu4AASXXz8n5e5qWdZYPXHn3oh2hGkm
NwBn/c534P+4n/92Xz/eDe/mpjb2b/fz7+8L57q//fabvS8emzv7odH3Q2vbb+7Dfdv81n77pu8f
f3sY7iZt8t9wiOhv98Xd4B7n9//5H/C1/LE9be/vnG7N1fg4LB8f7Vg7+4t7r956d/fQaJNo6wZ9
79Dv788fp3d/tEP1/t2jcdot10v3+Pv7H556/+63l9/6adx3NUzNjQ/wLsUfIhJhSggOn/6Q9+/q
1uR/vx0I9oHDHcYRjZ7+8H+MfX7XwPv/yoye5nP38DA8WgtLevr3+Zs/zB9u/PH+3X07GneUWw4i
/P39jdHu8eHdJ3fnHu37d9q28fcH4va4iJtPT6v+7UfJ/+d/vLgAcnhx5ZlyXgrtrVs/6ebz0oKy
8n+I539HNVHEMUfsu+jlj6pBofjAGKKUheH3B/4x9nfV/AsTel0zf734QjGf/z0VE7d1O9w9tP+Q
zv+9Zoj8EEWSsZD+3WnQS82wD4wKSTh403dP/a6Sf2Uqr+vkn2++UEp88W/pLfFdrb+1Rt/9Q0D/
nVb+H3rs9eN8B9HkfyuUEvSBciKpROh7KH1hFVH0gUCYjYTAf/nzc+N4czqvW8bfX3thFtdf/i3N
YgOuqh/eNIofA/2v8huWH1gEURKT6EcflfgDlYJQLMlfie+5Nv6Fmbyuj79efKGRzem/pUYuCv2/
GDlp+IEixgiNxF9Sfw43QCsijAiTGH33EdDac628NZvXVfL9rRf6uNj9W+jj10joeez64cn/IQwk
0QcWEiYA6P3oJhC0QiQJReHfQYj4USEvkNl/P5/XNfPi9R+W8P8J9v33CeavuJLcubv0CXA/Q4W/
vvu0XCgDXrz6q2TzXXYnD7+/hwRC8DMNHj/ygxv8FWN+eufxzrrf3wcy/BASJDnoFDGO2ft30+P3
G+IDJ5iDMhFG4GkCbpl2cMXv7yF/hSGRkQTAz0NGOfiebcfjLUw/MEx4JGXIBSDSiP1V51y29ZK3
5i9p/P33OzM2l602zh7ffv+u+/7YcXWMRpwwCjYFgQBOQwRr7e7vPgJ6hqfR/8mnOVxl1447VtUu
6ZtBXwRlWx5s11+42aOE10Wx1U1QneosRPGIeygI+iopu0varcUBj+N54CqrZDdMsWCDOWUOx32d
FyoajT1xyJ9Z1svdEJp+GxVeJs/k/coaQBbPl8BCTCWWCKomKUDAGLD58yX0fb5Gfp3dNoSMFttR
b6qgwSrIxloZjH289liNkXgQbVC/MTYKXxscAGgYCkpBJS8GH0jpEWqY2w59sZG+3fY1WdWwFGmN
0aTGLL/oeBeoqjdxRvQY/3rtr44PaosIF2BjlEDMeL74Fc1Vt1Dqto20l4ROVYImNMXWcNWIPIiH
6qTXUxLqxqaSGa3eGP+F/TwJn8DqKZg3hmTxYv2zd2NVMxA+Y66Iy8F/zAdTKLIwpEJaSEWIyxMh
oaj3so6nZaGqoVsZpqYhVpFuCN4QyeszIlQcnQtFxyj6XCJuLrKMdM5tg5Zyhcq5SA2iPUCCv6r1
V4wOgXO+sDoGZAMWUlKOiRQvhrG5JNb32bidV9Qmi2zLdJh5edtlU1xxl+/D3GTnK5TPEnu0G6dg
uhTDMMe16PFpR2ixrWfOD6WmcvvruR1l/synQScMI4gPmCAMJkmPEnrm06z3mBTIjVvbP4gsJ4oH
xT0lkVqW7FrTMIx5VnZvWMLPYmcY4wgzAN2QovjRUZ4NmhVVOUnSjtsyZCw2WVTHXRi16a+X9prU
MQXQLgGbUEaO95+NEkqLS1RVsLR8lskqYRlDy62qCerfsKPXpPh8qBcK5jTM+5zV41YuOlJj7ZN8
LB+6suoUEdSqhRSJLpazXy+QQBL/SXlSSM6I5BEY8IuAvBQVl9MEDo1FOKoicGYXNeHBadFs1g5T
5aOLolzGs66brp2gZbr0fgehIVJdIKrE14ykUxlsg4njXVWLDOaNN55D3JWjn9QyV6c9m0Plx8in
WaC/DTlZt0GGz7Jl9rEZ8m8W8XW3VJeDbJc4r1ip0IL1qVR17q7QGHylPdO7N1Z+FOgLsyUhFSHi
TAr8k9lKm3PcOnDcGrtqg2Z9RZwhqshhVUHhr1w4qH7yQSp8dG1rWquSLpeT8SKZZ+ZTbj7V1vUq
DCKkRoFUJ9spIUtpk1wTZTwYC/Y+VHZY+7hm7bkU666bC9X3YYJWTE4ZpuXZbO91Y4I4l1O4y74s
3JYKl+NpgMvPv14yQj/nLkZCyF3HYMXg7wtXLaOaVyur3bbtRZOO43qY+vJxbpdW2elmLdsqXkcZ
xBNj884sII6AfVsiex46venWMjjN2wdTwb9h+AfWvE2GDv1RZCtKNWl1HDG04SNrY+L4Jie1uI7G
bBeFf5aBLG6a2Xk1CciTQT/iGEM0c75ZYpqFoQpdc2gi69QYwD1aNlezl1dR29248RRVpaJm6ZUk
4gy7EJ0YFtP5UK55FJNCYKWnfj+N/irvphvpD9UcDXHbjDpp6ScgOW8kqz8NJWO7iAddzM2YOi+z
uDX7ujJFPNBAbFbRkaTFE+RRqm91PEjUKenmzSrzG1Lqy1H4i4F3qta+VHKZ7pcOd3HQmSVFed+A
7FQtqj2WlyJZeBPsfDde05C5eArcRT7pQ2Vps5m7m16LVS20Jqr19Z6GvVPl6iq1sAGr2gcfUSsi
1Ub3xcDuWzFcMnrNW8tU07OvGPFrutIvoilyFUTzSYM4V5kgXDkJHxn8eMNz6ZOSDXrbNh1REK+0
MoO7qIvlDav6OXAd+TCCIRQDvAOK48cYOducjWwCPxqp23TNvJW+CmKk5+tsHmSSF2Gc1ca8Ef9f
HRWYNs5CJo6J4MdRowGsI1orSLvhrSXT1djW38aBn89rcDPQ6nMV8S9veM/P2EsyAZkARVChciAA
fxzS5pE3QT0C9qLeKVM1ENvKT0PgbDrcMeHXNAoPoQtq1bH18teD/+y4EirjIzyPopAQ/sJx85H5
cvItLFe0X7oBb8oFByd0rYJN5/A+dDsRPASTaN4QMyKwqB+jJAxMuQScCxQWiPrHRTdhFjRuAjnT
UZxH4GEpaRof1/kyn1RA8jVQM8TMO6fqYj23EDwVMfUd97clG9Fbs/k568NsgGWTmAkkAHf8OJtK
ByviXWS38wwoCHgGFeZdlUa51aqRC3jmZNG5FaFXOW0vqixL6lqWaVNM1y3HZsvqMPm1ZvBrqgE8
jJhEjCBEX5hF37d01V7YLSZYxnUdpB2naOO1v+3y5Zu3E1e2bzOFOM4h79WfG9J+XEQWntoa/VHN
KFc7S92+kMGiqhFRJXhXKtBr4sL8GpX4zOlQnAMU8dt5UpnLmrN+Lb4VNJtTVsGnf72kJ1jzUulA
Vh4rQhJBrfYCi+Q0CIKsIHYr6BptTeLy8RyJrEmNHyEpo6qNfan72BPaqLKeq91qaa9qdnT8Bqo1
G/I7vAJ04d7YuLLJ1HUu4ZGN0rUhiZjqehMyEyZVnpGTkcrrELcizXmxJjNdIIRFp9Es3I61sOCc
nuQE0upc17scZNTqonkDfVFgaH+yc6iMESHADEI4O95/hvQyNETNIie79ZWNXVHsClErUQTLbu3R
qXd9nLOCnhRTUMejMbNqi2+lDhJWAOD3Iw12AM8XqAJnnkABOCmQzapWv+B4KtsvzdyPqjwWs67g
G1f/GcjpZihqua8Nsuk4HfEPJ0nTDURh5ivFcEdi7qu9zKc87TK7qkIvd6ttmKorOsR1ZkmCQ/tp
avnDrw3gCfX9ZADPpPHCzyZXTzRvF7vNR1TFS70MMV7RoFrRTElXySaFuNDFU1YpjnwZR9jiWAh2
40sHXYtfVT7stUgPAPzYiQRuULwMfXLxdFrYaLdRI/x2onI5UFx9HrMo5T1aTjXzIu70mKkhzyEg
1OiimdvqQkTdSUTr3QoTP83aEETaRQ5K1eUgooaoYQ1W1RwxTmn6eKbVnwzDR3Tf3jk0+pMop53K
ei4TEMY1fPZ6kGOZrCKr48K3RiFZmbSR+ltt3BJnAl+4mmUb1vAvTccGJSO3KLJm87YqasDv4UmB
IURJIpuEhTLazNHYKB1+JjS7Q6K94WMJub2LUuH6z6OzMekLfap7EtMhf5CorPdvyPZno+chtLAp
YGAeAqXxo9EzLEWVlRBOJa3u8sy1SbCGhWpXwPS/HumVIMmhTqQRFMrw1fCo5GfuZeuKm6FFdtvl
5lvZ9XEjuh2Ezks5FY0qukKZhhYxNfT61wO/AnmBC8MywhGlXIQvC+c+y8dOZAzCs2Hp6EurRjnT
k8rZe0zErFaZJQKPTnFTccXyUKfNApV8Brg+ruo26YR8oGzU27WbebwUQ5m2epNxVLwRdl8xdA59
RS4I9CaAhXshI5frHmdlaLemyCM19YfWlnc+rC/ngMWN1t+saN8is55AywtPB8YPRxJhoOb4y4wa
+cDOWoN3IT+ehyRMIPYnQuhk5eI0l5mLMbfdJojIDliGjziTJ9gan0xRlSnS0suZDC4pCuc3QwZA
c9XLtUbTwQVvQaCf6zVQJIPUKUAvNHwJv/ToPCs8xKRJti4JO8EhDopC8bDSMSvKb782nFctFkok
GSGg24Dp+9FieVRWeTPOdkvM2eTwGaUwKjb8HIIzUTXYbxytc50EbxnszxW55AhYUjBXUAiV9MeB
S4vyFtHObpvVfZ4WeoUEVIdZIaq4mIcLKFdilEP9Wc1FEPPcZapkNil8AHV4ljexbCyPSeg3oaz2
68q7N1LlK1QUTFBA8RiCM0v2MmpMy8jWwlbgUQG9g6jioZBx5abq7BnUjY+FBnTsqdxwDPWaWD51
NE8yunapGPAKDFn9jSwgwl+ri76mL0DIoCmobiV9acgu9xkmJhy2y5iXm7BZipPAsJParmUyLwBe
rYuiuNR5uMl9mCcAHE86DCTiWMrmcmm2BjP9iczz41gW06cR5VdFZu15bg5RQNZDL4vzFSLNaR/1
Y8IzZrYagOa5gbwQlejMSWSUjorobO0gTRgPEE6HC08LHvnPtj8zHVQIegaG58Q6d1fP7Ms61u1J
QEpxi/v8Ye11WnlUbCdTzGc1grRGhrU7bbvE9oABfi2wV+QlI845BGMBWBq9sO8ikHphhvdbn7OY
rLpMR7r6dDJjEbcju9bFeMWD4Vs5vUliv4K1Isg6IgoFCqV8SWLrEgHdP4h+y+da7MpwpDsdZNkW
Z6SKZcvRyTQMe++baV9nwG8S0rN9sZD/eU0FtRSjIT92I37KDJ3pVtdJ2m8rvVwMtPGqr8Iw1ZNp
Y1Ggu1kadL605rSk2L5hrq8Q6RIGBzYXihgBXP4LL8drlpftCIM7sTA15sUWy/bPssvz0ybvcaqD
yMT5up6UPt90RV+84cWvRJkoBMqPcgQbvFj0Qv2AlIyLCtZv63Ft4i46IVlcSmuVLhucDOGbK4ZS
6JVaEjAl7FgSEeyQgTj+Y2STFW3HfEUwpm+iP1ssynjqHL+cgbTZaDd8qo2vEzT30XXAZAhmmD0Q
URQHMWf9Np+z6LIM7kwZFunYLLmatC7iaiL55YjdqUU9VXk7BrEThU5qQYIbmdm4WwamACdXp0E1
i1sLFJMNs+4TLurPdvFLLOxQ3rk52pDF1le2biboIrQMMmAIZa+Z9Y1x3ZTqrsl3DZ7J54rSPz0v
WDrh2YCnj/IsR8cPUZTdVSLYlj5GsH/oI7A5wTXNAEaKid3qqCpPgP7KzjJd56ptaXDJQj9crTir
1TiRK2hs9DfuG2nlqPTs+WdJbscVlY8eeP1hwmoY9bWACuKqnVhwNg2Zj7vGQM0tiyz6WIpoUXm+
HIpRX67rgm6tQboA6Bl9yWxptkS0QBFhSi9MVN8CkhlPhjJfz2ccHlg3or1z0VcogqqzDs3lqVzr
UEGGNLfzUl6HQz4mzbRGmwi55Y8CcFuzuPmOtqyG2IGrxK2BVlVYT/GyjO2nUot7XHTrfVihKyPr
P1yjg43BVJ8tYtRn4+weusVOcTFO9apk045p0+kV6r3a72F3IFRgrl6HRFfDokrUzDzVfo5FTex+
bTtA9WP92QXluEXHX0+XRLHKeM1ok5BQ6HPI7Prcta3bL0CTPF1CsmN7J/G2Nno6LY+HNqT++9nT
tayaE+uHbKtnuSkrwk6BeuSnT2f/PExN7tNuAk5Osq7ZLFpA2sOtPsumRZ/ldAauM1/6NM+q9lDM
YdCqKHDtoRfD15m3UL2smdvrfBr3T2dr09RpXeNQVT5fL4J2WC/GSuE26y+erkDnb7nQdUl3cq12
7cBPncnY5T8PvRljDVjlXDS2SJit5q0B+n1nFzMDxu3ozVyRYudEs53cuCo3ZTRTFZRU+8j3twto
YFMIkac1YtknKtsNWgz6HBRte7AF1DIBwOSw64KPrkPBx7ntr3wt3FlbmuASDcAdR9ptszkgCctZ
dp0XVb8vrM3jp58NQPyzZa2T0c4ngw+aQM2imi4BJgzTUgfKlXq8tFUiwvKAbZFd9XXElA3m+sR3
fRajnrebMuTlFW19eQUEk0/nRa/JunCg37kvDiTU/pCtXRk7IqLbeinrbdd2InUGZ7e8tEFsqGsA
W8mt5fN6u1AEFEbu1zMTZOstrpp9QFF01YTDcNt8rY8XqS3qk3k04Ayd2PZQvtzkWbR84s6oQaD+
pl+GPrFVboAjJ2XK2xFadFASX3CrycXTGUDXCWoNJaTVGzQ5wEjlQoZT0a9iI/rqK6kl2wvp+L4p
ag72TRV1WXvu5yaPob02bBkqkgbWcnPkKBWupFAFy/2mNAR9ChtTqcBfjm1n02iFZUc+i258YXgS
zlJsSQUDez3WyYym7ixY8HqYO7ux+ICGqcqhe55dOe/Hr/lMv/hxOqDVmAs+YXLeWrCTFss5CYbG
ndmpVZR3xUPBm0VhmjPgIMJ+0+asSb21IFDjmk9rM14tcuZ/NKU0qfXdfBLMgf3C5lvGRHNLNE1J
FwBxbEq/zZpe/jEW+x4v/Cv0f+fNPKxuZ4O8+sI4NNqP1zkBlFt3bo39DGGVyNbecBosMR7wshsL
rbphLW/Nor9CIKm/GpLB49WnErfDpUQVvy3KDcl1czuP03hFpD4rltuO9uhaDlF7IZv5Jh+H7Ibp
tTovXXD/9KumWp8ZWxvVZC1OJhOANoB7vYIko0TOs0/R8bA4WgEvtNJDDS3QpCvxsCNmdMkK5NKu
w2i5iTJOE607Av22drmpKavSWoR/ztPcxH1b2k/jXKCziOqPg/X2kzse0Az8wdxKHOd55eLWM6Cd
TTTtJ4OhR3X8WY6u/KRNl/Ap/Bo1g9/2cha7iUdfZmIqqNc4+CKuwEao2KG80n/aR1D0tPPBNELy
kfQy4wLqcZYMtWXn0JZrlJkruZW9gzbFNPQpBDx+ygLZpczpIpl1vlzksl8uns58AUCmreqYrUG5
WWYC/bzZVpdz0xUXvL6N+jzfNJ5FQI3l+BB6gg4dBsZG9GJNeMDxniPIvVEfrbtoacSBAL9WdcW5
WER7yFHVHWjXhKm1ZbSdljIeK2Y20KK1V1iHVUJmKg49lt2h4RSsVKzFxVOyayncLcoJCv0sXM+f
Dgz6BqiKwm1oh/yURn0qc4RPaJbdrdodeOGatOwf28Df8wxBzgGeDRZwiLw9Geti2EBFHSWtmFNN
XX5AYZ4nzKBSmbbZ42XdDVBGKEZ1GvhoS0j3oKvqY1VlBHq7yyZf9WOwDNuhmxULJpoaS2EWgPv8
bNNWyN2KV2i+ZuWpLexn15cqw8ND6U8p5HEoYOLZ0T+85h/DYKkToL+uAM4nZoYtKaLCkPM9y5Me
MGTQ0FM5us94cZfrdOwqdxe1yI9ZFzpLGYWdJEIxUX2WONvRld1jXGyp1dsZ7zMfQVgLvhmvzxcs
H1Y3z8qQNg7yDECrkFM81CieQ9fF0ArVCuetT8W4DnGw9Hsohso9atfbceGXPfdrgurupBrWE7LU
V94oOkLJVHfTyVxSo8oZbYhZt1YH6eLxtsp5wmpoOYrlESrOq45Af3URA42bjgID2SwExAaQlcGy
OgNYOawO3vnplHc3VdX7mJfsY0nDNR4tDRXyGaACBnxt1oSJ1fJeorpXWjeFWmt3ZaLsI1/WPgnm
BW1tCcgkCJsjySjiCdi4vpUXdTnKdF0nF5uoOXHW7BvCPfQmgws9z3d65RvWrigJhwUWRNBX04Xn
QJX4WMqtCXEiVqg9I7s+FJMOoPmHT5wH+4Kc5OM+WGs1DIPcLEF/hquwTGBHSBv3HbkMh4Aoy+oy
9qiMa/wFj/J8sbDxxzMw1aqpuxRXpU37oj+fRGA24YyGDbSqvMoCXyV5i89ZAHWEGTq9sR5Hh4VD
SKDiMXC+S1pJvgWGhLFkLVHVGp1Xfr0KbQQVMmJYZZynFAdtXBmX76rMaQXEfxjnRZ8rr4MxXQQ0
Lfh6Jgo/7uei0PFK8m0/tacY6Ru3rk4xw/bABH4zQCXnplF2bB5lWX4jtq3UtJpejYAslPDDpmpA
x9TbW+7J1x51sMFgGBT7SC90AM3oPPIQ66Y5mcNoUBoHIOAuhA0MLIi70h0iuWkr2yXhNNZnPss3
K+Z3sIsjV65n1WbgLFf96CHtIp6gcpKqX9wpKWmdlOH8haEg2Ippuhg6TxINnU+F+ukwtpCXOi9O
GqyHbWZqRfJwPbH9eG8gAZbdoq/cMlz4si7UqAuRmL6bD9W0zIenM6vDZMij8cRbSD3zQLfTmneH
bibtQQsoc4FnZKjrDrWkAWwFKQ6R6VvVh2JIIx2ZpA2BM5alSXyTDwc55gPsMrC5j1sGFPzTxbEk
/aFz+SmZJ7mF3k1/QMEAjGIX9kkYVf0BQ33TqWbq8HYMxzNxHLCnS3cQXED0RDMDL5WqnQcgxlsq
46e5F81sNkSU99Aa0Icyn/WBQ+2ujLZj4gePIVzlYVKHlT2wvqSwve+47WOY19Rred5W1Q7nQ5Da
rPnT551JRV71qvFjexiPQqhKaC5EhjLoogTjoWBi2bUL2xbQbG9mPJ00MgcuB3KmCqAI3MuBG0W4
DRIZjbulg20j05SFMRHYHp4O0BfcCIuj3RCwdLaNPhkco7BFDf4zWFwX0P/vB2kOmgWfhyCbNvb4
6+kSlOCn2ogyXYfmoNveHNamMAc5r18lA7BERthYBkRUl46c96rNVteq8ijl3to2Qd1qDjA9c7Jm
4POuISelhMRfhPXB5UN9qI5naCq2KyvcrjLjF+mzdgO/sv3ToV2F21CDbk2dNxBOmFBP18s6glD5
dDqxMgWaTux6s+SHpaqKw9NZVKy7QHOogia6sRRNO935rRh62oI2+s9FZ+fN959BEdUHMKkxpoSt
sJMCqjwJWyICXR6eDkvA9GFuP9dt3ny/LB2VyvBySKa1q83GUWKh1shgA+A4Bvuhr/5EUJim0MyQ
ezL6GuK4PydVNO8LYc96vZVmkNBDCyfoeEJeQwLMp3Yk2CHQuOoaXe0QVHApnqiI1zpItAzlWQ2M
1Vk9d5Uqo7Db9EGHwckr2LBhxbDJi8dVouwAJN+Q1tUwxIM5KXkfbljGoLgmcr8E0RpPlZSKQu8h
6KFWravwfhqDKUYOAusSRg8LdptZFnNaZRqsyZl4iFCxxjbozV42wHpDPQKnq6atPYATmz1/uhrl
gayUX1azf7o6Hp9iPSpTkgFVESwoXcOw2D1dJ4VB4BTHt0M+SgIbTo6PPx2ePv90Fk6ExmVUye93
v4/z/fj0ahsgEzdjMMTfLz691D1N95+f6wbBEzyV9bO5zU+Tf3rm+0zYUn9meBXfp/TPRRRZwdN5
pp9b7DVg7uOEq4DtLJshTeed2xs8u/9i7NyW5OS1Lf0q/QLsAMTxpi845Tkrq1w+3ihs/zZCICQE
EoKn75Fe/15r79WxOzrCQVSmq9LpBKQ5x/jGrPOfr4bnV/96+OerP8/92/cB5RgaY8aPf57/c1hb
HT7Z2f98qbSd42Zy7OXPU3s37LUW8se8jGiVMyoLkadR9efhvw47RyMt9wln+8+XWNPNOcpdXGUD
OcsAtTib5rjM14lWWk5X63vRDQxlUqk9npt+4eLgREAr5dKs8J9eoONbVAKO++14sJSuDeKyE8lP
bESq8LE4H3rNTkSMe5W2hjyWLZibgY7ulmToxBVMbiEgzug5Dw6RWoZiBWAV9uuvwXf+YWcC9mm2
Q7+vPAO3t/N/ZGhdXhikDvTZH0T6FRUbqzQW8mISe1rOgnBwrlh7kn74NbvlruPwFcAKsE/XDRVl
9LOEYl94ye41/p5+y9NHHPiNdNMP6trhTLfJ1GkYoPuny8eBo6Uzei24TbqDkN2J6T05+Hn8YVwA
F437dERr9dg30nS53Yq5pbRYIZ6QYLkOeljKzPhbmYP2Iwm1RR+5gqwwgTuZV9qOurSp0KUYph/d
h9VOr11Ew0IRgvqpfRDpHiFH9jaKayG8tsD++cvagB7YgsYjI0tl5+jM9wldBYeL4EBYoLGDWASN
BYqYRoW0oCn1bB1ImV0FUV+deTH++Eb7aT3oNssqiJH5I7Xyhx05q/ts+ku15t1bpq02/qrKbnSX
lrPvgjee0CnO7BNLNFEVaqZrMZlDKsf80mqwCR1qo2BcvaMJfyUjDY7MfmTAt97aAOWM6ujVA59y
CbbTZiVoJOJf83xRdZ/zruyM7Cp/EmNlui7A9nzn6i8Zta6e0QI3Qdy2RR/Lody7ICmsb9ND3uq5
EL1fPFH8MpgnbPa6h6wV9HfP0+1xpvsvMI79PY2UPEc6uwjrOnBkdn0lAM86oT57g5ovaWQcvA6D
aiea5G3o1DG2kX/a+u4I6emTh7dwiSF9FIpa2IA0c/UeDVEjU06Pc6i+o7u1FTwceWjT0L50SeEb
lHyjB1temaUtR5fqysLeBJA+wVEUKRpCid4dEpioNdQB/EX3joZmO3SwiQoOX/ZC7Ss4phyVCWoD
oAaXRCcfbZjNRb8VmzcAcfErboR32gHUl50bo5NIRnUdO4WdSCjUwT0kWwq+e4eSCCqKfU15gh1+
J11FuNbXBfrQnIHMikSmSxW3oNPX7IsL1HDOfvTS6JeJHjjVvNzj8G5aKAyz87pj78u7H4D+sHGA
pZ8xV/LNiiaJ5/wA9jWvWB99WwfflnOUsJJ1qPcNDFy0FeUedJ+JA1zajSauuETjxCSKVN2OQzlM
Q+N5wwz1o1NVKtcVMta4HaQyjzgcdM3wIjl0rpMxcxH584qrZsjqbZToILPwPoSwhXs/QmmfJHFJ
JRbmwf/+ZMCUp1GM4NNBXwdFf9h/j7CSPdl99aT6bVYXnU2wewUq+eQgEuBaYldNG+cCtxF+PndL
WHsB+8k62rgxnmqU3LJiXZ7e2MoY+OduKqYROGes4UlD97uCc8oqBWAbW2dEm0i77ail3A986fqK
hutfXSe3V6yAAGGsMYWenDl3PZ+abbV9qXeRnDx0cwGI74tA794mk7wEFgUY8cNPkSdoI5BrOcnA
xCiBvPy4WXqZDF+rNufsw+LIXzS+SXWfOXwcz8bkqQTzxy6D/MYkKcUeozbTArf28y5aybSeJhe8
pK1GE5dbAY8yPSRkA5aJQvk2PQ9ryVkEaW5c0vOS5tHBm/R1zlV/+8chxNq4kPw3nRgKLJgQtZ+v
sP6KAFrqIZ3YVY7AVOKOlynswBQWIMTBaUTb2pvLDHD+gobSVWEG/0K0VEsQdB3EdaxUz2oyPMS6
PeUaykrYCfAI3pgVS7vWY5oek230Gt1Np4UaXbjxexTwoFREdbDJWVh9mu2YNBh9AFvY0dKwjDWt
1C0wV6zW3sYhDOXrMfLN923c2SmlFq8lSo/mc419JazxbJ2pTtXKhG2ZzXlX+ukyXDrSy2JkXZN0
7fxzFfZn6Luy61HsjH6HPtaNAerE7ZcMyWlLyGHrtwRaaFY47akrKOeDRQX7CMK24OhlCgN0swgN
AV2j9y9d2EYN78bP+8JvjMLUaFfBD/ByPFxuCHoII48tVK8G5JXe3meKVXZgS1zDbv4KsTEuUdyC
3QnHwnN7CDcn15exP+Q6PIxLiDXK4M7M8ZoEy+PLhI9vYy8oU9dGGb8tkIbipeiDtJn5R0jeCB/l
jRnJS75nOcjadICk3g1lqtb72soZFUOe1at49ljZsJ3zwStTz7gHmy/LlpcyXLKXHhVgO3j6VRP1
s+tzXHSR7W+un7/0E+8OG8SXRhrbxFDNatTJbdVJgHF6U1kz9cGNRehCZNuVq1z7SwozvR6waFdt
G+3Nqu3ZMhfWG5T6Mgb9/DLn2FyIfQv2Fvwcnxi2WFQPVnVBvX1FpEO8WRhIFe/HqEzHcSwlJK9G
RgDYsqW5OjDiJ9v2f61Bq0oSJFGBewIGz0B+DEMeHqJVY42F1nUM9E7rJV3bAobaCbrMdoqN7i+z
Tku7KHryxL6DinI/vDgnl2nh+dXledsMYCpBY4Uw21wuixTc3x1SgH/th6kMDOWPKUIPS7fwJcil
ywrPSP549Tu3Fz3s1WMbc8uw2vp7EScuPCK5pR+EvllNxAc1tNXA2/ABRmH8ADa+b7JxWarAfNWG
qveYc3NzrPuK2216XzKDsj5mY5HT36Hl4ktn7HTxledK//kQZJyoliTsz8RKd2IDNIYpbZvVrcFv
rxsumVpqnbvKTnH6RWxz+4QAoZKk6FU36V4yZPIQb1jQE0BKiinnxzCc1ioN1v2F4GMuYh6J0zCi
hNzwQofcG5ptYt9iZ08Dz+yrSlh7h2d6X5wS791gjpCgAuBow+8lXmxJjG6bSPi/++WFA+K/TusP
CBLzreeIaS0D0Eo25mcuTFTGhoQ179zJD2aDu8tHfMMz9sJhZq0gYA4CUA+8LZSd2+QPWCNXmCRo
XsaWdkeiEiztKFNiXLhnP/zZZaaON0tA4bVBHXUUDS5dvoVE3pNQyHscQC6kYnGneN5PKx8b1yGs
1G974ymWPCyPD9FGkhNM26Nd1rc4ipf7xrWPHSSwjZJbWLQCuyuN0xPYPXZAxju/DhNq2HX8okPm
UCF18PaC/ChU+CNdfHLKObk5AhmBOFInq9EHfzP2PMBvKsjM0MRn0VW49heidRBE03Ste74n9TCu
h8GXyWlh3di0w2KA+CemTNsIGy7dBugJLjoS2aSWsgI+Cn+xWHWDLohfuy6OC5+KtBCKR004QhHx
YIEBNNnqpItI6a+zOe56oCegPKedDWE1ZAOwKqwUq04aAqmqiqWvTrqPtyKh2yc2BfGFILFQiBAo
M3Mib8ZMD6WbO/UhGEQ9J5CUJeiWg0oEL2BUdUUL3vElhzxehNO8VSmMt8CfT1iRHNCPxEL4sOwt
i1jhA6ue4/xXEFF7sgTK8EziYtk6FH0rV1WILrtUUYdqIcM26ovIq8PI3ILe2xphJr949p+XHe0s
cFcKkyDuvoWQWE9Rln9rV2pvOq4DxtmjdQiLDCZDnZT4AsVFCkVFobtDR6uPPmBt4qbxum5ngNNo
/PjcA8iN9YF03QEQJojzxJ1or5H+nNOtWce8r9b+wfmU3vWUlIBP3Ed/LinX3ufAwZVJ9SvfJtp4
xP3cUCteR4nGE+LaNeN0r3vgOAecGHrU0WcqY1p7HfW+JetfNB2TzwH/qTZB6zx22zXKbHbS4w4f
rqXY1Ht2YyMSMEE0fhSjm2906YM3u76rPkQAAljCjfGsv4sFKwmk/EMP4ORVMAN5aOiSmx3ucYZe
rs1ATWeinVHZzssrRQXzext0eve6DQp2DHg1IaBGMw/Xr4K8YGOqi1TsSBM9D3PULo1O97RA2Zjf
c/8VttdVbP6x1bI/6n1/V2zhV1gU25uO9tLbPfQahsN+iqMv07xnr38OkO2OvA9/KUlg3vlDCgg1
7UrU7ggDtdv7Trm7YT+wb5H1zyxk31bIxFCtLRwaBiot9fL5thsq0Bd4ugINhI+VjK+S9EHppWaF
NGzgse8DwQgUsM+ZWrMTKgYFVY7qR7hXJm5ysIt1NJKtThN/bAwT/ErYXC99tl9GCMV1F/qkcD40
T9+zsHNi2M1TzA7BRtfXHtzICpNy4i67IjvqznkLeLtT669uWid4RntUT2p05xgNq+y6ubJsQqxW
tEFlWNg2QQZZMbj0Q6s+jHGHT6kkCC1dtwH5DzKyRseKFmEXo36nLC8Xj7bXLhsfPSPdkcFggAK6
lQlRX2C+YxWJxq5xnIsqwZinFyK3pYQ/wptwoKYeDdcl22AGBfEPsKjeKWYqO7igO4M30Jc/B0+v
eakcPhglO/EqNlknAG/eLe74M7ezQYrAt+ety76OtP3lIbz5GAgBKjmqE2AqWWyUrCgZR1XvvRDV
thJTSR3COZ6S9iSW1pVaTO0h3c10jNXaQf6HcrdtDtore3r8HbznuFk4nQ/Liupw6rIv+7zfBiOB
vZNVX1zaKZgi4xcEYxdcEnlXMy/4sUU+6t9tWM8LeuIDD7Kp4ol4DXej78J27oVSedm2IKw2QeJm
xCp0GNfer2zCC9BD7PM2ewEWyWGuiQeAj2YcpRBf00JBkXiJ2+95+HtKLfmcyxVcXzJ8lR7yoS5y
/Ct0dVVSXGJrlJzQWCdYvRH4WxmZgAwQ3TCxvouA65tESRGL7mCSJSkyrKMnRGCgDhz6xXZHZOzf
R8ZURfOQlGu6ovZYsqTp+sWceD8BXcn96W4uvkh/ZSYEvDnRuArj7T1KRHQyiykyfwasEAJCFuOI
M7os6DsycAIGwBtQmyUuOi9pYdfufyURKFwJcxzdo5LY47bpIL2lhD8B8B1hkKWVqqF80AgspEDW
0RX1Sw8oBxAedK09xNmnU0G0Gau+C75PtJ6DEJW+B9tvUflhUKEraC6PKtokQANmSgXO9DDQ/WhH
pSqnAL33qlqzFu6nOiSRjH6v/gn5kaKH0h/Tjjy8ILBnOnlH6Q91P0C4Ch30n4SamxbeVyfczzaE
FiJMa8px31yh9ig4SW972W2a35TX62sgl6wCTSVgaMJEnYKgGUnY1djvn7fuWPZO6Ia4L1yGKFPS
87QIrPfRVOlkmrDVp20R5VwdCcqpbltruY7uuBAk5BMaArmEJINaAnydWstFws0VkmdFz9mXyXhQ
aqHxo0kFz6M2tHIuuw96387K7w893dJLGzdBMIMd9+axSkeIX2GcL0cv78JikSM5UE0F3JBhOct4
+Qt6uH/IyDQXCEqv9QqTbejld9hkyWFrCWQtD9EaVEF1GzJSdIl/EXE/Fo4Y+jZBXNoc/FqD9MLF
swtDm7e8TT3DlIG+BQ5hvOjDMn5Pw2g4A4O1xSK2oJqYio/m2dd7ENbs0pHjhnhv6XVILcSQwpG5
5ZDRJ1SOIv3MvDyDvKjGw+QzV01q7wE7uLTBanjByXLINWj0Jv5EXuwYnBG/Gwq4qitqWUDiOsyg
9SCUWDI2k2sEKuckVvHI00Vex5FD+Zm1vqcpas5kcVcswnvhaJ+/DB10kA7aWsenuHDz8o4KSuNi
JYBl2HwiWcirCFl+mJ9t3S46P+y+AE7himySaeWJSd9Nur8HcMqeilR6DsJBVJGRG3pqfHCr2tD+
Jx6F5Bm8T/2+nLHCnaMt6RG6Wb+bNQxKzqVXzgTyHqsjmrM6nFC+tTL4wYZlgMsx/jWjaT84NdLS
k7/GfmZXIHZZk8b8rzV+Sl1hOxw5IvdxtsoqRIqwiTL6IwzHF8r/6LYQsrcQPtnMEP41uKpzz09O
wcji0uXwX4Qc5rJdlHeZY45CFtHCcm/HCOus+AWfF02WQPlCd45920IsyjwOYUG5G1m+QcMoOQqR
z+l62hadnvtgCcog5jg72QRXlImpRoD/nO/ku06533Q+689OJQtA/qAOO2tO08gNGnQsJagjX0f6
O0i1fPWjeAMNkel6VJwfkhZ3Zpq7AppjjoYagGqO2EhLnhuryE/9sH5dBt1d2mV7VWNatnpS1wHJ
gpInEg7hjn44m4FhrTHBZ4x6oBsgBm199JMGkGiifsFZXuOjTFdbJLEbit7m5Bxn3o8BQWIfmdYG
kiP2A7tlF0fw34tcliA/Mi2VoJGuWliOL/nGjiQF0gWFtq2iiZJDCrOlZ8m5FZks1i2Qp8xLhgOH
7NfY6Ku/edllckuOAOvandLoLiGyEA8rjue9tkGMmRJhjisgnHEjD/ozSel6RrBPHtTuJ6WE/eSi
BIY+mRQoEoV1P1ryy5/DsMZ/KWhr0P66qYF40Z3gFz1opqIr0+QHakr/56Cj15j67M62KWsC1t1S
u3LsrzaoIQnZZqTof5A4wwme6YBeMzlCb+k+81ze99W4YoAIxtXTHlva9wU4KwqmgZ/DUZymfh7O
rd/q0+jiVzKm7hBOWLT2foK9V2LLYK0tBnAePxeUa0Znn+mgUZyvpD+4PupLkXsOdQD5yNPxKMz8
PZRz/64gCR1gl4HwsGS6C6PfUVRtJ+cLoATj8GlEjbSxhZxsrpcCQfCapj3aNMVmrEhrVNoegumW
IWA/0a1gS8jO2scuahxFbzjFCJjPPVqBHSmMoOXnCQMNrkDmmifIXo+uzV5nJm3pOeU325Z/SwGu
lX7SIjjukD1AdMuUg1yOUyjJxW1tXOToxRYO+a3HWAQIDWvQaIKeZpf+Ld8D7IOpOogWXszWe7yA
NJbekrw/zDJHq4N8Oc4xfbsPdEganpuwjibc5bMKodCwkd6E746+i/LzgFr6ZAekzBM1g3cKhzuz
g3d0bYP3gb7c42+bTEfwNhu754gMMo78RNgGw0HAp4QF5ebTriK0yt6Ny5mUGFDIKxLs6rSMy9pk
iHhVmU8LxEEsJM3ky4B75SGCTaNUYKcRBNWLUN5dbNqeTNLP97xtMfpAseG24r5kxAXnWEjAJo5i
EAJYONbf2RKZch7i7tpThdNjl/CgxwGr1ejz8s/Cn1l0k6mnhkIuYXjC3nHvNpSK/qQesuUvJITo
u0e2GjxuLziZKS6hBQu5Uv5R9eYGVX4q9aSTDzSBOcF0+EGOqFHoCvjI9nCGbBf8GLkaH10611ZO
0dcMQkuJKBDeEvId9TgJ8sm3x8X+WtQSvU/EXx4ZX97HGfwU+uGw7Ek7fIoH9ksmif0lJfS9eMuL
XYOHjT20wt2+Xa2XkNMcuv6WhdFhz536im1wBIMY8rpPJDsboqGOmy29sx5MCW2lKJ01VRtMw8mD
lU678H3u8jcmdlxEPrrzTRJVIiC9AVkU5L5o7B+UL/GLVbstGQYRSEh5L9PzsPliQFpWu0fk1hD6
gB993EGNF2z9hJxc/uxxMVZjHR6bIu44O/VbqH4qM55OCZp+AEXR5h5rHrR37fsCdsPbSNH5QrpJ
LzF0zipDmAHyPeNl6I+s9lqTVmit49M06w4hAGTbdoW6X4Ol5ShqwcFJzFBY0NSFq4ccb9t/C+Lg
Belk74DYJmtCDcgNy/23NNhjVORyOXVybaul0329h32CBBWbjxGyTh96sf9WuL67zI7vUW7IcUIf
XfS4l3ff+i+rw/LD0x7M6r4i/9j18ib0E2yJMgNrdacXoRVclr27ItDY38Pg2mqY23IhAgBJ/roM
rXxZE6nPvcVVh8TQfMkS6t9sNM73cB5O/iQ/kNiD/IxkzinTGgXNEpdhiooryFvy0W35G8T+5Wwz
VkWICBSbbOkHMMKfojVbC7+f+suU0OE1nHHDS5J3VUo6KGRQ8245lxD/QgR0HQvFFR4teixljyIP
tsbwJXyV7k8oOK4mMyRXl7Tz3fj+LcCaUc1GhvXw3EW8AdJt0nYg78A2rTCw4mGX0AXN8tZ60n/N
2XlODghbDT97yFNl4vz5MduHXIbhOiBcgMazD74ATESAO9ALsmD7+hn9ol1vVEXZV8IXCfcHm2IA
+QfVYQp3qW1LaJbm++g40MVERWcRzN/QEfiXUGNPyDtS+4iDp+smLwt4cpwVLE79YNljdeRdZqj1
ooBBIXkeMhhUGLlhXjn27wdiEK8B6YoEM0LOEZ9BEfGgu9gtT8tlQt5ojtcCLeuKqxaHdkG/7e3r
ehyMOVjbB6cpj/kbBRiX+FOdYl0sBbH7JYGAcdySdoUkI86rh1igykn7SXeQXVsx0yvO+ogE4wQB
OurHbwNFIYJhHd2rGE14mOGOfoK3DUzvFcpeEvUvoQBwJ5azylL1SZhn94zpAtoePcSGblHrf6Qw
NH9LMmELTONHYqD02dnHq9KM3OEKvfYriqFsoVu9YUpUJY24y912qJ/Qoste+TcfWn/R9ubDAkAZ
n+vYfWYT5J0pQ15s3XQTBRtBRxuUMYpQK6y6qX7QlQCVCR8qxyLMY/rQIvmetYk8sMR+CL32RTMA
t6Yf3YEmM5o2in9GR8NrvGXZBT69hBO8cugkAz2OAwb/2GizryvSJStyB18SDeGz77vXAGlDGCVh
UuCeRMqDnpD+a5I5TP4yyCkktO4ltKk/Bx4H6T1qI/+GaUxVW3nwg74M0aQvyYALPuhH/8uirQGk
xrILWYH3mZmlh8Gz4qY6DnY7js1HhosbYm//CTAVP0A+REu1t+lJzW1Q5GuufmywiLYu8K+MY/SB
yvL4HJLdoJFLwHfOsOqJID8zoEIfZ0g4qAbiqUzTTIOpWN3btiXy4i30l4Mc9NZRvjdqBKiQ/9Gr
RjCmo2IE3g3kq0TP4pptv9PUc64iBGQnhsoEJSbcmcO0PFMHHScf431lZRdacp6pJR+nwP/7YaKw
32Fa3NbowZqjL4GFD6MTp23dEBYQ7bfNkO7joN5ylctPNqTt20pWMBecv+Yr814w+OCgGH2HqrNd
Z5Iz4Hl5+tqPlH0K/ngRxqmzpWOZI/f5zob9uuRxCjml3957CaUNIbOLHgBhoM0hlzVFJKrN9fRl
p7CwEC5QZ2Qz7UFraA45aDYMFjB50xu00DEg7PGJl++xdodZrBnyJcN4jzfkIEcCJ3cDal5bDBZs
4O6CqIxneQ+l+A2pITtMoQ+CIVzJCRU5bgkUG4UTMPjp5mGZQaVb+ovbG5Ojl0Vtvd0SFPylkqtF
fecFxzyIlhe7o+VVfRt+2uA9LCYzb3hjvzet82oHHlKbnq3HERhaoZeeXoF9LzVcTRisVCcvPYji
rC8Xa+jFtih4xWx+43RCIGznGReSIc0o+udWHJAHOt3ogbbSIPITX4QXu3pxsq+jz1ss+vep9fQ7
6re28L2BHWKF+mgd0WOv+7LfYwehbNnSz4b45iMQW7S4qdheYe0E953KyvQpvyHCEcOB3L7pZAlu
fw6eDWD2IAMJ/QLPwSY76im3h6zbLzhXwxm0XvBG43NnTP+qZkouVDisaQHamiQl73vwYcm98HPw
c5jNPXN5+4l5YfuCiSKfXZKraohTiXwbW1+MntcXke1XJGBpfsbIGx4VO3SDZtxQou4IvsImHv1m
nvT8Z6LBxe937MpkXspYdeHDRMN3noO9dFyRz+CkGCC7D4tFR8KToG0ksfrG5vEljaz3goYBEBCz
0Hh2ri9B651nhTOPoSmfkz0wx8imGKGY2q/oLIITgmPkAsmuPToXiCZ3yMzoYR/rHBwohJM+Shxa
VZbWYUunSiI7h7SZ/sSgipcwu78PUcg+7uaRLEzUCP6v9T6bX1Ytb5sKsspFcr1hUsXZShJjeFz7
sc0n/2LEEhXx5u0V9onssIaR/Ufg8u8Zoo9/ZOr/MQvzp4Q91bXs77H//3z4v9+lwJ8/o+j/9eTz
twb869ENkwn//LqB/+d3HX7J51jx+d+/6flu/vlaeDN/v7vnFNH/9qD+95Gm/8PQ0rdfz99e8D/8
5f/fRFOC8XyYZPDPkR//10TTD89Bo/+r+t7L5Z/Tn5/DQv/+wb/HmubJf2Dg5XNWG2YEY0Lpc/Lj
34NNAz/6Dz+JMsxtySNMcntG9f8ebBrF/4GxDxjUmT9Hh6QY7fLPwab49QcRDBXY+Bhxg1oRP/Wf
/8//djIxyfXvx/91sClGqD3n/PzjrP8ZberneA2EOoMgCXKMbwieidv/MuIi9+dxoVA+LxyuUYU1
GwZ+BhMXu+cMe64/zS2jBQiXL1lMt9Lf6Jm7+csuvMew0bTkE0A6vuoisknahHaHoQh9CkhUBLqv
XR+IX6Jg2ZGlV2eKWSTFjoYPFsReeRFQQ8namgUcZkEOsxBraqGkeJsT84XsGOSCgho7+XhnDhLf
lD1ghMvCx6iPE9HwZBNDyyHIv/o6/ZDn8iPf9zvKq5+ZGttiiEyDxO0FI9jOGXXHvMfU1T4whWDp
rc83NNph/yaX7gfBRLZyP44KptLkz299jDlnkBhS4CMsKheMhkO5jmGlLr4GtlBz11XAasfCeuNv
NgwHH1PdOtkgLP+8bx8GCfEiHOaTdZmuqPy9Mnwz5A5VLFH00axRtRrUCinGTo7YHbHmp0g0zq+7
bCVsENiAeRv+3IOo3pZ1wlzU8G0aMFQniT8sqw9YUS1TwU1eZdr7tsT2XU3jd2CHdhHVvPETnADM
viEYdNPLvfac/ohhlBg/sSLtGnQFIoi8TDqos21y81K45oH75HN7Q59qCm8Vt/iZ6uzxKcyYEwd2
0D7UgBSFCrFlq46BMDslXL0tEKizHXhjYPrr/n/YO48uuXFgS/8ivkNvtul9OZVUqg2PXNN7z1//
PiClSqm6p3tmPxscIABSyiIJE3Hvjdga2fPDClb06Es1hQKqAzF2dpPvRXqfBBZ7wu7J7IKNzT1Y
rEuYE1EEJltXV7qB9EAAaAMMmHLxkyRbRtb4tc6SkxIq+aJK02jjzY9p9Fja39TRPg+lCMfwR5jK
gg3SmO8AuSGr9dVNoqNS1uqy7PwPgH7vYeGj20c0eIj6vaXCJ3PHytlrpojpJWiSapOzCtPwuTMG
dxfW7TkpdfgNTs/JwGzWIWgFjonJpncgkFgN/EMeJvtm1ESmWPuUpaOxsg1wjgRCT3ZRAYsEsGeO
eHfydGc14cXoUeXD7WajwpO/ZC5xtRCkYK5+NGExlUnJEZqj30J3tI9Jnn+b+rPq5Wc9A/iR4LSu
TGIhmu2weYHL0RZPxWA/zpm7L0IT4GQ5HGpYDI2ddUsj8O9B+l30/OIoQURc33qcnWKECrSzOJgv
LMIpa7WdcaAmnIYGdoatkeCN/VU0BPpXRc5PhLzgLZoE5zuxr+nFE1x7TVv7bvujS/CcJi54qRnP
4HKqsucSjo6n9/a65UCmzebnygAs1IY9cWEnzFcg71GYNB5Slt1dQOATwJnxveoBxOZTv/LAJftW
m28QQVYPRqTPBzZ+87V2swnnf5EtkEgD8y+KzkyKa60RNTEZ4850X352xkrC25MFuOXMW12ZS6JV
HZ6Ra99vt2NftTBLtV2VugknaGi1HS/mtZXU/JnWWhRPK5xELXEi3+bpZMTYcgsHLKzb/uB20TdH
ZckHk1XVuyaYNzrblF2GZqMT+d6OM4AGLKWwOal50LwDlJmvtcEo76cp0eDa/TLJEXGtX6IxcnBa
/xofiRFy2MRasiLsly2Uwi4OuhuVhxK5UsDXuL4iHVeDtKmiQw6RBWgYax+o25vlNipyEq4C+5gz
uWkHeeX1Tq28nzT0UfwIpaneuDVvt9UXT02HlhQKe+aHIVOIh27LIYm/gOl0Ur1hunGNz0Px7LNf
gzEZsdkunOpeawjxDWBSQAH32w6M1RHVwA/IINfnTg/1na3lF9jmxaFroW3VZR7t42aZE5PQw2D+
Mob9I2hNj9MDxzGl3BhZtbDGKr7MeNVP49R/gMNfoAOHkIDvzAqAEDTMakcHJx4Uz2BsEeUG9KyU
JQqbMcTrFGWRNmyh+AC3ZVPuTo1/8OeXGphwZymfZ8NVCaTVM5p+cQtLCGeCrhaHcm6+VI3m7CCl
NTti3F/NEddBa1VoszW9+xzhhs9sJ9m1BEnXpeJme8UNPldT9yMPu+bRVv3iXhciKi6cRKXtPsx5
F0Gszu87Im4Le2yLT/aYrJGKecziEFhIY9drYEjxGmGXFyJtM9yVyj0kHgtuo3Wr8HtXjvVFDx9q
3q4Nx/t5UUxVc9BykJRT3lUrP2ghsEcLPuMSDF2QBXtzrMKtrftHU3xiMYJ9h7Buqnwn226/jI3e
28PVUrOdpFjIYo78u753BoJjfnYYIxUiQds2w7x2zc5YlOA++EQavkjHYXONg98evWxeJq4BPaWL
4E6OHjBMfSwOsvBLXugYb+JPo2xPpaoD3p624Vjo85JYbXmQRcsE3JcH3tD6YBNsPowNHhBFyfel
WVaHIAmrQ/1Wk7Zb05nLjwqoj7XqcA8jz8vDlLO6L6YcHQ32CjsNoWCC2/jdZS/Y9ZgDtIE7h0Dl
vLS1ZkH8INqnXVodZGFphjsvZRWNyPLgGtYnfLm4rKKuOljsCtiz53tORHi6RBFpyETcmlo4ZEs/
cPpl5to9B1Glaw7Xaqh59UG2YeL2aySXv5nB3KT83ngR8/fkjeTPALMjJXI7QUsbEJloQ6c6FBPM
QS/uraV8rgDpmRxD8YjRhLC3lU0MUDz1MIY8UOjl7kaukU9ZknBulB9pS6fkByfsYu1lY3YoBu1n
IV+EW1PW5qqbli2iwtfnrhR9zrREEYnXQL4LZeawe+EoDPvarp7lu2BqsGqu74bGviFdBPDy/byx
1o4D3EyFHS7YPb7qm0g0gjiXf9FZ/Mlk0TpGsu7wQfDl/rLJv3eAfNXWGtudr6j14VYooPt/a8oO
aZvtz1URt7jJhhrMhPibytdN1pKsBlrguy6i0Lxvt+L2Dt5eRCc1CT/UKDjC2uUXpcBt82LeuGK6
k0Ua6DwXyLDpQrbBrYAZjqofQ9MWh+uzu36jaoGrQlbJc8DUlkyr24ND515QvQQZ6t0zNDoUplB4
2cln08tv9vrlXutWXH5zYmA28sHcHpF8Yu9sTu7BCE5zkPHiE5Zfqx3B8bDls5Nt2aMroQ/rFzp7
qv76eHFbpQvZbmKH7w59UiCl7EKiHN7BQn4y8lMKDf3n93WzaYG2hTVpbkeQ4ni0YAN3+dJyGlxA
QBkgmShMB6LvOkDYiqAF8GARTAD10hxUJWwOzlvtnU2pcVso7N0XpovGDGsjhF5QcMFiDOf66EUz
6ghi4ug56cha7oWgMrz6VT5CTUwotyeamcBerk+0jHJ718TK9ROUn2QBaUNdB4HGTGklLt6iPtjV
GsqH10c4o2pbxdcnSdYDlA7m2L/y/ewGRKTWpOFafqa/Ue9KA0WbGAyKfNB5ZdsJ4US+Vln4Lms+
/AY4kUmXcAIRH6SHOCLqC7J6azeurazMVGXjCdSFGUc+YVGAxikOqjRmfauAOkLV7G16tjz2H7Ip
a7KQ87a0gV1c+Hnl4Tdn+pTTJbETYnS/Vbn/ZzhYBILQpN54YpHJxFRjT0mR7Vz5E0ZjFD9M9kHd
nddyxKixP9rJquxiH/bzWtkM8PohyGErX/uyDMOvACGzbSB+Uq/xk2TtVvyTLQexwgcsLrkWmfjT
yOq74SNnlTVckb+kPZXXwUE+IvgVbYnc/rrsn659Z0vCGeXWxuB1fPuHiZp9QblpWMuxBZF7u0GN
jWAKmB6xHOUan48Jw/pa9A1/7psN1iUfm67CxKt1ZzsOKR7FLtsatngW8rJggia4kJfIi6Xx3W1k
87drvMlZW7GBh5IfD27gkxbqLtRN/u3r7a5j+3IseOL8NZDoS7ayXxa2+P9ee3s0JtSMF0UxYSsu
moHlvyTH2czqBjcGDMiEuG2R17teS9qDrTjNIQpdtgV5vp3FN6qJYpSLe2nEzDptoSE7+FSIvYES
M2tXcpcQ2vxnAj97qVVCur74AsAD+BtAn6eqD8QEpwMSyiI/P00KkFYmmfzQvhWy6cqZVxpjL9OY
LuJoFYnV9lrIaVtWy5aAL3vN9sF01XYzGN33zCzrNf9vvhtROGJZkE1Trghx/kzSMDCdHPBWpph5
UAnM+bP5B/lbpEn+IFkEsWZv+yzd4m0fyx2BDKSOxC4hEkuj66FoCrinPgRib6GwMHDUE2ugGqfJ
shvzaRni3WWvIHYpk1hEZQ1QDFFmXkQxgSJW/dkaAKh2lcVELApZ06x+ZUK637Vi6h3FUFmrbXNZ
a8D1OjE5R2JqTwadV1ATM7ZsD2aKUwlEstlaarFDDqg6OGI7lemWySzpv7T9PIAuEpvFWUw315pq
BYdQWQwZIZB1LH6nS8D4IGsVP2wTz905Bnarr8nrINZZ+cNlYXdht0KpqluUYlOR5Sq/G0AO4DjO
8uqyChHidQEKr+KGYxxRj02IB3A7p0OgroE3FfyBgvvKKsaNfHE8LYNbPYP3Bm1O1W91FmTTR5ox
mPezZWWCVo2PTVY7sVDnujptAdfukFnKD4Ogacsaz4h14WZU+1BZdTW0dAIOxeFWZMTYt3PjbG4m
S7xBbZAHy7ZBdqA0rXojUELybr3YUsjarQjEm9pqzacuC9y1vFEq1y5ZtUfE1Uh8kCyNurd2rclh
DHJk0O3ApsKwZw8ui0q+alYIszEFYJIoPGDZoRQGh4O2+uKLRyPfNtfLyLYg21ZuUg1bo+PhGl+A
oR3zLJjYDIiXTxYRPkJ1meXBXzj7wIrh5uTWOjCJvIr2EiXtkcHpoEI65LAvUNOyjWDhsEtKd+XX
yXCI43Y4AGNFHw6wLkQ2aY2iiP+clX/L8wqAqDf1h8CnkM2/2QBBKx4AALBLvZ4Xd1WfDZfOr81F
o6/Z1+Ao6qOFl0A0nLMhWra28tS7c3yIVB/Iok4Uy/WKfOvk4PXLOYNjqM7Rulbd+V7LHic1d3am
CIuU1VMJ5P0Yj8WHGfGfXRMhDNIa9mddm8LTgF5KXczqfddpxYmgROm7Z7bb8bmbVGBEWoWeqcMH
EYTrAVLPOtLMZeoa9x7e3I9uhNZE0pc5anLOYzxWwgsDxrdXncOQ4Kgc4x6ugT8/gCqNdrAY2mM5
9KceKvVuqMRuYbA2KJaOsNeUc+dw/JiauNrZThgsFXCkMDUbY2826QUusrImZJnDn+GNtiu727dd
t/MQu1oGYBkvgTOfILwouIKnT4PhSdTytMydAUqzMhYb3SKvRqsPd3i2CBkKFRFZ65LqR2NkkNKq
pgRLJje5mbFMCKIhK1NBiim1aQmDDto0YN1DHjiw73wfehHKWZc0zXB8chrfZNBrU6RUEJYtdkik
BLscUCi43zums+GD0UVI3wDeXGqOJxJ+qMM2IMZ5Bz9oCShUuEGgsVmxCmLIGTeTEXQn3c3VZV92
/QpV5ZjgIURVxXXPRl7nCKuh7hbimzHRzMFV+GCVyofUM9qt60RrrcWRmhndNysqjqRKHta4Wrdd
OsO37Sh8QkgwBOAf+P33AjZjMWlLdx5gfPnGByvPRoAUUQy0ZXoeVT1cV+ieLcYOIbcSGcJ13HWv
hTlCbcy1dFnjWZ9i9avd4MTNe0joPuHjWcXD7+3mEX0Fw+5QGTPbhWcMOlg0FU9wGj9WtgbppQrb
jd8YJc6xUX0gjQiieXm6mtVcX0EzqzYuK8UyqcZF3wZAfDyAUzjBl2OFhIqlgE5T9G7lWEEJUAjK
apIV8ymYgm5hs/UnNpgN+3LWpyU8qMU8RN/7FEAV0FC2sCcUvX6oGinWOrZ9S1XLHTCs5aJxsuJs
GGBpuop/uLQMBaK6Fl5GpYSvFDkA3hGzXCE2CHDbrX606DSDxQrbRcIBc+Gy1HbgnTiJEtwfWxW1
6THbRkbb7oJc2/oks1sZBbwoH74iAGpvBTN5WOaNe+erGcK8dnKq3HanpmW2R/Lpa0l8b1loCAfI
kNT/j95dk+9++z3p9q80jyKspQth2v9z7O5dEscfMqz4dt3P0J1t/w85Pw1UXxEw42BFEq1r5E5z
iMERsiNrDKuI7om0gz8Dd472PyjzOoZtkGpP54rmmo5QI/8yqYtIwILyFUAH3fl/idoRUvwjaCfC
iAixerZm6I7tASV/p7meEt7JtSGxflRGcbZyFfRXxevG5+tttd7Wnwez4vtCwG8re1VX0a69ep0b
1940TX72/tO18lZy8D9dq3lfoqBgGu3L6igLN02rkvDNr7Y3ThUCuBTvbAi3lr8GKs3JzttxBwu4
Pt2KtPR+b0YmnmRIYCjsGZ+CMs1OJH5kIRHNasrV9TCAx9HtyvykO+13hL6GuwCcvhaGSNLVSHzP
w/RqldUybzXvUy9IAV7cwvVSndlcSXjeBL/uKGvoYPhHcFx2DSIK4J5sJ75mHHqYmMmkBmvTAevb
1gbSHsxe2nFMNafaSAEA2Q7tDh1UX/1aJkyzEyJxp3gOWYhFEcJOWOLyMJfvOmRTFnZUF6ekTJSG
yYhqyXI4JCfZl474J4NwjNn1Tv1mNGb3EsOD3ASs8ZdQ1OYRubvaA5BeatuiMZqPODKU+zYt4IGg
iroYyx6BTlH4SkLhkAHEKvMBR+2Azh5qEyCSyipAALBtLxqqEpeghK2hFVGz1oUqWT3W1lMYlMM5
KJvnKsv8lRqqVo9SYNwgorZ0iD89dmraPvI7+l3OPupqkx3iW+F8Hgd72bRnPXj8t4vkjVKr3xlI
M+zB6xW496NuOg5u8nshbSXMpN86pI1z0fPPZw7IbYr7nakN6V1tROGT7yvWFhUMbVkjhfE0NpO2
6IdmXMX60G6rpDWOmgaTswTUv3NJSAVgJrYJks/Foz66gJqVJPxECrl8MYxefyzhgKNTMKb41Jr4
o6yR3+dnrRmU6Gq71VDD0sW+wmaPWMPFdHKLDKA+iuayTe42C6+AF3CanZAsm8OKePwQPjkjKN+5
7qtdMKruY4n4LwHpLP4ejsO6rcLsFRCftgpNJTqTbdQ/BUZirvx28iHrI0eWlT7rF0xkC9gh+5wy
1Qvw+yHaIdAnLmgWFpcKR8KCrGTlRnbU7hRqfDf0QKhDQ7jCNdiN58pPX/U4A09WepVyEM0876G3
F0Rb0NMqXvk8hUT7r2adm/UDZGrNmLPjbLVGtTATUzvGeZoAwgV1sTYGePfSeO3HR/vVLrNw52RW
tC5CxV52vQJywFK+KS27msTxjUs2QtLAezh/7NNBHNiiwCV8EyBjpFks75xmpntvtsZrkZsrroh+
twRw9YuKyI5vMnRMRyh4+rRFfTJ6KBBSXehTnX2LBrA+cTd+shoIQuRsTcRsIQtmPR9hauYR2czk
ZHJr8wDv/Jkko06txae217JzWJvgmR1rfgnIrySBioCFn9C1jD5lrjesVTC6pwJVt3OETvl1aJ+z
Mzaz4j8So2nvBM9Jo6t6uklKUPKiQcDUVbH6/AYJcbQs6kI7dH8kdpTuhf437iDhuZOH6paoAhF+
cdJ+334/9Lf236rvr22mOVkqxADXpjGrz10VPFbWNN6RQSR+Lgbo9w2BkGJCGVc8ZlnABTOZw0AI
5Gl7tWd6ARdN9pJRApi7gqibHHe77O2Kmx0ZMaAY8or//jeqvD5X+ZA/TW6Nuk5fDA+RjlyPb4fx
yrLb8kuQcE4cQfICI4vgkPvZJqjd8ktPhsog+dJkRbNBmsbd2WnSfFSUbJ/FQkmyfRoDqDWK3VqP
kKzPAYrjL5NlhbvZts215rTdS95XqKzUTXiXWQ0+4cCBLlVzYPDIp/va+w17YVUdT33uTk9ZUt07
wt64CIiq2ezvq8hCnqRTl9LeebGzmdpYR8k4CV+19g7RR+fFR6Bl13e1iego5qA394RFI1Bnbnts
ET6C6BBErwYkt982Yv+ESHKFnP4NkMTbB96JGc80SOJla7yKf759c2y4ja3a0XdSmBrkSGHpioHy
vZrqbJMZV2fPUPrGYze7LOXF9Kqmno2ya9uc5mYyHgHifpr4YFGrLghupn5ykkcSUlT9rEkbcdd7
MJZI4/9pl2PHzh5JXSquvXUjy3dfG2hX/dPtpE1FHKYMuwfHMos1EiTDSW0z64QmJancijl4ae34
jhCF/R11v/vKNtVPcqgemj+H9jOUjbehhZM63wvFuI/LTPsE/LRYayVq2nXYBrj4FRMIQ37vdoMI
9G2G2IwR4qKmpiZaj0EX/qz92ft+nDJC7E4KrvhzXOE22kGvYT66uUdofJp/L7xS28eGXe/f2W9j
4d6oJ9m0reLUjpm/Q2Zngj/8D7eTNqvI7/QB75C8VN5Y2t9flnnqo5LoA6HJBFZhOn1g8QRT7mpg
wCcAOlHrDl9x2p3nJECOKk5avONKB5pFALAsr37UIpDFipU/k/k4vtNDVX9+a82CTRFF1bPeZzHa
LbREn2zprFS3kf9X183iX3i7y+3fI2/S9V9/67v9e6Lv1nr7n1l56uwTVJNJKxCFZ7cMzOVo6dCe
HTM4S5us3YpEdgQp9FWiGNdx/zQ4HHEi/fuX7PyZq4MUtYZhmOTqMGzNhDXqvPuQEadRdPz8yvco
Vp/auXYfXCeOz2CmwA6IL5otwTekidwHtj7RuXqzoyj1rXmz9zM4NUEhl+Oh53u/jZd2I3C+pf6X
qPYePTIvAGBzM+3kv71m15qwqXNToRuDHJAXNvAH5Dsmu2Uh3zZZkwNZHVEsJCFeR1iKT+B6c/Q6
8yV5DNWVUrApBpaHc6P3UGAVm+KsMNRtqKLgJpsqCSQeWi2+tlCmtZ4MHxdCNGYo51qvc5suXR/M
dlq1zd2go+uH7lj2DZf0Mvbt8TVjm7y+jbAttMIO4EjsvWMYQCs0m03WrQ2y+d+fokCh/j4di6co
Drs6bjSUoNCf/XM6BmRRkBHecL8T3NIsZWFppHmRB8NCIwuLrnyQDVRyB+GlKsmu+0TCvx4Mvt/E
wdm2a3aFb83Sx1fNzti/9nqRUz94wbRSWW+sGflaw8Rf2YDvOFmiZgibrEnbrbcofWV7GydrQzQ8
ajkkq8FB/9kx9XHTCjh4gozUtZAdReeNHAp/2eQQfO4igRAdpUWOI8KgXKcJo7yNHC0HegkEvH//
G9t//1IcQMKmS7I30qVypv/zb4xcQaSoY2h8t5C2WwIu1U7AG34WNuLLSN2Ldtua7A7LYG20UXO4
maqcB0N2X2M9R5aJ5kpiXqDMAn4Pm7M5dSa8Hgppj9CKXnsTDt93HbJXYG/aGs0CYJVKC/Y9ctKL
ipzfKtKzlwrZo71VWM1dM3YNIiDUhJ0U8mgey7FJDAnJ7FA0N3v9edYLNCyd6FgPpfFsJJN7L/oq
1f2trxEt0yTVaZFO60JXqn0zlPFR1uJh+lkDfvizduu91YLBiY8J+njbf382mvH3D8Al0bgJhBus
tOG9T5QaOqGfxpNaf0/anHyha6f0NnU4KefUre4R2Or3snU1OcSxFnXeTauANKVksZdtMVr2x+Rs
wpleowHlKmcjCxGqmLzit9vIDjk2snVz1RZDu/BLBB7jYlY+W3r+WJQ18hA4SKYWvQiykt+Pel69
Dn4ZLNM2V5/UcB7XeaH456pUYziiebV37dCAsJsQhhji+gnxV4SDmzB4FXcMEwfluPpk+kHy6Bph
vTWJtZBnpcq+maq6rUaQn1FPTGJWnOGgpbZ/L0ektT1c0jiOF618XcXrOZqdenLkOztU5I20iGhu
uree28BCJ6mHEfT5Mh+M5sEbi0WKeu6TWXnhkz6gMBSBNt1I29uIdiRNqzaiLyHOj8jr5xvd96NV
I5rSFqWkgK889n6OPHEGb+2ck9qDHChtiheTFlOLmwfZcbtXJg+uOUnktUZpD2aFh7x1c+Q1R87D
ouYIUbASVfgjQK31O7scITvFlXLo7SJLXFmLK99uK0dIuxymR+P1ttL07vI/b9ugevLvb7v7t5cd
agH8AsuFjsCU/z5JXmtHajzB0vqWTPlKI60pulZzxQld5Zhua24GIJJmZREEsGrQYcXMQRBIP93v
BsZu6DjL63A5aBSD5MjbcHlL2ZS3dEvrLkXdbxPF7XRB06qERuen3aU8Sss8GNMlkWanjP1NILDw
BD4qMqmLK2Q/XtsOdGGabIG6T5dr98+7aHiRFnWdWeuC7LSwERBLQUn4pMVFla1kVRaNksLZDday
oQ5mffpt8G3YJHpCkqIelZRMW2g7LKTpWvW7iAXIMZC+aNLi3OT5tCnZsy8cfG9naZOFhWcBDRsx
xh2cU6lO9Z5MHmjC3cbIWkhq1usdZNMrLe8/Uqtq5p/Zzti1WZ5qcvzi/M8MBYr13VpEEh7LK1vl
a9Ik6xbfhbFQEOJYaUWH6LJYWW5ridt748V9lQayuDBUrikIIFWrZJ5/jpc2eeUMYvnSf2MmEXe9
3evP+1//0Sh2/nJ4pGjmNA9glJoHgpGhalb31z2D2DhwBL9ZUHZL7sv4ZHb6cuS5PCTktX3yFIDb
DZI/W2hjyEPPdny0K3I3yd6RnAHwEfQl8ezmegEeVy6AQp42RCXl3kbxkm7FN1PsZDNAW3mlp1qx
U4UzPfR/9UrP+61Xet5lL1l4/3atlqj5c4HYDAoJ41+oRGb3oRrm10IJ+u9zCXFYmmRn56b9Ptbr
vzKtye9TFZ2xEQ0nfkmG8MAmNoJVL3aOCGmR+lifrLtqUruj01jkvWn84LVxlGVNeuyXeUYtMUAt
zB+7cMXiEj71lRE+acm49oJWuZOmMRoh5qpluELulDUOuZm113Y5yhVRv7S0wrurTM+9c0QNaeIA
csKc7m8dY+KZZ3KDLOWwm13epGtzYILietmBrxAygqqw2YjIuXlE7x/vRsJuLi6Le1Wxv8FPHF8Q
pyY4CuNya5fl9OJ3xR069MNjQuLrf58InT/zTJoOXjEVCpYJIYqwjfE+fXM3+C5CHvP4dazx9Kvk
FIKCYpujdWaf9lBYCEwundb8y+hD7zjHav+E27bZJWSaXsqmLPryg40Y+aNs6BHvjek4BP/F+FDL
rXMQWw+y1fl5/9RH/l+oh3ZHvVfKC75V8+rnmiZljdKyghQgrq+rryp1vXCDHgepJ9/GGdKLRUas
NYTzlZIe5CYs89gpwy9RV3LfVfzZ9CYPZVCn3BD2ss5GWjxJ574syiS7D/q6vMgWElLjOiV7BCoY
IhoQ1/ZtfAHjG73U1oQgDxdG1jJ7dD+QZOyE0Oz0Ku0kSTcPXuu7H1q3fG83BpXtUBzB+SUxkf9f
O7l3KbnFM7UdstOqtueasO7eP1O30pt2amwk+YE/A+3xazSDu0s8ThBxAIONZwBI41nWiiRv9vCo
L5znGusgB4tmNvjxRKT7MQVld/YQstuVHpoGrSBNOUJ9E/DG+MTK4i1qBCS/ONl4hOiEoGqdwoLo
E/27M03oj6vWRccniIpunuPhcifiSuxIqpncowu45/m9yJDoOfO2yxCfD3s9iX7oedRClSGR/CyW
nlthh1FzckVxs/U5ev8acXEHVae1x/aufSx6e5/79TUjpBGHZHwDAbQnYZHxqbXdk6975SOpnobH
uCUvRZMnH0vnznHm5MR/JTnJmizcuZ4aITdGwmfQWdJWk2dqrZMdCzVqcWwm8PQB+Q5/eztoy7P5
rXk7d7+NlSY5wlbKtY8Iyb4pUVK+FTMCZ8csBc2ZtfrOMAJ4ZLfea9sJeUVtf95b8WDezTY65HlW
nQ3RkqaWVecIkfssW8wxP+19oUYbEA/D8maTQ4jhvGqdyOSMj7f+Ghtqvoa0Yu+N3Ob4VU7B58zI
hXpPNB2LKcs/aXV8tReIA+6nMI7XeObCz0bR4IuCkHlnZrn9oJntsy3sFg6SDVrO/hZ1epLm6FMI
/dFH63s69uNgP5HEKnpuwbwIh5XZiPxEZDsUHioTiey3RiqGQY2+DQuiTRUjD/bvs6ShEtL+wzug
ibkR8qrj6uwcSMv7525hNIa89PLZ+EqamQbdKdU9yUIB1bSpJtRObzYzbBElAZD7c0yepuqJL896
u0qOfdeU4y2VvFQwuHqgMe0TwLsJwUiUOWQxWeACSZlxuZnsqFFR/tVzoZtkXoeFhp1sbLVxl9Jm
DIm2siqv2qgeerIleXb2ModrZSvq2jZKIrpj5X1A56/eJS2aKrIZo957JG+nYEzSC2hGu+tV8yxb
gHGLD0JlT3TJIrP7HVrJzn3gRd9ish0eMxunc2eOyB+KM8skDiDvbKqwJX+Ou9kUi8j1Ndb27jrS
xUxHa9AT6A3B5y7JEnTUe2Wt6SFLyhT4Zxu5Gkj1ifpZnYO9qnX29z+HJg6rjymGWlXfr0gONmzd
OnSIvPThxRVFpeLOJScMcjZpeLGtKlMXsle2B3e8cNgz9wrJUUhsJcZ4vRVeaoUcgEY4gf29XVcp
AIxTFxxAFYbpnTG3r7PjqR9jm22ameEck826HMytk4T5WjYbPY3WBkRTsLxicOqHSz3t66NsBkr1
4lhhd2cHtfYxTNCQN6wfnRCaNy3DekJWIzqXtvYiVzFpIjZ35Hwb3TmFR/r4xHxEOYY4pzyQaWgi
LUoNX9LtpHY7lslevcJv9O68pvhqsUcAlSSls8/s03YT8l+RuSenKpkmdbIckEX2aIgiyMh0IZtz
kRTMdgiRvJlkTQ6TI2RTFmrrkIbC1xo0T5AhiYPOJRe1Y6DMFEUvdlFMC+Sh5nMyBP5Hb7oLnT56
UX3LP85+ni9lU0dNbIVEbbaXzaLNj8gk+o9xHX/2G/tLIoixJIkEMhkW2XMbpohy9NOrtEfCTr71
f7Q7TFGHiBTkCxkOHZEgW8umjInKaKjsuIVNb7aODJpAzMiroBpnROWKDYufStCb5q3w3pq+So4O
qzKjrewN8H1M19F1pcfnOdr7ZWWcY+CN62A087UBfe88cgxfBMNQfcZxMC+j0EZqA8/kM6xhPvao
+mwmirmN9bTdNLNafq508xyxsj8hOe1dLwcA97fLsw6tf2Fnq2QCBI5PUeWiqi8gEbIwCpjOceYY
B9lkJ6DdNWi0yNaUOwhWzOwS3S5I7pzuORp9MvtwKudwQLCRbC5Kve5l+ndhs2yNCIbz7HXkX/xt
WG69wCgnt0NYKt6DOT3OOPdIxuLlpKfUjWhjGV34pHqVLzorgX3we/vu31cItATerRA6R3ggUkgV
GJZtcar8c4VwMgXkbN6Xr6WPOAWQP5scmhGZ9IxIo7zWyUtvHXunVJd6CBrckl3XAbLrWtRWuY0H
wQBrQhLAZ3l6dUSXounybq7lkcsv7BKR2SZdywOZDaf92hv3WfHg8alK/ILEM8ha13TPtdNF+5v9
BoVA7PzaKcdLTMRtmKcOSA40jwXpGuY8iZ6TeFw7fTa/6Iia74ERK7i4anjTwzyyGxrDS+IN12EK
RIRzNir6Um542F2oG9+CnH+LQtx2Qu8iGrfB77ZT75q3O7NOoYYsohi3m+pjf2qNGMFJMjLJuGQW
oXSlJMMnsyZ7ihmn7clTEu+kBGRsVBQSCTRGfYkaHPyddBDnQRs8osqcLDQUCe5QuBmfBl09sGpP
L0ZjZbtmqokXiKYcpgNlOpVan5N8bhLs/zFDPp9grHy/gyl7huKhHq4vs2GX487IOOPKIbJoxWBo
GYgoFOrhZr+Nlfe8fjSKVVzvFxdTtGzmkKRjc5o84onWViOK8etSKHPJQs+i1zkzp6Ns+YPm3vvJ
i2zIa0LH1/dG60HxFNf8033GPFH/Y4tlCdTgH1ssHTChh1cGkJEh3HLv0BgJWTYynwQ8ry3CbAf8
cuEZMHJwHpspWyYcPgDZW3mzksZ/6pYdbWl9bhqzPMqDZuvddXbQP8pGUtfNSvddMMTiEKqMnXZW
/fHxeshNEvV/KTuv5bh1bV0/EauYw21ndVC3Wtk3LMuSmXMAyaffHyEvy9Nzn73q3LA4AJCSWk0Q
GOMPH5C0g2Nfu9Zu1NA284cB2XC0I4MVcqHFStSjvavi7jli64MSXwiAZ5q8s2UKDUH3yXh2czPe
yzZ7ThfEo0Itzq+2MppGs5uxdmCbRF8217HAuBk9Nc+8c8MJ9S5+qUwn86AmdriWu2WE6cM7CtlL
uwjEvRyBThgFnDwtbmRYOba7F3OiR4aakZqLKokwRjCn/Igyw6pltXQLU4isYdWSZ9RCFcZUh9Zw
6HbYT8uuRsGXuHTN3QhHAx/jINzBiMeOFpmfK8aAPUjmVLsGCeoFw3wWz22F7+onRS7bnUTzeEdG
lNLT8ALRhLLJfJAyRbKdTd9FRlOkYgUTewj/Jc5lUvpXOXU0BeoBfalk6N2J4IB8rH2D5h6Sgcj1
S8haq+fJTejVPsVKpnR5wHboLkmc5iSjrxES8iav+n0POSIKBpzSeeIXX/OinOx0rQlPrf/+V7MM
nV4PT6SqZPA1Zcr5Ufb53fvXZCnPKvPUN25tI1DrIoIWJ0cMz0OM3BvAMLElTlg5AJZx04F8Xxjx
oVrxExosPaJ2VfG9ytqLB/vkp93iizbaoCC0cl2AIHxvWmxr0c96DRIbUy8KHvtSZ0OtK4ZzGvXY
OeEO4pwitL5uci25c5PcmFbh3CY7cvfeDlkD9io4fGj2QTwLDATbr9TckCNX4/UnvgV3bhCaP36f
pEH82RL/52TuajXnrIR9gt9o6p7gO2FeL2pSiwgI1GxFaPQ0EJyrqvXLTS6c6C6KLVD46qxT37Uq
6tEmfsiKmngbuThg9pm9IM6pgnICILbj1/zn8GlsWO+hmiLXC31zbUNXWWO2E9yIKEkfGP+i+Wb3
Bsse1itu2lfInTPhtTTWVU0NyckQ95hHFJ0Wrdq6Tk64Yzq3to/6fFI5OlIFBS9dtOsOJTvXQz0f
ZPh1qCt1K4w0vPlqQrlVbA3Ep6YnrcawhYT3muRbeKtTjbwMVLIvSELbbKkmZ9s7JprXCDL2iHjb
OEbP3eY8MII4x84joJBZxaiMpd7C6A1vGyNzvodRlR/TpNU2nVbz5TFNE+1t33muHOvHMFn5R5ng
eu4B41tMwbjDDmt4SxSwFHrX+KuRpPjC7Yv6HrG7hafr9l3auNV9EXfRWu0SVFjmTiNqnbOveBvZ
KZuw0FMWLQnJGxkqaioOVmCxwRcJBtOTSPErNNLTBPNoVVrgcTdVg0FzlFEOwWghO6imTQ1FnspG
eUBzFAvX+ZCoulWgK0Dx5WuMDJlu7a1rDso+8UMdYo5ZR/swil+GYvDOfpV5Z9x+SNTqkbJUE1iR
skMkxbDz60BBQh2hPzxDmVbcYXzRdSpng/Ncouh3CIYSiQ1SPFVmxtPTlKMR2Vl6fJWHQHns/Mq/
KCSdr62FFyGivd+++o3axFYKDVvcMLhGV5vvbjHELBSQ4By26Qh1WAS481mZvfJsvThGQnVuNW0U
S74p2Y//ZUQZqNpGlOaLwfYM3ZFwY8x5EBnFVvBHNPex0qDkPI8s4Bh9RXPfCPP5IyOJe0iLLr50
YOY+n7cqJek/kAn9XK5L4HE+2x2YAPb8MrsdW015stwGXszUP/hK01/hlUBSL5QnE47LsTJSbYFi
jPIUl8LZ4l0FWX/uTeOwWYVNCboYZfeFvLVepOkFK7U/Ngc9yifb2o9//QZxYGSYISOm28C0P2IJ
du0yZ0r5z0Tpurcp9WrCba7yQL30FrsDa936zdmSGbi6oUIWRhjjefPi77MxHa1i2+uUUv0g5hVm
K+zN9CS/lEafA4VVxDkOb2TLV/PX0BAm9UV2pJk2zENVZCe3fQk3YhcVqr4mR94sQJdi9gm4TCv8
DydzIyoEbftopR6Qfa2bjkOpaYfZ1We2jNKV1SeYJ432nj31j2rg1Ps+cP9oR0olPhVT8Ya8tXHl
5bNUU+NXpqXAFtmLRHmVeZfYd14wTvc/8zI6SdBl31XFXnb2QeutKMSlWxlGht1u48jRV/Ju9liP
e0dXMBFy/WbTa0VMStOjVuzX1lE1qazUDkaXAp4V4i7KHRzj4BEdR3dX6pmxUfFdPo1zhYvd9Lap
lejdSWfvmyTt7v0pULZdOI47UEj9NZ3QQ5NDYkwqwaip31Kh8B/pQ8Bretb/lxy4+b8sJh3VcTRU
53hhYHz2z90Ypr55oHll+i2KYNv1VYegmoLeWYszWNngaw1qqb3KttJpNCb9tNvKUHZMWCv9ddWA
4OVYeK1yb2FGmE84unoZtNbu6wRsRXZnqIG+JhsFJMAxWow954OfWdWmsNTvk6I0Bwh4A7bgjt4c
1Pkgh8jQRHjyV8/XxX9cI+8zjPXrf9m9SnBHMZuS5jMdCNiTw3sI9g84aJCp//q8mlptEGAxxKve
59kGdx3MuOb1hDYf5BnqoLzWI7W91pET38i2aF5UiMqigzpAs3UUBJdlY5dE7inTDeeY9A5boCJg
M2pr57/Oej3VP9uG32f//+OEXm9aK5i2sk5pAQhehCaJNbktlmEAbxeBZKqYMsQGN/4jlL1fg7+u
bYtZ/fqfg7/CoKn5QaniL9VBw6OqKIqzOya7bEZ3yAP5elwtPcPYkoAN79PJy89oWCxNXa3e6mRU
FmCU2zt4GvquTNhEhqgfsy9Aeykeevsd1bWG//a7nXTKAu21eI9GZrO0ywZy3pDmL8E400rDQdvK
EIfXBwWl+rtcpxgHOu8WHikeeWnR7EKlg2ogQ8QDF7bwx5OI+/HJyD/ibMpfUI7ND4aJbIK8F0yD
aFW4aoMTHb2jqSzxpasBjKoD2wl+A3kzNYuCjfwNPkPTe4BcnN912H1cm966zYLQWltWHN10AOtW
9eAg3JqW/gVlMTCySRW98XC8Rm5h3BtqbNzYkRZuMNiov7nOm9I64dtfF/qd9vx/f/91+5/qkDDZ
HNvWHbAgaETqaFX+NV9MBrOm4tnZkz2wFnlCMxNv9jC2R2zlVt0sTov4vH8I++ouxMxxKyPZTmXN
qTF0plfGsGnIvAMD2wk0lLHWRL81x3o0Wzo6YmDIvGGa0lvDtapsNPixq8NwfrzKprwY+g1Si+1K
hrLD1L17u+4ADM4XOZBzjk04PcpIHgZfgyntk1VBJ92D7AxvyYEKvy06TNOkCCyLTIjSapviRpKY
z0MEKsHNxkeQdMFNFTsxWn34l8xwKESmTMddyYf485GXj3KEFrlp1oegU/WFxWtpG3tTczZnb055
KBOE683Uwqvjd0c4n8krnPkKOS4v7TfNQB2w9Er4cfDnKU55EJrb32e17JExhV7UhVzX+TGUHoDv
eaAyqLetal/+ygPI8KsNO7YJFBu2JqQQCl5Hp6+UQasHFVU231yEbh7uYYAoT0HsfzOZ+88y6toz
sp7uY6b72Z3qhGfKTsqT3oXDAXY91tZWpzxBUkIsnFRrI0CnXiHg5Ffm6viu4R8SJqp1r8QcqlAU
C6+Mq4Nsy/BkKbAA2vpx2R8UX+kOSjH2By/V3XLxFcuzrzHuPFqGbPtuQ5LMeq8Nu89NXEjyYo+i
6aOEUUjghDwzw65aDIUH0hyHUhejweaPcRZ86UWjxBPLA808o55oLe2aFRRmE+ZZHrCSs865WSKK
X1v7sbYiZ9H2iX+qsbX6a1hctePikx2n4ut7gDiMYet8yAfcfPEOkQHZQNLOZJafik6fbvJJZCZ0
Y4Y50Vx8MjXStnPo8WU6uG18YsaJr0PjLNJCpBcZYWyZUb+I5tkovspDllLimuBXsbz4T5tZhqzl
Sxej2D485fX4LgXAE7t0ZSTVwWNl+iOi5vYZNZmuPyaoW32N7CFFrUi9ZqugtKc9ZGl1L89aMUyf
Z7INHiYWm2LWc/ot4GEUmk+5zenyFDXK+Vwz4SlmMUqRDjXvG7cax5sBPQgo8z58PGX0bzuRIWpK
3fOKo060MvOwfYTC7yx8Qd1i6KOPmP3kDyvX+DoPeJbG2ByYfcSmo6mxHUzQt4Pe0R2zSnHf7LD5
6dut+5J7hbcwSy17LGCJrbASN/9LNu9fzF3XAFHF5pFJlcmU7r/gVWjPh7lAMuERFRl1IV+9ouyq
Jc5n6V6mryGhV8tSVdO9fPXK3izCAEf2qhq+I7L361rZq1vDTacX5d3/dv3XBaEOwtiqa3085BXu
Z3mLaexfjAC7A3LPZhh5xc8klht74mjq0Wx604nHEp9DxNht8Wiyae8AuyqKfjax13yeUIfZD04x
V2QJyRSqazcwRiZJQjtAvtSv2uo0tVrxbCGrW41Vuu0QzsQjK8TVzm2qrdXr9mM3WVe5ERxbWPgu
gOf7WFgWWpoq5oht7DwqvXFFQxHOvRXiZjpUe7Up8ldLAZofscw9YduoH8LZ2xuhzf4JofknmeX+
PTRr8l9DMULVPoe63vBciFJZwZh0TqYLLXmloaWlxkV3aL2QNV03Bu5JpwSLYqpw3/Rsuto8lG+q
UX044WC/GmUG9iHzp2dYa1AiEfx7HBB6Y82jd/cp7raYaJCkUJW2X7sYcJ/zHPtigMHhrV+X6nbo
zPZoC9PZ6crg7T3XyfZYlAw3jhDqwa0Qch1tyIBeVOD0N5TObRlbytp2x+miAwuezVm6ax4X6SqO
3PahqRHfzPVcPDFxIWCZDdpL5GAs35RC+eZM0wt/Sf2DBcDJwYfvwxLZBieyELETs99Vgj8HI5L0
PCIbeZeX1dsQG9qrFpgozgYaej0NREh0/ZEGoR2fJGdbg23bDIGjvoaBtQvxv3oQ3Rmdg+Rm8sZ4
V0KVhimFGQ5FreSHie5wWCXdx1i5waKzu/Ix8tMAdQ/FOLRVHpxcfCvWKQI8z4mwn4Q3dR9I9266
zjI3dhHru5E9zRKbzu6aFb6xMTq1x19xTJgQg3LT1WF532Qx02VoZG9WNW20sm4PSTG7YSMDgzeK
4nweZIg7PZYDNYo1skNDDr9eyFM1m/Wu5aDPU2++3Gin/IDw8Ndt5JkbtWiLqkV6o6NzshqEWt/6
aqQjl5TrmwDU4gOAx5wXjpl/GOGrmMLpR86LeTnUuXqnV1O+U/BV2plKoF+U0OXRq5wKpcN6Ka9B
rftnp6vFY5mZyabjq3ewDJjZCnIXQHhxxSv8WuW1GGdI2A/3kVx9zAdjXqXI9rqb7oPfTV/tVCXv
ZSR8pK+hGDSf9/h/tsmbyJ8w9OlLZgATsCPXWkEzCR6wpG5u28y96GhRPcgm22r3DcXkszo3uR6m
XRYY5K3sjC0XD7SYYoAMPX0kH2dvTUdF/LUZeiSMs1sD26+z3SrtPW7HhyBNSGNpiIBUmmWs+zmr
BXU6XvS6h1u6YXT3ehf8MawbQVpm3rORoI9ZkqbLPAGKV8c17jhYYNfkQYZZMvL/s6x8RfoIVxit
CC5xtIeaS75SNinC+maoXvurbbJ50IEBVGvZyyqjPPyXBbr+F07RhTDigvKktMrDqWnqXwCcysiz
qYhz/ZH6J8WYDXNtuReTu8WrRr+rZpuPycPtzm1/RXPfVzT3yZHt/FrH1/yvvq+Rv+/ZzPf8Hf2+
LkqUeitma2G/RxRt4XeC8op3VJsezKRrj7eyRR5GwFJbJU6RIvhnR2Ojmf6ZKHbdTEUQGg3SxILJ
MJfceMDx4q79nYzkwUT4aMtEUeMYGIoEBCLS9Rh7oAybazg0Oy4cwM47O2PkIyUW30V57J1lkzxT
Iso1XYAi8FcH2a0ab41gvI29Zm1mk34J5lXrmFXlyka4CthJboHfjNUD64cENxH9rSbP+xBp7seE
B9xjrfViMyJutNf8xLo1TSMEMRw0N5iEeGuyUbC3WuvqlFl5n2BemWQ2or65wBaxIzcowwG8IrOW
hS/ykJfP46TjKqTt7aLsbpU0z1bkpHTw94XNYy6s4jao15PWABltFPx3c7Vd9xkk2O04Td8tvRCL
MenbNZlp97Er9atBsfVH1lNCGQooIUCD7B0OW7xc/z2C/GWxwoZS30Lk0TZT2VLU0LPsxB64XGel
mj3xLnuHKOJ/6Ppr13bNJYVZbO58pw7YOpUWeZ3Uuoi00PYxmZI1pAvrRS0RTRus7IempL9G8Nur
+5l0hnMy5aumNJtlmCUswWfILyl1/PBq9sp6CcgFzGmkuOLwCZHzww4P43E4DmqATHRDFaVVGvig
TWyh3CH0n4Fm3pJmTt5quL2LHijss1tWOZZlafIw4ti28vljLmnktZsc6PjJCrNxh8KPji1xHx78
wSp2hVu4J9KN6SaukQTgP4Yog0FBeQwyu9mwBp9ORjXCjdALA3ltZXxJBt4B5eCRM/fr0wD/YCHb
Tb+ZVkY4MGyeuIZq+GMYhl14mM8zmDLillC01q9hSQLFO/F+8mpPnk0+QkQU6lckp5Dst93w2MZ4
i6Za4i8DCHpvUgJMtX9EqlospxbzUjvw9H3T1hG/rF49o5x5m9mJ/SNL049cEXjFVFX535a+1l/M
AqYqTzNMXSOdplomdLd/5h5x3dIcfJbHR9A63rU2n1z0BZ8N5DL2Vu/BGEiT6jWL4nJhI3t97kVl
3A26hrQG7cmUrPtRrEJ4GEujHPClmGcsGUaN9Wcoe+2iPVRReedNbnr0ccXchPVQXtM6weGMbMer
kU13kcTleu5NaTnVz8Yuvxtj6j4rUDzRcNOyG4o/P1GvVg8KNhmrsivHb6GTXxsUg+7ruT0EjL8K
TGP81h+r2MfDTSX1Lnf0RTKpGOygZSX3+3L7T4FrOEV6ad3YqWO2W6tQMTawMEtyMFrCi9ksqFW6
ef0rme4IbQVauj86cY7kVagOAhYqMRZ+4hgMVkdVYsBo758dcohdopi5kANbrx7WmTs8tqZ9kUhC
iT2E5Z4e5yY8Dpu7sHRSJCZcsYJ8qZ5cp8WqTJ03Q6paIgESDe9tBHNVD6yfjltdY99VXhAUsJZJ
XGuXCbI6879GLu735ZEPZkxezif3ebltBebPOuqvkzEG5870xc6JhvzcQCtYFIGdv9R11G5cx862
St3kL6Fjv3a+KS5RNUX3HrRZ2Tx6ubtDPAGJn/mifGT3Z+q1fzRDtX2Oip1poNrpFaV9oEo8m14S
Dsp4D//mHM+CQHnt3zqxVT0Eok0PArXRlWxHGfEMqK56MNpxleOouUCma2O2LUtwVvJHwON/Hr7a
VKcVa7OojYUc8tUhQ5CiYg1nyVnlohlXg56ld16Ve2uWGyovyqjfRnFWHYNqLG4SloX7DOTCweAB
3Rlx16ERkmkbNeihTMRTth6zeLimKWrypZs3j0mLqdigad2LGjZ4IMcjYon+XAMui4+6bDZj4s+6
19bWtcCiLozRn32YES9WC4owvtP+6ILo3uinPP7ZA6a4kRUzDGD2pY97kzpX0wo3mhWdkzvZR0Xn
s8+YSfG/+2RN7t/XeUkdrnqR65/sAc+MbEClXogMHaBMuLHGvihxDJFUgzZwlI0p0hKoK9/I7t5T
gxuW8cFPmIo3oV9Er+RCNCaKIblNvdTYq0jbbLJYd+7dmip2hDTLR2wvefqd91qr0OrXc+XqYsS6
bVkMoAGNXFJQsd6s9HR8LargEHlpe2rUBLddMnkLEp/BTyCnGR5dP5WyfS0oLj87HVbildtNZ8Mp
x91k6HjT+525SXDWwsoRj5I0bLSDUWvRSW2rdA3oK3k2RPqEDkD3Acpl0yVm+H1M0O0o7TG8QIxg
pqnycBfUvXHnhEnItli33hzxjSUzdIM0N8QpkjQFeyjFYa5PipmvIDtABP06w3ZvQN8AK3t1tOxL
L9rXGufel94dx42Tm+QaZyBWq2EX2yneA5Ye1RFeU7RUWzN66YoYuBpfj50MvQn3hQZDw9pv2ztR
JPf6PMorjHSXtdiTy1Ek78h8KuGP3BLdLfUEPooSMtIXSGqKRodKc0Qu/zfYakT4EGMZcZZNTu5E
uxpnMmoFxiFNBggXgeNtzRI7rkZNlRU2Bt1DYg/2Qq178a0NyruYb0ewKJV1kiRFuMBq9TAaffCG
wQ3E/iAyH9Xp9nNhoCQ/mKif/NY0nstWQ2kWI461DD0Paz/M5PPDZy9/lsgD+/b/Xqfb/3r32YZB
glgHwa956r8Y3hoih/ZoV8qD8PBLyX3DWI7V1J9VkSV79Iv9DXTJ4sEvWJaYeua8l+AC8aE2vn+N
HeE13ozJLcsChkdl/lBWKEWXhWF/Dc9UFKnkrVMIrvvPsfOtrZlN0qA5u/wkaudTB6Q+TQ8tGd+P
usUbvSuSb23Tm8uojfOLmdT6rmDfsQsKLb4EsEaXtlIE3zJ42AGLcnlRL5yELCg4DbR/F/o8E5RW
Fj04OBjrc3U+RPDqIcFhTtIUZN/vaEymv/vm60C5OP9FVgbI3D9hdC7EH9NAw0AFToft1t+iRqRv
fBM4ofNgUNpdJd2YlM+p5S+AmCVbgGLNwVUF3Ex5WneUI9v58NmTm1h/y0aRNlQipxFt/8wCSWpP
J4lzkXAYefYXJuavUAgLzdGptc0dZCm0gbq+ZwHeu/eOprPodPvuoCmVc2wTu183SGs8IlUSLOZd
0EdWHhFjsN7lRZkScZETdxvVYM8vL2qSgMcydI1HJy1Z6qdnHfvC906Itas3PCVVUCztETAM7L7v
TmtPL56GWztcFuuqjgm02CSyT21sKjv4h+pNoibhyQIusDEnoey90HwKfRJqKSCbIyk6DzFLkjBK
NokHRGvhG0HT//CBN7cmXxDweOA9+vhRJAh7Rl796yIS4dHnRWxbq98X4WsOUqBGqqtO9ejzonj+
SfO26fMn+boiHlTfpkQCAGjbm162zgF2Rk+YAX7XLFc7CiOJ91MZeyx2yTLiLVOum2EIdjIHWRlq
sbCq0fvMQSIvtZiBSY9laq2ECn5TUTT7pex/NjPOve3aYVOTT9m5VuzMzZhlF5fATF4yJ/ORR4Or
2zT6MzKG/q1skgcZelm6IfEeH/9qNxtdXyJJii/9eE06Y8RnHQFEKiCQieezr4NsS4K+3OFdxgzl
9uzb1Ps8mQHHOKYftbl469jgaVGUtY94L+mPsnfsVOtYe/dBjc8tLlLGczJ5G4p09r06OFjBhOIe
PzPjuTAbb6dlmBcrk26slQ49oKKs850g/76ST63mjvnOG93uM5S9mV3e+Nq4tcr2pzVvzQaA+hvS
ODZNhEqsnSrwn1e/eDdGRzk2CMCf5AI31DaRo1anzzWv7to4UZm93q9ITrOcSVB3E2qMeloTgq5m
qcYuM1ghVxAeyzjM7q0p/rN9Ytc35FZ2P4+3usx7NfVjOoLwz1o4tkkXrk35G0VZecPS310Jo1d3
Nu6g6zwLp0XWtsgjJ2HxqGDxLfeZmOKUNxn54aVI9O4eI9xyW7pGvJGFQj/JMNlNTO+Y8JE95/Gl
VLXxCfTZwycIBqyXsZoMRd2wNnb2mY8Butu3bC/jtnqx2uQSzLnOPi73dpZbryIZ8EVnXXau/Mi/
8bDb20aBZ17TPNUXLliV91bfmEmDQ6lqvebFlWRwAYnwPyeK8nfLn1056IV48eeYvGqdVxVynywq
gH2Za0QO6db565Q3lIz0CE9M2dtDk6yK8c3F4Wpkr+7z71xCJWhvUwwjjp1VRGivNc5rl9XrJm21
H1nRofGsJdNdyiIJIKDtbtJIeI9Z2z/IESjms2GN0se2TKtt52LopKVdde3m5Jsc4SA8UVr9iHNw
AHtm1hup54NQIdOoYYZxPE7N7OuxAT8L7BKXaefEj9kQ3Rp6Wl3ky6cg4oLyIr/Gc99XhNT+H9Hv
63yfL+L//fb3VOff7/8ZbkPlR6NQ928tJIy7GwVB7PFh8va1oonuJkKweOl5mH33RWwfJDFCngWd
zwbIhOOEsLyPeH3b+xtMa/D+jAU8fHITh8ocXKrn6kPiJN7aZqrajiZOG7aPI7AEE0uQMa6Gzbkt
0CeqIKyhk94cbGbWJ8f0nnI30c8yUgP8BPP4IYnI2mh27u+Zt+tVkDvWK4zrdweg3F3pNcothqrD
IoNhdjt6SkUOYrgL276B/Ne9WyjVvtZk1sAu9ONzjCr2Mqpx/RsDcVvEsNAj1y1ua8/xd7Emmpua
3WnGHnI9dlV/P+jqdEyj7ps26f39WOX6Mm57jAI9qgol77p3z24WBp/dLtFiZVf57dtYowOXmVnJ
5xEYK6F59XeNpz3XS+fZHE1/Cx0439pV2d2FdnlKgfK+ppmxknUltUWXaBRFeHHi6k4oYXwzDJF9
8HO4KPLA6xOEYoGENWpqvELhVfU/kbhWkXiC3+O9hIWP0Kah1gfXGdszJTFepV00rg3MxzZ14pvn
mtlpKbAVRugaRMEC1jaqTTjqXl1fPRvA4L5j6FsvirLIsSYrSzY846ZQ3efQyvs3142KRSXqZo1T
Qby1axXTS9USz55tR4vaDPsfAXT4Gil7VK6Nhz43vZ9Wr9yxKUaLP3RXowNjYUz0Zdtq7UJgYr1N
zNY7FEMz7GxXwdSsyNfaCIs9bfqFCrr6GcexYdODi9sUfscOPG/Pegl+rwF0+NYl4uJSbP2g5ETO
xvGWgR+6G+SC2n0KLEay/RjwH1pgPk49tIX0OODacicPVaVqByUBwjc3JQpWu1HmWuvSKrSTcEb4
B6J8GdzyUtl5+QDw9kGrvfSMiJL6WCjaUxFozq0el81ptOoLRAAg/Vkcs4X7iNUuP6pRcPXgdd8E
ThaZELEL84inZOetp9DOXoVN1rjs1HojQ2W0zxiGKldb79Hrt9sBY6k8fzUVfDpqtQsPutedgGm6
4J9REZMMmhAnD1iLxntShsE2G8WvdtmZkMQkXTMPkTFqY98Up8hXvY/mep/m5yqNH1mdNLfjEPMk
TULbC9H0T6rLTA00PNuSJHnnvSvuMrc3TsPg7JClD6MlglpICZtA0OdO/FjFXT84Ds5zyRs1RkYI
FBJuvAhdss84QhF3McKaXPhD3q9LMstPLGO6NdB7XmtzaBu2t1Q9rbvJ0WfeRF45LkXbKMi/2EZ+
+Dx1zI5tEisudynm1iTgBeXqyjIUt6UIvX3ejJdqjK2zm7Vbdp9r0zPeC4HdgBq3b8K0+svUZuVS
L9x6U0evUw3QN2anM3Zx81OY98J1xGOThN6x8ie4w1UKrSLpIJHgSXNBws/fqQJvhpLH+YIpTXnJ
5zPH1C4Zk/7sU1NeZGdfNNlWCCNYyhBwU3araPVbQkm4aBzroU7U/kY0dr2UoRMFE5m35Hus5PYD
2sLimnXFMp2jsoCxGQV9tx7UQTlO8wE02a+zNDH6bR/a37+avoZ9jfVgFFPa4Kf/vtKxmwMo3p+V
X7r7oWriG+xEPCihQ7aLTC04iShqtmFtJLeUEseNURrVeXJrB4s1pD2ECC4eb+ZdkRXZAT3idh/y
+O+6qHCPBkqpeE6q03mo2mLtA/64dlOC9LQp1IcyvatrC9SBO2V36FrHu96s65s48NozsvoRea+0
fsXr9aRWPOlJCrZAy5tvcd0ZS5B62cWg7LoDSKXuMDFIcBbVoduRRb3RbO4mLGV+ZYhq6TqG9t1m
Y6Grtf3hltm9xhpi2ZAVvAhDWSMuUv40IZWFzIWvQc9vKMKkuFh51O3qsb11eZS2ie6K7WCBlVEd
l9yCHerPqtW86XYW/8ztEyhNBBZ4mC82tedXJzTKZdVrzRW5l25TpW1xdIf64MXUBH1M4y4wjDr0
+KkEVPiihkWdfmDCFiy8nDWJ7Zr5BnphcZgmwzrp4EhWoSe0F1OMJ3IgLoVKT2PK3jSqXX2PQmta
Y4NY7UlTOte8ER9wK5goqdqzI27sO7zb44MRBSj5Zf14m3nz9sWy3mKtDKBltONOC9tuawcskZAs
uutA6f7wgMkttDwbr2NmChDmtbqp8757Jj1BgYQR0bxwdqsiu9NFU4ADaHaqE6Q3zuTZN9oUF0f+
l8l2VFv77JmVt4rELFc1xB5eOtF4zEvg+AOGlA+WaTYXpx72CcxUYYiFUVHuDYY2PUUI8G2pILdr
Ce4K+CxXtoiqGwn96hA2BynitohaAf1qOnfRoWn6oKp9fsU7g5Rpax2suk+XhtmLGwxJgvXkavkr
RIwPqi7DpfKgdhRG+B7Nc66VeJhEKiW2iuRhR0+1b/qoH7dDn+TXQBe4cBRd88P2asQ8O+1DoWRR
qZHzWKnmtNa05NUd6xLvWsO7ZPMBgr1Y6DFfVN9WdCzWtEZbTbVTrkO/9i5yoOfZ5taNsfj4akPZ
DX6LxcQy30UOS63Bvrif9/68WWpr2wBUQy+mZ8x+wrVblPlJCUgAwg9k/dwb6dGLvW9OYninyGB/
HTb3k2FES33SEaz1YLn/D21n1ty4sUTpX4QI7MsrV4kStfWidr8g2m1f7PuOXz8fkrIg89oe35iY
FwQqM6tAUSSIysxzTu2fHM/VziUAle0MvzatJ5Die2mj3+Z9Oj2WyyG6yacMZdw2jW5Kdgo70+70
V+hOfxj1OP6H+txMpzIPKuy2ayXNNk3rFfuB3De3yzSYT0rKjdpUrOeR+8iNOinxLkWj44sdB86N
nyg5JI0531ct/UbPDBIdi9SvoZbT/ezTPZIZlnOIbWOEDygpDq46OfeIqHQ9TErdJ6twUF9bbOtB
a9w/QhoXlZJhkWzhaQRGwqZ5dZthEQU2o689pO67PrOMp8QL2aLSC0E/9zE2ZiACABLo74EIctCr
YTNH7XmoDbaAZKg+ZdSZNoCyx1uxaZlhb/q5BVSsuE+xETm/U4tCBWHb+oH7Ehg8JUe6+kNVlOlE
5+l8MhWQJhsf7uRoWlITlTLwIJh8U1B3/mVQUYXqaQdaGpddEuDhia70Hpozw94m6HrvbXrorTCi
IBlk0b1ajvltNOd8H0pV2VXOrFPa8/yXyRleAjs4g40OQsiBFBIsSXf0tbp4Jp8GJBm5MHBsLbBx
m6cmILX1F7uY4vNIXoNUSFt/ScrCffAS8zOfH/vzjA77Av3+AyHuLGwxKxSsYhe3q3oKwAKqFUdc
Nf5DW/6UgR2iLVg4A5KvTj0jzO2DpNLaEWSCMT9dbLB9HPXUpfdiCREHuwU4UhQ4YLCUA5JPqoUy
arsQqI2eU913Xfp2lhplsoc20oLma2ha6rDEXE65E/G5StX+AGU+vIgWlJOKCrQ70zz/LAc+Bt5t
B9LKgFvkbNU2PwBZ/NxWSASpBbdFnmCdZ20eIUfhnbm1ast5Flvroo6WNPNNEbs6BFMgu7rUpgo/
wgaHgBoYk+mBqpPxpE6TtTX8MHgOedVH5FHTG4WtZaUHM2i0aUkhPNLBuust1eRnms5Nr9TB4sTm
Lz2gvnPY/zYZBYXWbioPnkvitowSB+HJhmex5UxLoM+5GGUsh9Z5oMo7HfouavekTSlRlCAhByX9
xUcQ/DtiAgsjitJ+5X6vbdvYDz7RixLtzbj2H22VD0WU/GBzRQG+q2ne7yx+WpahHAZPp6vW8sgO
gGvDpY+OfcqHnTKk+pPRvERmA7BRtaFe8XmDoUSAOVn16vTWt/UB/IamRFsEdSqyDVa6i2bFeJZD
FQIJ5GmrO2iB+mar266jYKNXt2Nam5e4QdPQqSYVlRSWdyjjpU/c0cxTG5Fp8eCw/qyFdvMyNMNG
hQT3s+n0ey9RleflQd3vGu3VoGP1ngSBfxlaZZZt42mID5lexjVcuyhglND/H6FgSqnFFj9dPy5Q
DhiGE9+1iB0zwusWTBrbyUvno+X57l1SK18R3U5eBhCSZlc3nwPUpT8XdCOVRqs9lIFSf0bAyNr2
cFRzh2WICot/1HpSM37rP1gFTVVAt/yHPLZ/0+Y5fg2yuL6N1JCKkBckrzZomb05NBFa8XhBRMDd
GZol3St4kZmA5TZRPqmuqb7w+0EbC+bR6cEthghT22w07xxlpmGwt4wby2jSHSwiNoipBClpGph2
4MDtLxmpBPQrXHVHXh/vpGrHsuDnXUkcixRLCH8nbaJ7mat7fXAsNWStL3M7ms74tSfPtwTzhNcc
ipnOePEmPbk/c5qry5A2LX6wplE9SHA+pNQ3R8TLJFgNEIWvOxJjl7nj6KPTVKAmvqxs9K2+q0PX
v3hTu0HFyc6qm8vcaKDw1lMSkj8hmUMFab82OSLGc2M5Xv/YQ31/yKK5vHeTO7pPos9Ks+01dfis
oN34OavHr6CovHNh5uNN1QPeVIxxeOxaKOii3gM7pET2xdZqP6oZPrWLqYes4MGk2OyrJTy3MTtm
Gs3Dkzu4w6OskddRCudJHh3dHGVnJx94xIucHe3T6V0QAPwG9fYzJzn1A6VQ5CAKw3rMfCu+iUb3
1LZz9tRZyZdOTYJX8Mj6CV0LGK+9MXitk7Y9kGufDuKleaDZUiP0ELjGW5j1p6wp+qcAjd2v3Y+m
yoIbPSzUXTlYNYwhdr1DdLk+NjFFTjQtoEHyStRB9rHl/HGaLqemllX69kPAh1Mz08pDMpE+CKwX
HxDmV5s/75Nn0sY7esFXg0/bs5+i7rCMFGswH+NgepFRPOdQoObDTxnV/NHAt6OKcmsVfp1ruIPc
kRqdrBq3s3Hw6UzZxbZiPE6++nYwlVtHGYLH1cwDf4lOdfBFglZ7anbaPpyoFF85iiBWN5UPWmAN
lhDyEex14DEb3i/n92wYrVrTvoCHP0RDO/3izra/m1uamictV8+qTrqL3umdC9cL+Pc63EaLCooc
0FV6O0sNy+XrnfMb7qB/Il7t/SwtMm8/9gBKrhwSLN6hU4IPXsA+yK/YQ0NWgtzrZdWmcTdpM9O4
1wEqJsGyaD5CF/Z2iHlUOKXLQc5Wxxq3Oq7i/kXIuvxMQ3yykfXXeTJcY9Yr/YuQq6XWuX/7Kv/2
ausrWEOulm9EcvXKfXWldZn1xVwts4b8b+/H3y7zz1eSafIqtX6qDl0Yvax/gtjX4d9e4m9DVsfV
G/G/L7X+GVdLrW/Y/3S1q1fwP8395/flb5f651cKvUPN06FRbCEI4dEuWr6GcviH8QcXpShm5Ytq
q8y6jDtz0fxdlrqMLxM+TPvLK4hRlvo4S6x/Gb9edY1RqTvP+9XzcaX/1+uzmWHrPZgxT+frFS+r
Xq6zXvej9f/1upcrfvxL5OotGAirGvrDetX1VV3Z1uH1C/3bKeL48NLXJcSTLv/yK5s4/oXtX4T8
70vRU9/tJhR+NmY8NQ/dGDr7mo54JHsZhv1CGWDmDZ07DOnRsrZq5fo7xW0K/Zg2iPo1tccT5eKW
wHEK6ImjeeUekHp90gs0m3biDvq9aabemZ5fEHRi6mcvvas8ngJLvdSP+mQ4O5Oi0hbc35YyA62X
i1zbRcxNdN1E0g3MHpSecmqNc6JsV6E33XmbuJpWKTjfN2JYjpv0hx81yq0J5fM2z7LkSE2KfJSa
FS90Zd6YVd4+QLaUvyhkX+4tr30Sn0RVfHMPnl2PO2Dh+YuE6QlSYiHJlpOE6L7KI1LOoymrSkBa
FvRwmTHNgstFxPEvr667/ZNj6T5J1L+4sjfBvKT7vwa5QQYud4fzTCcWKqVwf5xlDIY93I6p9+Ze
HeZ7iG0qhCAEv6+L4W2azJWDxHnvq1hVEh4KE/CuVoJoMeqYKoCcyoEsISSl6/hDUOK6Z7ovp+OH
OXSe/hH+wQq5YupuR0MdoOmDwx+VN/uh1yLnQc5StCv6Pu/OV3YeiKIdz6d8hq4mjG143ycBbA1/
rCERcijZ3sICZffH1SZnYer0N8Agf7+yyyJl497V5WyfxCkmJx0OmToNtxX99vRMUidEyMniLXK2
uV17F7s4xS5n64H2OvtOhrMQ4MmpSzHFr+O3uTKtMSN/Fxl1i+ZZNh5oAei3UTwjaA2/XvO0qTSS
JIgaKXxqaaEmbWePh9gr2ieEx9unWiudk9O7n8W02qHf+mxlrcteg1A5ZLQjH2wz6LfTMlNsl2vI
SqtRruM6wXS5jjjUcv6WFXVzFJiunMED9fyG172C7kLC55Wbi+9yLphdQe9CC0u3Q7vz4OUMqeGe
1NYwUnjNq6w5KZVic+4riNJ/PG81o1a3Eu63dT/etZpub4Kmz3bNIgGtLpDoROk8l+wGp+vBKBvI
OsnmX4dcI6/FH8QucOwPoYbiDzJdgNjQF2wieP4RTiNnbRoApZvUte/CpSkChUj1e1bADrQoaawR
oa1pkAYP2Va/vWr6STKazw9idBa1UPCvFgmQXfHeGwSn0V1uB1SOlgwg35SXiCoqxJXQ4skBQvYM
Xbm2v5DmlcInvcS1VMMucbRaDHtYTxClbsrmeWEoOERtHe9CqN5DtLWTnHaQLN4Nvlc/l8NUP4tN
W2wdoG4kh8jRHmQs7qt1RjV+bDo/uO3tZrjvVau/9wYqxBsZx7DQ37n6Q9EVY767OEg+0Q8wOt2v
IeI2FO71Hv7loNytK3R5/LbWlS1c1vP1hyuzrUbKUdHH5+5dJfTD78qbiigy5ltyCNqHX5jLzw4l
wLtLjIw/zLz8yAx+pG4Dmp62IPzgx0U6epul0esALuyYL6JyckjfzyYRlVvH4u6H5DLjyi5DdtD9
kc7/b83QufOGxCeoKQ8Qc2ZGynk95H7zNjSDdtPRJnIvTrFf5vagcbbBXM/7dRpZdX/Xl5W2vbDd
IvmdA4MaIAM0jSiiCVir9orT/GJMXRacWiTX7/M4Z2MaNdVtPKfVbWKkrvoyWOQO1NHNtxJTL4GJ
IBImj87ojqobecgHMbmhXmx5GB2gB2k0Ndt6ug1f8ejMN/zMaY+AWfVHOcvQAdXnqDuvdh3ptvtM
t+AuItRTaardaGNpHR1eNhA/jOuBtB5/CV3fu0jxlsrA4o5MD6rK96uJrVkuORYKJRmutr6AsM6b
+74xL1f7YM/Tiu4YdPGGWb+d06g6kqdWP3ldBlGl4tu/6ch5hF02/Oq2+bCtAfU/+e+xkeHMV7GD
863mMmkFn3KgUQLoGsjRUq8hnZQHNwZ8TcPFXdkRGUk6Hd5sBcCqYqxQ2FlmXCbLOkO4JPWq0N00
i6eGx0zbyYr2GN5IyPWUZW2gtRGs78wQb2FVu1R3nNF+pGc937sNRMP86+zf7BCciJZUP0I7htfD
atLHqk7Q/kXM8GCBc/kssULX8udYtZ8tyjS0Pih6rWwcjZ8kwQw0qB4AhkkYLm3EqgGvmngFbSBe
x6XRQbwyt+ioQ6qeYXr11medrUmdfFMvelLk68nAV/RPrUPxVosSlXizAlWZ2qShqdFg+fW6jemn
zSNEJSB4lrPVsdrCxUsHh3a0Y9AKEieHATbmiwPsxm8zFb55GCiirhPkElcrySUm2E5ghGZhCV6v
nS4viu6r5lzR1mQ4Zrm3J9rxInuMfwEHhRyM+kvAG0CxMIJqeOi0XypLo8mqnD5NxQA+T0lSKuGB
9ouTqw7FT9U/B+msIoDIB3aZLqvmbV7fjuR7/92q/qjDjaEo6Pvw8HhrDa511PweZDb9WRv4w/r7
SI+C17Ccb4OKbH/rxvPnoiq240KMBn6ueNA7ZKOCJQrQIs/ONhoz4vUSveJPYUnxypKg8oZ78Uam
+mHJfMopFLOG2xa/UVJIqTB4BR30TveiQjh+27mhfUDsyv6qzNGD/A6vESmNn7dl5FiHsLEgXTZh
pxo29WxVR3lOnuPIuDOdfHv1rAyokifwWVWNOyt+877ZxBM19QfPNPLzs7k8qlPwuTGK5lOyyDca
aQqLjtmcWnVQhof3IUXR4CyHOXduAUeXZ1tBz46FiptGc6MXOXg0eJQJvXgygttCP1dme2f0JgIw
2ZSNx6wbem6yTJj5/r84WdpuF/2tYwEVHSIxrXoq2845S8ik+8OD7c7HdYJuz8kNd1BQ9TLBVwtr
20Kffom5XHdOHsuiCC+LGNA7PoYThU95FQ5t+Mi2+9ZGYuVA13S6o7dpOJjL8rPiltsRVYRPSrpT
Y3RRiq4ZPk1BrW+jAeFbsY103N7TFfWbt/C9iqkqTKiCMvXsLKaB7vRDUts8RS7Dkk3fi2F9E5+E
mzE4Ui8DstOqvnmaMv8XuEOGOy8IhrvJH+lCl1M5cHtXFHQt3gOuo6p3j8TI0C/aoNrIGKqzaK9b
c39Zc43Jinjyt+tsWdeqp7fXcVlCxmXmfFaHOjhehdiNyi9q4H0JrRollc4zT26vRPQOziqncljH
4pdIcTtQZb1FytheIy8uCaUgMW21AJ4RCZI15Gy9JNoEirH9y6tJJHvUENZBOhNVvRkfHQgGd/Go
JXsZ9l6IrTfGx96dnc0AB8XhyuEP6W8h9Zbba3sxnsIy0+7qvE5t5FRYZHQ/6VM5PAR60NKclDkH
j53lM6T29cav5+FWhnJIOvdFNfv4XkZVHGvPnTXucgSEHotl5JlB8Awwc51SwcJx7jrrxp+aOdp6
XQvLgJf90IB/R1s4Xma+IjpkfzJ9ufBohsOhiTL6lKp6S3vP8Fw7avgJIAB9lf4nORix3dJBZPmn
dLG5DY2q86wg7rIMqdZ3j3mgnyrTe5ug97QwWAgJigkoWrZ35h7a2CWe3tv8vi+c/6zxQANp77JR
t1sCqr6atkEfTjcynNuyoxnNjrYyVNzUeMnLr1mSvl0NVqSK9KXt3Bppm9B1UxgkbdxFtwwu0Zi/
LA52UKyjWLbYosKiiXgdm7cGQDm4+gnwlwCJkqEcjMiO6aMpgt2VYx2i3WIeQsumR/Crobno5ExG
gFSKS7FphMfeovFx1w7NfKAKD3W9G4XPauRu4qnM/ssrc00keSQ2Ndzgk8wH3H89XyJCyGkvEesV
3q8vznUNmoLh8qUJ3YPq/2CFcHglNRJ6GxvwztlV2j3IjAAiAWv4WbdxcIqXHuuNRHd25Gyn0Bif
5NDCmnou/QZa+3Z6ym1AHlnsZ0d5TVBMI8lg1feXkUsZrVGscZPI2/HulVeX/YU3JSX2YW63zB2W
ty5XE+uGWnUAwikFepOU9Yl2QbilaIB9GcNtGi0F/8VSqLF3ssf8P+K6BNV+t08rN9qvc4KhSDdT
H7ytIw7IjP8/rrNee/y/v56un9WtYcFQVqWWcV80+rGPdeu29Q2et9K+N+6nimV49EqN+9Q24tMI
BBhZSONeTIN4LzESXgHK2WutB5ZkmSKRsrYMlRH1iF0VQPjUJtW0F6O4L1eU8BEQ0h7wVb2J3Ch5
u0uXE30+m9I0phs0Mfao30XmlqSGeYqqzKJ1m3t+G/CTh8QEY0/u7+InlzO5+7Jq25u35xp/jG7J
8ikPfEGCR7dL3cNYtAZcx3/Y1MWB/h3InFq/2HOYdxBLXkKQJf/W61Z5K/PFJBM0Pj47PinQoizz
xTH0mXtv65NyiLMRPMdQ3tMrUd3PmlXe/9VQHBIywWpt1zPQ2v97rKyURsEPx4YRrbY/lYqhbOXM
pGnlcpYvtjJVEP979/5zHHqwCl3BJDPddH/FjSVDnTZeJY9omF2e48Qkhzrsgw8y3CmtBalvQNuW
BWfNCcpXsMYb08zocR5Ngwbm+JOxmP2sS04Te+mtDK0K6D0cSQoNzHPxqmsk4ckCQTi6BPNEf1lj
5pnmKXbCTwFgpVcOCV9bk+cYFC7sDL23Y1E6L41voya5Dqu6ue0DCE2OSuNdvAFkZc+xbVr3UISP
TzM0KdZkdHeQoE1PvsmhiRRYsKtI3zl9yc1rjO3kfnbfJsgsObhGepkqI5k/Wkm8d2il2ZVulZLr
7KZjoUXGcwnQat+V5MlMy0JSb7H5itluy8JuLiHimFhgAzNbfir16fcusLQTqWHjGVLTkxqH6lnr
WjfaFq8TWLHndnFNXaucNXu8aQ3HixDSzqZTouj/uUSagLXoTjeLrVxzfTFpANd3TPNKSQ/7ndjT
1mu3FRIfx8tS64sRt7zA2EkvL2RdrnjVvMS5zWM9gDCBjZ2x7CfdSOlvaPUHt6Wwpd+sRm2a6buV
/aKE0/NNJKT1l5h1idWx2tZlUPuJNzPfU7Tux6+k0F4BVCqf22KyjkVnljdtVqefYfL7Vafx8eef
A8YIwYs6IC2zEGuMkwpOxoDIS8gA1dA2dnaVfRyay1CCxSvB61C8V3MLm/b0lh7r7dBZxjlL6Aca
ffcb/a2afwo06NIB8cDyVZfKRJomNs/kdo2zRDdju0tqY7gr2v+khWWeQiie7kCS8q+qFHQqQYYW
NSRiWNExH+9ICYl3WkLkTA51A0jq4rke21FrnOz+J5JmNrjoJU6WkzFJpA4odHWKpwC69iDpM2DQ
HIxZC5WbsSJhP/M7su2tKnf/k6Zmdkc3cEnqM8qyu4aOqG3i+NpWJjVu6u2jrot4tsodxTyj1Qxq
fZhAAC4K6csQ1qjp0Qv9DhFy781rqX39PCMNcAaA98qus/jWZfG80YrIf+062pG0vphe/SqyNl7b
5K++g+xgUQQeKgqNslEsMLudAaKJsoF30lCnveC0zTj2L0NNqB5gq/kwXL2Cq/u3c9M0iLbOwJa8
XdCfRkd7jFFHGs8KnnO2F7YTymd0sU/UDO+GoNqLbaTlct5d3MuUrC+0fb2sYALo2nuaXu/dWilv
oE9x9wmw3V/0JP7aADF4VvtKfxyyKt2IPc96c5eptJF7S1Mv8GcezbRv/ly1J96ABqWSLPkFdFuz
aQLPf6AXcH4plfZZ7IGeVYfUNy0SY1wkatpDZ9JO1MKz+Rp9N8J4/G2YA+QKuK0992U736B+Ut2o
Zha8sB2kh97O7d+i73oL/4lEQm82PdsxtDBvT9bwTYJ8QtNxB4VFCgbqXX5ejEAN0v00OemZbjzn
Ma8UZasEFr9m72dBTqpUbNH72eq9nMVjce5yyLGiwH4OeXq95bNoPMgBELv5YMU+qo0oB26uHDKc
Yv+5LDP3VmLXCHjeyYRZ9Jz2afACuV/+SavTeO+rtP0XDcCxWCnLrdU76c92jLezOY3fA9TF9nOd
fIxolhLJP0YIT1QaR9ssClETDRQAHzlUm0fYbTK+RYoaPvrLhqMJPWdnqXCCXUSUQ9mcOMs2RPx+
AL5Biaw7D87QbuctDvF6qcuXJq3Pk1LWgEKWPc2Hacva1IDHu6Y+t4vUrt6T8DUqr3yZaEy8HVxF
P4xzqXwlg3WJMAD9bLIJ4iE7BhKVUx/WFr51VMB/UHrW7mDWbV/gUZwe4D6/MXJe9lYtpuJgTfqw
k1g5GGr6Awo77U5GVRfNYCr7G/jcmyc2l9t+rilL+oi5iVBu25CHKwyyI3PTTl8cPd8JBBp6VLbD
yKnsBOXs6o62cW1bPQNQ3Kah1iufIn+a9rDuFzZIGWhx5RDaqnpSrOVAr3nGXYRTemtNHUhB92vG
vZFKweKR8AXT/neneYAIZA0cFtxrNY3P0XK/huzLooaTWmzrAS7kv89+mx9WSc+ZvlvU/Sq0Aifn
RuzXqp8SksfGeJdOobmZYeHYSaA41qXkLEiaY/y+1FVY4j4qnpY10RHKFT3etZm1a1s7f7LKlI2m
mcTHWm/TXaNH7DTVFOB8p6Izata/DmXmHfRenZEiQJ9atKvF1nr9vB2VsXkWx9/a1GUuCD+gqWuM
TEnrZth206jtpPC4EkRfypYfSp0h6kUHfxi+SNXy4r5wR//3+aW8aRpI0l04p7uisw990X1xox3k
lxtLH9PzMPV9uE8UoJ5O/l/DZEEZ5wMZurRvjzJ6D2153Hysl8O7XVaUkdgl4j1e7OYikPQeL5eU
UO+7XUHAVC6s1XIoSt/eN309b1abnC38mWe98KCxlRjLhZcQvP7bvNYdAAVJ5JBUSGkNibMvquRj
zLpiC/HakWrUbygf2Keqsh4u74cMYb0CFs0bsP5FVNkuYWJyc4cqwPvUy1A8VzYyvj/8oK42mj6o
+6blzibsAmVj/EZDff8Y0FpMD6u2EQ6CJqiye9OEJ1SiZJIT9LAvLFTm/z2pbZLzW6lEizSUvs0c
uFuZTGhIIc+8SUp7PMs4QB7n0E+UEsWmLDEfA0Fd77lbOZfZ4iYnrFFZJP9G77UB8VD8u0nl7VbJ
J+NJDnPbOztnaIL9aquB11FCVINNlqsm22Kk2odFOEwOZKvhW63JeeejD4PjIhwW2omBGPV3Cfhg
7nrtAJ1tthXbugY5OfqeGse5rCEOO9e8sx7wqLlcqnu/Hl1A6WGezeHawTPHT0qv/e26eOXxNSjN
jg+fp9/AoAQlzCLaCqlh/WzoBThrx3xscgRe0Zasn5cAMUmAHGLno0lCl4k0K1uXiX9ea13+z2tN
RfvNi2Lt5OrhxrGtN4nJWCtQvNf87k3Xpi0gRdJnz7zt1LR96fvMe+qzcMlRoSUzBOir+irRlzGJ
K2rxufYW7QDHeSrYylxHr9eTGeqyvtgmc/SeRtaXUVdqr1EWvo5J5DyPA497VWKEtzIU6I43O3eg
0JqzYHiy2AueY+1OBhIUwkwPltH8HC24H7ET7R+Tnq6p2gIMtu2QzttpDd8cmSExIJDfLrUutVzK
IYmL7DYvRmuL8Nmvwfkta6ggr+4HLpN5S2VL9fNDoIY0WdCn/xRm/UM9p9OdmORQwup0RBRbh8yR
MDKPcMnHxKkWzQOJ4lSnajRjByVhZLdvZCuRyE+cnMoBDkd/12qatpFtithkWyJnq22dcWWTBUyq
fhvVLbp9CACUliH4wj6QhgEWdW5rNUWJYaETA+76RhhWTPXesnQoMnvEBQ8K+MlDvRRI56TMDsAM
kkO1VFNX7xToP0eNDhpKetEWnJKzv2qTl6F4S0qOF+/aJi/t9FRpw8vcK8dlqcWbzHyS0TYkuwWK
CE2jr3MJU5evwejv9pr11e/07wgy5Y/i7Fp9A0me/rnKau9l0sOjmMMMIT5jAIc76pH9dSzU5jZX
y2QnXitolH3gxdTRlgv4aB9fLnBZcnSuLkAx8cMFIrdxD1CZ0vUKzKW9t8Jky5C0iwwzi4a+SdO3
adKfIPB07zt/inaNFUW/VgA5Zh3+U4TgzMOgFzakFkXyZVTqZwmggdKB7CIwHteZyAOGv1Yam2DP
N7+lc2YdEHfhY2XBWp+OGfwwS89KvzS7rAex5QivwHubH1e7F9XDoaJRkjwX4mBXU2WoSDPlMhec
LnpR7wtPL3HEh8nqgrrcdIs+hRzsoiNRJad1TAtWuxxWt9imOQh380AiSBzXS1zWKWsKxWShd4Ze
2/frYej65tSXtC692wO6ke6NEaK93R+nQA77ufkQU7TReExa79c+GIsHuJL1c60cZAA1NDLPNo/j
F3uVHcUuFjlrlzlD0uhnnm1Wc4CgJJx2FFn/tOiH9Vb7nxYNEMTq8yZyna0OcmrZU8gGxPJd+ziO
yffLFkUKJ8vhav8BUPgbol/00y5O+sv0QxSPZIv/HOssq1Vh9P2yAxLvZT/TV8OOhib3LjayipRO
Xn9qUgB8qjIDRskqBx7hyvk82SDTIaz5DxJ27heN+yc5PM2/n+O6vtMNGiHRLzI+8Z4Pm1Bp1d+U
9lF0vpY5VqW/zfE1xb9vgghp7qSY9towbaesYFdMRvt7y/1500Pi8lg3PXQeasDuK8zm740D9wN8
kdM2beBydIap2FFRiR9pPR5vbXdSjrrTFM+u5lXsfMBhGR50ywt52BQNT2Pf6N+uJmltrcC2ahbP
bQ3vgTvpzq05eFOG6gQPkOCDaueQWLnxNanHh3Ry05+JkYCk5OntBX7NGowpEaGiGl/roX+Q/Nlf
Rbyv8bcRgNjcbQ4KeOd2yRd4KbInaXTo9irVra/W1NQAwMLP0lBRhKp9GuHYurQ5ZKVBqydqGAdj
hL2qg2/3WBp5vy0KE7XtpRMizqPLojK/3cmiE92Ssqj0UADsdC6LdtrU7WNES2gt5jFFdYanQK3y
e7QN2IEgTnYZiki98MZqmMidwLCyPO6IfTHVsZrfyxLv64gJQc+tEysabzP0/TZNjwCvIPkI7mdb
Tx6bRUivC8P8ZxfSMdV63vdpVv1dykbrEmG1ar8JadLx6LQ72E0MgOo9nwodQPNYlKmGAxm5SfKn
q9GCBxuZS4Wti8ymaFNtdDgflh/kwN4V40x6bcqyx6yES1R0zbsqHmmo+m9HbSvsJRZHQEbtMiPp
PT7FiyOIS/NeN+AhPo+kqrKiUZtPb/mdwXCyw0iBWvTudn4/qT/a5BWl0OwnmT51G3nT/KDR33QP
gB2KsLeAvI/2darQz6fE7nFqu4Olts6dPfmWsyNdkhxyiBTpMkJjXtyRojt3EX8P9EPoVaZA725T
HRC7/GW0We8Nuv9fuxGmj9UON87eTJPw9S/i7cWuR15BZ2MDF1kBvUea1HxLl5ykjFU3qDeUjS0E
7chdeKU2bkw7a5GMrYzXhspL3ZKEJDnwENZduRGWTXhWoLRS4DuUoWmb/zyp0kya8/LpTJKqgP52
OSjwVNJeiH5GO/9hWxwxMmUowgy0Pan2foLduNTc6j5upuk5XA75aO2bsoDdfRnJgYZ/M2p46Fws
Xtapjx21YhlB6QgfB519SCIHd6spHuvsbujVX8QkB7vziltX1dvLzCaqw9u8tn5Hoqe7g/sTGaNu
THrEQYtuCxG6RY1pKMm3L0bxSKScXcJlbAbZ73mqqvTLJOM9WyZtX839sJFeS20AfcNzOR4ZS4yc
yQGWNHgLkvvVDH0vDZxl171NqBsktqtZfUx0BykjpfUc7smKzjvX1f5+qgJ3FyfG9LnpQ/Kolves
q/RyhWMJe6itKXfinAdVBVCJ0Lp4XeifbhCt9rfidfmpOduT8wNk8fTZggv6E3IARV3X3baolcdq
gFtMIgsLdHY15eqtrKPXfHUaa5j24tWbbjhp4F1hw+QV0ccRP8V6eZJlJYJOSAj7lOpFRlEOESVb
zupeViNn1UFiX03QaNnojZro4VlazzZsDvUvPmBWCh4RNFEokd4MfJBvDWh0z6CyuTXXQfm5ghxj
ow4osxW8aT4JnwC5oGanBvF40wU5DRdLTpXttLaNorCCFY9hphehsaGbITnzowRfS2kCtlFMZxe3
sbZN/exPgaGDCIBfZQc1r1ABXkpwylKC85fSXEoOyOvH9kFM4rQbCGxUzxwOEiEOu4PISeaLbV1E
szp6dLPuQexqowxI0qCZBV5fu6+7Kr8pQ//ZnxUT6i+htAoyHSIrDY7U2Y9/ZvyWQ66yeMLG4xQt
mORgox28ESNqWITL6SUU6sp833WUpZCn3nnea1i00+OaApgUE1iAHyk3kjgQR9SYI0LYTb3jBms8
iSPVG2rehfYKQUZ6cooi58bn6Ucz67yHskXXILMiBBX8ed6qtRO/toNbbJw5839UbvUwDCTkN+P8
vWTDx7tatCBI+ur3xMy+WkOSf+8U/rXgl6cv7AeyXZinzXPXFyQETEs7u+E430yB050q1RtQ5dX/
68rFaH68srVcWQnLh3IqyLMU6XeK9h+v3HfJ17jM1G2cm/3jHOUHSMxg455N5fh/WLuyJTl1ZftF
RIDE+Fpj19hD9eR+IWxvGzEPAgR8/V1K2l1tb5974kbcFwKlUqLcrkJS5sq17HI0vnKF73nQpewC
OhB/DYr/4Iia/36PPLq15Sox71IQmi09WVevjuxeNGgb43+C2giZzin9aliG+RL1Xrpi+NHfRVlo
bFG/nezjNJGnoU2mtRNM5aMnQhBGC9v6BiGN949h4WMYYRR96ziCgH98jHEK/vUxYtsvf/sYDTY2
J4598rIb8HuuFeQrkITIH0EFW97zFq8V3bIDExdg+QpvLM5kwm5LrgLJuy01abiYgFWiZsuHeTjq
uj251ENRGIAac5Aie5Mdr3ounEtYWvk9jloAJrTOBXoCzqWPdBAGIkgHsjVRpFG/musKJMcXIIzy
ezd8Hw5JMOQTYwfRBLszj11rv1+kvksBf3eNHuhS3XLjfkJsJeMInOoekPNAtccydyZYKlek62Bb
iC4gBTIdwQYLTT3zO5mhLgqpGO1FOjXkVUzjeKxq8x77lnAZVxX4MEdlN8deM6jQhbV9j/0xyKBj
0D/urh2QRoC3+eE9Ds26bMMbyHV2S4742Y6Sd1kK7qveQQqI6JqpF5zXwY4SfzmbIMfrg17WDcP1
DByYlBCLMFT+toythq9I793SRmgq+FsSdiexeLqjXgYWt0Wre+sW2JlOtVBdB0nY7ST4IyOWWt0a
XfORKGypT7eufdrT/PD8fRwEhmfPijcchWSAhYXKGddpCw4l2gLOu0EyDnEFnRC9WaRUOV1mb7vl
qPJFav56CUZjXI8Vdr9KuDeJbXCAFOLxDcCuVZUF6csYNxVK/WAnbto0DsBkUWez3R81w5gfjm/a
fvW3mP0D2zeFdxhiL4NmbKdLmzJUi6guRrgNtmtvpP1yr50AdqDTYpHl4hxZWLjaVqHSYvSG1yAI
o9XAc7an7I5X3k3TKF/+8FJeonOL+wwn+HsD/2kdd5G48GPPXvmFQIJTC7MqLof7esR/KaU1eoYz
G6XXBm5495lt8gtYdtYG1htopjjd0chwXiOlGpZZ2M4xgSIirWMD2ZcC0HQhD9TbZs5+BG3FQxQJ
m+Ygcw9p0aPIMQdNyREHAx4pzRe5KFMoWHXiUo11DfodAJVqHotLCeJ+kLX4y2kA++yy5j00DcPQ
29S2+96b4lhNQ8n0t/Hagzo9FNitHWjSoHag8dpK/1PkTGDulXZ9xD9FzpzlpiOaI/VOOjNOvciO
w1mA3/zaS78magqPfR77N2f6reGtlh7VoYi9YVm4gfFoROO/7saBvdvUx90ffkYCLfdBNsNWFik/
iMEH6Y7+0gIH8TBWw3hx+pYfqm7MoGqIL2cDum+O08snO32Zw1/+KgEX6NSXyjXXleshQAQSk8Mk
BTuMrHVXkITnC7JdO/7WRCyB1Qsad+3mxeSuWgGF7D86LD1/hhV31focEl+GJW7pkpfZI+pXPSAe
f5noDrxuwRKc8tm6JL1MMlaJBG2K64MC7XfvWADsnrnfrmY+RvH1CblXvj/Bc4Dd0qxxwZJFIlvT
iKuza+SXSOU7wwDLJqqXkkWdD8mmhcontOR8tmsnsz6bOtNriDw4mB0gBjrTi5VWPkjEnCCzUEO3
VXtQRy7tnYUasnkQyou7lYS42WhN4RlypO3CyILqS1shHemwXBzysK9eoEc225sRKkUQJLLXddrU
XyrsVS2rLB94EYKtKB+BNNb2Xg9HBVR0HV5DcvUSud0zRC7KFbT30osyEW6hO7IpbRu1je7+f/yM
EuGFwgTX9DAIaxnwCXT7+o3mbKd+bF9tJsbDaAKzTNY0y63loPBGqQSHfsW6m0CCHUCExwBB3qaR
ibUloYvJ42fHKs2HNB/Su1iyf8hMXn7sm9vCtsdX7WUG3pbnwMOUhn3BXrM4WA5eAsjHOxeylUKs
BhQ53nMH+iQJhJpXHlDXW/KgAfaIcKcWgL2QTQ/oXbC3znEAn0UxQHzpGqzd4gVw6WYX9g1bCx36
8mB3WuezvcSx6E37/82upgzqs3W4EIPozmmh/E3K+nJdFiJ/Ao0hv4EuZbAUYZs/KdGgaNmLvIUR
oJlMIYISFegxydni4PPpc3WmzrRKpocUJGQRtk4KOlurPCrZI+tUfK+8Vt30qeubCMO57b7CYpkt
lBWFO5tvLUfK/h/qMErQXR1yNrT72R2yfdCbgQgV0FM1SGSmajjbcdm9tCt3sNWLacgWglNDtqBm
VHWaYdKADKzuhSppBXEFlLJQMx+gYBY56oLMdHDvd+6JzPjrgqEoAsi9ShtM6UMFLYcQzA31etb4
Ftpju0kznO+uyy2iI9m4iBEhgRbAp2WYVtvr4hsOa13U+8mB+gQpsKBzgszLvFbTQIYYdAwypKMN
dnecIS216XWWLe+G9iGewk3bieiWTJ3pQ+9YNP9QH5mug6623we1w1QfrE79Q/7/10FxB7QY2B7w
0TrpI07qDbdBEgHqUUnF629jEx2MBLvNSxG25WORhj8tveuqvSZe+NhMnkAnyOem+3uTeq/OiFjJ
07WpUlScWVlUrwJjF9q6snjg/nSHVkR1xv1fW9wrioXK3PoBkBC2dHLB7n1mjRvISjdHEMH1eyUh
lhN4vrxFfJmvDAAmnqYaQhpjWTff/FrspAW87aIEnBv8BBAKzfk3KO+IV5d5bJki3TZP2Rua9tEr
3qdUEwBLnXLep0RJ+THCdzdupXo1StaDmhF3I2rwFtA5UK+FxDPpTmnbX/1KPoEmNgBh6XJoc7Eh
bbAQYZWT64HiogZx8pqaTddAKByKnKQURpphVc6804edpMVcBDCwGKcJ9oInv4Bs8AI3doj1ZwGp
jvnmc9f/4mMC8LPvp5hvoo53KzF54S4OgvHVg5x1p8rqWVplcsrAEL0YoOvxSm5xnBo7cARDZ9P2
FhXrg5skZeFWoFhxhcJkex2rCv/XVTZ1K15m0P2g9tjaHWhFbHs9QFQIuqDutOamtwWW6Z/QGaMd
8dYDdNXe0t2H/Woi++RYsz9R3JPJ0YCRAXasqtGO7GSizv9q/2N+fMc/fZ7f56fPGRCi42NuxZxN
gKq2jWW4Nr6Qvy49iGxH1t12RQre91r5SF0UybeGe2G6BrYd8Z+mA8mIHjD78CmB0EviQRUmwVv6
31NdLR/TzcMTUPq6Qw6FcK2GYJeO/hbJahlYfrYhG2kndGA+PavMXPCegRcbSym3I2uH1Kg548aU
n9kLR/rdyQPL/FNc8/cFOKne3WYYmXYL2rI7gTXEfUp/uU3t8K/Zfnej4WUY4b/YxbefTzgYQ4Hp
tq0caNLz2ruPZWzfA+2pUD+ML3ppHrMWzBbkKW3e3rgu98GVyHAo0f7NFIPqUDTguiWf0XDcRSOB
pmPIscw++glgX3Y+PcFcze6ZCqcjaCPuyJumHQK8t/icHDLlsB88oFbs0MhvMuhgPpsVUhKhF0Yn
aoLqb9vkbXwxoEh3yUe+GnWNa5pxhqonWS6oOU0WvwEZszn3ZoMAEGYoihvqpSkFBDdO1NRTjhk4
+WjKAvQ6WRe1JycKQYtiBAhWiCWjuIm+yCYHTBxycEeKpXRRNUETL4421LRSoQ7MhGZRX4viMULe
6GJncyiFHJoalM/X4VLW5jLwurXVcqgURklwP9QoVWNaLbRSPWgnvBZA464H+8O/PZTfHpoBS/0f
HkBOISyuUx5/mcPD+X01xBz68Niz5GwNJA5CKi63cZ007X6fGBsi0p9tcz9I9UGyXzdggXUKw9o6
tY2sBAOrKfJg9dGjJlImc5MQNoSpEcqZTVdMzccgQuuQ14eJWuT6MZChHOEoIpRSJ6y87bL0APlB
7wJosHfxGHtGGVdzAkmsB8ny2l8jvj2sqbP1jOA0ImTV6k4yFUV2Lr2MgZUWo9PYSdYoqW82NNw3
pYWTaPNtHq0HQUpjC3h/fEcm0++xqQLx85Y+wdD73UFAD3hBvTQHQw6uMFl/TyZVGaggUl56Qx8B
6tr13mGuCQDIr08E0h+ofhkPZGnNHKpP07cwifsdBeAkCHK3U91VcwBPxbw9Y6G9p076kiEbC9H3
RNzTF0ykLco+fh8u86paCZeBvrlI/V2MdQDYXX/XBnX+6LCkeMyxT+JDOtxGNcd33GH20mFC3lAn
ENLTDQdRwpIGfAzH+yoHievorX23TM6cXwg0wbAIrQDpncC+A777tEZSuVFD/A00uF/dDvo+IBoJ
drmAGqOXZdYbBlI/DRwrw185CUAzxcowE7ZzNATfMurxBmlxS0Mv5D3yws4irJps44O1QEEG6bVL
Yw620wwZjEwrSWkpF20HspZ9sv/uj5zhiQWN6HYoXR4AYU2BVNCRvz9igJUXV0seI6Fx7fgULGwo
EugpsGoWMd7hfV+CS0OF91DxCu9dC1kWbI+DbQ8Z23twBCDm76L0S/nBkTxYmFh3Q/d1Gh0nWWaB
cDV9+I/QU26ydDQ7cKOnJF+ag6Z06gaaffoJdc8QvO2g3h32KHrTJzu8l1zI+EXtjpoNM1cCrLBP
MU4e2Lb8242Wit6BgnaQt391q/VsBGT+cNPnmHk2stNDjc6W14fSbF0PRuU+VQBOQJhs205peoAu
WHbILcPejkAh3ApVAsZeWv6lCxG6rplTfmGx+BILVf2oE+jdpd4gFnwABLoR5Y8uqL+Mhii+5HWR
QBon9S4jw4+5MkR2C4GK96fU1vD5Ka4dJ2vkwRrQH7/V3HxnjYHStDoAs0UcMZ/M0IacaWX+ZqNB
moLDjyxIbAT+OkPs7QKRmHLvIGUDYR7HvpAtkq+tsvsHZWE5CBzIDjcTuLCu/pC+AqRRmtilNlZz
P19e+naCaGlp3znj4O653qy6wG5srHRMkMae5C2S7QPQrr8bZ/F4MnLtmazt/SB9/58yNY8mWE6u
N55rzZbg181vPmUSjM9xW7/RHpl2y7RRHnuIzcvQ3JFdBf6t4D6wD9n0pYsgO3AN71IYWNttBrFz
2402VHkwqucqglIFpCKsVYw8IyTnkunMQ2kuycEJntO2tpeiQLF6I6NsKScz2kyxY58NIG7nixUw
cQykve7zEOEt6iAXBbmlZYEf2YZsPer/VqYTRxCm6+Rtr0AX0jrpsCkLib9fXRoIQMpxj03j+Ar2
XA8SlY6x73STsU0dDN5LBfKag+NDvU9o7Wgrn7xlJ0HhP3lGASas6kc1cuNN3/hp9X5jgR83lRAE
cSxkFwsrs55rv21XopP2rbKgLZA2cb5HwgCMDuEUrCsGVYTECotlVoF8J9LydIW+63ygvQHkQdu0
kPRLBtNa/2cfcqRLkoDtRGjv62R0J/KvRdEGOG7xIx05+1JMd8yYjiRDliZsvNN9dMKkvobh26IP
px99/9s48KGA5X6w3xrIMixAfCQugof+ZvSBsVGgMTyxJIjXXS2t59LovublADXzGDx42NV9B90z
Xwx6kMF+DQL4djihoCcBs6ZhPk/DMA+CrOo8qCkR0ALcxAj79BDXjrHMJpUsEXNKD1E4gKSdetow
Gd9vqWtKTQRQnHza8wEJtEKXVZYGCsFjC8Lr0AKLj0EIBg0jl82DYSfVsqykeBtzdes5qPVa9Opr
L/32B0qmfgrf8Z+9jIOH2R/s29QzU+g+SbHHX7Y6pSNna2n73oUl8iUOo+2k80d0UeUYAFsjUDdO
7YwjXZw6w96iDNQnn49u4YtxT63WhOJ8OwbTliBB5QCd8r5BRG9GCGn4EChZ/m6TLhgoSJSanMlv
+BhLqCOaj/z+43xOgz26n7ZH8G+gPMX0jNU1wtLb5iNY0oG50UGawgYosHRcUJVpdLS+0KAQ2k7r
q21KgrNlvNU4du9jP6hwSjaNAX/DaDU3B5W7t6PKE1TuxgHCBSBOivWFOsBkFy64U4jtJ2/sllfN
mPWnq7PjaWLvtLp8coOQe7wenLwBF/gLCGKCkywrhy9axAN2AQ9fKsbC8yhxblkBfr9xORjIZhfU
XE2LJA4NvF3GfAU8EUQNru+ngWUVyKzX9GJqyW6PnX0usjZfKe1MPWGGDNzClAAIJnJ2/uPlR7Pn
jFsgW0RZumY7dDU9YsQK1GXSrUnEh9cuMiorsYHqAzZDDyENvE9+ordKsSJHJ7ZQHsQrj++YrWbb
PAMfq5sGMm22WORVDrkJy7Lv4nSqb5y4zXYFd8bbCUKQ0IhL6i8D5B49IzJ++Kq+cUvmvbVePixp
UO4m9Y3KLDCPBN14yzHlPCg33RO9EeyivUGMyJ0HhcC13QXJuGZQ6FvkulLB1ZUKdKmGeomgVXDi
trKAq9FHe3BtCNBfofQAhIzvfjg1gblEVjXw5gj5LD4Gm2WsttBHg7wx0jm3wAwPt3mq6hNzoVAv
We5CfAcUKGbcjPsyMO+p5WoT3YG3JLvpXF2eoIfSJNRRGFG6MSvA77ywKd5nCbKsXbEOkdTY8sN4
Xdg4aA4pAyHh9VHILeHTAEFzQ7MNY3ITJok8S5AqrH1fxWv6RZX6Z2XGxQVKbuxIrSYM2lNRd+D9
Qx9dgtpUaxeIi3VSBu82VK7eh6Xhz79FVNUWp2rit+RPP0WQx8t1JFS9vk6kQnnHIVt8onkQHAb9
xuglCDKBUqXS/FdWGv+UKvHunB7i3TIEaz3Zpet4S6ux2KGJiuGJJWLbjr71JVMWlKyLZtySW4oU
embhYN9MPdv/p2knZlQLV4GGi6bNQ1XsOcECG6PjN6gaDNe5M7UbYiGjZoLY+qem0E2iLDObOlxf
e0OFoIRZ/IywLDz10BTayxT/SmraAtHy0vVRiKB7E0dzRIoKuETdNBNgD6Wm6acmUgbxKa3adG5G
ozJPUWX8mGdCxuOcRMVXakXScc59az570zQ9tYVsbw3oiFGfsLi4a7LgTH0DkIt3zcjBGYAnglGj
vscG6yYEwcpTbEwGMEXjhvrynlkPLggDaVzndM1lbOMl9VVTFD+6+c8K37ytSoB178Kiv6i8SEHL
lfUHV5M7ATbMbxJmV9DSAV/U7IJqmpo7zj21kiJjwADG1oaavQUMd5EGZ2rRoAIb9AUCBP2BmjSl
53f3Xpo8jpr2JOub9MHQUduiEvYWG4wecjei2g2o3T+TC5Iy4gwNit11QJtLc4tCACAo9CR06fJY
zpNEed3vOKDLCzBMBEhlV+4iqQOgmSvbNhbMcAREtmSwsrspvKuyMrxDtWR2E0PeaGGST81QZldU
3Zl66ULO474IIvdudkobvFwafAfmedMATEmmk0Y310HXZxX6MVYCCtsgLZwVCq6AIQkikx0c/HE+
9gK5ioHWpvan1X+Ix2zdeQiCV625Tbqsv3FRLXSJhPOPSKb8e2EGyBx45VMOurS/OaSN9xSMZTU7
YOHtb6oRhy49Q4bD0oMHHplF7ELTvrCi6uRlBn9hcjOFefxS1UN9HuIIOG1t7goltimA4xsko/jL
ddB7E7v1BJGsaSoP88o4sAC/kViUKO+DPNKnSxcC8Cb6ESq/6Gj02kp3kHn3zjjwxHwIVmQJGMM+
Jy3LbZgVUMNz7ACyrplcO5IlTzLHVjBuo/afErEqg9n2T4k0VuWNyRenRVAjAz4bJ+0Ox0Nsv/dW
1aDYTg8PIXYzD598s3lCyqNfJxl2+43GQrgaHyEbG8ul152p5ZlgU5jaVC6t0QK+Q/d2vnrvjSKU
y9dOCcSUHvoxPvCHYmMGYDCNQWGNWAAK4Xtdo5Jx0KrgB3JB3t4HVxTOAr3HzLdOPVJ/CG63FePB
dKCBmR7YUnHLNDzWWTzuPV1WUbd+cXb0HTUjN8TvNOyP1gStbbBwgJ+xLtWR3MhjMqJy23Ygi90B
fNQtfSevkfEcjbk2IMySchFbprqzer86A/tiAM2K1KmrqhLfz0qLk/4awaM0uAchIDjMM/u7J315
oMWpa+LgDBm0bSuw0i8bFvUbMOk1q+tWTw9wVdYeyKRA07cxfQ6QNMKjMnGHtzCrdiDeMX5YjnWE
cOn0RYJZYOmh3v8WvFnGjdOZ/Q3KS4Ha1IM8B3WLiVnvpkGUt1NoF4t0LMQp01WpaQx4tIIk0Nz6
sDvSKeQqV/m+4OBSvJLMABYKXR+j88CuahZ76sjw9VqXmY0cPwuh5NqZ46kGQ9pL97NSVvcSsSEC
Ry5Y0YI64C8S/F+bxFLDhpzA2vo+hrm1/WJ9t6PsRtVFfN/VXFxYzgGMz0zQVzVJfMlk2RzxxvlC
nZMQ1QkU1adicLMjH9NsBWVcCCzqZtBhBVzQLV1CI8ErTPeMQ4oeD8KdWqjHXZOxd74BEpfd26NX
nzPgRxdtH5ivohmMVVmzYkfNFBkLqGOqp9TSRzDgbBcCzDCvYVIPwFaY/s4TfnJA1am7xHZo0aVS
Pk95JE6mMQYg0AUMAEKy7coo/Whf6qZ2k9rNjGpxQrwSmmhRg2QYUFgrUNmIPTU/3Cw9G8Bi4EYj
UMHUfENlBxi2qvJr4CKmriPmidkoIK06/zwERXlERZy7+vBASgIlAIlSS1d7hC0o5ckDmkTl16h+
n4M8DCjOgYsIHMl4IZkPLZJp66lGDchQ1tYDSumth0wGmwZRylvyyOOEA3EQDAtEp8Cz6yXutMDb
ZtyRs81Rky3HBpgrDKURjZ4T4chmbZdqypeVa2yG3vnCoKm1S0HHtGg1M4wzhdWBmhCp4U9OJ9+b
0TDGmxilyquhlu5NVUAwjM7qLv7VN7JU8YoO8tRLTTqtX53tVoUHBHWSBWW1WrsFVXBS9Ju48Q2A
lPNuL23uH0ygtubsWBqCkmtAhpUGkJ1SZ804xNsRGKB5puuAP+dEpAiqhKtUYNvDMgDdRN6nd0GK
FW2YvPs6LGAChuAwMP/tauoTF5IIdq6WUZt1ydITuVwlRptu5nYVTZqzPOa7uW2FWHzrsjjTFGXu
pnfj0OF8qAcDbzfPn6HEFiR1wz6LD3mk0iN2O++XyU8A9vmzLcqqP+TNgew0og0DDhpVk6hm+NnT
YPOpDyEY7KGWkocGW5DN0R347y+XBUBR6ysNCN0hjI40KpB2Is4vkzM6j4METGaMbztpOI9k4ca0
A31Edye1qedmvUiqzjuQR4GMxKqRUEJrjMbFjgqlkrIGhxQNFZCS3aMYK1hQEyWx1vm/PMnjdXcX
A+LSIAsfdJmDSumpzg+tvsQDR7sbRQ7M0JQf6I66S7sbQE7MB/A2foyJyJ36ybOaKvD5/HlL/UbT
12tIacVbO4vSFemG73JdHVbhe7JijalOHQD4JyfL0lVmMn4Y3PKHDNPuaKnu/RIldnckm+uDX8+x
swN1TtqjA1sD4mgfLtQzoIIOlM7gVcuN+2uaauo9cTDH+ov8qCy3kWYgE6Wp6GK0oKjUXtQiVxo4
iXYeOGe0fs11nf73ucj+8cTrXOzXE2lmVhT8gFpsvD7xMqpTVN4Sgtf/aOK4w56SFq+Vay+2E5+b
1IuEuMhYc7IdQ50GJsMdlrZ9yxIgdsg23/oAqOwSy9qTjS6FW6GeWV9QZgCS0hfR4gQB3i7pjU8G
4Pd+YrxUbV1+K7j/4uOL8A1U0PMN8KTzzW9dZjh4z5DK2OvuQo/8L1P8v/tAAgxVXuDvXjud4xzr
wbUXRPSQi0xsGujUzuwQ3IOyS1WZzrnFP/mZ+Y/xxPjL3waFPmtmdoh/DxqSir9E3I6PqkDxZZcb
wx1d2tjLoJW5vFomBOLu3FhvyFOhRV9NzWZZVNbWinFGdZU1fhqadUsjrMtwnrK3wNVhDjoooZ+g
Y3p3dSisbRqCCJZsNjKUi6b1ClCDFtW6R039LvRk9jwa07aoGUCt2m7yNLjaVVS+2z0wtu1q4Oue
nRJnyA/71f93e1mjfo2yV3PiS2evQHkJTeZxTpbVoK09dkHzeM2fZT2rt73jD8tr/kwhhYkobOxv
rkmxzo6+ZJE9HMg028WyDFFRRjm3yQjTo+DV4/XRHV4427oW4/I6TRP2n6emjtHK5qlpIhNUzned
y5aThQpB6U4IDGaApJyzynWXRiNz1AEM4XnuwRtq3KGu5SnXNvJrWAgFRSBItjTDPJYm+JhFgd0H
BU160o8LtqfzTFfTdc46TrdYb7wDdQIH9pA4WXfsUca/GnIPO269kZl3Hlj4qtFGalabfPBM35TZ
CKou3aTtilNEyLWpMD2QzfVBcABQ+C11zm56Xhep8M3VVrCf12mN0f88LQ0KDASzEiVTnKOwDaJp
ezBaUydd2o9pQ4mjwlhhVzW0hrOrWuzsaD/jR8BBUJP2M9R0/V6hEAmpiWuTelHLht9LevQjnHp6
VBBvw2H6GrQ4EkWe2R9BKI49HrU9baQ7usRhAYnYtNnS0BAs61g29BBqX2cISxD88755+MM+z/zp
IWMWxAvPL9QGIY5+N3jRhdm9+eZBiDUInfh73iX9shkS/wzB3/YIGg+UE45l8NWqT+TgQJV4WXrg
lK+HqjoV0BFZUYe75dCY+gZl53rl1io+BSLKz2IC9gCprfi7yx77ypq+chSlr6BjW+htc7hFihix
BwnhTqy541tu2nIRpzy6KwrXPlMHjgCordAdBkrs5o7KAP9yyFBHMdR7zxKgVnQ0BGqQ6oFsqnWA
shv78aFGZHDDI0Pdhplgt1Zj3ku9qU2QSqKWag2xMcCYD0VgiDxGnsf2iKrsqKjlWuhCTag7O3uQ
n8+d5E92uoxILe2d2L35066nBTu0sS+t9uaTv7bTA9LJEAcU5MydfwxH9S7yx6aaP9613obcAIks
DlOVba/TMmDqT4mvlrUhh5PrIqEzAJN/24dYrlFoFj/INADst4Riw9AExdKyrerFkw3K+FSTvfk+
UABKFd+DFORJhdv97Oxilaa5B/3QBySDEpxSMrmsAh7+ROoMMO4s/TbE/6BGr36yu25cC7waj7VZ
lAcL2dXN5NvYVIJ8YBHlfvuds2hpTFn+Exzcz50z2i+BMSC4j8j72TVMc1faKN33cCa7Twq/X6rW
tN5Gu98p18p+mt6078agfgNoEwJdYD/0OrkQqp8uJiuSbWjX6b72ZHpr+yJaWUGv3oCk345Vmv0w
R/HaZcn43KthxOnTKo6B1dlH/LLLtdd75YvXIRyoXXk77WLPF4e6iZ1lFSUdKLAdeYh9a7q00rqA
p8N5g0Yz1JxCuz1CP6x6AE3bN7LjH4OoTF+rUwHauvtGCgCpY39lBCiuAwFmdDbyIj7VlsBhn/P+
W+Os3SQuvgNcA5ks7cCkO25RQynWCUuLOxS/FHdliAIvBBwqxOud/M6C9pq/qHJ84im7JRNquAxk
plXAxWIwypvIaJON0qAP/Fcb98zP4gXCxmrP9bo3d4SoFpjC8o5awg3LU87E6TooK7HqjyIGiefH
RAUSxiv8mJKNQRARbKjfJyYfT1hykfvNdyJ7mzQfZ5V246HNF4WjKd9m4rf5Sj50+dSuhmg6SGBd
O8vfQ8Jm4bhg8Sgzfp4xCxOkMRAcSDaEcYgKJk8o0HimTjK5wjox3r/7SyDckSaLnIPR+M6S6Cjs
snktY9t6YAiaHf9i7+visz1h7auTyXf/GgCgJbFX4HvzGoQJexgiVFPNkawi7OU7vyuSIEfPBTco
YRKoVC0H/0LbtOCeCO07/GHKpx6STDctSrg37cit1wkv3qjzxDcsYaBPkalxHDtnuoVKtQ+iDBQk
65HI6ZZPgx4pSwSGIreaR5KDE6IIjEZyICpuuwSi496vkfRM0wNEkUY6wjdfJcBH5ICdHmovonUe
NfYDEOLJBv8ZwVGlMfiGIV59wyWvkBcQHGrhnQk9ag56Vc7S75Au2oyVN0WoSRRrcHRZ3xMblYVA
zCbPzmSqVcAUuy1VZGz7qW/3bt2OR+TZIT7ulfVDjdc8yvP64gu2EY9hCnDvQjxMXQPGsMqrtKqI
/UUaZrH822ebOv6vzxZV5qfPFhsGRHZ17ReVbolB5kvJRbufi7N0E6j5dk9lX5IZD6gjkbtKpala
ILIKCjkK1/mNV695DMaA2egibbv2B2EskMYucGptvc0AMbOlGEL81ckoyxhrdOQcJ63iNehL0Zne
RkYQO/eqYcsHr9gbgISclNsNJ7qjS5eUYCgLXXd17ajr8FsszXCRN96w4UnEd75XiQd/1CVtI6h+
gTw5osSzeiGP0eYM+U3+hOoftYQee7Qf8Crh17T+pxj/fEtOE5woBeAlsbNRg8CxH2x0I4K7juej
BiXM1rWGFUsu24XVAhnYAxb06DqASNvp9EpuoQmaU6eqEIHrcdaI47Y9t9qtj1DLp4f/zW3AL39b
AIoIGSuve2ryfItSbuT18MvbMEdM21w3VVYtE+iGvKRFbe5T5kJ23JjML6Yz/BiTwL9Donm4BZs2
Kta1P7cCdyk7D5krPW3eFVvyHxPvfdoSceObKUdlO6i1wbC78YEZWyK7GO/oaEvNykyS3Xzw1b2o
2Ig/NRHLjHdJbSITXaO61CfgahQ7/cKyemcdFIF5dAjtikWidzcoz7h7fyLUaQ5RizhNNrH2iCIT
0EvkIKo+QqAzZJuoQlF56Q1qQ/10Mbz4a+JWbDsUrEMNCy5xEfWnUtYlSvkzBwwyvjssyBiX8t2H
u123rKRE9ld7U0fnRQP4L6G0kFZI3kJrvTt1KgSYEPpSy/Z/KPuy5bhxZdtf2bGfL+OCJACCJ+45
DzXPUqkk2fILQ7ZszuA8fv1dzFJ3yW7v7jgOB4NIDGRRHIDMXGtlkGjsYmTzI3SPXcy86hUY3+qZ
gmuyn5GxnGpoTyFTZpsVzt3NnpsWqD+utY29MHMkGvaYGQh8xvcVPWh4hIJjHXM8c7QbqEtuJxEU
zuA3pw1iVEkHl+4f5Rr8Qhq8/mT50JPKYxya0Cyf01i3PhASgit+2lipYy95n8jkBHqwesXABX7K
Tc8+subJnNK9aENm2huDzp7LaNDLEDMVB2sQTx1GP51Tk5hsg6tL6PcEfHkboQzZE1YnAWj6VKNn
BlTJdu60oT0/FrUGk4KEEes5d0nWeiw50nenVsLhUDqvhg21IRMX2R+9achbmdpQMctSwee3Gmk6
2cKUEJQsOwSMOh2+byJ4I0vg5VFOelWAcMj/frUlVEPNRelkqzY1fpAH8oOTMg5DqPwEIE+vkc1+
wNrxozfzF+cmdVbCfzJC4xlZ0PbRMsAP2NnBAKX4IToWQ6LBvdQYZ4DQrHlRBxZ8PIk/A2Okfuv9
eIkkRY3cjxDCNcILvjdR8TXzZf25HBC3N2TAHjDhUeCerBj+jlm8xUerBQtOCTS/Ey8lPq54HoTG
tYi64XDdNezG2Jkl5lQ6LoAkmmpoIztkZg2gxeuxGqxDC6A90GG8IPHyDLHO8qLG3D0ALFjOyW40
IF/MyqC4iz17vHdFj/nL1CEAVwAiRpnYc+CLH1UGOd2O6Sc/G8tZD0a+A22GzkgPbNrcbFRsuqaa
i8RaZSMSwjtdHSvpZ08usmAfKuXNmVUGyGtZlFInT6Kvsyd4XpHemDcP1NDPkhOypNQdlcqofOt1
MVwHgV4daFWTAM/hNGY2LWjxIuq2VExGMS6QC8TXVKxVjvAgHNwrKg6hV2E1VqqFPR0UXKHhFtEN
e061iMQbuyIDvQXVKtmGx7rGDJVqWW+Vd3AZnKkSU9dwlouBbVLDsEewLcclABnlrsbkAK6kNPaO
uLe8I+0ZXf4ZfNndxjIzMc6swmvhgB/ABG+mWBimUGae9mjjQxVg54XY3Iq/a3frRj2oCXW7Ff/3
Q90O+ctQv5zB7Ri/tKMKp+qabWtevAAiywZUQrIZ7d42IP4Qi8zO+xmEEpL9rcIJQUlfZOkfXah8
q1bTiLci7f16gKRGRNJ0wHL498MExZ8nRkehM7kab0cloywLns0kN89jE2LtNp3ErQsVr01ol7rk
efQJypvF1rDD7L6GNKRAKOigJ8ZO2uSDQBaI4eXzwbLfbR3tRfHKgKjRcZieAORGN9WqbGJgJf7s
Sz2yCNlyvWMdb/aRAbs9JngT0VFvFQPodTrZxSetAszMm6CVyzgP3fn1iH8ODC8VgNvg8O7o2Emj
sUouzGhxHYo6B81L4nTB3XWopDHzZRAaxbWJa7gnGyREazBMNDvZsGZ33XOS9n3vNzZq0ivuJHiw
0Y82+s+9m01Ow9xGpYqbrQBL6DzieOJB7+Y+5K0DbqoATOpU9ETsPjQWJLS72LoLphYF5NU2QS3a
OVUWXLkPGfwtadGx47VT10ApECAeeL6QIqqbSt8p2z6BJqV4y0dxMiTL33jjnAIHOxoW5UXVwQkT
cDO5zNs6Zf9ECemUhu5PuejwBFztNxO1IHtajHdAmc/YgAVBIqJ7EOjxcxRGzgkvpCWVaGOMYHNO
7PqtHfwYkb4aGXm5W1RzJT2wGDipvy8TPq3nC/lS/7kXR+a7jfbahMuXIBiSGctS5+Va66+Z6V7i
ponPQoj4DN5reajqcU8miEPE5xqJ+Hce3mVQzev9OTVr23MAMqZ7akWbuqw2sZ11Ryr1YRSfS519
yhwNJo1pZDL1FTgrpGH525utzexyriIWr6kJVSRNCtBFBhAP2WjMoICcqF/zeHE7qu809jruwUB9
G8+3E2vrmD3ytUyFE46yUe25rM/UjX4S8iIKKJXmH0Y3C9DwRtdTuP2EGCvKDuxfp5tJe+V97zrB
4XZmjeOFMxM0icCk4oJR20qW3swwpPPhVxWWhzRSC3RV1IQ27ggOkMqszOuvokGd1oXoXpo289th
Wa3VxiiQt377pW3ZGjumus+3CwcHKXj/m2R7O7teC/cu819orOvf0O3zyes63F2LY853YNjoJjBN
t3UsiCQYWdq/RlX9aCVp/BhBsnHnMIYM3ckOPTvbyOrTiHk4kj9VtapBZbRVac6fGhDdUSMmLXNe
S1YeQ1sYC0Nk6ayBAN+l7c3nrh70sZtKMnfHFXJFwJxcuOallH15r0B6VavYvJCpNUHt5ad+uCdb
3/r5Jg0zNr92EJZ/6c2V1zQmmDiRood5dRttaXBw4sY7eEXMGRWpg4ubxZBmfyZTO8KVmPRtuabB
gTZJD5Gtv1Mlna4RmnuEcP2769Fru0O2WSiXNJhy4u7EeH6i9rRxo+g1ix3zQKUe08O151gt6ETw
g0aj98/IVFlQJZkySGTOeOn1OyrGY25vnBDOOmpCp9ABGcfGCxkMBxovbjGyDZ0AaD3Yzm96LCWx
purCTyy02/PIneY+H7s3r3Pdz5B2H5ZQBBw2fo9i0BgLkG4hRzNy3UNeplDgA4L6M3gKOShx03qf
tyFS16zz1dxCga8pCvCFwEczf19xg0Jtc83Tu+Xmxwh97Fudzz4k6tlRBTFx034wcNq5732i+LXP
9NemarLHHEG2TVNB4gdeWvdxakChbcwBv/LqiwEn59dIIAEy7viP2E7u6mSwXpqoHqAHaumztMN2
rQqr33mFjOGniBlYA3n/GA9QxtUQ6Pw2dYdGKf8RoruTwhmMW9RbeXaCWyNhgCRMOPJQGWC2MGOA
z5Kgf4ZGBbicYb816yb0eeI6CCPCoXZtJoG9p2ZAR7yPNkzNbqOF0TePiA4geTyA5hvwDmOWDm+p
EyC71LU+QXa4QFKimW6qvo6fi5YfnNwMvgLPk8xzpEefGsdix8wcEFqzh/Drnz27BGIU1DOTPtK2
bZstjChCgMjXyTPtaV/G173uN7bftfOZyfDezJMPcTZD2sMezGCbD1G9a4xNDBdDjHJL4bVrrYMo
2VIYBWAmf8boqDGNkhTVhux9lMz0iMDuKW/zfC1BP/DJSvMrn5VMlLmMbVVukYUEcd4ku/JZYS4N
e1SDQNtyjeepvYKfDCg1pCmIIQOPspV31nLKnZ8H0gUPdhHE/6HczaNm5oWNt3djyI4gVSbOTuko
EHAxuwVVIE6YnUJoCNqLaOwXyKHy9rdm3iCC1eAnzrznQHN2SNTYN2nbPgadpZdgKetX1+IIIjYu
S5yS5bSPTWeOIHBNDlRJm84BYRhAXWcq0Wh9bL6Pxs3ufTTfNvxV2+gaHi9lxTPizIL80KFTZnmi
UsWSahO5aTmnIm3g5AUxp1+deOEiYXNqUYFAbM4nKRGy/WaMa4upw89j/O4odgHt17wF92Qw8Pxi
xOaeuBk8qJNuYmCtlv30UECjL5x80d1dAdHuC+/GPYP46xIvR2cfVH4wr9XID1Wc2c8MdOlX2rpG
ZzuwUOYLH1lzn6mZlxT8YDJ/raysBahefqUnpqogXFHAZ3GuGav3td+qBfPj8GuTHrPCdr+0MWhX
x3oMdyxN9GXqSPVlnEFDx0K6kB3GchsnGEdWlnzz4fAJgrr7imhpN2+5G9zHyjQh5jqCZdTORogo
x+9tBRRZGsgx6oWJ4GkLhl5wf3C26GnPxlK1042CuwB719ppzw5eRd1DxV0BJjRtQIrZ+OsKCb1r
UXMEZRu8iWpMI8Dv74xrF++Zc+EgtD7xpV3/GEE9LCoJpyv9LZOgjc5Qlps0uO6Fy8SXBFy7EFPs
vlhjz+ZNHHXQ0vO7TS1bY8MQ6bzrAAmfIy43vhR9fyAObVeDvTPMui+sSCAHCfyF0UXpowb0HtBt
7PllDtlQvJIfjah5t91qaU8zVi07XYIZiONFCYhGuqNT9mSSHGRRvl7PePopMgfZF7VIg2YDxYLo
yU3zQ5YZ7mMEwqcd3ijTU9gNXyZ7wvC1sIKA76QDqpSf7SMCGbPMrIoNXn/9ERP+/jgK2UEfmmfr
2MrDWcF6iBBQjROE46wuRLDOugG6ZgZ0EJQ7ObWm4s3mxMmwQW5beW6nTQVifUQvYKMiVdxsWeVU
q8Kz2jlluVG+G9bAZ4dLb0v5bTe74UTjmiF3eJYQTetN2cq1yzNia9VSN3h7+IZp3elYGMtw2vPl
8L5Htt/VIrEU9DnIlVxHuHt2CqGDVTU6+VNZ6jcbXsa3sKhWcMR1X8zUixfInxpOjVLw7JlZtdKJ
I+eWHo2Zp1LzoIgRgRzFVBbwyGGe4+/IRBtn8iLTHsIU0HLNRwjRInl1FTkN0MoT4I6SuMgGAgDo
39jyCEdOdnKn169urBdrrNkm4gKv5Nzo4y1nBr4SRQwN9LbyOcR0zOjNw1OhLCleczeIFqYQ6cmN
mdoHY1Yt+0Y3wHoDLw41zzdepT+GrK0fVRDWa8/L0q2fCiilTYNRi9GG4npYiVe49qOF54x64TA1
bEAhSDnqtHG1LpaeI6wlFTuA9x7kewNui7VMU6SLD/Vl1B6g/XGYbhHTAMAQCg9nKIO82wrnaHjR
Vgdy+TvNCs/Gp3aqHKdQvKMDtkDKYmdc4F3DVehCP18Q9j9G6GqDWK+FTxhUnkCkWJ4DOGOuNipS
BbLb6409NxwQILS8tZ4AA2933MonbmoF92EJaYhbUYJAEdfVPka2jwxpJd15PDGMQ6r1WValf3FE
nRzaIfbmxOgt/7A3mZ0cMnuSZ4IHfgku3wSihPkMj635FXwbDXL+reTeaeQArhf8IRIRthemShAO
Ta/aIXhv2wZgNLatJngITJBXNx4CWVgbjl84gzJP3wyfIBfzbqdEDHBkXu3UftSRt/SNERiDuo43
vAuDFYIciOupEe9FxMrBbgNQSJwkGzNO68/UIqhDvo4gzjfDZCudX6nna4P169+WiXge8TKgZIRy
N5YENVwgK6if0SVtyo9FqoXHv9vS9S/C7i+1v/S9NW6noQplNOvRH3fdgKArpNCLfQ8PwEqXpn3R
SAmDzLEe3zLvLu8777s9Fj9sodRTk5hYWfq9d0AWeHnt06S5sdQDkEr0vLGBl+vICDL4nqY5UDNN
eLppk7ijPWfs9YaZvuGqc5BJbNMC4j4cyOtOphUEiofmHYl9awdNBszN2/SJs4rhPu1KcNOk9ioR
SC4O4yI/AgSvl0h7Kp5Lx/xG0EZDfsNrK3679WHhGCwMT7w0En9MQq0hw7hY3Ypu1RcryCMHq8Tx
/YMYAL0S/SfKfs+yFtJ0gTecFFfdwWqwkAkLz3yt4msDu7+w3pwhWlAgQwSPRIYZJtzCPD+QDE06
FcVUpFq7BbaTarFWtJ6o9nd9YxkgcpFqEKga+oRpAuaVEKC1il7ti4ZhqjnZu1KCMGCoX4pGZfaP
JnbUA/RoF2C49dNz4E8AhiY8gKlb8G8aGOIFaDX4nZFD9W8wnPjJT7JyCSWp8QjIV7KTeSzXY57Z
93aUi3krZPDSWvohTTL+A8B+5De6zVtQ/NHdCRqkb7SxBSJ/fCvAj+DCFeOmB1G3HrIH+md6/Mlu
cS3XTl5e1YfcwUrvge3eaw1hpJsgUZoH9Vo0AchwRwgS3SrMnEPww7gHgw2YqHJk7cO5MitE2O2p
WA/Ze5Ggh/g6fKwdfi5SbcQAD/uPfbMROTqFThegtj2IytFbd5pgIRsRimyqSIMjlWkzNfGyUW+j
2AkPJiafxGcQNd13T2TBvex6/sDG+ERkCLbu7DXSRqMVtRrS8TtQev495rbXVmS2Bhut+gStppnr
n2OBv+LaSle5XDWqspfwUCJBuC/Zp9AGNxyea++sgwp83Hj5H4GRQQzKawM4XTr7OCJVHOKIlf1Q
Z1U9z0zdf45c+7V1nfi7VdToPsWhRFJgqcTiN+lCaLX3BYMgm49n2q/AjdINCJO0Znj0TOM1MTx+
nVC2sZkesih4pWkaLRAUUK4zZbfxjiZrLsc9CDB8viQ2L+L1anovORolPhUT8xfZ674BtGOy807N
b03JDpnOBB8Gt5iBsHdcAzSTfnIgL65NFXxNPcCgHXCxnaIk6E4KAGqkGtTB1wjSAIKBe8NyQm/9
c8/YDMd7ndqfNGY2R1Aw6SNmvfqIFUi0Eb3xrOww3NtRuPKttLgkSdTey9hBQksHZdAePpd56TG2
oVqjFfXB99WXay0b5FsF8McekyOsWiQ3IHkJDxm1pQ2I61ai08YdlcLClYt//+v//s//+9b/l/89
u0caqZ/pf+kmvc9CXVf//W/J/v2v/Grevv33v7mrbCUEB4eFcME+IqVC/bfXBwTB0dr8P0ENvjGo
EVkXXmXVpbYWECBI3yLt+cCm+QVcty7f2O7EqgAk/UMdD4DhNo3zhtA5wuf6W2ssrutYvwviPRAr
65hmWJ0Q7QapZiI5yTFI14p45SCXymfBUITrq8pgHNY/lYEjPgVIhLlNM6JYRAtEY1IIhICZiDZ+
7H20UeMiTRYM9/gO8sTInp02Qqf90Z42fVSXqwwvPTAy/VGblM1nkOmnG9EyzNhFKkvkI6n22oT6
UmMaAGoKbPb3l55bf730UnKJO0sIxKAl//nSgx4vM7rKkZe6C4cNgsA+sqbMcZlyo3gpYwRNpulE
NwIHXShe3lMLCcwToNoMaWK/b1Vqz9ilgfowTscmmg27byBWbOyEqIKXJCytRWTH3dGBJOa+yMGT
MSA29TyC9BmXV75NTcE/jRzvqSnzoDTiJ8OBHjOzHO6aILJ3nFt45wLS4PzDfenav14czuD1xdXh
SA2RQoqfL06n4kIhdV5frpN0mQvg8jP+jAhFdoaibHsGVP+JXodhpY0VvfKoOLVCupY+Dzm0iq3A
fYUPuFlKkWqwpuHFFOgKYg1C1J+tpjw60xwRH8UHHbHskzBySAblHZoOGd9Xzn1gZOU9Eu1XCNiL
Szax6RfgtgXdQeztyQbKsHhd5+B/pFrqUIb9Sky8/PCaQbW2DDlwe3Y6h3Mq2o6OBmu/pwF57D1w
ZthdXM4rDyjCoL5Au15cfmnLzftKWlsF5Y5fpvakMGc1wt1NlSQ/N7Y+0EkdnB6Y/rKDycPvZeem
j/W0gacwL0UEAjAU0lC2sxbQw13q5vrRasxyZZhjtqRa6t11ybV3BvLeu6u/kecWW1q8jj+Qy7e1
M72VzXpFFYXFgn+4I7j70x0hGFMm/gsoZjuAITv29Dh9eFPhzWINoJLxLwKfKMjHsf7UmaBXJpxh
WDybbmW90iSMG21/8IXXn4zAxRTNKCEFGcVHUpW9qsSSeOxVHpZ2SzfP81k9qb2FSAKE9k4RQVwm
LvbUiSqo+B9t18F8FnvrqlLIshlslWycbjT3jCtzT3u8j+1ipsMB2VYIFLENV9H2Vv2XNlcDL5v1
P7x7fn7tTxcTBFCSM6lcC0R0rvz5YsZBycwkZd6D01cDQrGpOzOBX7i3QsNF0ndqLtvE1S8ZE0ua
61KLsgyA0ut4B4ZbEM8ijJgrYI/bfFMhzjC9Z8vp7fphA5DRsW2g5YYGZIbGB5xOZgB3mj/qeRmb
oHe1WHo23TickbOFKlhqvFcgOhPCSwBad4M3eh7lObhsPDc5S+S5/P1VcZ2/3GI2d5hwTAuUu4zb
v1wVzKi4r+tEPjDI5R7tSTAD1CYxUtgmlVviRPVlFC36/BzKMVl8oF7OIGhAdMlkA38egLEKVPJE
rew5A/LgelkvqjIywMWdVnNKBcwE6DkghezvxZQxGPlrp8mdT7dWlUR2msMg3dhNrqHci0CKERr+
horNZOsUEErBYP/FRu3yydV0bTy1I9tQKUy1ufFSTvTeM8cf+QWvYeiKWH4Epi5ZbKkmLKCx5ZWQ
4aLaD61dXlUQyOXuIWis6RYYvuB2yleRVY0bLZCoMtlZ1ku8I+BUBGsKVvwg7FdIxhdq1lZuf7Em
AEkOIDJCt1gpTaWprhugoJTUcMtBIizwNeidO9PbQtw7PzV1CJr5sfb2KnU+J7qpH8iU4dO1SBDD
WFGRKswEECpmvv79PWKJvzw6LvQ2XBPiAq7gWIVP9R/eQ4PL8Lkb7OIhCMzJ66w/RVUZftUdkg69
XrJ7RH5CpOchARj8esHXHIwYiO97LznCSivopoIlw5Hh48893bJlWMAMBzc1QmBcwcUiu6iETwp0
tVRU4bgM8ma8tIEDVhFfr8JJES/PjOwImlikmk5FrDDqjXImlpupmJYgHy2U6DdUBNDofUgqQgp5
GSLVbKls3OWECAo9q1qGo6w/QK+BFsfMqCyvwCE4qsZtwgF1u0KvRQoiCSiBmVfoNdTmsjvPFh+g
17nfV8umS5vrIeg4A4A5yPu2YufFspzmLC3Xv4tb4F97gHhe7MaCUjhj6QEZCs6j6RdbL8jNF7CK
1Cu8U701NYsi8J/niHV1tUK+U4sVBNklr19vw9r+CA/w1J2GzZvMhys+P1QNH5E3CunGoWiDR3Cu
c+TnwFtXOtV2qBARAKzAmYP9InzD9EnP0rHwnuJ2tBae0Sd3GrmhmyZrrS2NJGpEAG8jdSz1H9y8
BzgZOlmt188tiMbBOQ1sspo2ZBdlPSwrYTdzU47vNqqgdj162YzZ1zFUuIaIVXWnfHhQNG/SLyCA
35EyZB3Ve9GP7guSGOU8coYA+AnIpzp1aW76EA5707JtnIFKv6iw2lWefgKYIb5jeB2eByyMoHkB
gWuRtY+Ic/mQs/OzxywdK8gE5O2airJImm3VInGcihBhtu+riq2ixs7O8LCbi4wlzoNVZMkdK5y1
OfTOA5n60KsXnuWNK3uyWbyooNxxbe51iT5Zud6SsxaiQWA3TOSWHEYBRcgmW907yI1uGQDhmCwp
ULe9GNo8h6WAUy+rtrZXFj9aK361o1EB81p5cyzT+X1h2tWaJ5WBfKARdA1Aca7ysMkefjdOEm/7
NC/WcFi0y6KFJJ4O84d8QqMgDRIqyRMQRRsZRBurROORgo02AsIB1FaOeEupsEBMvh8+qyxbjEM2
PEUxABqqkCZiLVixY3bLAdDI8CGdyA1Fki8ALOp3XVmXiMB1bRcfqygr5pXJ3DP4SYO1rfIQijPZ
cIgteOeRkuhcpIVAgcwC9RWYqmWS+vyH37j7tkZEhrojHcA9cz8I10hoGld//ya0f/1aYtbAmc3w
YZCmaeKd8vOLEG6oorZ6o4VgvAkXa+chvESQAdBN3btBY25AFQaPCNlaaEcFdfs41rKA4A1Y8qWT
m+eo1ZgPdEX6LcNdieQy/unWAjn8PgLVXrhxJooV4llpQLKK9U/rLolUpZkEbGkPEo4Qxp37VZVe
5xE2so/nDR/iUxPU1j1VMERA7v/+Mpi/zkunyyAY5g3TPylphf3he+D0PfK8FWtO7zntjjshSfHI
Mygfg8QLbgDbGsGXeXvoE99e8N4ufn0ZUI88QZI/Pf1BDj47RMqi+d+fMjd/mec4pjKVwl9O4eXB
/7LyBNLUhNBgGJ2uE/rRc0owofvhF/iEk8kpD7adeF24Hlv/YaZvfGkileqvZh+8jVczs5vwC6Q2
bq2rqHYWIiw0OJqW5OZMHTd8sgS4XLJkOQQViIMR8ljo2AweDL9434MQAl90DWAe2jf5Ypj2bu00
JPL+YTlO64ebJ0Tgm45lMMfCwpYuZyj/fDt3w9iH5SjizeAB6iXmNkRZ2hFS2w4mmnAgOQ/d2EFQ
dwKcdE18j6S38vnWwjP4iPiQ1c8634NqowUoQ9j3kHIKQDCd4JsDFGgWXARLi1031VKRNj4CwYPs
/UPAGbSq/uyvOxEDJ2yaX1m3//t7wJq8Cz//XDy8ygFLCLccB5isn38uoBbpgEiWv7liuOx8fvXI
wLfvHi1fI3AJDpVy2sSjX4EHHPZ20MC0gaB6FkuwOPpNC2I+5sBt7Vv2egCXc4D1AqC7H8q3esKE
qfIf7mb8kezJG/Dhxwhm4Ze4rm3Bw8OV+tWLxaDqmzlhUK2TJua7BnLhc2QKIYOtE/7nMHVBgYfE
c+WUQEryPpyRHRlAzgpcjAhAhzr47LIsgdiRkCcTMYenFHFRaqYzofd+ALcLFTMBWuoq6hhIHUPM
lvs63yFi9hXJVtGPND9h0ogvkvZtRKQ89TJRDc/hGWweuJfUq5QVxaFOWmeHIHK3rks+3gOb7S/w
Krc+TeO0tRf+GMf3cSwDTI8SwcQ8P5l+gA8IGCTbExLtj8qPs52Fp9uc3EMNGKj85jgaTyV4N07U
isxUHJpi3AD9/Ep2MlElbYa28BYmpv3z6xHIWE1DVmbfzhqt/TXZPhxMOfW6GaJq/8GWtjo91KxY
iK6A3iR1oUMJgL/WVlKmH23UxhBlNmmgtXBY/PWsIUWNNaFi7hozrWLrM7AgJkCOQcXRBD5TJXoB
tJ8lDlFuwV0fmx5o8hqj3VM5U5k/r30zxOx2WCZeJaGqNsbDHATK+KLIOr04TeAcR+7dSR6gNJma
xDNnVc0EtEJEiviNz/cGT3/cWnSC/QAJtoNXO48xX0RPBOKcbe1AZpnGcKeBQJwO0oJGHKkFT4p4
A984HNBTJdnsmC/hugrur0dK3WGVDsO4uI4RYsYbjdGdU67DKgZT3NTPqpRemq7pLK8jZF5xtqFv
eRvUMcdwAaBnvqZR+Zh7pzDxd0owkc0BB4QiRe4Nm4Rdj1P7Hj9AuuUTNadxeoT1ZzWINHdU9ALF
J9QO8jqnU6BN4YNPI5HWgXr5yjc2ZY6/CZ0V2WwLcATEuk/UPuQhyDk8M1jQtRl674udVeFBgRsO
75h2ZQWcP4DokT/YI6iwoCfhLmspAj3vjXgGxZb0TE2QY2ADwgY10tCysqUV8XrttmATrpLXpEuS
VT/ycMsNK39ORg8TECd5RQZktZB1Zu2hOto/GG371Sy8+BV5UZhK6No8Kd+N7zA7lTOq0LL/0RaO
cQ69LD6MVZ0s6ADwjO/VlM6YtcMJVH2gse/xp6CDJN5jlrs22Ff7ZJ3knbuuuJF/hvT2fGClt7KS
CtBSF2Eco953UYHYQwNn4Bxvl2hrxg4DxhqXDJ5HNsv7kBVzDy8xz/T1mWpNGbYLiZX/moqB4SKf
CcKr16FK3MMFfDQn5TbsAkGMcOVZcORRsdAluwOkcXNtW/fAZ0MqIFt5lf2NRnNyx1hDZFfMsQo3
L5bR84fU3lPd1aKBhEiR8XY9VWXUeoc1C6RWpjO3E6yvQCIC2FCFjyb8se/nPPlEIwTr1nQeTcb4
web6/Zw7qe6QTqyv5zzdDitwG2RLOmoikME+Og4i6dMBpg2dN/zN3fW8/u6cqVNfGX85Zz8uQdiP
uNtdrftVZ8Ri3ZTuNkdsDhi0Jkdih9FiakG7Q9KUSFtFTCQPHbFxqUYZGdCKOoGs27VlDVBHJJQP
1bYpL2Qao0NG9coL1afYDiAkTTYGetHgQLtXa95abIZUO08b8SII8QGw40tUFcBzlGB5wxQkuQB3
mVyKFIqUnXumBkgasJcMUKolFXMWWw/oTA2pCxTA1KILOr0iW6UQLG7CuajtYZu1yfy9G8atghp5
OU0B3m2rTS7MF/XdYMr1rUVaDA1+ZpNtaKxmrN0jrohu50We76kddS39HnJsrK+2ZNM96w4Dj17G
Ymy2yi6SBTy70ZrXvdixWKdHvy8xU+8Xns63Ks4gb8V0OkuCfPgejKtEO9WPIRm/YQVtPasMwYWo
9DRywkF8N1YcC0ur9s+9Bx4Z3VrpF8tUiBWjExJmsdKprddI2CDir8f0gY7cD5nYRVEvt6AGXOdK
gl7IGp19HQXf7c4qECY1QG4plTiG+GqseO6bQNNBMnuIC3fOPOQ8GNWy4CDmSJBl8ap8dgKF9hT+
hNdG9bjIERIFgtDK3ozG/1ZA2fWz7Fk8593gXSrwUy4gw8AA+xjfjw0Uf7775bhh46sz8BCAzQVB
94wsYQCcTWQU/HQ8SHQDz5dV+codcjCYg/18VYIDZOElkNDRrYkJ99CarwDmzbzWql7cClD7AKxx
GwZfxrPL5a5Ip1FL15yrEUJHdt+adzqMEcuhnvBFekExXDzXzHcOxKSX1CHV69GK1BdASxII5HTV
Fmn66nF05T3VjzKCT9csulOQwz0PdCP0zqcjpa4Poi/uPOKxq7c9C+JVYZXeF69cXTvaql1azZjt
TAYPF0T+Pl9PBFmzM0PjwsVYEBwtxG/m2TQgEpd2Wdjo51EFw8YCFHyV1k3zEufDjBoYNvB50O5L
9yBfKh5cBfEpOlQlAN6uMGu495EDcZBgwFxQhSGqlYu35qdG2XytQFW6DuLe+JRx/OWnY4LirliM
gUoQwkXGDzSSi+vlyiCsPkO+i/8gDSjUeJOIMPUoI2T8wJH0Uo/SX/djXm6gQjI8jxl0VqYLHafg
VQABZnqUo+EiBS+yZiM+SU8IVj0VAxQ8QuQTbDI/hmzYNfCN6LcAdwL8WRKhy4kIhipM37kYPcQ5
p69paUTiIZ82KsHcrrAj4/9Tdl7NbSNdmP5FqEIOt2CmmCRLluQb1HjGRiPn+Ov3QdMzdM1OfbV7
g0IngBIJdPc5b9jI6TPyehrcP4U9NvcJtcyieVeg+7OSg2SvHvTuxHLyLEv22Hm4bgxMw0Wh71jm
akcYVL4DKuYtNRXlOQnLJy3ow/fRKfjnQPa8xyLrWgPmpGbjRrbaWZiuFVJ3Bxl8BEn6My1d9SJL
yxV1UBRv+XJF5OkQVid+aVXc92+yeCrwm4QUcgJ76p46q2d12lejvh+c7qovDXDdIJH91qyM5Z6X
vn2YyxgPO3BZ7imw9L9PJ2HjsjOPf4Xat8EMEfvu+owgmGckK+GIduUyR+4qQzWTFXaMO713jUsD
3+RlrlVxNjL1+qtzrpDwG7tsfS/rxAthaFYtTjfLxZocH1I1fk4jL30hNU7AX3g/OjulTe/cbKO3
DT8zeaPGLP7sylbbgERXN+CdDZS47Pg9DRV7kylegbENxWpAkj0QSXmSxdHQ92DQWEUVgfUln8tN
MeXJeyhqMhmLqRcL6eQdtwR3V6vBr9Y4HZM1ik3TQbb2qvOHWYj6Kocq4WY2VBgLaVXeCL68yftk
uVkd5YfKlutDGf/vDyVbM6KP8kMpKHyyWEiqXTDN6kmiPO94z6WYkwD3A3Yyd7EA2eUuI/AbMjRU
AgLsSydHigk8LnTvJK8ZLZ2sLJvXVRtu2NKvgCXFX8CBzG8GaPekhR0sS+pQsERDjV2WXM04GLOa
3EtpOZ2MsBhusi1ovSt6Xe5VlvRQ/VIhLXkvgap870ZHu8i2PMy+a8KK7qrhKg7z5EbM4Xy/hVqn
Ps9GcJLa4Ais1n7uTQBClg8XdAWaBVrqPsnWnHne1zKTPI1sxf+dZyoFaduF6pvteOkqU8+tXScH
UmPF62w78S5RVG0ti2Gqtme3Dj4c1Y74FeNTGk6ojclGteVWhdF4x7xRitcx6YttHhOil61DYGSn
ZuKNdh/bopPipq+ya5YjVU6gnoX7clPRDf0Gx4eU7DsX8lBgOIL+T+uhuaQG1gJpkmlr8uvNxarw
+QWUw2kswFhMODZs75WV8GiqGu0WZ715IPQwYQm3XEMFCJIZ2Uc9iMM4g1FHHDH/onlDdqkicVEV
TSkAi85s2DQDO6Gl1Yqa9imYQJwFWVV8kXUYXX2zMh0g1lIVeQOm8ctGaJIXmDRYC3rR8PZl/KgB
nQoE5o6yKEfo5VYkvfoiazTBWm+y0mQr28SUDDfCIPfusscwYnjdlUSSZNEl7Ilwf/8yO+M3pHLa
k6xuFWCN/ED7oyyGTWXCNIIuIIvyMNT6q9Gm6VneyZuhV0TMXlCW+KDyoFprvDfW/FDS22CO6sZQ
u37Dm6ba5m3hrOXAvtCUl+HH/a9tKm9eT5DNgeVxlTk29GuSxjtdTPkX2d3KSczq6qz/+vhuaLIH
st69BL+pFXxR+PjhCmcnlL0dw7glzoLMVtzjo0qeJaOzBck3nmXpXoXhBmnDcdxBqP01HJ1/A+j4
1K9QOjiIcnQ2qQnPYQIFe+tjN7sfgsZdDBeCo9cVyMxkDXJ345j/6md43bDtHIz9PFFG6yEJtTP5
7PYMEjBbJ2Mq/gwOMsz8aFfN/n+2y/FMzRmbv7TYkuVy1hUpoqeuhZsv3dEfRSmi8yhCHUJ+ZukM
TZHOLL/fHq1ybAMsc1176nhwyWBdG0P7KVPCtiuQaKtreydTwqzazhNGBC8tq1DZK4idt2lArzjM
Bm9791DStbe+i9pnz/Sq59RIv0okTBmH7tYpS2/bMXWSkvUnG1olJONi99DZSpU6Owm2LUkSiRIU
0N9dpMZWMopqjRTOuJmGIpl8x8tv6B7GBwmQutdJmJQ9ts36bu6G5zcAkXJEAd1WXf5pCCmL2QSy
m0OcQffPeJOtWIxhcIyvQ5oM4XYMidOVyoCapqYX6lkk3kYjO3YzlsOE+sUtzMrvk14nR1mS9W6n
/xoq6+RBtZVxPbFpu1oGWscR4tRPk9P0r1bSNZu2Es12WIqmojkHOw6jlWwtzNi7VrV5lI2yquz7
tWeo2rMs4ZeDPO+UFU94sP9+NVXbRmFtP+OU3b4oybnT8+FZW+zPh4wUuhe0qi/bZJ0dKthYRQMB
oaW/rPOSc1t3+qmPs8tjoD2Nqi+L/xpo5BZpcQbBBxsIU8y/7iQHxFke7AvdddNLzjoB0QWNEFbo
7BUl15/yYLD/rzNW+FvNCUB/tUSPiKQRpVhYCMADhqq3TrLUjYr1hDHGH7IkD0D+p1WM0/nOyAaE
uns3fOmJpy6D5WWCqFWWpzta902C6vZyxVZY1mkYFPFiC0BSaY4H5PxVl39SjKz12hS2iwQq/z55
iOv6KTUM5SxL0wCPdhy0r7JUO0N/qgt33qVkzk5RKHCUXA7JP2dW5HW7Nqk+ZY9Uq371kMUpTVeW
WcbYEpotErSQgGYsa30PtezLUKXeVV0asqWhMAGzIggLTb8YvCtk418jYLv+nEsduo6VHvoFomBo
s/lson45681LtsAUHF7t+6YkjCI7yLphEQNSwMLeBzWFYj473jZ3zrY1ruxEjwBL5+ZFHgZvxIYN
D91tj6ESG3oahLsAnaelxYS/OBqE1GQ/2Qq48LXHlW0vlbVyz8YSxXafpLCWp6Gx78sGWV5alSD8
E8wn/HuBl1DuDfqXx1moTGJdLnVKSKuZeL+3PvqNhXXC7Oa7GIbqk+As6RC+/gt5V/2lIhsp62s8
6AmbNeVeHaPqU7BNysbS/tp3LHiQ4GTLvdQ/hue41DzVQLNvrY5izYyP0zsbCQTQl7N6qZNnsk62
yn5DX4t/t7re8GtsUQf1yhuEvlNmA5JcKxBJQon/CABlI6se9fKssNvw3Llms/OsZH410+CsYNLx
13ICZHKQJ5jC32ucGiffuxV5wDfRxZ04KrV2SwP2EJH85uRp482Y9bjTQICE79ReDrLBmHVx9P4e
4fKXXu5UIAfjFjAexrzWi7HdDW6lvfJVKrshDfO1LKYNSGOLsI0vi82YsE1jpRDWkd6tDEXfDkMc
gx1iqAfC0a948p6U1tBe5YXruCKwuhSFzYW9nFh7QIQXneDJvSEwtimFPl68hRyUjFiEqla47mE9
kcoOWtN4RzEMScMkK1eal5rvip0TrVXyCp5bZbzXZfM5WUZ6C4l/vv7HIEWb1HVe6PY5x1ZbUeKE
tdI6DEFd8sSsI3kyzGtmLHtvG7a1zRQ9301gvImPM/nKotGY7KyWyVcWW/xUV3MmqudpSs2jnnrK
Chmo6UNFNGnVd1Z2IuTSv4NJy008E2QvUZoKdDNv/PBcRHsRfMpORq/IXnLwf/UyFLgguWYLoiFJ
/24qZ3mFsu1+3VYW/3VbejXpUGwrZdDW5A+zy+MQG+jBler5UZNpzOM+mKxVXVvlSTbgLpJfIL93
JxVh348841lmnnnDJczeZ1NlbRMynx993azTBbMUO5gYhGXrnmKUYK9jj+X5HczEyKCOk7e0an+N
1ILsPlJ2SP8ZWemZcR8p0U5YTD5PRbuP8Kr4o8l3I4JVP2ucKP2q7O03C5WOTdEP0bmulOSpVkZ9
61l28YVIC7ktpzf/7ObOl6OSYvrsxBy9twTj16DKxEWYpFY1i/gdJNjkJW4CsQqztPoeDS4qD2TO
koAZVSmbjznyKjRbGnFFLrI/uHXxyaI/W1ejSSwK4yX0nib3GwtOMLVd9HMxOklgvX3mmeasgsKK
blob6HvXTex9YWgkicDfY9M7jJ+mXWBjw9yqKcFnx4TQaZZ3CSqteO2hEKxKPEL2mlcUryqpKuie
3rwqTVG+DtOgXlvcEnnuilfZwxrdfThP6U1W2bXXrGLXFQfZfw57a1dlWrqWrQTx2wvyaM/yVrLK
FeMaq53uWZZaYXjwjfAxkdeOolrZ2ngqIw3Lh7FDowAEW36Tfcciqy9ZZMH4jhQDM50oeyV0denT
vPhmRGCkTSR9jrXrgq2dIXU0WvFtCibUPDuTHwVeHh+l+l12VzSwSaPLwl4W0WVwinb4LIyu2uOs
12xlNT6m69aMM7gUmX4odFFt5EV7xToWPIyvdt5CyTPMAxiy5CUpTHx7TMDdjdPjT1X0AVNhxVxN
NPmlbEEZiamH5JUPycoO626PipdCgnQp/z8Ovl9qudt/XkALcQGN2wL1lUWxoYXZj57FW6whRtZp
peXL+lwb53UZDsa9W52Pv3Vr3fT3bjaLpYPKOvk8RdISnCTiX1HSen7jaPgltLP5ruK8m6MH/VVV
PXG17Ur48/ISZX3Q7zy4GRtZtCuLPDyBgpMsBsZbH9rtV2HU5mXMwoQ0JhfrbQsycYfEYdz7Njn/
P2Gzr1U9JzgBsOkp1jzvm2ngJod1ovqCWEu/HZNWeQq8qnuC3O1ujahUnuMJwTcBx/ub1XcXXY6f
E2Sghqj+q8yxqBiddkChFe/hMvDyi1NO3QEZ62kfB017zSYFVWGsSL6SIPqRxb34Gap7Szf4HJWm
v7mpO+JGw7OnLCSzOK60HcyA7tiKGbfWPrc2Edqfr+ryomD3Pn5X7AYta2Ji+EX2+8RQg/2k1OG6
bXTjLY9ad19WBCFkcQJStk+UJL4XMTk19rrXJPfiEPKUZlifrdUiNt9SdSRbbuQ58yvF1opHinZx
7+yQrt5XGCneW+06bPcOEaH7WFE4rPNSgdXgMra0yZ40k4b94/KpoPdk2MYp/b01syCSdq6KCuXS
6nlltA81Zbq3pl6g7MJeU++tcxoHO1LskDGWK9cOiRAswY17q6Xh9GzpCI7LS4lINXZqi46qLDK3
abu5a5AtWMbm4zDvdCvANGW5r9br4w77NqhaU3No3LLdB1P+hvfQOPqwLJuzPPD1/jqLjavTzOPp
3z1kNwHl1SeRl+5ksSkxGc6FhWnSYh+Zmbp79uYWnFEZXJl8DQdxFDvaViHip7JS9pOHsIi/OxHI
UlmSjbaC/mSXDdt4Gf/oGqfEotKYXNijTp61uvqq51iaPq7d4Mz65Arr2EQBM57sFsRwbiu0ctby
wlrGy8ePYI9nsKyfHjcLCuxHKqW4JWzIf7s/FI4GkaM83si+j5s5enKw3KY8Peq7UMmOaFd/lXd+
XDvKdXdFYEy7X8P5EjgaVNHFbkUelAinFeHhkj0trLK/q9NUWK0vyzpWGf+cWqTS0G9BcsBQsrUK
wOJ0P5Vd2zJVfNHixydb/sfl2jTa6UFIamG55bRcxw47dkWybE6Ki8SIp2+02GVthg6uN2jeoQr5
lcuibSUO+yZRnFXLC7/WeLjJem10jUNVqyxjAV99aA1UMLsB7gzK2XzLiAbI+iTzxsMsRsiB8uLY
8pAjAVdIDIQFrUYqQB7KNvZO9XKQxba1qq0aQBSXdUNVkaQmx1/6qq6aRKZi5xw7rXNO0mbdecb8
xCRsEhtbGuzA6TcEvphXkpx1tuwoW7QI28alt1jGPurlmRdov4bJ4n1sHVpHs0Bz9XuVNrtp0pUT
kIbUNbOzPExmhGDVcpBnsi4iYbQGB12v/tWA1DgExGWs7Bwr/W5Sy+L4r3rZQw4lTR5sa5bL9zv+
183kWK32vhNAXCJzhH7TIZi26mKPOC0HcF2/DqU0UEyhlRzsUN3UsvjoMxihulI9ZdjpjRP7lmZF
GErX4cEps3Q3iDD9GgXJs6SUzE0Q87Nof+/hAUb/3z0CpWrX09wiD+uhIOp1LcGrNsxPuupsTAOv
3UeVk8aIIzzKjxG1nnR7o6jO0GOyk6y/d3Ym1Vn3GY52Vte1N7TmYbaYOHaMxE480n21s8eWqvCr
yWpv98oyb3YA+hYhV+qK5dDUabRhj62u5WXuDZqDf0yCmvasLjZOi7fTqEzqKk2DbvWoi13hOPdy
Ib2bHk2ahpyqL0fKyt/aZblp0ML41+X+s+O4fALZIg/yirbm/qp7FHnqmNhlHzevcITZJhDQ1h4Z
l9Evw6k8j7gxktkpKvWpgpuiGoKibOmCRu/WYVvDreRb3spKu7YXU5DJiNdJjfapMTQvVaTyLtEj
5+B6CeGSoU6edfdDtskaEKfx3iHyuHrU2RY+HlEOm05LrPpFgBV4KV5kd3lIDY9lu+o693vIOlOo
MaIhotnrhTvstUwFA5Nl6ZlgXHpuiH3sBSoQVVBoA79dl6NskX3AcrbgsXt0nJfesgHupLYtegPJ
sCzVj4WV9M1rkGH4a1VY4Xlu+CWzovFTy8Cs11bWkoeuMKVLQwASeTMdpwpSPQvH8IaQJgaNCgzM
hK2zP2Tm9BdE+xUklCH0024Aa2R4YJZMBAXSqHtVApJ4vVEj3eEgva2mSXxQlnUX3KViY4zT+Fo2
gMkjG2V9zU0O9ythdEpwJUDwsePxS7P8EswZIqpt+WRYOnlcZ0pLskN/l+WZPDRRU+zNxkDsKQzP
9j8HQmtw30dea1nk6jvVbT5l46P+X33nsRILtu0/r/EYKhK3P+LJt5HXftTLs0fdXLrRKUI2e/kE
/7rTo05+mGRGetnFhfCfrm5uRrvKzhHaCq3mjDAsRvVOaGxHN2s2dTyD38+ePQcip1K07muZ67cS
+6WrSiL1tem02Z+dNn3qh8x7nYOuWRN3cfgf0Go2g701WP5v9KXoLV66swIER14p7msN3xjxh2y0
kAp6CXhcWHOf6sQqsWELedTxXucYLHK2ZKDAMsiyPEUmfTiCaF14H6P3lgX4fKfjcJElqJxfslwd
rveSMAlsuePtXrKdfTYX6rMseQkREhvdgNxw3sGfQxse2vkqDzpA2E0eGCoQBeryyvzVUIOoxHLF
dTetanU2DP+lBVEVP+QNtX9coUIn4BqHYpenEWb0/1wZcry3yQ3Qlx4mnNCdMnOD9ph9awHd3MzC
ifeT6cAs60ugJcvBICpyzrCe1wN2I6xKqeuMcGfU88jylJLsG0em7td2BF0de59bh2lSrIwnNZqG
dUZk6zsqPJVmf69R2lurSaafDKV0LlNPWk02VLDN8e1UP/vBgsM5tz8gZLm7qWmLY4ZZAyKAj9MY
ePaRtG4zr+JQL46tZuPdNSrBAUsHYs4QKm2rLl9FDwycGb4+ENwrXzMWOLsaK+y1bM0gF57rIftK
MDptV90w+24XNS/lklRFZWb2LQcXxz70MAWAIYWtSJerx0YL5vshyYffi9+V2c4Q+lXCJ6JC8FKW
s2AuxG9F2fCvunTpV7o5FrRyiDa3G94t1r4GDjQKQcZjysTGEWoNKzaKnzWrhglTNdX3prdfvVE1
XpNuNPeJYwbbtOyDdwUawQiU5ns1Izma91N7idXMOI9kO1dVPebXMRJqswtDmGg5KC/0MIbgoDUJ
XpGNHtz05cCuqboMC5EtJty/AQPLIr0ZcI2hUXZjiv5B+Do+ymvIg7AjQODhFloquDRhznibI2Vo
GtM3oyxR2iSRjitUF++iHkR40FviEqPjcCkqgeZrE9hEIig+GsRSzMwW6JOBCdOjQbGt6qwA3HSq
HOXcvHE+jDBAa1nUzpMNsfh96L7bS3WAB9ShW4KDZAkqHwRzuNfguqKANSi4o9rKCfKwuRnCjMTP
0iDrZKulsc1FrJ0+wGGrFRqEvpLNztVrQYi7jhl9V6f0pakq5bUE2rVvZlPfplWufOSWspIdJhy2
112VmCc5MsiB6kjrFWxGXjJNJb/7ywqitVJmu8S4xralX4lIDtswU3AQ+adOntWxqFZLOGM7eVMP
h5CdUT+NLj9MxsqDVaf6xSteZcEoeEH4GaC/w1g4fzn11CUb1t3pxoTBt36MqpbxoVH2fjMFzk42
yI8SgH3AwidEZH5xxXag4itdI75OeL5f+1ILfRL6BJzredo5VeNsZDc3IEVgmx7z7tL6/z3K6qPq
rcN8STH0/oY4UX+DjYDUh4FPMpmk06O+i3ISxfPssh2km2xIUlU9EWI9yEGynr8X0Yd2WEJcjnEl
202EfXDtd9VSP6SoTuzt0B1wfihhg3y/5pZfnUax170Hvs4IRXtocIzag8wyrlbZ/BrNf/QD9PBP
I+x+cLnwfNf5kwqAziJNIyxcnKIAQ8+HNKBsaPvxmqeJutZTDTBw454nDVU1qUgV9/ouVCP3LEuy
fqmSvbxZBLt74lfPCwB/pi2+lJMePCvZCyBhKC/LYcaSaR1XY7SVReCii41yNe2qeEbY0u1OjdZO
V2vOELIk676CUjUfZGPkjNMWF+Z8I1vxux2fshwfHtlaZyh6TeC4ZKOsgmkB1NacrrJkBcQYguYU
sL3J9fXiN50udho9gNJ1CiB9JYsPv+q70Y0sj0ufplLalfS0Vh13hButTV9cF9lOXcHIlCXv/EWB
1cNmYnyblpKsUnX9KzKx6Vn2b/jJ7rCJZ9ZZerjAiJ57YRLA52IeZApENkCK6djo6NEFeyyWgCNv
nzJ9nlSb1aMZnclLqWs+0PCMrJ3Owtbnvfk81n0JuFJPVlM24ben9LgEdB9ha3m35Gjzsnl24Han
00S2Nc2cnUl0fes6nr01i/SjjEsFkL6trATpyT3p2ANCwNGzF/By1+AofnMJdJstCs2abhpoXJjj
RZ4pFnCjqkTAUbf5WmNlyLBvLxfRY29F/IlZmlAskTOm5EENcDtuAnPtFjpR3GRBku+d8XnylhWR
h7RvyP2RwJiKo6HX8+pNj2B5I59x5PkffWBsfxZI7L2UqhEeQjf79PrwDxGH3i6ING+fBAqxLbbD
zJIRv6L5zYqmdGcvaAa3GQ9xXfK3op/jRtgUm5Y/ISd1K2EibgWyB0kA+rzSXjtD++ZpuuurIMLW
ZhcQ7VQcvzZIEKkTwJ8h7Fb9wNNDlCDHc6rFtgvNEPXmeSry5+QJfX0WEIBIRGwAPTsQT8uxWZPp
2AxDx7yspvHTCGzRF0V77gjHh0Ts/0qsHInZymg3YaFV27JVMn8wAZjqab9CVxKgU/Sp2d38R1t1
O/wLD81sXY2yVp+8Bmwrk1O/8aI697Vo+hl0f9Q56svsfX8ghc3/ovlEZXAXe/l7nwEm0csOKm7x
ooNW84cac3ldeQ/zZGXVFdNK1WI/Jsw/0vwD3a+twX8m9zDNG53mh8oyYW2ZX2EDVEcgx+xOMHvx
zbgnZKAow0qf8xSAlfVNj/QZwDdrSi8qxIoOn5BJN2XOBDtlmE1VZXKJbJDVc0jezkrwKBiLbgda
9A9lyPPXLvhZIaG7g4T2phAdZZ0wX8qRAFIWLYJTY8rkMTtrVdMv4DH5S+YKVSbCC0Akhx9pHNYX
bTIwQ0tfu77X3gzn2IOgXCmBeNXghawLlA3WI+8AIp7mAXvxizmPx0KoOHEl2WVo8XzSoMhs5oQv
g0Rvv4vAkx6j8OBV7cbRMU8MihqLHHN47rSoZvHZVrvIRnSw77sb0I+1WU8DKGTzqBWu4qtRlIG0
6744c0HCcirmdRfk9VHEw6HuwOYitURqFvi60qn7YYBjVpg5wFdwXcjWk+2PHCxUStJEbYdbXI8r
QxTYF9cB5oxrjugqe9d2EdqZkbqyQUAKpBf28wyPwcQCyNeCXDuyLXdXQ6ewdA/qAzFs36zaCRSH
eow9AT+8qiJ9U01Vc+wShNOv8rSC95b6v7XNukpFXtj9rlG7Q1ES6AIdySh5FU023y8Q4hEUB7qf
jfOwg+yRw3Y2ax+r9xEdjbk5Ci/St1anXlW9rI4AyWeesMjFLoX98bqZAJl0+vSDucqGJjN7z41Y
1ORZGfjMfuHR1hFXyMNVUDp4UKXuXy/4OX3GLhu4yakiP9e/67bzRQSdr5PTO4RwVTdO3P9ZNnw9
wptvpWkj4Fui3UwGvsgXkezeu9ZpEqEfjPGqLV7zaK42aQcQue5+ZA6aJQB1HWRTy3IzK5F77evg
kM2u8iVA4DeYoifN6N5yqy22KJd8tnmqbJyg4ctD2BH1n/6s2qInhU+iWmuKL03Ufwtrs0XJMLJ3
iU1CpRy6bdDX+YrPmzxl2bjzIv4hWYlmi55Z/bkq+GdpqXjNBvL6esXWJRC7JM62MwHlvS2aU5YV
SPskxdtQqiuxeMPgU4lNFJ5pZDSTbVsEp7pEVSLhYVS1/lYG2kekO4RqmvpJZb+x6ua+38BctI6K
rghi9ol5SAUiF3Vb/RRaUfh4Uhtq/ROVntgfzRhr8ibFMDV8bnND26PQW4edtUYBuXCaL2oqvlam
GvmeMbL1dbNL5NjhtjYG9IVDsKm1lx10jUVC4iYfbe3Nfpe408ppTmWb+q492b7wcgzfs9LdFqR7
Lh2QxTps2ktudURzkSNBTA0eVitUNCmb7o2YfuyL3vowihBGFiGnq1C9/ZCieeI2x0KZfngO+leW
92kNGfafxnDIyTz5kSBdzOQ8riYLOF+he+6KMPS4Z+eVkl1DzSbNqqd4aHkHu6O5xTxD97vF6dNI
ta8Qukewq/XJnFxvHZc93hkJ5FQxxE/y0AsrfiI7+pRmtQ112M6A8fZf3ASCBZElP7MVv2vrn7Fh
fbWG6c9ab8mBReYJMPZTCQvRmYgjmrZbrdFBeG8wG904efqKrLh1GZnu/bZO630ZNtktm8DhKVH3
LLrZN7ss3WQs6tY6xCxEsWIcvrQBLG1mrzoNZ+VKFwaCQG6yrzM3PGFLE6D2Y0RPs5dZh4CV2lFE
iXaMBwOGZpTPT0WcDPscEeQT0HBjpwkxnfsoC1nMQmsFHlNt+wFjRHJN2qaME+eWtWG0Cetz1UHr
MYVNMhUDSLQzWBLnFT6HEeK/qwUFuWoTlby5CSTeEsJ6tQ0Pu8BZVG9Ns+8VG7+BPHbfWpL2q9qx
OtT2IzSGO2BAxoQlExL56vtcsXPSqr74UCpyol7SjofSMq01lNfGb3ldfowWTJ8IXssHtOIWcDLY
B3CquP51wvhgAsNZEarWx2h3HR6+QsVb08I/g7jIR4ggis9rffggns6GLan6D80Lej8DJfXhWUgh
WbNbf4QFrwh0DKsPKGQjotpIvIWKccRwUL+gP+kRkHCCtSzGYtYvuQKLaIw+5jYpV/CSTDDdYbut
zJFJ1jSPkc2eOAjN/tIi4npp+FufRrfeAjhjr8wEtC69DKpl6lhn1tpElLybMtfKa5vwLxvMVW/z
KZEYSpDyHgc0khGF6UJjiYKi5gM0CthviIOePZraygYyvlVVpcE4pfnD7VNSzGiDwPEvvpDTmbY9
eiJrkEL2Cjcsw+81I71W1uD4k0iMTUII2DesfqcXiYcneTxs5/LSJ9W075o4uMz8LUpsn8AsvqVR
IG4EUjsfTSqmrFpRr0iho+iXzzfbnJiwi3paEUgAXYdyN4kpdrJqH3cryAzt1lhMULs8XsGIT672
0BUHb8ZpFWlHPFjK+VvRFfiMFPOuwpVvM5XeV8DB664eYogvPP/BDOJ3qlzBn2KDDcFwuJ1Bazv2
Jkii0A9SAq1NjQ6O4HQbx1CGRIDGlzakN1tJLvry6g5TAld21tXrDu1QBR02Jm4B8YGAAFqsgbXq
vMzx1awgEcn00MaB/TKUHkF1K9s2nVH6Q0FQo/BCd51gAOc3ZJY3TVTa68mt+yNCHfY5FlrMj24G
t9AQLtNMXqg5S+irU8Sn3KgA6RqnCWm6TW9N8RPcjmrHwt/ik13RTav2GooZQmmCp5ZHFXGo8k/T
mTuM2IS175GiiaKYEPLkaJu2DYpdEYp0ZcZvja1Vt3AadZ+I2jfe3mSYBzEdc8vvp770oyZUrnbZ
dJfRHhU/J11/bsQgVmg284er3jHCeiMvCPMkbX0j2g24oQP4U9QoUOYWBtqOpqFMj+aljyitq2rJ
BXrjlp/EeGkbso3YKHrHMHBxTM3cM0Luuz5UUr931atJQGdj2NPka61ybL3iTQjbOeWt8qMe+aJG
SzPOZlnlm2ZK/moM8Ds1ouI459yKro5PaT+MvhJPjj/iMtAy76MKwbSi2tkRI+9gMwW4B4kepnQX
BJiuId0hHOWHOZrDkxkA3xrLaBV1o7VqBL+TrtSzoyJ6KKAGgdFpLA7u1OMM4hbVCc2xi1qzpTKA
ihhYIupYbgCWZUUmMvupHj0cXUYWT1rdNztItptoVKCsVWLeZ1baAK0sX9umeFZUAG8IbDc7p2k+
NZHqK6PWTJ6wlIfPM69zN8KSm8ODG+JatMREuz5KNshBs4IPtWmtsvsovUgc4SipZK/mb01jgJVj
WbDmoYBDgc/6ah5H3Ic67zMNctNvnZ5YBzJNY4o2dGNfSZWOlxGQIZpFzTZ1w68OYjWb0dNxMxXp
Zh5Dm81wzz+o78X/oes8lhtHtjT8RIiAN1uCoJUokZRUXb1BVJWqE977p58Pyb5XHT0zmwxkwoiC
SXPOb3a2CNUgcrIPDIGmbU3ILEByVQ2yGDRhqQiEVvTqqZjQw2pDhqjcNo2NgyTcTkkGx+/ypPOj
MN4Tg8tOKdK7tqrbZ+b4T5hddsiYJ6+Gpin7ig9pE86vGQCOMU+ia8t6Vlgkmg2XvEkEr6SrW1as
aqMz02dlVxli2ueVrW0TADabyEVONnkR0WQxvWkHPwchubWc9Bp70dm23CbokMglb52ruwE63mFx
VA/GLyIn9OFQaYY03/UIvy+9XSLnleDFgJ76LpzVoHXcZgNdOduFnkVPEkYiQOXpu4buTlD37XjX
csJCOeybWtex+vI8PEsNhL/qMJm2mD/eeVQuMRb3B+HPbBcpOF3MxtbJwMgIgnKg9Z0GR5MGQTs9
zIH5TNFHTHwGnquvgA0E1N41/sCUYldbKJjXKEGADi+7W51B4TJIBHrk/JsJBH02mfNGZSZt9liD
0f/8RGZhPEdJdlXCevEHVQufo9b4bpvk4ZehOiV9Gh2Lme7aVIBzlWQzKufssMqEenrGe3er4ULn
17WGIlIZQp0LwSml7anTC0BeU4amo6g3IQKre1VhzTLUVvMorAUUhFnmWCPZ1jX00mUHRxMzjBRC
ar8orNSnPAEI4NVHLC/70zRGw0lufRXCNvtTngCdglPDSO0Qbgffvp+LzN3zcKuTkanVySbeteuW
8jIj9ntCEmk5JTmLNg9eki+v5nYkA/ps2tckGJGhORO9cDeE+i+R5jWntC4+GjcngFKYY3NY4pwl
sger2c1mZIn7+TQaPVrmTosXrq3l+cayUGfRC/M4KKshXrWf5qU4MYoULIKmMLD68sOOQQV0gyi5
PqGWFp/d3Cx9JS5j1lJueJIF01fmoXF6sQi770JFbU5L36CXNVr7hu7w1Kgp2MWYaemmbsq3JO1+
tV3RP+6V3JK3KV4stM/ncHFRfumjfbi6Ucp1htxy1+pqzcfz3jZVMfGjKewpHE+2eIfUVNHRBRpS
/6wuyMp6TvJhFKLQ/Fat02PXLSTcl602pldN8RLc7PnHSL5ZyFCiBMEMvm3D0KeTWn9A/TKU7SVV
6C6Q0PXjdA7zTayG4X7J6sPY1ggrFLgiJvFx7OAlKkzWgMFOxkn+AsQ8yAs7yztpuwq/CsNdfLnZ
anHF8jc0NnEHiBKpEOjfb2XhsbQaTeI1GFKdADropwiOuV858Njqn+6S/STu4nJnQzTkBt1yWR1T
xwMLG9Q4OspnVelTeWrWQlZlYSLmwWu+Psr/a3eIEf0/jh4dr93NY0Rwsdhr1ehjtvydxUnvtyaq
cIGtmAiMFOlhqHOPpA4HiAr/79JNEEufN43XgM+MnBrIHcUA4m83f0Z4SpABnDSlewqzPj5mSo6c
+0uPTeCuj4drEVZPKf3ACZVsHNKq/AdycoJAeQtNq8djdtFfWrThCYcrbuCkjbIBGE06QSTLLazz
gr57yXfaKK4OWbEwv+O7/t6orrEf1jCBaln5aRLIRDaNfp41rG32EBGce9/wDXuDC14yL988SYPE
fqAQECmH8aiUdsqn486XaEaQzXKUllkTcUYP8YZ6yE6hGqHL3SlMqyBjnbk1R7RgFGuzkHXeKBMg
LdfQN6knzDuKR0VVpSevXD552PjTAFo9mmOBt6aedNuYFJk+dt5ljBZjT1C5gjXmJywhtlbTli9q
DqlxYBnlR1mVbPpMlC9WQsYZIStE+4s9RPtlSxbG4ygEn40JZVs8bnR3Sf8A9d+cwyIxfSyRi22r
LPVTinCGoZXKR0U3u3Omxj1m+BJd8c4kJ20t3a8pjfbO0uE935l3x4nKPZ9AcQiJo3+URYhiQqL8
6EOz8pGnHUCMRtlFUVn3tN4QVFkc/RBV/E4kyceB2/w+iOiKIKrzO4+IpzEu6IViv2Qh05dCJPWm
UbFtM1v7J5F5l1gAfZSjdv2BYMmN1CAcl76GaEW0ZFuKNj3qKM5vndxcDqiYLvuF1MEWlKaxXZSu
DZg+bstqTPZqvcY7PCJSBZHWLurtC0B/7Aqj4VbAJzGSMv4eKpUNE5xkgn5PK7VcyStxoBr2cmtH
9XvXan8UY1ejTg5hkmw/eRi8WhI38dABGostmsvpNUrSHHJrOtNJBd2cZ+c6r8aztUbvZqC+o9HU
B29olHesr4PIMwipwtjbhn0WTCIR7yAFf0YYTT2bja68GaqlYJ+hjoHb5yAbrTLeZc3kfm+IXzee
C7a+DeczgU+xzUzklAYyyAcU+bcuSu4/Wm80fCd1tBdWAMaxqeJ238I9u8dmB+udTPjvBvlgy0s+
GwyJmU9rxtUrs2r1HjEPnjFEV6MOCW0oUfErq34jKxCTI42rzdLY3h20cbgTsQNhuF7w2FrS5YUQ
w+esd8dljrr72HbutUfYIi7AM2M03exRAqc7kvnvjB97kjnvlFxatvmqP3bLI2WjrMtCHv519lfb
/3kJudteQtnPI1amHAWRT9gfq6nxY7McsTuWdbklx5shVjlI1v+x+bX/63DZJot/tcnryLZZ64qt
oVbThrVdhvZbUVQMquum6jCFIZz6n1ZjMJkQrPszBchugB/b3/XHqY8ymkkDKpayE2lUn2RRrcPs
aJaIj8m62c7/qaNezSxySJ7KWRc3S1P5HNzc8AERiZtsq3Kb3j0xx71sk4UKN12Nx/Dp0ZTb6aug
G/s6qcO58Wii5v9okzuKdmnI76xax+vFH22J0m40bVCPX22sOH3E7I2X0sy0IHYrsbcqpMZLpbYu
amWqlzD3Yoa+qfvRuNpHDhD5rqvKdFrCKA9sDIiu5bywfBLzBom38nsM4mKfYAB5IDECaxl2IiZ7
W033hu3QZMRSwuLZLof2yUyyvcsYe8bJkynSkmZHmGP7lCX/uUCydY+4y3vRZM4F+qEaKCy76FaE
/Tx2U8IMX31Op+6EGEp+xr03wlIHIDcoqiUwPM3G9CRHP65cfkQOspPcaO9OQP+56Br1O3prxTYa
7SJQF+2VdHPPErNHprFMJ79F3XBvNiWZHhVBJk2HKMfUe5sOg/peOyOA0S5d2RREkjL8obCgEsYf
SfVptH3LShlAYy+sj2U0q20Od+6WxYgUVFP5k1j+fJZNjdD7i5flR1mTBURhsWuhfm/l8bKt6/V3
zxqaJ1kb4nIhwzQ9d93sgVProm2Zp+OtiMICGmw8BooYx5tsi0smu4CjLrLm4cp5juv8NzI0fx+w
TEhVE5UEg7JeQxa5/lc8WtFVXsarlvioYl24+Tpg6LF7MJUmO8q2mu/2qVPCi9eSw5/LLXqJ4lVb
chUTz3TeOa5YwxN027JNWPE1L8igyiarHEDdZuUv2a/LpnhcZl+tNH0vq8nclreZqPjjCgUW2DpA
JYl5lSBX4KCvSZU4h6Slf0Wy5T+g28ch7cL8XAu/fbX/+zhC/AVwSEPfyet9HTho8X0iG8fKJh99
FJzKZyQDzaMxrfo5dTxtZJsshlItn7u1EIkCnFOfl1XzCWrOf3d8Hayli3OodPX1q0luzVlYPn+1
uUn+W/UaZj9N7G3cpk2eS52UcYRZ72Prq81WOkAEjXeSRyhkmB6HFaLODooOGKbTUR1PKhMzFDXv
3gWBoCBkzrCTVS0qc9wQenjXjtW+R2G4gnzWWOF6cDxG+SGJIkDVa3WM+grHYHAmSDWx9orsd8PL
wLeVJhHmtWqSVD/oLcj9buzt96loxkOkMGOTe7OpTQ9dU81bYcKVHzrbOYUNkxI7JTqnKlqESFpm
vzlDwRLMiz5kzcq19L7mCWQtdkP7zTAtVJK6/Cqbyl4wm8ir5UlWQUyZPh6O32t0Hrb6VHtvVjwo
SILFSmB5nvumMTU6qAWTOlktkXpBf41JjjzYoLt4hcFwljtDEB1v33Re68EfZ4Pvqqpe1fWiacd0
t/O84kkeiC0xc7q5xxkJ48KNbBsZeYKoRYXKY33vxdUAiYYhb5IDmxybXN0JCXeuaZxugC7iG7a+
HJys3UXOkIH9FPG+QC3kTYzXqmrynadgDJ2Nq+7laN8JElgkf7U+KEFlvSvpQHQqU7/1ImV0n4v8
3dKmmXk+vRymMRlzccM5LzF0Z3REs/dBmUi2eOEHctBYcEyIP3u9uZe1uhqbN8c40jvGgY2XpQMq
6OTougd9K0WKugij93YikpXVpKSg0egHrRCOH5ETWKN8jj+AdAnizOx3hLHW2JjLdD6/z71R+Kae
i4OnbxEfdV/t1Q9GFnp2MEzlxSiab72uYMXj1vMLPxoZjnIiXp2xdlEMaJEJyWNf2BVUQx0NQVSz
yh9dMbyGYa2+4WQoETebxvTCe05cK62Zq6tKzf2ZNdBFayG3onWOYZfmsyhE9mjSpjA+KcZwS9rs
V2W7xqHFxuISWejDzUxxz3md/8Hcu/3lmtFlmHLtNzYbu9RrLRZLL+28bJiQF+Swuw64hJVuPMSV
v4kVfx0VzUbgjfFuJu0xBsj7S8sRhlNeM2xMbrpdnlHmLXalRpy2UJIicMekIukdf2PSV+8HFyJD
1HkR+vRp92oOZUMgwI5/NdEPVSz23mu1FZ1fuNtZJUZYJFGJcbZL0FYFGWsv+nVJxuJt7JOVXZhF
J1nNavRGAU08wby3X8N+Jg/VjzVcDWN6jRtz5Zcl7Q5UcHJoazRCLKU4YPeEiUNmNweCfk1grrRy
VubGjak/f34hB0mCYgsIKkgUEv0ktbJNoncxwRt7Y+pXXAdvYqEHMuhqdyLUS9y+C1Bfila9606H
Zm1eXC1Wa+/D4mrXrtV3ch/Sp965x0N7M9mfPZ3zuxk53j2vkOfHIuN9sIwZF21MmNd9E0JwxJpx
NV1rKnqLt3ogcr/WBpLFtwInXllDD7i6tV66i8LKeu/KGrPdIt/Lfb1nqVcnbA6PWmXW125cjqaa
qsha6Ie0zpZLvhadOp6XpNMJ11Cr+nbYDa5io2Wk25dJ1xzWvHO+IaKDZoBsNNY9icUYM8/5Odcb
+6KOGnvDuVsCM44HBGvXutwlCxKY2DwNF1l5XCqvW4ukakkYNR+jwzjkhCXbCMM012oiCEMoh8lq
uf4BkgA2Z6+wZ7IWwImoTp3O0YurLsc+mt8eVblHa6rhFFvpJc+GP8wyKY85Ea/LMNR/FyhgOgG+
crX/rx2j6k3POj/l69jOcDRj005avQFAjrTIepW4Ixg06QmCAWYoXozUnXbRAJlSy1TxwpcEScAe
lvlp9TCSbfI4F2ugF1l1a/MVxh1RhvX8r/albpEvamwFXUbRMJULtW00hxGMU4oi6QoAxlAsx6wi
iby2xSa9J0JAAjiH3b3lVvFehXV0kTXPm8MVWokj+bpz7BJlr4x2wkK66N9Uu9CfbXw/QIx0gF44
ogaWyuL4LitRQ44JvfrlSVa1DigHZLxsL6vVXCTHcPRADq9nIuOZvyxj/PjDssm2Zj9uMnGTNSsf
CbGOaKLIaoz3e2CbayB6PT2yreoEF8PeyGqmO9ZrAwVX1uTv64R+yOy8eZW/PV9xXpOVKPhprr97
BRbNulYFslphLs+rWeB2I3+bnSODlCAEtdbk1eJweM0qQrwklkmtWVqh+krdNiebZAGB5LmmrzbL
9qDaZIYE5p/vzlTOm0QI5wcA4nPDFp50fE+ttfxF3OJjJhL6veqhi5CUj+74fDPUMzXc4NFZXUBw
ZIeqtMNTZyzROQyV+EAesjiUiHi+6HnykSHP9tnNzs2c8Wt33OqzyEsby+V0OmkVpsZuAvqG2E/8
eSQR3xLBZ2GgCTe5ZFORgMQR4kyKdJ9My5u9FMYGOU7gG1VmP3dLXy6bvNZ4vflShyx/kYVi29kL
0VAkssMfDgqP/pDCQHfHmnyaqAcAV0DP4dCpaGz2sFi8bjoDll+OTVv/xDZTOVpaPr9Zfc1rN71q
+MF/4Lv2q1hcnwQ9yt1VuIvs6Hfd5+lLnMTo1maOsoOmr35UVqIxae12mqvb75G9JyWWfTOWZdwZ
SpwErpKdheL9Yrqunswm/m3G5c9+ikzSO7Vz0ECMkmVzMc5CaGxqkgwFJsgPXmSkf44kibLZcoEi
1SQrHT7stJ68rR6RXqoBAtzKck9EPiHlh+l5VySYv6BOTJZA+1YvwjtYHplPgO9ZUEfIY5oOYKUR
LHzbDuGT9acL6/syFtrNUNsTRPR6QxZK7NSSiJiF3CWBl4l4r8rcvHGMl2n6U8fxxLiWne0e5rxH
/nACoNz4xBmVg6aQV4PTVO/gzuvIg4TG6RdQD/WSEQHboq9kbwu7WH1klyPDIxKbtvhe525zX3QG
bZr0F4fEPeBuJyJiSqGYU/Q0ecmvucB0cRrRzsVq8a8FGkzV6R5ugKL1rSHqriRvtb1VW9FJWAVR
+bhyt6JQjQ+Qnz9HK6n+MlHBJBf0O+77GvJ3RLC+rBCHGLt+oyJSd8S5b7yppRa/1qBUZE0WtdVp
O4jzBMfWI2QRVjpIl8k7h5BVbsioaMD+kgPYiCDBi+Fl0Ez1PpNaDTydXLesWggpXvIELfh15wC6
8D4akLEne3iSTQbsg70T2/W2dVPt7g1GB8oTANFak02aYSH41mXpSZ6wjj5Hg5GZuUt8KLVwVfus
+vscAmk14+oqa3hSiSBzQyx01p0TKxvy1d1J1jxd6++xkoEQcJCkl206HiHHwStsWDScIAsmJTs+
DexF1xOEq8xBWqcqaASOYFadvPY62Yd1p7IW00jgT4E0cJRHEOoeT2GJCtTXJYWbnRBfTR+/OY/H
0o+9+T4nhDtmS9PvbYg1WtFEpyyPGOnKLvnL7mx0pZk73ZzIvmXjZ4Un7hsxTX82rAlrksJ4q6bq
V5QiNCH3EaJVfcQpvQOIUfPN1vAzVAZvDOSxhaGLU41NjS/3jiqZHuzXrX1ovjLeV4Bhmjk/eREz
CKho8U0WiKOUQZ2GZZD+t02f43wjag/xbluPb7OYQHmFHtrf5j6LYuPulr1xTxeFTh9My1FWE8Xr
j9oCPEQeoo22cWcAm508fhxftKSRJ1RaD/Z6ei2aHXD3EEF0uG210js3WaRJS2/XjtPREYlz69BG
v0yJAs1cB4BWmgJ2NI40e3kwEcHoipYca5qwK3xQv23ADZoCgM1/X6/p/ypzJQxg9gOMwjblBpdO
x+Ku7R9V2daZzbbRGM9kDRPTcr/UAOweVT3krCXfhwA3XmTTZCyk8/pExdajFnfZNi/hSSv4MGSt
6ZTh0FlNyRH8UVkM9vxSAQ55fjTBgsTRavQ2hlPEr47LZ96hnWXPurkht0um2BjFTRaeGu3V0lgu
sjaFbnuJG3df6lmc+ku7RoGb2tnIvWXMKJ9ZOqGzNk12X22Gl/72VJVBb6jaqxbDKvvt4C06tepN
FrxHKHgMZKu/2kJzfG9idXpC0Ue9DSJMnhrN/uPrgJR1Csobbbv/anOxK+umx0XbYUSwAhkh35rs
+UmPk9du8vILY2B+IYV+GiBBnGQNo0xb3chNL4tuWmd2x3+0ydOstvzZdKHYalWdA/IpnKss3IYo
oQMhAIY6bZWqANIlF9OM2xSO6r1JwuoephXhNS+J97ItjwtilQkQ86goK3+uQ3XDux8e5cGmgUdr
iUqxYQL/qVTssDK62UD0cXNvlurWESh8Ru+1uZcpIrdmpIS+Ch0Ur4fx7PTmwA1gZwR8aksiFaSU
Zjd3dW6SlzZxj3KnbMJnTCN433pHbR6ry2xOZ7uJBp7naLy35lidvKnpQQXNIn9uRBUUVaCoY7Vt
W6fZapZYAB6F7c5UDOd5SKFoJEOYrvZjAT5u31ojLOHDD09hNTxbg0CxPSInBS/hZ9gnOytC8CC1
WOmUzAC8SqsPU2x/Lm4Bgq05qoOAOaFEYLrVQd92zEH8ltlH4eEvpOebBZSwP8UKRNKQ0Vxm+8DH
wK43waCryngCMfGuNU68FwwIBLhVIOmAlIdBP6sLWnOdphgkF2Anuco+m/QP1l10NqAXtpWhXvI+
O2JGrTzVfQU9dhjdYz5AgDOM96QdE5Z/Lutk0J75ELn3Jbe000xGm3hHRzDRKDd5MXdwpjbqhJMu
6sSkb2fcALxqSDfdwhjJYvhZHa5a1HqvqwjfDInBnmsT3qMwnsw2UXcKxiibMv5YluWNjNA27rRq
V9qdex5y3GAIBLD5VcwjCvC2UZ8RLfsGwmLCha4bdpUT4eOq6+FlKD65THRCbsXYoPs8+o5pkLkt
Fe0pZ66aW5N6NTKuPNb5crYQnBURIJFcwXIx1eHkzemh1cbm1PRhE2AfOW5bxxFPmdssW7XTv4kJ
/wAQU30gFiga6lJdLeAf11o335Ukrg85ao1PyCSCK2FMCbLW6Z6qsiRKoo/wt5bQF/U8PAEkOPQN
goxdk/pFU+29fPKOhTHX24x5A0srM9oYuGn5zdAfrHpFBIpeC8zRTncAhH8i1fRjNRM9mGTJfe7W
4AOH633U2Yjg8d7YrQJcL+26s0aJTgJwLbQkWLH3BqO9YcO2UX/WqT7DqzOb8wjQ4KisAQ+jvcoZ
tbZOq5mi8Br15EGyCGGWIkUyIh479V3Pfwy2cskyeL6Io/hZcgW9/NfiGvWJ/JvKSJg2aK6pp7ms
tZsJw8PktSfdazdjCv7GqX2jiOKnvqjFSUzMMHKN73eO8OXJ+gq5vXF9e6uckJUzoEnhxO8Y9TLB
TImh2nXT7CN7/umaqvs0uWnnEwrsIkKhD7AD3mrklmznKIYIRwgBmUYrMC0rmzVS8g0iQOGPSfzZ
5hUu2bF5YCwfUhAryFs1O27oX02GRcxEGJ7sA6YcXW29EhjRNwnosm2YtHfPbeGYuS3ub6pRHqOG
fjBRTH8Zh9avemICTfGKpqn6NMSx9tSthWNiWOlAwsyKTaSLMDB7kHqRprNCUZyevtdqA5Gmrg8o
axeX4lMh84ASQ4yiEKGMX4M1Vh8dsuYM2oe+wMbOceE06YIciDpBT/WYHj+LFiDPcmVF0vnkPevK
vGBrnm9wA3jPEjXizzvWCqHezpCLXyaPAHuj9zNZYXFDWIXhs6tBKIVqDw7fTJ4mkJcbbLOYVbAo
7FMVDo/ZEbxeMrGzvVV9th4+hRvmCJQZwBtdPQPEYBYAD8N9tGDVqEOY3/QaVKbu9whpMAb2G7Qe
cL7Gdog6Oxuz6FQfoekyUMsehHKvYMCiqQrykejFCBGSWKjc+1zPtymy2ydCjbm/9DOiaHn3Anv5
RqS53VjoyR+9WQcFqofW0bHdkxIO3klJQ/dkrTidOul/tK73VMV0s2ar0I1ldX1YUFjCQvXPESDq
vu77P/E+MOAE2yJQqnR+HvEqenIIHpcrgVhk+j1z3DP4h5lZ9hRyB8c/J1btRDcE8KUkCXSjDzdt
CYkiT2oCFZ0wybpV1qF263JjpXa3B7peAorzLEA3DAY7yMwnpyAppZdobiEde6+s3iXKU2rbNEn2
1dyZ+6GpvT8y7w0uU6924a/FbrZw3hlLvRUio/yKjcEvrFyc9Engj1ir7ZaVuncYAJ7tLXCg4E5I
SSkhi7cewr1jlQQ9VHPLnPHZm6zxNRvRKHKoISaTBp0p3opcsc9fRT2WzqNqM/M/2g0UMWy+LlbI
3NEbLXCMbg7Qs/a8XShCz4881Nc0uj6fJfNGVwWfYmga56VJSJsy+/jMCj0oRDqf1AX5JoSirloi
flurQxRUnSd0i+XLyOqMgXgtVvEcs5i0J9Vsuus4dPOlS9aem5pXie7axEx16ybbV8JRIz9zeIxg
wo5Kx/qjHzJmHlb8kWY6Oodm+WoZk72bipj191qE7vPi9fDQOi0J2v6aOW16ilgenLLQibdGCQEA
NnZ8tmzzqgsD9oY38UZh9ziCuCK+lwSj0lwXDCoJ7LE461eBMy0/SAyYvWakoQoDSzSt1esKBOZ/
C6UnXzSgbVp62GUYEZJaYQVSY8q9jjALfg0OsudrIkBZ9EAPsXXFcAuOBGagHhxrMYDGmsU4s+IM
OZfQyBOC0kde1PLcmvOrGi0T1I7Q3k6o0vjzWkWmYPYHk4dlZi5AMyfK4JX0SE8uGugizyzPIDIO
4wwjBbjSpTf7q9Lh/1SYSbrVMdFcfImZi1YCvwX+LHDGuYBTsLiXKdM0poJ9/uKRmjslbf2xADd6
x2sDtGH5Ixrj7F0tcInxuk+3DHm5ZZTAWUMFzaKz0sl4oRzP1Z5lMTOEAbDylG0oj0YDHHu1SpYK
YM8QpMDcFOZJXgbXyre4EcUxTyq67Kl3thh2Aw8hpQAIrlz8EsW02CltvgvbN+nynkcNSm8DUAD/
tXGXtvw9JEfC54QA6yFdoo8IKTjER3cz1nJbx5kguK94IwDa21Tj6aL/myl+NjR/sa7pzt2Y75up
YZgEFZg6WFqrKSShDh5n0xyd6HtZVMY3JORR5JxueiqsQzYqt4UgwEpvVfe1uRoPJH+qvXFIvCki
W7/1ksU7RrF1SUil+ZmOrFKnFgj/GSDG7bNr6vOTliVvk8oqNaoFMooRlOHVpKkO0bVJW/4eUKCP
hwKEyJt+Z5PwBstV2Q/hiGz+qx8d7Q5s10UaW5lZCJj009qKqy+yod2Wme29wgJwXtT5bQHB92oA
RrAL0e7qJP1WMTFAvjIGWlmRTJXVJdNz5nxVDkBTUfZp70bMn4wM+Iu1LURv+HVVDgfYEeVbbzbt
YYIt4suqnjoteOPGwi9UaZ+ZLvP/dL291SvxOdvKvC+TbDkj/PE6LIC9TddOXwRSLi+i1Royw0hh
OoOTBVZj1/sKGrghYGcoKRJzOT9vZWq4I1LBTkSSsRQbZ5nygFX0i0Gcg158m+cvfQRY7Edhv2Fa
1h3zFTNTrbi6CITF0XRe4hU32hizegQYEa1IUlnMevyhKEYYJP9tku3y8Hz97JpTJbivXgedbpOX
GaUEerY6yGmtqcU23M04Qh6s6C1pQQqE96kV2U5A57U7A27RON0RKkfdEM+7h66GxAhJ3FBusmBw
Ewcl71VwQ+7owwyS5PRzdltxApdlLQGTVX6J3JRftFXDJTvIzXQhggQLi39vbErQvm6noyBUKft5
hRQyl81P5QDcWrR4PYSbVNHWOAKtAixWQFblu6MU21QVOOR+msMIinm9ce16Rbn1hU+0tVRdAglV
lI3Tks/5QR4ZOx13BllE8ff53XoReZQWqfPGdvJsK39litY0CViEz1ZXv71o1b1UGHE8H5L7eATD
+atfn99kxs6hQI1a5oBlkcr7LzcTlsiktDC+k9U8r/dRpej4z6y/qQD3KfDOOMg/KX8GzstRXI+I
kwx14FXVpzwvmwQc8/UxPp6wbJR4qSIk62KtpNGvtqnS+z1SK3gyAfp4YH/l2wDtlgz1NGdToOrN
D4kHlsUIjLpv4NcRT0VyJK9HGzOi2sno4902kEnvB84rUsWfA8zFwGsjnqiNhOiuS9u7fPZ26r6M
xH12S2PQrVtjjN4eU3fSW+Upc1j+dRGabV8PDeywDoS6FVv5uOTTkFsVHp/pRm7Kt8CK9JC8cr/x
yqE44evogT6Tm2sBEYF3Q9nXeL3Tt4zpAhABmDNWwxiB/mNTnu3gSAES2TWK02NzyQbQUHZ8kH9v
alti1O026dJvy6Sf5J173CWopZvSyuatvNfyrqRdyfq/0xBfWTEA8pnIM+SWbHu8DrIuCyPDMaTt
IyCaiD6O/U0++MerKW/N19sg9zREPjc1GPatvBXyR+pDw/3pRKn7RNCZ5Vr1z261DUHu8nF/zcIZ
FoBXxi5nNsBbd9fqooNpG+2KBaJzp883fe065LCdJ7azX8QCEhg7vo0KnRMl3BY9ISstyv/1h//x
G+QmtleQ3fVIfxz5eHqoyeBQOhj6VnYBcnzvkRs/2ACyplsGl/dxcx9win98Nf8AVfz7Dhqk8coY
1uTS7oyo0JYgcaM/lT5Xg687TCd40h0XSvdX56IOrzkmljv5W4awfsnsRd2h0TgsfptHT92oK8A8
1n5o/azlmXLr/23z+mpBOCBKt/JNGJJsxxSGpcv6IugT0k4mHOuv12c9wK4XDjB1f0SC7SDf4Km3
xsNcWCxL6qBwRoyP3BVc+f/+XbvMjmEEVtgrDOAKKyDl691bkmdXXwGMRmk3q7wN3dvaLcs3SVa/
2kqiP2uPZOmLE4ROPYJZyV4dodBHyuNl8fW1/uMVfWzK/UvtjQevNX35JjxOwVZgr3x0LQkC2Rey
YG/3KHQfv77wr3dZtsmqWN9CdRh2LSC9feTEO7nPlC+7POLr/H+/grIun5rcepwj64/Nf+2X1X+1
PV7bqrbtv7sebOVI8GfmUcCV22TAY8oMkNtgg3BeB47/Yew8liPXtWb9RIygN9PyXqWWaaknjLb0
3vPp70ew96GOYp8b/wQBR7CKBgTWWpmpOgBNPZWN6qDu0KHAT8+6QNzxzlQRBrUe0rF+tFgbsD+8
qFgsRjlDYzt6TAlK6crmbEyxqmOfP6ad3ex0fWQpUanyRvYybDctBDMrHLw7gTsY0kkuUh+7cuMF
+YOFePFy48VZRXF+nZayqFwek0+HZF1cH1rkB8XDKJJymq5FTo2AL+khmCdx9cUgGfGMAzErPHat
C6x+Ld4SUO3UiuyH2s7W3lIDEiWxbxlQDd4Cqns3BZbC54I1oRQfsYMDDQmn+IY+Ul+ClnB3aEy2
4hqLRNz2cFqeQJTLHnmIf6SDenJCLdnJY3+O9ByCMqc5iElGYdauwezmsOdu/MybvwBa/QtQfnIU
A4o7L3LM9PWEhjGD7tfYOXfE4uw5ZtmNzCcXzbNdKp6IZTKQFdk6ctzy+9S6VzbtAPB+uYp5YjGT
RtNnJrETY+MawIUEqARcwBtxyRorcQf6UdEF3xqQEw1elF4xtjOPmVhsEa9b7AfbOg4E5uDP3QOP
hKM4MNcJimHz6mreRQWKl+FzU5V5EgZLfSu1SNuJ8cXvcs2gP9bqw6il9U7WtUdxV5dbK3Jp0/wM
tSFY9VkG0z8Q8r8btGXikMS3X5TnhR3b0xxFGrYPxPhvlcRMQefXaXeFkF0/EJpWnARqpwua4sSz
8Cf3k2S+v+JOLHPMcmP4QP+OgWfqg1NuDADS0GJYGgonGS+BzQy+gSFwm3PJxJ0Rj7UnY3s0CA92
M3RD/jOZiw7LjL7cyfmBnub75SIsrSInuvz/h2Kt1oNeui5TvfgxojivxZeyyM2VY4DsBwtaiBnE
QldqzIOMxqLoIk47L7lEFoVNXrU5i1/7b1j9/KEUv/PDKmM+Nk/tNWEBFxyCyGPwoRfrV5wjmK7F
azJm0MGsvUH/BtcK9mS/jQ5Z5fvyVnSfs+70BQ0IBmm8eF7HiSdVrOiWZKkbxgSXgwJTpEKY2LQI
E39nSeYoSVH+sJadf30+9iBxrn0Gr1tLviI8fWfipRrX8PVmOKF+2OKH6OVJtVX5KJZlYlEnciKZ
h56WhaKIIwjOaw8AyNJZdFmKIrcky21c6pZzfDo2SF8aiDqYw5gzxcTZEAiQHkRZvHlc8Yht/NQ+
//gxV7JVIHXyh2WkuIXzkzd+9wDaH8XjGsCkS9D0dA/8poFyQzwp/54VR89TFUE51cHO481nKIgH
UmTZwn3ChAiAh2hdGpY9oGgQydJPFDv3Z6eU6XH+9dOTPIM9lndmXs/MD7OoddS0wX/yn/dO5OZe
Ivu5LA6aR/3Q6/MJPh8lKTg2avNZGaGaFfPKsnoQx/5b3dJFtM7rbJFdEnE/lqLIieP+56gftjOi
t+j46VT/Vvdp1E9n8qYJH6G5svFB9E2vOBrO+CqKcd6rihdeJJhSAGcCI2LzPpnZlmSpGxM0QYHf
0aeoNbJzJzHdisGXrh9aRNbVPSKEcMHPT7R4WcR7srwsy0v1P+uWw8R7J/r9W93/dSh3TCdwfxYS
7ddvbBTaWNZOa2Hx4VqSeSe7lD/YKv6t+6e6eT8xDTufQYzzqc98hi5yLorU/ZEbx1+LqUHsQUVu
+UaLOWQpityyIFs6f6r7VBT93BbCgPanUkKJEGUmQD5eTnzvLG/FIzxnRa0oj5iy2VYnRbJTnexp
md4JpgI2vpSlcYKRi7KY+VkLeViUjMSwZ9OR6xn1uBbTA9Z/KFkrmIH/wtXmScOUsSGI2SXLR0CY
kL9t/m26XR4FS2z6lz7LY7DUfXpcRFG09l4VY7KwQXp18qhvGkuNx7XY/0YEGGAuivpnr+6C3fzG
i4uyJPO0upTF5fqfRdGwvLqi6GFI+Tt9i/KnEUTdmETETigRr9Ey2c8L67ld3J/lyAqtEjZvydHA
MKJNFpIPO8elmzhWJGJhsBRF7lM/MYkudR/+uGj5dEjnFNJ21K5EBd5LoBSoBogeWMo1hUiO6cOV
o4hXP4mpy02iJDmIK5NHbZocRtlaVYllHMTLvtzR+d3/YMz8sFRYuoqcuL1B1mLRmzvNRq7UgvRE
CwNoUlS4srvRyXHHwOaiDDfxis52SvEE9KMaVm/iRf5r1Splb4t0Nq6TCudgmibHCIpgUOKA1kRS
VngrV0vZNTwJ/jPfWOUT77A1GgiQMSEvlg9DVby9rrpngdk2cAAEMtw14qqK+1ImQJnUInvOQ3Am
Ak+uTjd4rCHdqWd75qfLLy7qh1s0b13nqy72LCI7v+YBzsnR0YetuMritEsifsBSFBf2U928qxMt
n8GcS0/RvPwl1ffVtYm03goZQ6TivNR9bbKw32sQAW5VELMUgZ5BQJod0Zmk1VDxnWkWND1Tq+MQ
5qlGEdpNpfcUKMlemcaQozK55l5Zr0SvsUn6gzTm+kZuE4L0ui5bVQGvukicxNbXpkOAp0JM0SWO
7J0c+Ea6hTIIwWV29luskkQND9axUr3qAUwWvmZIYwGeJxbqRaF8id3+eYpo/+JBA/sF/E25gTWu
h5WDoqhLIDxKItwTZQ8LRGgW8ZfQsWAW1JvrEMKFYBG2sFPx7e8dwx3vcVH9BO94aHUlf+1THVWt
2P2W5izJS3TgT64nEymeVM+tMxrfHaz1eHZdD4eDUsOO03UrryrLr+VITC9b8vxFlWNzDaMO4VUB
tF1yNskC6JiSx9Qo4G+S5U0BRTDMUDlx3AgxFrd+asGUhJhAh6KAHyn7KjPz2zhExU3kRJJkmQXv
WZpCLIwR3shCb5MX0A+5Q/eu4zzb1/JE5ZfIhYYcCUwcm8kAvLJddm5hFsJ6LQP41FyERGUYDDd1
khET5NQd++Eqs09EauBeczC217B+De0Q3LspAegS3F05+gatpnQUVXmCSDe8i7ByZRCfaQbeGsu7
V7Bh32U8ofdYUpT10PceOwgaQtMhtCo2uZYpkqJoyK6GrmtuStQ4D+OUlAlheybPFuhqeiwNvprE
ayW3UEXr8M7oA2Jzfa/CC+P+HqJgvM0lojlg/rV45pbji8BwHmCZCdaFX6/gPdW2lmLom2GoUjje
CKbPNEU/mRahzoS1KhvVVKN6hRQ8NBgogOeOn18KoHaXakqWIs/nPsqwoXZQG5lg03L1lI56rK0V
XVNOIskG75/KrC2k9eCAcnf8GGMzpAbPrUvAqG327XvUpW8arnTiwoH7827p4JmJTCRaIStgiWnH
37g7v/pppL4PVUS0AoQ4z16fEHYND9bDqOBLNobIOBd22p7UNqwPcRxmN26BAuS/lr9UvcTDlcT6
Vdba5xLWoKsdRA+dWVRAX6XyS9jiOLIge9yKomjAFfoC/Xq6LftVi3DHapi6h0qMKF9ILNd0HB5s
qiwJ2C1zxubDwUb6zYpH/SyGKitduVmOfwAchlJnAi3ajg9OsVl+Qe1Ff3x/jOZxS22sH6qm3qYy
tDZrF4nl1kueECocMdpnFXtlUz8DtKi+gD1vb5iOj6KE0G79BdE6wFBJD1nT1EPUWVr++aDIfpZt
+LhQDSRQG9gPFospK4Ggu8Cf1l7KDrNyHsN2IhosmCyO0GBGRLNxKVRdqveQbSprURSXJ4nl6VNl
ERM2XR+z7wl0KaaFXrg3+z/z34mj1N2bWQnmbLp+sE4TkZcMDvr0PDN9p8OcIrIiKbwRhPtSFk9b
X0Mh+aFSNIuWBnDHpnsgcIYIPK9bEdeFpEJeMCmp5VtZev6hNTsPjne/+JbnO9Eedn65i1VYm4pR
sjBYSzZq4dgDj5UXeJdmSroI3hNbc/cfGto2Rk7m1XPNcAuEITznfYKG4ZSInKjT2WUj2WDCqBYq
QYXe4P/oKA6Zey9HNz3igP+XQ2K7I75CVvafh6mbDJLbx/6Wy1gD159+negtTjJkuVpd4nrCUeB2
1I0aBCyMlNdgSlIIJq6iOLgujIWB2wFel0OM61NzLsNcvlo6iRwKemc+fA1+ZA4Obawqfl44aGIM
knSyXg1C8WGWEq2fDhVFceIa1tGDBRH4fKg424cjElXfNjkBGp8bpl815CFgx8cxM99i5EmJXBrt
+FwPRXy2+4CAEwXmzSbBzyjjrdhGma88ybnfXWy1/JH6ivzUmZn8pPrlrWGCveGbBukC6SBfv1aD
/8sqa/VsElryaicMhTMnv8awGbwGhfQVPLL3IBr13Lu6WWjeRRuRwtsYQN2XdOrZl69Rp+jPihtk
L0p0FF345iRPclUBv7z5ZTxcWk+Jr/2UQO6ndis9Ksma1bhiziYabyqKPgBNceS49m856lAvtbFd
glyKXxOnhEdb0eq1KGpt1R00VFM3uW7AiL8yjab9gowV1EVGr24DAJWvVYssggxebz/hK18JBcs3
ZuLqhx7JzHtu9s+E0DTvRv59tCv7qyHZ9SnJA6iTTLV5r0YCKWTLSO+Q6MCl67d/PMus3wnZUjdj
iIq4WbnPCsFncNjWHfGe5EK/3o5Iw4IX/qcKWOTfxk91qmERFZuMl7xzyi16bTkMc1b2nEiGeari
ZoBzu82eVRDTX5B+X4lGiTC2ZyIwvoLkla+iynQr/At2l+9FsYdN4qg4Q7QWxTK09fuIl06UxIhN
J19luN5UENFnbxiJS8gMXzuXcMUAiy5dWNjM9IrRPWw2xOJB6wm17LZwO+skWtradba60hk8d6id
jC4zD4QxwWsrF+0ajE9wEkUrkE3CFIL2LIomQkToQKruRRRHafhu882/idLQJnfm6/SuhcT3uL13
8INOeoyTWr4GLjBi30WuqkuLO4E+W2gn2sfcqV+isJbPBCt0j6pa86qEsMoXkX0RHUQ9vIi7XCqT
m6gSiQ7LUWACYCgbFcHVDPXYxPQeRfcQONo91R+rKtvZjV0gWFhuoTHPz+ZgZeegASw3kQXnZ0km
qZrChmZWHjah00I6bgbVg69YSIEPxjMMYfG7bBTOFt7M/CCKYHQIqVez11zvoaTUWmIJpm5KO7gr
OP2Iqkl71JXlmkDxIn4nijrZA8e3diq+j3fT0M6pLRlPup9Y1zwyCLCYutWD/HsgWvLIp025sqxT
UCMiZ0/JqMTuGgteRfzuP3VLF5EzpPp30arK/t+OV2sCYBozfCj7sbr1UkG4dGZDfUdUl86X6Hcq
uy9635mvldXDD5Sq2SXxNRNm4yImIq4bv7aF/Si69lp8KQPNeSurVN7YZWhc49xBgKUsYUuBF/YF
ONJPCfKrbZitbcKGLnLOS2X34fdGIUDM0OzqwdEb7ySZVrQPYl9+glWlXInhrfFNzp3qZ4PfiDAi
PYSHcdAO2GxzWHdz49Ex4RzndbcgtlTSVZSUGcy4cFRdcubUi5n7m9ZVw1MJOfnfhrmPaM6XWnAk
BD9D47+RR08ON6LdJ+7xIkYLLZtKswBOWFj6cS6KZtVRon7Hqx3MPT1FfTT0yNjLZgd2exnCsPSz
SXj5yfINaRsrmYosVWcdDOJ9j2jdVBdF062dGSXDfUDHZdPWcvXC2ygT+mNb31g7P8LNI/2pnGe7
i1iS9pmxe3wy60z/CSYRskideZ6nj5c2iSxAKt64LYuivIVqXR50rehOgV0bqPu6ObIEjQU/FsGq
THwgM9UcWiy3dd9Dr3+JAl36LRFpOZ8oSRWo4jLj1xB3331Jst4Us0pgO1bGJ9+EG5wlivcAhNre
JxOpuCy58bmNQ2OPOSB+sIECEeNcGdjPmMhMd/TfmYC/AT6UfqkeOshEJ7HCZhEeebb+O4EZWW3a
Zw9pjqr+0jbELMNTXD07NXvCpi2UB+I2GsJzUFgCd2VtMK657kFVNTSoemuiNJBj1OKUJjmLnGWV
uAChQLg2EbQu6Nd8UazOeU5j500ZQumqt47DNYC+t/Tj8iSKjQbzXGqFzVENW4ipFNZlxyYn1C2r
bOfFA5C+KjpfvrZF7r4E5fiuGp56E6VxigC3VONBdHUU6xwohnsXJb/19nWcx1/0THVf3BFfYmZU
T7lmWS/uvncT6z3kU7mve7neW3XnfcvUfdmV5reciCwkc4ry0Hld9obM3bo1AvsL+8gLIg/ZrXQl
yPM9wBtN6yuruW5qCDI8zijrTkiWfg/Z0cBLBPGaFmi/hdyhAZmab3nNy9Kh0kptU5iNseuQFLw1
U8KDMWwqtJE3oigacNhmt2pEbQvJ6jPBTpzZawqiGxAcXWG7y27alJhQ8Z5tSbumVjF+wQrw1uTB
8G0IpkCPGjwHPFBQ7sXqWzh2w7e+DIx1P9UHU/1/97ehXFr6u7bLOISnrSvPhvDtn/GX+v81/n/3
F+dViw7ktqNv9dQI1x0b9se8G8pH1dLVvTnVQZdRPoqGlM3vXCe6QBRZPeZT3adj+XJCZyU5+1Dl
mygSY0JbOkUl73gykr91MvLRTqrvlm6isQ8dZ1WW4A28/EFKagPAJJivXik7b2vxrm9aeGw2Sa9k
DyLpde5X1r6qK6UqtqofyRevAIjHJCUKMLTLl3pKRNHUJED3czkpNi3bNbge/2kV9UtRHCHq4LY7
pwEBbUvVPNJSjpn0xt5+yLlc31vkP2Akc94j8Ew8VHl6dFywpGpvfRnM1vmuQUCHtdDpHgzbRnA0
gm8li+UA7ytoYoDHxyqXdprqjF9hZOj2DaMKwtNXYFlHcQ4/IZyvLWrjihK2c3MbBUfXNDbiFQ8q
V+2FuBED1QFN26lV3Z/U0oezexLcEYo6s7iO4WeAc9l8iQaRtHB1b22CrECit9ZRj/Uccp3afUys
SHqEILrZqAcHGbFoHOF00eCOgYTc0lcsQcDFhH25l4qk3bP5gxZf+1Po9TcoRrqvQYgSfNTU7UNQ
tcpBDuvk6PaxfvM9FU0MKR9fYz/+Q9Bh8oeDfeTgT5Kuw46F9O8jejJ7rW+8W5FV1WM2JZrM8tDP
oEucOmjqBEWqCNkw6vymxODioUyWt52TNTfRX3RD4GmLaOSAABrkNNGkyU7IPFqybfToQdaBrloV
3yEdQiDCQBhNa+R+hw5aeTO8JtoXQGuuUQKoQuv18WLZRBaDjjfPVtIFxwwq47OjB8YRs0d2coax
OyVF3x8lOcjPiZYh7OO2wSWqXCieOsu+RPmA1muJkSRoIncX1rWMAoNc7mwn6wG6QroMAVR7xz+R
b+PQah5d2J7gDSZ2kBmHaKCibZ/GBqkfxJ3758CAHrnRV23jY5TyMvmlwge99ntZe+1tGy5veE+/
oj3Tropg6K8uOlRQUKfxphj8ACYs+OP4NgH4cOPxR1TZWxc9sje81xW8NsGEtR+DJ2JJ/wSmPP6Q
Iu0Hhl/g5YaHodyz1V1S83F2O33fTiPYIfodxIHlSDz0bKjMAZJOQkx+ZMQlqo3+3SHWgC1g0p3h
Ru3vJULqExv/COlaeXWMoYEKmTeAnVF+SCoFIhnI+/pbCFsLi/L+kOpS8OxKjnWzFNC0Qgje11sg
d4bbHdq4G950k72TonjPdsabogxpBm2A3L8FBABuvbxrD+IoNYyOpdYpp9RSug22xOwEIihkqzpF
BhsOghxuvZqr9AFCRNFF5D5UmlOLqPzcsnTvE8FPyAmWcURdUdjg0HDgrRMUA29GXiPlWEvNa4OA
5al35QT6Ci5JAt82dssOpMdUhNHO2Q51hs7lVFT1AdCSbmRHUXTjUlmBTgxXiDwAkjMtNgVToqY+
ek+5PuTn3okKFCzIiWTpI3KiDqVxelcqIUpdSjTW/+G4EcKoHID6f40tih9ObaEjcGQltPpQtxwi
zt8H+XhK4rdq8P1n5lx3lYWWcVRdsBVtqj3JjuXutc6X1mPKbbacLLybRXYQJXGQrjlPdZM4V8OQ
DlAXjTenqYAU1mn9te2tYqV1lve99qRnAEXOL11RdqnNdAAP+NpTUjWgA6S8TRL+wZjxADtI+KMI
ypDPTlW/TXL368ho8it27rMMifsVoEBxTZXC30FnOq4iXS6uS4NoZYH1t5+OJE9WW2u5eSVEBuXm
aQRxiOi4FFuzt1ZWV+Kz/M9JPg0t9RF4IdV9jYlRhTBzOskygCjGnXzA+RWeNnYnWZem9xAgQjoU
xRep9YGQqNZdh8nxHpvT7KtkRBjovj3XgfRFUim2DxamgqslI1wSylD9z8WpDqXu7hpMiagjBFPZ
oouGF2RqXRpEP1FXlHKy0ztUAUSxNrV0G0ALs2nCAfN+Uf4IAC44mVy+K94A/K3Nh1crZ9NeDpX7
lI5puyFUrH1UmxA2TKtPHmwNUpUQErfrYLTdISOqFgbHgJh9ZKuORuzACTLN4p0lB7c0lotdwl73
LsO1i8UA63VslBKG9Sx54df5a2ze9tfIhAHFGHX9G5qib24Vmz9zwz3JGDI9mHDANUVlxFL6Jctr
E/o+jAw4NJo//eBc3DTNfmpV+F3SsVIzWxJAT9SQYbSoYelQLRhQeiZj0r24ZVfBac4GQrT2lp+f
/QQooGhNkfC8uO1YrURrGPsJmpdwyonWoTbjWynp36JpJDwe6UNcFk+iLdRtbE4QLbEmDx7yWpZu
IUpC5D1jDB5ETiRy4r2PqlwclyqRQw3V34To+MxHLa2ylVj7EEfUStRZlQ/dpF2BO4UcdL30W84j
d8m10jPz5I4qfccQVSqQSE995OS4iFycJ0qsnB27Uc4yOCow64Gyj0eoYkSDSHob1qC1NPUpJWko
dssxiiv9zMccZrv/DPOhi2GFYMjE4MtoLTId69Ya8s08rmh245BTfOg5mpK0Rg5L32imAxBsGl7q
SiCCIFg/HCga5lOKH+gnsrtzdP11rtPEL1hOPjgRj6BrNfKx8uvNv/6npfffcZVfiQdvw/wbpqsg
ch9+7PTj5t8kWuaTNnnyEELsClR8b9S2fM6mbqKDq5eYeURWtIhkEJdfZHW7gbqh++HgEbpKTbdj
tYGcWl9dqygo1iUCFl4A1Myr0u9GVg1w6BHT2MpH03fHveU0vwnLHTYxxIpy8LNVI6QjdRM9Cgd+
MKdrjn5c/yoT19mxZjrbUJgGhRpsFHOYqGydn6aERHbYrKSSiRyiWR06fNvBxlihbmWX0Sv7zAMg
vBe9ap1Vy2sHr8fwXLoFwcXNi+L1DAbMD0bs6NbK1cUKwV8WRD1h0NnGWLcyXf3uZ91Fwus5ZEgi
DlAw5JPDL5NwOkTgfQ/giNmmOtE5kJTHso6kuxyy5c3RM7oX7llnLYK83FTV9S0wqTi6znUKIi6r
MeuS43KUhyVvk5RQLqGbKt1FAxi07/UI4qqoW6Cc41NVPFWx3t07FkK1VcKFnrIl70ZCRiAvC/kh
3ouUI7KCQg6yB0VjwexQ96seqKnuEG9oxLdW6VEAm5Ihdh/LDhx/kp0trzOI+ifJsBavwZj1OzWD
a0zUpTAw7EdU1jCY/lPXjCwkoDRV9wUqepltuA/JlEBH4eRWca9N6JriGl6cnjXMfZySINbygz1Y
w0oUmUG0ewgbBYChaq5a6itT/xoYtXYSVbZUqPCS9SNyoVW2FXUi0VRXxU0EZ6Po8qEBxjxtqOYT
i2pDzfDvDll6FCcWda7frUyn1jb1UOKxnn6kaAwiOT0bJgSEU5WBWf1mWdKm8/zwMcu3GYDge60o
wSM+8z99ULjHTtGuEJHHlx6xqrtI7BGuf2itjN1SFw9tiogbzPyRLIUSkEZXQ/O6OUVGZNwx9hvz
sU1gbsfMRf3IrytUtGw2bW6MxtBo5PZ+LqOQVOzKLNbXxPnS7ueGep4Wz2FlP4wOq4N2LPAVFY1+
d5xIejCCszcVtCD8m/RG+d5gtTwNejxtC8H7oP5HYMbSr49gOYpHpl4xkCVnJtoVwR3Bu+aWZ8Nm
fqLGPPCINa5XsCJXD1mZeI86RrJHNcyectfrz6KbSFiSqStkgfKDKIq+CizrG6MgclwcJepAVMRA
EqIre7h+7ciec49TzbnDyz2eNK355rklLCFTvWolLUpS4coNbZD/ohsMmEc89/5V9GDld5cDRTsH
I89fNgT1QfIc8w5Y1LqjIFZsFd9Gy6AfrbtoUGrIPeUc54woigYIU/RbEbNgRHlDgjnWr3Ela9q6
DZh/o9a4LH19bKeImVXWPlaLcGcPRExAZ+k/5qAhNsizRFvNghltbdWFu9McDeZw+FseoXoOHvW6
AhuqRdgPeuyhthYjKjRpmYiEtcuIWhZqnurYs9rIPeTwJMRC3Impz4V4+G9uKsKv9zWt0fJDW8Mh
/m6SVnERhz6JHHLNCf7rUz2hhJophFHkRNKJQMkpYVNL4KSohLq22TsqHu8+hPAlG579OfBqivOW
WXaXb7I6Ymap2cVOwIclYY0M1EGUE4F6aPXkqz4Bj5oJSVNOPwFtIpBHpsAfGQXEbrBBYhSAd/ck
ErWo+xGBo3Li3/hPVo2dn0GkwoFRpdA+iua2HUGIimwI7QyU/1GImwPifJx2sOzNV8wekCCJ4BkJ
bRMXoriKczNkL+fJKrOH+wS5AxBmwBf0rTRoEhC75vfQ6L9c2CLirNj3yH9tDOXJQ9fxlDXtm8Vl
PQfIge1qRf/mD7qz7aeo2ohhMufMjJNsxf9drrbIiTuAD8vf6h7XSkIl7Sw36qaMPP1QI9R2MrUs
P5psEqIiLFeS3Ow73XyJ+deG0YPQB9Qhc4d5BJSSNbkNIf0oGZuwBMQ8gdLSKeLamm6WyCWQNmwL
aEH47rbKqYLZwitMHF1aDhNfFPeXDxcGiDLXzXQqKBQtZS1JiYu9H4Nb4Rs/9cSXtppxybqyP1W+
2c2Jpgf9yVWnK5cM3xJFLU5AfouTkxaQjotsajutshVZIb0qciKJLLcg2smBDWOKnc8mOZZcKwDo
sOj41wcrd6z0GCQQAUwY0elvikT84aXYJBrMMgq6me6EYRqnGEVxOTKBORXZesTglSbWsFnujHhO
l6LIOUqHvBUAXibvDJ5AEm0K+1sSo9H9faMb52iKvRfPgUiCqdjh4tiNQXURVblrIO7g2axGhKxB
KxQNTKnl/rZZ9iVWqhL1US0FAzahxuas1ajdMYLkC5A813Tihyh0ZAxEIophAAuxEkh/SpaU3Rlh
yHo1VlaLKooU9mfLzjYaMl111g8rL0Fa10efeiPbBbsYVXb32H5+OXH/rOQTsS7rEXRjMwTngNIP
uM63atKCG42uSVb4KzjKcJSOuX8xiYW5em6zxt9erbohuSUKn4jUKYyNA8vqWS7qNVNGjgsdy2Je
NEfoBqat7Sg/gr5XD2OHgpBpo0lrfa3LOt3pOGGIYm9atFgqbxfUCFHq6UpqE/wjhAlu+OAyaYQP
uqqY60EZpK0r1cjCtOoO7n/o6cYXTY+PaZ5jv0OSKKj096Ir0Cwc4h30S8HWAOiX1c3F90p5xccR
ZLKfZZsKQIbfXCB+JZ4kxKUrybhevRCjCliqNaRswa4rJo3oWiMKFxMFzun1mKsd+sZ2tcmhqKhs
bI1t/6eyuDB26yCVwvFj61y8IQrXAQJbbhrK8JoiURoomKtbGeJbLYQdH9HMov0TuiCyZSKp1v1o
2HsXrhsprw+16nMR4KELdJMrrftgxatOJy6me3XsyXSJECTrseqXxad7mlsUBe4Yyzym0V6TBoDA
EvH+TSftWVGMa/yP31g8+1t7AL+fS2YENxFhOvbI2lMHm2NDj0b4Jn/cS53hENmPPRRIBzye8oVg
WtQzbBQY5JQbnYPSBTPfeBAG254to7XV6HBOgXrypT+1i7ZM2V+nJ0gNzfoa++Nvg8Z1WvGhLNhk
S5Z7y9TmZ5HAjqTyiq6VrkWsaejwN/oWijlyqG8wiF6yqEIB1wQnBoJ7E2NO0HRA4WMkx2uznihF
4Fpe9Wr91eV7sYHldYUuM/qgCS4cm3OZhRPACTG2a6JyBhi9jGtTSLvEq9zHAcb1sbB/5DGqep7s
fR9aaVfbbAQ7pd1MC8DW1PwzsXI7w/F/SfCwrrIebWKlH9+cAoMFBkhF+m0hkQivkRYcNQVLnhPK
jzAu2GttiDeu3z4Pir1DCJfwEZ9QLEmX8bayQ5Kin1GhNLux6JvN4Mf5TrJffSlNV0aYuNsyTrHP
tOnOMKXsMvoM2NVYBgNFefD6sIaacjg28nd2/v7aGax225RPVYRUa4leF/b8renk70rdQs8CQZKt
IXpct69E5GqQHYX+GhXPZMVqUFmP8K+uHARTV/XQJ6vQ8g+GLsmrFsouM9RfIRIrdIIkofmKWR8V
8iYNUV+xYQyVleagaJ5B2/DVc9rvrleUkDplv8LxbVQjyNdi/yfBucmmUl+QUHxpiZfE6wJband2
oEydfBt139gbbG390FiYzAgCNl31D+YbKEzM97AzblmP0z52LrpKt0TprprM6p85Pdy2qA7XeXVx
xwYB2XTYI89roi6b+ofhB8rZ2Kufo7T5pjQIysv1cNdDVv7NONH1ZhgCkUbH0aczQ6eQTDbEDENs
6PFMrMusgRAs/N5ykVZljiiwpEnHvGeR5etKsa73XHt5E1sY/JEUOGv5rkwM9xFtw3qLaydc94X1
YvbJRksbJgIJGto4fkPjPt4oDg7vqqyDVVUlX4kXBeRYs4fuowC9JKI3zRIh4UknlsjofltJ8Stk
/o9Qp9mr6mtrwkBXBBG4++5oB+qvTIp+JYH6syo0xAJLmPll9lBYuPdp1ww7O8FZECjEstsxcUT+
4L0pWEH7BLK/bsie5LC4FZOhKh0mR+xvrbKQXuj4wT6hslWrr+C9K7e9ZE5w5/yh9cNVkJlYS6ZA
3cLrj5nCRyEhRsiEvA+uF2ZN01uHyrFMggeLQIxVHme3JMr+JJp1LArzexWw8er1u2/HyUaX4wOB
KtiD3Bq9ls4FV293pxo1Mw+q6k1BBPq20UIYebo22pgSavSqVA8ryUj7jatJP22YjXy3JRA90LY6
olJqbZn7oS+fkXnDDZ3oe6wAe2PEkumnL2kv73RUvXe2bxI/TMxKYPCYSdmbI2fhqV17vj1xiH1p
NR+28fh1GOt4A//Ms1+OP7Pe/Kpmw/+j67x6GlbWtv2LLLmM22mcShqhw4lFdS/jNrZ//Xcla+93
SVv6ThAJJkCwx8/c9TI4gVk4cu1E43EmmjNzSJ5r6Z80HOdYEWPtVS05g5UJoybaXRaGyLSdjUq0
pZfQdf8+JfWHH+VPTt0fRgdNo65e4i7ftmhwspFzIu3aNZFsRNMMh5jgQARtBKM1ub3ManbgWrO0
Gq5PUuXtfCvbSgHiTmTGkQ9NaADdFZH9MXXjB93UxcLNtefWI8imS8z3tsi+FXF6lhzf8Zf9IttF
F2tt5iHZ9aJ4mrCRB7lePdQ94eUJOUxDhqKa9+NRUCK2qaAB0PxZYEftvIGAJEyt3UV9f6HTiA5B
D3xcde5vK1qiKbjD0rFN1XspiPwlQHmhCUXlpV4S25QfzK68ZETzLIxZ2Svh+5vR8XfvRUtAH2lD
u2q0O/L2M8TyE/KImB5N2tj3lGJUJ3zDSPhcYtNNrsg6BNkBFe7sb73oDpmu3np+KbZ+rwkiDJI+
8xe/0fasfI+Iy+pF37u89dHJoJm+ss1Nl6rtWIXrdtuqct3ytrBIsPOHOxwXcHsJ878iCtitTwko
1bajT01vKRYb/UNWkfXZWxl8SrlWCVev8sLfPKdCOUOfVo7Nq9N3B9Pv7nsvD+hzuNRd9GEX7Bux
kFHdoPJ3F089+aTVEEDN0PIgqP6cOTdgBIiNLxkbGkMx0Ywrz9IRGPcbwT5j57NbrooT1aMNc0Ci
g1VxufSvTgeoPOfeuCCH55ynY7uQLomAukBwZBXRU+Xkv3U3Nouiy9VS+j2NkZgOm1jfDbr/4FoM
kVNMcnYZDXurZcqu+/Cj77ju5t5cO4R5u+1wtEDvSE7JlkTcOVoOGypDokTRThG5+0oGIUKnCAjN
AjtsBos32eVtpPJkZkE3imVvuj6Gf89bDKkqlsVjW5ARNWSavjYtMhvaJnmgAL4LybbnBsckefF/
9LHvDwZBZOzG7K0Xdk+amIjd9PsP0ZE0PmkJupf+o2n9dTQQKdomdBT7mb/MgQgaCI4cYfyy1DUu
HoYwKdJARiACva4XINbZtpgHb0fJ5KubEN7DHbwf6h+jYzaeFJdnRb5OmhyEVtEwp8hQTDldZPJg
sPwscSehaqK/Z07kIUqqP0pG44Uwemgl6zlsPYpKyi+D5DpvbnBJGDSChYlHP2d57CO5dxgWo648
DT6kIf0iRF0dMRC9MGu/eJAWgR1duyLM8Xuy2QFk3jCePJ9bjTMtM6+/NgxyN3cokEpbclTla2ZK
rg4VOM2sn+2hGBnG82whPGYwJ0e3ESV/A3h2t7era0KWPZL3Nqpnu1Irw7RHBitKMxKXbAenv9fU
WO8SLbu3IgZyOmlL0y43FsiUlLNioI2HDSZtq3WKJYDQsxNHX+RbkZ2aodmLDckVwEmj/QH6fSZV
tgsda6QZuIOtPBU1MWZE3ItFjtp2O9tRs2xJxPRVGqSzfWx6H21q/2trd1QtHxKKWUtAaAIf0d5l
9Qor4306CLHWS/lOyMJdX84kPlfXiOYPKSiuHn0Ds34VP9fCZRJCA+UBEiykHjF3Vgkxk0jQS2+D
aMmmGtJVQepg7nEmXCH2Z9oTATmoic52x1wLa3oydecgU67AmHc4E5RKwEr+2m44LPOOxOFiFRvO
JnHGj3m8QznznKNIXdALIleFwftElfgJJwaykZn9uoNXqZuuELz9qpHMd9W2BaSHvJntXjPWDoVH
C9/WHkUl1gMBt9dFqlqQg4oVakJAvbmmy9H+kbGwadae6MD3Iba+TEeb1qE5EJaMhZREQ7aneU68
HROh7XP2VxreAQYTahNj/CvM+F0Sk5GUWX+W05ULZwTut0lNYt0EQrSJFzT1S+LpJqly7jKj5XSh
+Zwlrm1+Arj80qFc74cM1tqEuJ+oKspM44HAvmKJVAYDpWUs9ayyr9+wSsCIl6YJse9lG2GTS2uM
49Y1Bo85IK0DouZa0lO6t9SQxFF3ey3hbKsasWjz+jnNS+xIzh3BmMu5Yn5WnU+rLyDFwsnjjaJx
nNTO+eQgYa/Fz2T433Uxp0uEbDWnaX9xS/XutuqbJNHtPE2BYxof1ZjYpCUrInoxX4RjY5NPosoA
HkSvxeOQuZe+9bBlpMVx8HoIFKlDZPvvqd3RaF9YT2H30AudqG4yRGkQo3FHd8PlGJfH3BYHYThc
ulFHnxM8RqO755pdx1CVahkn+j2FI8/mQCum35frKJ4e4tAe0AK6FwgVClzSkMzm+c3zHzxHQyRi
XrP4im4Mui5lwGbAJL4uWqZmtZxIsaXmfDE0PXxDvNHq8ljmz8Tm+ZCd4ZZzMmjq2FqNqcFObDA4
1EzKlWY6VuDdtRGBnYB+aBfoBvd7NCelu1JSf9PyHKqlNzfhSObeGFKGlxODJt0+iIbuO5ZI721r
x3zRljkDhnIXNlMluy911rMdk7RN6nBOS1XiB0Y1OPwY+hByXwtCtLmltIzA89KfyY3fYnjKaeqL
QBvIBkx9c9q502slknwVmptcQEiX+FDxoEYrhx6YSvRvWRldEWp2/mHKf813moAbAlxJY4C00len
bVJMpJOTPY8jd2+bVu91rRg5BqeDJmyhh2NKon3XJ0P5pw7pyMji+tRF8dqiSGTtT+O+zsyvXMOw
G6ckv1/zhmT3jSLpGUK8WmtoVBaSK37lay57Q59LSan2VE5rnxTgaQJuR88ll2EWkc5WYQuUOBFy
WK20xfuXh2AhSfJThflBdzVCzdOaZqHQhnpK2m1MwMYC0ZK7aCrzR1nETuXPhuOWm6gyPlxD27rz
CH7io+ax6p+qIuqUvO4f8mY+majVWprxaSZymGTfLAtogyWFYD43MRWu9yN3Uy5FDIflJ5IYpN/D
H/2Wp9CnYjlhjTIoOi8G98U3xv3UEEZCzhxd8lZzHhrxWfLPIhLlkmS+udGulctxPR1yWyf1PSn7
dZKwT9OZ/etavXCNIgNBVH9dDp1VE00bvg8WvI8Ivo131Ao9Z4apLWnA2rxgJA0XSoaoh3788VV6
1ivY9pNb9EybCFPtGcUZ1dVYJ/Z55rNNZYkKLQZerk1EtmC9skFe86475oc00FIVaCYAbB8q3rxF
qayLlmdAhsJ6G+AtjUgNS9p/rnkqfnSIbfEUzc7WyBnQRUQpH6sTEwBJe+xhPZPsVtlbCI1JEgaw
uvfj6FL/svCGMD8KZ+UYD5dcsFNzGvw0qaIWRehvcUNRw2RW9EGpJwJI8zUarvvUHQ7QChj9tPwk
8qhbsgk8qGty62Q9Gp9R6X26ffvS6pyYmf1C98Wj6ZRLEdFTSAUwKeAUyU53bcPVgq0Lhfi2tfS3
vrO/NHcAV0bp1lp016U6YEzK/d+dEwvHxLCT/SmT5ICzACCDu4Y3G+/hdfPqadFhJqmQSO1DZjoz
wF37XctxLV3tJaeSeOHGlgpUxeCt26gZQs4Wppi+rHys4kJf2CK/q8LuqxRYKOJ+JpQS+VPTP7q5
2FuF0wam1jNTlcjvdQKqx1TTluLaz9v7xgorOFX0afUdF/GW4Iq7JonXemb/xF4DTtXAAtKkSpVi
sjGn+pQ5FIo2Mt/VA5WpvV6vUIV/ZkaLXNSkodtOVmkG8Zx26N/CkuBge8WvsO/js5uUiITVodQM
8p0cI15gegyV9RB2WCjC8G8utSeTKqHRqeInLfsgM7G0ZzPQIh01ljJPE9ljS6szvt2+25l+8lgp
mHUcgD9deH2z4/xjMobXrMRXTdsC6VcVf3OiTlOmjlWKPC+MPhkhPilWjRduNaztevro66svT+dG
rhU+isC5InvcRG3HbH5FKscNLF68tCagWT0xKYA3QRPiD9+mkSJry0ORU6dU2Q+FpwQMuvY+R+qg
SyKk/fJosoQL19t0VeUFhSLkruxWiUrekrwRwZ+062/byr/CukZraVaXgrTGzi1YXJyGtiW7Ix5v
P5dqFdIfj8oJr7ZR7/EZPZragDgd5y8ui+2kiCWM6QZNUx1Qry8HzkY057OwljqcKhlcEV6QUgV6
0M1jSlNikq3nyN3joPx0hPzI5/k8kPMFreYcuUJenYy0Nq1f+mWFBtOLNmaTBq7qERxrtEWl8wnz
0h2ptfNG2tbKJt6A+49BH2UeeCZX1zDrw5ZOB1L0kYGPXk/IOn9UbfkPowt444KnLCwmOs7i8mjl
L73IlhSo3jdx9xYPUODXU3CeqJhCWKKvI4cTBf/Eac7DDYj4W+h2J5Dbc0hQPrsEfGi5NFa0EO1z
UTx2sflejI5goxcz1uKn8nxSnkTHjbFMHm9SgUgHlAE8rrfsxh4p1X6ru/Sb3e8TLtBuR2w+ncpz
uMT38mbXh6YO3xkP0GPEjCghQP1Bg8hpDMpW+snOVl5hblEZAeulk8XIICP6IbVD5dbaib3m61iA
7c69u6Yvu1xWtqPY04/+upiJoplFnm3L5lhWGgQBL7DyMu2bfe9iwgshktDbjrOGb7IgspKSrGj0
orshUWwaSU6A29eCOrWpLZ7szdQWxp2Ww2BJnAgwES4bNS/WsWcYm2ny5Q57XLJoJjqYRsMqHrSp
JTTezdrN7eE/zxFDn3Jdtnm4dLFwEMRfm9yrOsrG3aKiy+Da/jS+eSIhjJsCC8cdp0D6065ysaRj
cvpwwJENgf7UtXpty9+zng0G1V6EIH2E2LO1eZnzpt0MTOiN4h42NACQSfdIv/Bn3+VXZxd3n1lT
O2EM/sYN/1w6O4MpNz7RkXGvaZG7pbqI6DnO37WeQNXKYrR3lPEblh4XDRN2EYZfVir6AIjIWxIb
IHyLEGe95G9yWJY8eZeo68gWa/vYRcMXut+xb34PLfLtiUU47MMdScwEpINYdb756meEftvretKO
8vrjkisDYznIpxTJ9773Qn4esYclzRJzGQxTeph156Goz3UqhkWaq8cygn3OPW/X1AJI0z1nJm5y
1/tpRpsQ/0jeT3Z+Sa/Uga8VwIZjsxd6pIK2sbgifFrgcZXd0Y9RLmUkRzj8bslwrbisrV05CAp1
bHZvWyuKBWETKDt0h0QCw63JRM0sl4TGqFmldn1u0uFtLK5Fi2M6bEKr+FPJ3B47kjYi4G3dZqds
RT432MmCH7CslR/rb8nkHv3oz2wtONmGPjSPDWedeCXLY/pYqJfQSkgX8tijxZEVLbBYL8aOLIex
GgPPT9k7u7ZawKlu0kQ3XjOf1ZrsWHa3QCxjQT+UkexFD/riDOLEHvvJ0YvXtvDyldaIBKFF9EbG
CBZ2z9zgZtIDhB4sg1fRoUvtEMghIFUfXGHP1WBiVjf5H5tXtnXWKIa0s2xDkSnfZe4tuLC17jmf
M07+QgFVhgPkChEqWNxh3FU3sofT6F3yytwLMscxcDQNT0ZOIKBuEfkyVDWyKgAru/7JUkn2S6m2
+QTObOS2vzPFriu6fjFFEFPtDPjkutlnD8jH3abSFiWihzav4l2UDtcB2ny3sbgsQCsj4k7G5l4v
CogV0/6qrtRT+CFBWAIj05hdu0MLZolMtrmLsAb2DCOX0OGsLCvAzl7HdzKcBvx1ARqVeuWXNinp
E7SHc22s6SWIXzL3Cr6ME4ZkhGzTxKRUMN4txibrL5LO9GVLvdE1kH8PLn+MbBnkPbjNSKKGoYA1
maXqXTpIEj+4I8RShIHsE/3YKX1dMFMuJhfndDLTWC70s18LayP0Xq5JiNzNMnUXTlauYpPCljni
5hBFot0r8PbMQ+CeZuOLUyIy1btnWDP+/+WM9AdENkza9C6vgNXZt5JTmzpUrwxrshhIkZBlcuhc
+FPZANrX1qhhiiUPMveL1dxZ3IxV+0ZEz6q0r/NnhTVuHnZ2xkqaJ9VL6czW1jUr1Myimu5Ee+WE
GuQ01G+g4XOzhrk2p08c78ZKxJwWmhIYsFuAQC40tlmO/VLkTRG4RhkGRK6UaDlxvdZpQGVbSQDU
9ZI85yM/Ipu4hK28sQMhxLVPQR5skb52Du9taHTONk0yBExc9th8XhqHv1ja/Ej8RCAxkcOyBiXj
eMOr7dsIi7PiQNTnuI+qiw6EwhlVLkL+K6s4a4n7bhu2e/xso57WFI0MsM5MWS5cz8rx6ipIo2Er
2LhTL1xQsdqLcgNZbJERs/aHYxVT3oJX9lN3RPdQmOFqSKdXS+G6HNzhuQ3xeiIDajYlRTQs0d15
TGYO0v4ELUHAOtFXbTn90vX6uwgOFeDQNwlGiSZgc6f+Ib+Zt2hK7we91yif9nDADB61GyXGBFmj
pzVB6EzKRnoaNkvOZDskbo0LCdd/fRRTx3IzluaOoJJqZqywOedEbfyMkf2pm3/DOP8QPUO5BUHh
tryfW0cnGScEhw4/Cd/iu4XprPUcBwWUIek1LSYTcA9NDScFx+zQ4pPGw6qNtXe/Ed6qNxoK15Ks
OsL8uat89mjHE3A60F6BbjDpsM/B3MvEyr52Q7CPCMjEyJbctnepFU53TqjDbbD1ESWSHDeqxrVG
Fjw65MdOy/V1492TccFgqE8vw2hs51YHFR6b526AEXFUF5hR2Qaj8g0GxXzmt4+Ocdu95w4UmfVn
Dsm9x26fTTB3xWEYkRqxHehHCOjY15jZtw2+8XNEH4lWUWZNudNStdpPUw3vVkSvVx4esx5tpeh/
lAegX6dA8KgrnzpAAfrefHJ/Swfww3oeQraHKekNKww6n9rVvRa70350qS4o0vSiiZr0fHvilJvr
alEhRVkaA3s+95qJ39blr26pr27QmVgctTVYezbX0G1V5V9oN2ivJP0Uvpedsek2D/xFKWdVnAK/
2PkmJgIXseEy09JtoVPo3ITWvWz99K5qObctuYx4kxdT7SMPhAQ3pG+v4k6pU+2tLNSzS28UtG30
n9NUnbnDpkzB1kLU2OeaqkQHUq+n9GrY7dh3UNqGQH6uf1JMVmwV0kdT98MglkCvcWUnfAZwkkdV
fy4dnLnaN1i7+tCiLeyrTrSTOA0tNNs8lt+ue81mEWyNmhZh3cB/xdDnTeTP7Tm5frBB3wqUtHe3
p5xcUmUE8lBnDn9te62gCcdtgfwRTa7JWkqxuqf5pPg3w7SsJetwWBtPaZ+knAf6a0u8xNIwTTeI
rK3nOPZSzP5rlMQClxuYdtUWatWEbGQKhQ8iXTRjJXdybJ8Gt543Zmolq6HJTyOSMbhj2DmryeWG
i4diY6/PyBEe4Wph4hjhWGNx6RNTATq8spq2Pw2195CXvKHlnC+K2mhOnd/VdHivPW76Xk0mSwe9
QerYuQknQH5gxi4ev1RvkCLuQsunvfFiOSgL6/ajliS54OhiFCpWfuOeCxixZT2LNmBoXYVYBwco
VjJzrkUb6jdtpmXoDB31hXdZ049rgr9RLoYnf46OkcNehW3ZOjPrOFBaBh5jqDuD/gGGnPGXJZfw
KNe7N6zmIvsMGMaJXvIJ/lNwX4pIkG606W+kPzgNLeOU2Naw7MoiWms5zQjS8P5cG41m0b2M3RAu
BDHIgTvpgdtOrM/W/CNGb9tY1GSnf67DCToX+bcc8dbqbsfsp1FiVE7RXln1c5Mhpug4ucz2CR/H
3m9Q+ERhvAqThhSP3ly4vvi+Ok4YxEknaX3TCkLTPZgor3P4l9UQOTsfyc8dRsVn41ozHtUabHvF
G+CKnzbHbImPqAJ8XY+hR6hNmj/5Djy16dJRRBbInVNN58GCPbBF+B7fo0BhVQlCNa96E+n+0Byn
Pss3yDJ20xCeqQvB+gIWkRkjUh2X14ym6bUo7d9mHo9C9GemVGKL430WcgRnp4YgqF1noufsvk5n
8ChnJ40F42xbgJxYW2l3O2OkB70YH7VpNo49WiATHfC6SrZFw4jb+davmVn9onTaV63qZnCujJsB
75uJM1Miemq8eN/BpYG5fZqi6w4GZbFp7E1rrev8ZTtXgS9izpbkkpPMEESs9VWzIVZph2aSW3mm
m/j764/coU4sHC0ap7XfyO4/M5F9dU08c/abGyX5v4iE8kL61tfO3H5EFiBkml7t9CkMmkXHk1l5
USCIKANhgLG1eZuHZlgjfGKFvUu79Jn//4P71dSNv4zAC4BpAf1bX19oim2VHf2O7fjQmu5vnXev
3tQ+wkKEgZlq5OS7FGf5JErJkO2AMK7qHXhUjdZgRyDJpvLAW/TFLNny67DObmjtCUr7MkLlBbJE
J3Zls8oOez47tXxJ7c5uGB3CH+4ma9q4XEFlVG0KFu7Q0d6sPvkj3KwEeZbjptKRtWF/j5vf0m1f
6ZkCjS6rsxRrI+TOyZpOurK/LcRA+nH5ZWYe2vRx1XsJkjpd1PQy4Dutr/Uz2oTALjR+XPMXQtNb
xbN/HJGkLUuDaASk14nU0fT68d1oz8YiTeJjXWm0VlrFwcGtlpWy2HSTra+QzdlMFyroS2djqDEi
bayWVLDIB5MXJmGNyz8Tdw2b0ghHJ+2OMcZrX3as8JupTn/jSl5Dp7qdVWr83bRyCgcUh/GWTdi1
A21SL8Yc+3uQjWBs6R737MRYjW75FNfNvdVTBEFMNb9GslQFWlcPtBy/t310MrZCEro8SCad4ior
O5Cpd0H+TejfWMNYjZAYI+VOKKc2stPqlarP3awb+7IY1qrUoqXMGMrqdluVBnMrmHBSJvz3xnLl
xfMxKViAwliWK73u7iKP4vZIp3YBxZHha+3KzzXsysNbPjarZmgZAbroXjMY+lVZ/UQQejKljNKP
tGSpTean08mz0Ltt4efTqjOYd/Muc8CDLMxCOYksobrvIuurFvvIYtWkJ9CFDvvz0ThUwsbmPvi/
dKR8An4J6b3AoGxGauDwtOwtNqVxxBgxRuYZw8o5Vvo5UT1qD2NXR3mxNoAHnMK5H03/KuVhHK0l
RYoTWte6MV/bMXlCYck4Sg6V3Q0YNUrnVM7WY2ilD4I1Ze25/SZr5o1fG3chd3LMokFfQZBRTblK
U9BIGjvTpFmYcrSWyCh55EUMOzW6mLYANcfLnVTxZhqMtdt1TCWAjT6dBYtayw9ibH7CdPjJWriK
dF4Y8iGXfc9Fg+UvrN7M2PlJRvu3Hyry+s2lpef1hvB7+LKJYAXJrt2Jv4BkIezrsgE8085WNT/F
tvuSuuNWN62djBlVtc48EL+D3UOg0em5Idqt1y8Of4bQVlKvuWEQDTH4Ym1L7rC6+mpKYgOzL2EJ
etiyHaDuxXFB4vKuep1Df9lMs9jEnfHs08Mqpf8e91dFfBIfNIWQAqEdLRDFeLALek8rE4C78J51
Utz6sDoTeDSgvBoe5QAW00WYYSvXOWIco9AurB8KjAwLf54OZe8vk9mmRYlDYEwOFjkp0Kze2vaa
B8suPpuWrjJNd8naR5CmD0++AF62fGwFtveoOoOBzV6y5MJAk5GADFc8ZxR0YjchXsy2ms9S75ca
KlVJa+iYmGfHcOkMJTcwBXPv63B7veXBC7zOZWYvRFziTcfqE0r7Iq32ZDejF8A1su2mtG6hSes+
7512VaLpUR7Kx7Hbmz1scASd0mjfJDlQ9Qi2ulANCZLoUk2Xf62CL89zg32puwOCZ21MjJr72rzp
jf6l0IHASEW6OtI3Gsbu1ncYShgUFW6VKw1InlRC7IQeTYADTL9h+yE9Y9034tC7LnkoNc2QGWs2
gRZuBaDZd0dVi+5oVEl/BICYofWUtkU+ohatVo+7ohX1Qyq07IFt9fXz2xNVi/+RnCJum05IFmQY
R0bQ2Hq7+c+XOVAbhxW1hvJ8ewo5ADyELd7/fZFURSnruDeu7LmtH8Bh5ANyscdaJ7zj9pRFvetJ
+vr2nwOuR+UUmK75bePlvy8EkI5LX5na7nYcYuvxMkrq66+vevuAt2QbY6iEtuY3uz3XOm0XoLCz
iXH573N54gUGoT7n2xFkd02oXVIAbTtTZzEO//nA3u7iiVLd/c/zgtmAKB0FofXf4w3pkGIhDvCk
5unfp3Oq1U4RCqPbi96ez6uJ6qnYvmcvsq5NGd6ndHo+yRDhVFWr7u720PGr7NoBN6+SMe2f/CbK
96YESywj1XPn6LwLHQhBjv2mC0p3PCqdxff2rVPjt0GEWG93e5jmfrrB2CCW/7xwFKoDXYWAZtcf
2+SkzmXGP4fefpTn16+wLuJ4+0kqobJxDr0IQILDVS+LLdtpLbg9THCeHpVvPhdS4/fQ9bMljfbx
9joG3wmU0cjD7YXsElGfLP1wfftql9rBhKYXV01eXW4f7Fw266zh0iIqK46D3qnIulBFG9y+jKK5
uvADk21DBzOr+PWYIpljVFeQWv++TtZOI/uBcgNIYa67zkrOQOzxulJjfg8Ff1UO1PWFiDp3WUXJ
8JARqblsSVV4nBrpBCHumydmryaIlJO/dKBvXHe2eo1n8uzc3HbfytEuF7nWVx+iqX8plcUu2ZSv
3pAW32NdYhtMrZ9yRsiee9VfNzJRFHAqMBxVMOg1C8es34cjE82iOYBWIcktSKERTor8gGpixp2B
o+dqE8OF/EJE7K1ulj95415cFP5fiUrfvTJuPnX2BExvrf9uwt0usjSf1kkdUY3iG/JCmTy5mrnL
EnQtXL49F2U1lspZY/gZpLzcvmBEhssiEdar28PbF5oEcCiNco1xh5f657g6GlcOErPl7WF3fYHK
Nb3VMHok6v3fz6DruUI+DY9mK1nFwdy4+lqzDFKIr8fcXt+HE9yM0h7++VVvXyjbsN+ULZzW7ZDb
64+ajs5/iOH7K4meDUf6dh4y6iKhQM+0BRXbXtoplaB1fOQy01adNqaPhBgkQWPY3UeRayfTrlUE
R3yZvTD+k4X9icDbf1WO6VGB3GGbVW4OquLLvVZW1t41lbdm8zpw/RcmvLg1vKlweLMrolxie4V7
gH/QnM2X0q2d99ExqyCK1PzgG0m19p2CuJ2iHe5Q93sbWpvDM7Wm7dKSmf6CojAlMCm+l3r2UM6m
ebLqgqAFy1FQE3CBfRbLEycORFFUZaeMrdPGImvhmGUi3/SSlJS8hOAqMjUdM9vqNlaJqqAUkP+9
MIqj0U/mhmSb6Gj4prPhQnEPWYYRoGLB5Sq7KxGdbGqs/VvLTuML0wgjneE631F+R66E89OxD1+0
XTQ93A5N7FkDlfnvoePQ/s+hFjbnB52O783Q2ay+ffaIeio90H22USHZpqQtA2fcngPw3AyyVvFK
URe6rBsd1i9Ul8JsaVZOw3llJrO63D5QL+sGFnES69tD43qcMeDEjaza3tQsbRR3p2DZpPpEOzOR
4z/fF6eAyp4ZNneQ4D8zbX4EVYH0o/W/72qf2Bt8SuwGvW1FiwoaS4UZGF/CxSJVeIloZ1zdnlOV
F16Y7tHok7gJJ8Rxt+dcZS3VRDzT7ZGKw+JERNn29uj2QvjT/G1Kex5yZl7j9sEWdkhxM9fQv8+h
52ygch1z1//fcfAfS5Nou/Ptqdr3SiLdmm3VUKE+5nm31E2FugIApVtrqeB/Rx1kvMKNiB9TmzOw
LLM9u9wWEAJcnwSbzIJ/HreyIYAPHPefI28PCc4Harp++Pclbl+o7Kg7O1DqZE57xMCo9myEk769
AfellvNLcGL+f56MbEffagYQ/+0bbwfePty+gA8VOvj6zfNcIx/PfGcXXTegMm6s0wD+c44KiayF
1MAPUMMWkseu7s2aoAp7xo9T9RCOllv+lmblX5II440vwdNvzxeu/0jch/7oX8ddKbHFaHHP8WW1
r2pSoeyJtulwKuXq9nwfsyNSff0Ki+MSTjRSr5pCXRY2lbNGrLR963I2LW6fdhPNpeU4EGVua/vb
U02a8dXb438+vT3779cHH+NaXmh///P87eH/PGebnrErZLZSHhgqvVfTPjan/3zQ9faS9Pyts0Av
XsSu/WakmA/0Oqs/IO1+bFE7n5pbvnSG0e2EY4mNZ6Txyi8sUj/IgH8RlQF9hsOjND3W08ggl6nJ
k1caLyk1ZsFElaGtWmvae6RshVNqLVGFs/6V42mSsvidakI9+9Z8i+xWR0FaeezYlXanXremMRAr
qkPdL3RlRduwKNlad1i7PLP4rH3jnX5y7YHA7GpfmsQMJu6MIGHs17Ko89dBh0SbtNxYa1i4Ppww
4AWKVf86NFF9Z8gmX+sYxHZVHxUv3jTtACPLT0NZFa6n/8fYmS3JiaTb+lXKdH3o7cywbde+iHnO
yLlSN1iWlGKenJmnPx+kulJS9ek+ZjIUDg4ZGUGC4/9a3/K8Yxq00Z1n+N/mHzdqDt9g2ec3dp62
F8+nytBPO0zvAwUlNa0IbWBm+cYWnOSfEUjS87zQs745l0aDvNZ0QBwoPKWXCCTPuhYa/WLug5dz
eolMGw+ccfze/OsQc/e0KJ7TNMl3H4dOdGTBhtLW66bEGtD34x5ui3uZW1mMAc1uwd7PzUiiYkGe
uu+c6mJTEKz3FTMgqMNEuMxLRT4PLXXVKDPKF3ukbh32SfWaJ+kzMo/uCxHN54bx6FvVWliyMp8E
+3xc5A42gYXCg/w0He36+FvSHoWM4xuT3T7FJ17jU57gcrldQpjT1GIREi29nZsfG+JESclBRmfZ
Mt19Ez4pLTHiOkDqk2MFpbupCiS+XW9V+0BvDnNrXsxdzKnf3Cwnd5HR+cyX1fZt2Atlnzn4ulJc
6jylt0AUNMxXq3DaPPeRiieWScKcqDRN+nBb/cIjvXJ430VTk6XUfPPmvTPf00UlWcKUpn2LYYiD
/PUz3vfvvFRyZvEzKiQFx76ou82yRod958dpdudNjxyhkGh1/lrnVE29ipkCQ7oDEg7ninaVwnFO
pRbJE16WZ56JzQeBrQremHUtKhukbISe3OZEPM0bTaj2K3QgxU4U6ATrVi+2mY3eNal1/zH0cntd
tMARtKjHR4W9k/CcFqtbn1oPY4LKxs195W1Dfc17y1qGpLqszYeUY60RyMan3tSDVRElGIhQCtwz
m7nuOdZVN3XzfpQeE6e2xhMmJjuezYG660YdLeattk6lc6ht70R5HsBoGCaXorLkxUaxRgldhn+W
dnqQWWQ+Sb2w8VT44EDGNHwuFCYQpg72z3tSS62YVHeCP9GLvO9pccVaFkOlXaktMeNul8lDl+BQ
AuAZ3kaeBzdKrXNKJIm97QZLO0bcI5DDpA0V7Sg/cX2rt0Mq7IvB57O241i/zRPi70Kh2A/9hCyC
x7soS8PZVo03Dot0ymBo7EE9U+pMmLiEujWtylDwn4tp8d6vlkZOtoXyfY95Sz0MJCR3hkcEIeZ2
atxrFInNnaU3wX1hwawIAb2t5+a8oINhW80dI/vJBQR46KPDvI4OqsF0IDMg3d5zG4Nk2tY/Wlki
z13Qpes4TeonLYy+zF+1qn8LzS74GnGuMpk+EHQx7eOAKjoa0z6JzZyCjIzqadSn8kHnvRnZ+z6Z
m6gLzUm/71Na6FLiJDtiqXKPaj24R0qe1Lc6jYJEGWX+JubeIEnDZlM2b/r1JYNgfaU04Sbpy7Qh
pMDAx0eq7qLit4fyTI764ANhWJjCYZlNKz4WdRISAIzq9WHESLtuehLXq7DXT3mmxevQjJRnTPI3
HWfhVzNsr0bV6c/4FjLK4tXfunppczMPXY2gvxZu+L3rL0c1RkHGel7GTCO+ajLTH4Uniwe//aER
tq9qa2nvW1T3hy2/7lO4RbetpIcIZSxbksUr0XOPxfFPQVQY6/llrAIECKdF4UYQJp0bAbfrKOPp
eW1+mcGgVchU/Xnt3IYMLw+jzpS1OyiHzPSPWEaMbUKp+EBVXjnM6zG+M3k6r1TT3oGLPPWm6Odm
i7lXY6mNuZs7VPPa+eW8KB2TWpndRIsCcsb3/vOWQfU/N64MjgPX+avPn8Yu6ZmYU9Myu3qZml3n
V4xCn2qKqYeP9b3nqztHp3A/7/pzX9Sm3/vWsHsXMA4asMOOf54XJqBPzqPUWNtlCrukbvB+zy8/
+lQD5Y5f+8ybLWECa2kJlgmRGfoPCvD3Y5bVgvnp6aWmoPiaX82LyufehTwpWHysazVnKM8f7dga
402UwjGbd8biCKnpl+MwXUmRpqosLlcONbIfjsHAyV5mQy/Q1xR4tcD1tW54BWSQXX0RZNcyGWw8
4p6+cgct/XHDrm4B+H2sLXTdXlFp1VfzjvMCtHJ2rXZy6jmvqDr0YRZDji0+jZSkmeeRcuOZMIRy
MTexMuXbSoe0NDc1A8uoglfzNDdDK1xxg9QeClfTrnFqPMyruxB2a22QIRcN2fBcqZR6eYSw9/NW
xRQ3JGmOtwRlG/dVNr4f2k2M5thFTQFPiZ2oeAxruEI8j05vS02gCeamol86cpWeNY9kkr+/W2N6
twzDgg2VpP75493Oh4x5t2kFoLnEpb+dSegpt4tNnfvooidY+jsdfeKpfzTLKsCJ5iKhmbfOG8Y+
4co+txORvSRqku3m1pCWRy6VWHwSde1GjHWxBYbhFbZbv6qYz173lT0gZQrSpQeo4JIzFCI6yTMp
P0jwWXPv9x1tPUA7XTpTrkd4NZUqvKI383m06G5j8i9OAOSPjdI7z0Ljxw9uj+vIda9lGz9W0+rM
xWcjY8rpdRM7z32tR0sm4sPTvLW2IjIxhvjJV1FP1wYRO32nOM8S09gmk1G/mffStI7pyCaKLq6S
uE9jdJp/pKO04gTplQrg9KO8KKKQKzNlOzeHeHgZyZ2FYVUVD5Xvrecf6dbUxtSR5OumTbQnA9dY
HDrnOtGpeAiBuZggqzNJ2fa5K01qL5FqeehCjfthSAxwQ39t7hU0DB+7jOM4cBEFsW9ya9VNXCdB
e+8HTXtP0BJThwniUM+nCfKGAJlueP3ooTbeYxfpyXnuT+pJtdVbjJZzU04HnKq407HmfTqZmkuY
Iu7W1c1t3Qzyps/w2zMAQGovFf5aBZDMRrf8r8FtE7T5VzKcUnSC/pQ1YOC2HWsHo38XPZpW9aer
K9nX2NOQv1jlH7pmlusaMuGJ2UjrXIxqSQaSa3+OlHI1dy0d6nxaJ5y7MSEbbhAhdxJTdndj4baL
+edZmBST1ipfvQKpolL2DMaU2DxWmCrXeWg5zwgHznPXOtJeWkfgQdQslTfFjM78O+ReVy5tnqP+
+TvEPEO9/w55yphq/h0krqHHMCv/RL7bbrwyNjaJiMcd4oB0pQH2eJybrYyzlRYI7dGoq+9bR9fX
f2iKWCt3FI3SDW5n6iS6Ej0JctJXYhDyghi+25dqXO3AJsMRVcJkZcPN+2MY2mck0MY3pzpWiTK+
1SWXCSDkEYZy9h5dT14q5jPzBuBCp2evXVoGW3hZKfi7pCtOzMwRGTW9+qXZAHkmZtiolzwH0Lss
uwF3BDHQXp1al0TV116vhCfKRs4yYd51Pa8vHQ0tEEbn7KSb+TqvOyIj/IY9dDck+MXtnfcDdHvd
NkjVUqd4PdsWJ8NACzq1yshHxZPL4X1jKwN1LWULkWDaMHeZt7qtlh8pIEDRjyhQQQLbJNI3zwbz
m2drWszNIOms40i45Nya18891JT6EUUfGzJ1FmF9n/btcjKOAjPdBKTeLGcAO07XxwLQ/33oI5is
VHQWMwjdHqtHy3Xie8rpwfv6IrGXjapVn6Ft4DZvv0Ib5x6G/OXWLwxv54MO2jpBkt3HHUWOWhHt
V70TSwDQzauA2rQC46heQKeSgNYk4aYvlepJCvXRl3EHUoegrCFzn82IDJVIteNTU5QdGSD6ALV/
8K88Y2DGzvxbbOXdSddq69acFoaGbtHMb4cotCaiWHNGgnnE/4fWUhqx3Gsjw4qP/k1VhRtR88g2
r5t3awNU+EPYpNu5OW8QoXwDW28ePrrZKKnsKk9vMG9at0npVTdOqyw/OkCWYWgWDV8+DlPpdrmt
R0x9807zhqYJ+1WcBB6WCw40r1PrrCfsOkz3c7PNPWuThQVqCEE2juubzw6PdMfORQQwN6thCNaQ
asRubtpx/lhT7rpipvLucahvqroxn4vBx8Dm3ql9ZJwpXYDg98U3ZFhiG8mCR5p53bwIw6w64bnC
tkxfMeb6xhtlsa/b7AUtMNZz19NWqnCiu27IzKuh/dkwt4BxhriKPRgzLK/Txlzm8Z0wQrESVIfW
87r3DV7xog+aepxboBTNq5v9OXef14SmKvYMWn88TpTkAlVErayl3bYYSevqxcdD9X4MHi6Qa5fj
C+YXZyldKtMRpX91ugCF8F7vP1qe996ar1U9lIuPbe1Prb/2my9yf/Wc96Pm1N1rHbXq6QL4V8/3
nzdtm4A7/2I/t/dRP/rd3u+G+IyzMT6bsXfXpEO7A8cSnz/Wz6/e15U9BbMOZQPdP1Znkiv9Ym5X
Y/sl8RHmk89w9lIzP8+v5kVVDjBVtKQhQOyfGzxVhP0PbcMOd7nw00PUkUP5fpiPI7SVMqzVaGL3
TcefF/OxGBS0i0+//df//s+X/r/9t/yaJ4OfZ7/hVrzm8LSq3z9Z6qffivfV+6+/f7JRN7qWazia
LgQmUlO12P7l9S7MfHqr/ycTdeBFfeF+EZFmWp97r8evMD16tStZ1uLRRNf9OGBA4/X8sMa8mNvf
aFaMUxzpxYs3DZmDaRidTgNqbGYPLlN/h3gea2da23KDQV47d5kXTlo6y0yi9y0XSti5DFQICUg2
fhQbFzma+vsiHdWLwaX1QG2YzxpaknFBlV9sFdVvFh/95g3U3AjQzEOQyUXIpKiZ7crM6c5mlvbn
+ZX+16upB+SUjGEcutOAR5Ozp6n7Omzy2yJESusZww8tNxN7M3CHzb//5E3310/eNnTLMhzX1B1b
0x3n508+NAd0fH5of5XEuJ4tLc0vXSOSC+kW02vc2xX1jWlNuTYHksmQbfSgQ6bF99WRdMEGlpV3
VihurlJDmABv+urWDW0JQoF1vWeZyElFG+Dq+2e7aOSXMpEN6TPBU4lc/yakGv4ktKckrptHHdPU
XYyWe17rNHV0Vj0shnMzUSmq9LoCPH/ax8R7sPaTSmLeb8wntBbJcrSz5DhvzfL4h+P3xQ/HV3Sx
7xqJ0dJTST31vBpYR9WemX3+9x+0q//tg7ZUwXluG46K5cswfv6gGydzGLD62RszIh28GD6/+RP2
U5cP1QRlgbEPWt78GX9s7nKwqFWWHd77BVWDUxiO6CEwRnliWgc/bMwJl1pDQ2jmtLJ1Jv3w/NLz
jOmlrX3vVZjWW1sy7ir9wt3DrNLXrVOPr3W9GCrmw0cCYjYi1Zp9kxrOg+mp13l7ylMOM+ZagZPT
sy4SvPGyap3x1avih5455geuAb8cMEF+cCdcHaHhsk/glo5mf21tOzg1XXGeW0ACh+v39e2VnGcI
fG2ReYtWh/yIzEVfecZHF3atjex9V00x5GpkfLLLI1QeAegQEPZhfye88mHoVZWAt5a5JKeefhdf
+cO210NjihcB/X+HWMh6b1pDeMnwsN7rDiFBYW6mBKay97866rS71GEhzKfGf/10+avmy+GXvBhk
6Af1L83/fchT/v3PtM9ffX7e43/P4ReZV4gE/m2v7Vt+eU3fql87/XRkfvr3d7d6rV9/aqyzOqyH
2+ZNDndvVZPU/7yMTz3/fzf+9jYf5WEo3n7/9Ao/i2lWwlnDL/Wn75umy76Gx5MbwV83iuknfN88
/Qq/f7q8db+95DL+Fzu9vVb1758QpP7DMUHl246h2jyo2+an37q3903uP2wLB6ll8GXyn8amDAJa
8Psnw/yHUE3HpPxkqzqJCdqn3yrMOtMm8Q8YSbrpqrpwTBcj2qd/fgDf72Pv39y/vq+pP9/XTADy
lNVsU9dN5psQKouf/+i5hZVYGfx8Pwg/uWlFUt95k18dIXOHvnY1qkCmB+KLSLr6BvoAa0DSOe/n
10+n1493V3W6tHzcXd/fheMyiLIdPgv112t8WwkFXJ+a7Um9KjcQ+u9bFxR9O6gUULFMDKk8S0xi
LaI0C84sJqT629AXwTYwyaMHHSf/ww1fs//+lgxh4C/gkqi5uvPLByMVXbMLR2R7zOUtVkAu5KIZ
VUo59te0jsQ16RumhCsUDbr/p2HaOcJYy4KGgwXSVO68jL/nBkTbVjdNjwOkWJtdCt6ZAEWLGbvb
FiiQlmhk/LUDTXSV23KHMnrXaap3UIg6++HM/BdDmHmI8suHbAqbs83hhHJU45cbaamA5YdZlu2F
Owpshb2KsjaX6yL0lnrhGjuqxuG2inttpxbGNsbZWelLK6+Lk9NnDyHqmRvqsM8eJpL1f3hvnOq/
ngBw8BydIsj0RzKd7z8Or+qqjiQ15HRf+x01LGvVoSjdo2cdtj7jMWwBQb4c9PLFdJv6kJhayjRE
uU+soF/qXjzepMoNEdz/8X397cS0VP4Ip9Kz5Qq+qF+GfZFQ+kKrpLszYJnUGQIP0WDpUgaJpCE7
1ajaqUO661HNoq3md09F2uWozXHMjei5QWUG/+HENKev6aev0TbFhAgyXaQPLjjenz+qocJ243s9
A/NI7TYmaQdHS6bo9Bzl7CahvJ/UN5ru35ZdEj1k023EJFhpJLV5k8q2Xwiv6C8ZapVFTsVu1faJ
QW3J32PJFM/Edi3w2skzRZkRE7CCADk2HixuOSerFQdjqvuokTyr/U3kmOa+V+D7gE4dV2GvrAen
54btERY0Gf3x94Azzal9AbBdyKLam3r+EtS1tugBqy+SSN2RvMwYTiobygfDBQ0YtfJvYVRqaxHg
w+vtol3ZBs+eNWjxteVKNH4QwhZdBq9j0JyHf38matxH//4BqxTEVf7uhSu0X8dBWeo6foQhdqd1
DQDqaYzpe0f0gHiyIl3uoxJwQEzuz5WnAFLZjfE4klF1jRjbKw0z9EgKYvT9CsFSrXyTgIk3oAJI
7cadFgBU7wdCB2Jv9I4Bbu6ijMItoBSXz1dbmZbRrSxAsS9ezZNr4LjLpNeqbY4n5tBpxjV2tAd3
CNp9UNnioqBWu8yvYtf3D7XVXFuX9DY9GCzmPdXgZl4kASlKnpPvu1z11qgVj3aV3fE1Npek7vtd
VZvqQ2tkw23g3fQLm8nCOlW3zKepDyNi+riSwQ1mMjzkg1DWnDwjXvUVUrIEfXqK30egQVTVwl+S
IlFuAh639gXqB8MY43PtFvEZe/DQaNmq71X/rJGluRnHJtlzg1sJq4k2/HGHS6AH8S4YKuNE9PQq
OsVqXp8sh3cP5wArf1gRs+T7t2n0PChVs+PWhjVeHYdjJlv1AulXA5B7sWxxdcxSWbWFdDCRZe6p
C0q5J2DJPiSCUo6aF+qeG3sEhjQlk8EY8qPqNLjRoGSfGlhFUc20rhIYPZNzBXoYQjLIAHvN2vYR
F6pDGjzfEegpuSwDMFd2V9UbXRcvPAKRc1iit+870zxFNXSsVLn4RZ3hVUkI70kB+pV2eGvXzjGt
U/0UqHF46ylteCsiN1jkorzoEn6NopTqfUMsLldmcHZWj/9Es/wTbBBm6pxsuHSQFleaMfSLhuxj
zY7QXfsG7lErRHmiwxltivpzWPvZqepVsm3cpsKEDX0tNvvDYDvdUh+4y2O5SddOa2iTPzNC/c+i
GgRw5C64xKNNEIoK8YroOS6zTn9H7HJ2wPIT3vQ8MWyAsRVLmCsh1iWZ7JHOjdc8g3DlkS0YhlG4
L4fmtZflcG1ShTF2nT65cXwcm1rfgajV7wxRKkwkGIw3aOmGeMjGng9Zzd2bAUeBVVTuwUzGfeO7
9s28gBoX7l0nCRZzc3Qz531DbPJ71PjH1/M65qyAUo1Fv021fCSjnAPoLmU208kMtEZA+VJbtMvC
r/xbOS2ISsZ7DutlMTeZ4mODHuD8ktZ2XmWglfCRIR4qPQVc4jrBVtNiH3RHYG99aI5LLjAKpEAW
IjIPMLrHi5h6BI5odolTewu9ONuVbl3nRa3xgQ7G8GVupdIZoT2GZA+oXJuJl160YZDcz4ueIFSH
R8fNZBdZIO3oYahEOHTtGuAH0/KHsS+Lq5ugvDd7t773QXlxgx1PQMEOUaO7pI8JBP5d1d3rQA7V
3H8qwKfvMGcMuwYuKUDBimmCpogWwq0UMr3jBjMawtHeK4sXB1N2aH3twjh8rAdOYoHOArv5E2ZY
F3VJau+R0oWLpiQTtQRhmOSNe5VYbGzts5Pq7RWnLpkPTw1FJKYutnYQyJ1FblsGh3IHuk4uPBcS
fuMmR3K7II1H7lqBeGE2XUIUFGWKqqtRKKTmqcEDCrZQyi2KU9QJNnjCAfHywmXSfJukMbTzDuNl
GyEdF0X4TePStqEajo22hk2cdFwnpOZYS3U7EhmzDPRsinfxboMk/Vwjl9gYXHx3KZTTTDYOIFm0
woqHF0G06ZZZXGOJoegxqqEHcukqr1aQIXjvHpiit9adP3FMzMCDbo8/F4M/1kcqyEkQwvyYPk2K
Swq6KgR7JqYYHFzkgETPZtPUV1Fbq6gs/PfrE6BP/WHgXJbVH45Am8yd6pKi8zy6oYtV2OnvbasL
t4157HkO2Y4Jaxm6g9rS++LQdf1nozKQL4XVpdE67HQdFwnLcSZnrbusii7FzzfuAscpIT8HSyht
2YufjPcWzINT6FfuOgN4ht25Wgjc3GvhhsoB6GMA6x6go5oe+f6upLB1x9q3r/hw+0UsPHtdDjFm
+cDeYdskCkHFRMZQeJsRsbUwHGYI+NWGzZiizO5DP18oQQbMSVH/FEomGa826wLzIVauJj9GrR7R
qw5Ova4e68DBI+CvdTWjPtG0xyxHjDGOO3hoxqrTSJN1Qug1elhcRqY4NjyQJVsb/sLGUILD2A0o
TtvnMIfc4vTeg9AR7MbCvI/9YYWdk+p9rSpPfuM7K0hsgP5aG+KdP16d8laaEe6rKvQ3dtGTYNlo
eFVqhxtrOx6dXsb7YOinG4Ga3IjUsQ5ugpMtipYYYIkBQNt9KJyUEfhkFhuK3D0F0zggVTZ9bcoD
Yj/zMFZU5YWfAcISTk4GNIyGnd4U55L0o4tw34JOJybE0/9gUGPuY1O+hVFOJpSw9L1Suzdqo9sH
cxjlOrNSkzkoILhYzvo7yxix39kGt2OnLkEUxPZWMHN4lQ101zazjFdCgYuX0A6eWhi3B9AMkMqN
Ilw1CGaWlqrre7RU8tB4B2kx4+hUKLGgH8d7UVoXFPA2UTOLrMqBORN/CEH6qhI6tlXcVVEU+b50
iwGmVA5eOYoibNOe3M9vXql90mob95xTzjuIEqA1U3sAoiZuh5tCXfWRoQfuA9p7yWUArrFeY1Vg
tAzgPIxeSmpIUGKqhcFvRthfjbMrqBYVhLNjH/QkqUcNLEPGqGWDOdfVS1LXWrnrK7QRSrHP26LF
PPImTRhTXe50GEvkt2J09AUJzeMeNg3Rb+We6Wdl4/i53CW5rh+4qWVrgy9v6aoV/ggfD2UQ2+Bi
qyke2kMW0BZ4dwZ+hThMU5zxuUKGM2fTdIza8zIShNRyyxm0x29p4jWLsPcDrVrrsFD8Lmbm0q+5
9/iuu+kS65SiC/YwkJ+YUktWozTjVVPZa04TbVXXyzCy3hIjHK9BjVbdtvda7SLzj2CvGoNzaJCi
gVx2om3IXMWipS5fuW3y0HSrRikdsjZleey6lZ0H+oNsSN32wQr0Tf7sjV2xqUP3QWuQE8PQWDX4
J8CMl/qC6wb5AxYF2mYQ36QJEs8b7OhONrCAq0F/bVvCakc1LTaqAlYnUNoOeWoLHivk5yQmf7oI
ALg11dHFqmzGpnoa7ZSgR8sxNZum7VEv8o1bkH+ZzFIuLeK/+yYFgqi46xaB8BnTSXcsLLMFjWd5
Z4ap2srW4vQPNfCuShe1b7pd7Zl7OEPzIq3AgLEm08w6asxFH92qadai1Q49j3HzmrCjmOloybAo
Rz1eR0kIpGLeUsx7NcURU6ixMFI7WCZZ2J1k4xerRmDQB9vZHS0bA0wY8JiEpZ6m4n11SR7YdF1B
1LKZfoZnoRxbP/SxBvJqXiAmCFadANZm+tC0YNgaytGNgNlqLWbfqV8Vxoe+rJVtP7rf7Jr8NWS5
ROxGZNAolva+yBK+vbItvVXY2sRJ8PgFrn8RrUyRk4M+hi8Ch+xGEReVR7pbo7z2iWVdFQiGXY7z
USSauSuZwcHNPhR38zogwjiPZItgsdAVhtIKeJchALEYB0swZeBLphYGUczhOI4Wc9PfmZlfbziN
wUNZaTiVRyf0j9Rvgazrt0McYoJMJHiKcaCCwWzLniprACJL7S+iq0+N8Mt7zMWAw/Q7WwU2lg+Y
vQyDtyOlWp4QQj9iBbfBYEB4NnBPGaLwN8IP1DtSScRdYKlLAybn1auxluad4AlM8/HK4DHUCGMT
HbAorbB3PG7kJ4fr7xJ4Tb4wFeVGxcJ+GEYhDt2Yj5Qjp7ZdADy0jaJcOUz2RjwgHZXBAYKTJnje
mUQ7GIp/pzcOBQC9d45F0HeHloFd0/XjYV6QudvAoP6rHVBA5e+tx2TC58wtc7DeQrUa1pa6w/EK
uRejZ1I07cHmj+jIuBzODDGvRKW4K/aIjtBhJfLP8qJ5o48txfxDEdCwEhs0O+OGfZ9Z0NxDqFUI
LE5ak/whc+tPTwr/qCRyJ9zI4mjoDHKCrsfBvxUdUpwxvEjJ40itPTDC20Vqc+lD3uqg4vlLUrDC
nZ6cau4CjtlR+xr6zyXA4SVq42dFGHDgBX76KHyw8H4vJFYVxmitZxGRTmWKP0H3C4mdr/Zo7zqn
fVSyoFm240sqYKVaGYhKH1MhJve2jvJt1gPWDhyfs5SQA7XqdpFR3zI4eQ6mOwwZfNsh31RCK1dF
ieY/2vvJXpPBNc4sbwu7HggmTl8184EZdZCIKBOcAI3vO7taVWV7EJV4zZs7xvmwPcuBEn/PqEaV
NkZE3cNv1fa71jDibdIqqA4t/qZK4GChyOVSOM2bodjg58z4tUdFuRC2Q7qAhSeDlF2PEbrjJ9ae
qbbl0CariDmlA8WuibDMIjWJighgkEbuWzXye0ZNtS11a69SqFkbhnlrhb27qCWoRbiqCyUrHFhO
RGy3TrqIdQgWRaTtIku5U4BEE97QogKGUwP1lUH8NL2TQkuIHSpaLuE7lgPUtOrdlTWM7sLEx7DI
wb0A4QyWISHjwEvUbx4fNXHm2WpUuG8rKgOBOi5f4xc9KtIrCMASOvDkSWEGOSvG+isXjhsuQ0im
dM29gSpqAl+1y52e5t86E5qNFwHBUHvXfPIt/eISpZ6TjswMqEWwcwLvRbiBjtyj+EM2YXIICx6B
DddLlwHA8JNWIr/BaXAb29PoK5OfwywvnvlKzuBMnmTZIsqR5StwfjRnVjluqw6/PDgMbxmSPo9r
Qr/joT0+GrbaL5xEZ8IM+dsFxdmKMAXALzH23qpWnsjAY4qBp3ZIAs66KLh9OV4hV5oK0suTXrCr
E4Bmo7hzxwv6FcSLNu7NMGTGEJRF2gAYMCzb5qHc0rYtiPIi99JTmxQIh5pHodbihBWlWHEKVzwL
lXyIGmi9spbHQhokWpMMu1RRruxdvC8ZE0cL7BZT2BaiQ0lmC5OZN3qi2teACepMsa5wElAPiNdC
IKkCqmkc8dgOO1CcUNpCsY1b51aM1nn0tJA8ZBWJjEqxD8mauYk7nB+I3JlU3imwFVbMUpc3eRne
23CrFJy2J741IDDg4I4Icm1M4UwpR3m6spvROho4RBZ7u4/LjdraE2eF+4avaI/uRIxmoACL3e9W
ccW7T4zo1rGAbuRRtqFE9WS7ereC7QwacGhKJqqxo45EY63ULr5VFZfrVk/OGIx8E6IweBkSLSpw
wEu4dc5C98ubNq8usUJsVADSPowHxrSh8Dwei8pdV5UaqS2eg7N43yHuhUI6Eg1T9PpBbXLum6md
E+46PjqmUxymqetxOb+s1JDgrsrTF2FdfHaaxFv04iHP3I2CFozIlcpRD0WaaIeg4JmysI1VUv5J
yMCfKJwdwLQTMKbVTOcwt6n7L/ogDPZWWBCYNqWmQdvJD3NzXhBxAlb5/7nZK8gk/ujd2W61IS7w
HinYVgVWX7bWix2DxCJ2RLPWlmJs0iGLdy3kvJ2cOjAzdRhzuAElhE4J431VB3Z5mBfYktXN8BXp
w14X4DiV+uQlTbhHZc3Q66YpqNY0YXubecUpdiPnkKXAWZIifR3SHoqLXjmc9o1yGLWbKnVJPRoV
B+sDQl7VCjo4KdF455Xp5DQZwWJ0/q29lZWX3od2+4hHRd8S60BaoUnsWw++opdSOw4qcsxt4Xb2
fSMpq7gtMtQ+zR9cb8gfRpswOJ+wgbbbK7kVHzrdGS7BEJYr04avhHx1AeBS5aNJSGAMxM6HR8IX
1zCTMWR7xNcKM9p1qi2UXkkPjk56q+sb9zgUiSKLD24+fuXLBgfSKube6NChOlpEnb8Y/tDA0l+6
YNS3iWsVPChiPh+5G8sq5wlwMFZt7jCtmzCz0kxGJDOqzk6eZ8eyybYuZ/JKEZlLL9AnSIkhXFZr
zRnjP6w0lUf8ZFwuwyrD+zOWJywRF13NlSdsl93GZoywT2q/vXUVl+gIc6y/9HGwtcd62461cU9h
O9/yJ5DBMQ+ypzyb9OaR8tp4zN6hCWgvfRokF27RPCi57bpgMD7lTDzy1LXM7d54af3gFuap/ZbC
5mrr/8veeWzHrSTr+onQC94Mb6F8sciilagJlkRJ8N4mnv58SGqr1Ozu3ffMzwQrkQCyDFxGxG8w
gOYZc5cFGNgUITjARhX72mztb3lhuIRe0HwckGz7rI8evImCzoBstE9AvbDZ2/SgK1BTndyc932A
jPVc8OgQRmbwbsF5xSMxicpAslPR5CHFgbVjARusi3r7NsTJg3xgqa0xSVFunAYBGdF6Jt472U+j
bvcElPbBrqEjhE5xl2qD9kSy7RiSUGCO4omTRQQnjDJ6bIDjbZY1p6Yc1+edc9tRGEbmEyJxY/bd
xhQI4BAjIOlFFBxie+Qn7lCiEtn5NqTDdc/M/H4KzyKxnHOC2SvahPZb47biYH0ppq677fEqmXDc
iC1VP1VGxR/jaeZhhC2F4u4A5rjBZQ5doBstAxniqBOKqmZ54Jl5HrSkv9dzG84ZU2ITS6WSjO8l
URGD1CNeUtoEFRXqTt/yMm5D1V1P7vy9rXOEEgP4+grJ1RV1q2JrqxRwmwbsfwPDzpni9my46bhO
xp4oYQammopm3/fiNYrQhJnGBkTkkpYCnLOjbGQ/aOrX2kDhqEBnfjd07mcbNuc6wlrgmMUzPCx0
yXodTDhuClQ9w/klFnWx18GzcbbEAckAYqAUB7kC6caVgzndysMVcYcg2rzVuMB4ROAAl3j+nJId
bkv2j4zmk9fhM4eE46oWan8asu6GNKd1MwGj6PO7Ag+Z+2hGOg+KZHdWgGLmJq+0ZmynnSVehTfe
eoWn3oRpt7H4e48iLj6jhTieBts+JdjZodc/fgpRRrogO3rjREgpGCPkXXWiZJMKG2VQqC8pQJV0
DqECk9oOHSo25giraEbg4wQy6gG6L5l063ttTGh36qiRhQqT7cQU0FSLJVLHd7dWXObHkEVHw9nZ
thWCIO3e1FFEp1mxEDQdpnI/QKLu4l1eTv05qgcsmkMyacoMPN21doZoFv3sCtu/JXOABZS9Djos
Hb0QwJYzFochRWA2xjtrL1L+Dqjst3HuOq/Ns+ChbAXdndAH5LCG9DGc9PgW0od+SjttbdemupmE
h8JpVIHbU3zNI4qEZWHvFZwTI0HgGZHQG/te3c0t4T+p4uoTT3tm4WqyhQRUfOnmg4jjY4+rKOKU
1JqZJLX2SgVjdReHzIQcKk+XqOVxCG5UuUkahUH18DJaJAOmZj67ZqDt+7ZPtxpByCakKuEjh4HW
pwI5Kyrd/tSX3vMIU3hX603gawtJyjHR9Lcw9tOqzkKjrQeYXgLaO01B8mMwMntbZQkg2P4hRvgb
6f9FJp83rFPMxS5CgY9MtqlBiECtA+UD4UfU5wXuafdaYhvwSofKH1V1uLWxVarQAQySzryZw8o5
eFP5YkJgvrFaBNtEoXubDLaML/I25CJU0nuXIdaxO80r3UiCnYrZ6Bz6w4T8LPH/qe0iPCk9YZ8Q
k8GmksQRanLdjgi3Pls4yB7xKNxJ+l8c2S9qbvbYSRovlCowvSmQ99pOy9RCw53cx3ST/JLO1ae7
Fd6FYjQROR7jDW8HoLB9mJI4QXN74NV7NGMsiiszHXZmLFCVixE0WhaxzhO5CftTMDIjRAUH4SHK
UsfYpthcxdrTCOlvFySLqlZ9IpOaI5dVaH47Kj+zoK6pTwTVk2G6w52CprHlvqqWsJ5apYEWStK/
G9NXAMTd2cm05sbqg70zaiohYhIc+Udm8nTxUycq6xbfIep5bpeuAxJnpzwz81MUIjNbNCEOf1pd
nCbUkIkpp7MCI8SPVMBZmWX301oP4x/oombbHluHo61m7sHrXlCsoHKAKYVvoy6OTjAvdtKtOs0G
e+1jnFYVSspEtvZCluMLTseipSqA6pi2nYaQpJ+TCBMXg3A4gKxcNfhVNPuqb/H6GOBOl2ApVlbM
+2XWgxBJva4aUdxB/SjJKMQPRfesG/G4R6MJndKxoMSEH/Z4huc8ezyS09a5axYRhG5ZyMdOxh0M
DiXdO9MdRUvm6nWH5oKzlKnNSWvPFqDT0ILJC/0UujWgHiG09C5aWk6s/EjhlyOMN9r7MdOojXrD
GmY6fUFxRta5vTGTbOcyjT019mRtqjnNDlGSEylEEVVWhwjUM56LJuM1aarqRlkopsDe7fPYTcl+
zNVzOnVHhNnykzem0aEGjL/nuYe0oKfZJGPzdge3+2vkGCERcu499hrSy12jvgbGjAbMaCPyNmuX
viXwhz5bgUHB26GN62JnNgDYKzX7Mmp6tE5HDxsnKLRUzbEoQW6Y+f7RUY3waYFgx+MkTqGFUF2U
OP0KkM+biMxmJwI8r5RIB4TvNK+Titu3jRVtw5QUR6UwQJolQRbMWqSTyW7jaYNKZ6l9SzHxmOOc
6gGT0MIl+4elCBpjQiezsxugz0Dhb72nZOHnRJ0/MndFhpp8wpDrRw19oTsA+Hek6Dcp2p1fp0H9
YYX9GwLI5T6AKPpUkZ4mtfAUV0a8HzuSS/J6kFdGoFY7kynHBl5NieZGHhxwmec+D2Ou+DZ9Nhss
n13SGbu2MJv7gshURCi3qwYmajWpMupQXwZIDr7Ge2NFMb65QQ/giQI4TpcF9ZyB2G1LZouwj3Kn
38ftwwCx7oBFI+qP0wxdsCmnl8KzfigIhSOjm6k75pn689wza0UgZt7Jh7BRUlXCQm/eITL2NgJL
OSNxqSI2V+NVVFDZbBJ94Ws51hlz4xdMe7unQvXMc2ToL2l9b1P/fwQ7HSMnpZGhLmJtFyUeMAEP
83RzrCqVtABNuY6ky6/WLLDTlqs4eQOzimMMZizcNzu4pAeQns7sp31WH+WiKMZPWpNm6wkIhrk4
l/dOReVezdS/mill7QPaNSSby6NcWEuk5i1hl2ypPXxznBxIgHPLJ++m6a5FMpl0Cd68aCgu7QK6
4ipsjMQCopAdpJm1NK+WC8/F4GBl15Cba/XQGv33tMvR8UNsJgVy8ZfXu2xpaWnzDLc/JY4V4TVN
0uz43pyWprSqrh2eRlFrwYQqCtQoeGkd52UhV68Ly4lAgqfUaqUlthxADvg+1OKQLVuNCZ8J4ec9
qs7N4s+eBRtrGl/kxlT2yQFSPNeylfwKHwZMK8BZgBlfpNN1aY+cCCWJfjlflyROj2GE1NsIKGON
FA/+msjvAuElyKd2Vx5l67oaRAoTVbw8PvQni5H9h77r6vV4gzIPany/R85CzEGoD/ZM7RkhWhbv
Z06uK0rFmYjb8MjFr1K4jM1jYDbmMRsj2/A7KweQ4aW7cXQ9UoePcgfF/ObpbXWYnKlqMezC4lyO
i44IV4RsBr/Nz2VLi9x2oybdm9xZdsmFu+wmW7gotjvhlIfrcLL/fcxyIvFnVuDn8F/ujmTw0Ghr
7V8tuSo39DEReJbi7RxXjx7Fz0NXRWRwBzvDxIrbKqvz9si8aKWHRnaQpxn9luXc/r4msnQ7LDeV
vJOmuK+PcjEsLdNeiPlzvBCAxulYV8V01EnPk9Rj9bqQfXk0Exki15rgLI7GY5bDXVt+SJjg+C4X
wmnCTYhbLnAR3Aa9BLmqBS+AfAI0cAP054JripCpTxtELhY2N3ocK08VGzd3doZngdhyn1DlblaU
m3dJvljLIjWS1zXg4OhZK4oHIyUFO04bJHOYnUYhDh6hBuxA7Jig6SfI5zg0Y2kuiPBWlA6fMzQZ
cz1xt8gQfHc94h0K4c92yQfm3VJZ5J5GouuTK4zDUMA8LdAk3LWGccbjiVCpBqgX1qCPrOlFr627
Tk/Cm9AMtxHaTQgkBzdBakdHhy+4glku2m/k4qiVUxjFwu2QVgFnhgFBEaCjjvJyF5D9FzXSZWTu
oizLAbWk9uK9eA5MEz3CHu1ZasN9h4mandypjncyRRv4ZOuGRRA16cXaavtPZtZcyJjtYKdqaqit
I+G+VdanDs1Sv+w8WMHpG09rXEJHfk8Y7xLFBa9Vi7cZg0MF9vVRpzDrYuKyCivrWR+dr4q6U9sc
WRune3M76iwwSzHX1qgXgNHHKVRQwYl0ggVe47GJlRhmQX7cp+YKCZVNTw4Ig/r4Sx1jLjn2KERo
+nQoAVskVG6GnNgyCC6xSz0xFEzlCzNYORVmZR5aqBisUM0hIeO6+nYkgWqivLbgUWZCNw0zuMx9
zJCj1wz+uZZI7BjgjQVrNlnqCtG2ijLq52jxlPZOR5loZeRM8asGZ4wBV+jutihxxSnxljG9vsJv
xMVi1EBAb95mLfrRTL8oBCI9bhraLgBss5rquqdiRVZS1+Oz1xiPosNAMbC7HiJC+kCK6sxvbzHN
iRebIeIqJ15EgTxUgq0Z03i7eOHu/Kl1624mT5qg2rZM8A9myMWlafo+mE1qGEa0+P7WG7tXvxFA
tNyyugYzIYQmwPywxAARSCLE0OqT6Aw8RMv4W1xBOAUTvQYhGWxmC/cbI9cehGN9x5phjSpClWK1
1HT8x32DpnSg55ivFnmwayZzj5XC5Ksgd7aqgsx7F3XTM0wvfTspULaYJeu7IipUmFPlsE/CyfPN
qDOfJkT381EtTpAmQAPkufU0FxosnRRDqCVskF3Ib62aftQe0BPE0mmyILzDsMNo1DrnM0R/J4Hx
nJikC+ZQdw6hNTlPiCrWVNARZ6OuCKDTCp4m0MUHjyBxVdYFN6gR4woH8wu4j6mvA34BGpzFvWkX
82OEknLZYB2hiIAZj8pl44HxA9cCXsmgjEZmoh2epkkkKMfDS27D4UkuOlQ2plZ9RAAmDhgpqY3v
eNl5xFgBbnZoMq4TFevjZP6RxTH6OQiHXmJDcVdjvjUqfA+TPMOpz5mX20SJUSN1YNagPEJh1h2s
4VTPFjWCDnO73HkwOsN5mLR4K7J5uKi9/lgXzVuk5h6bBLlqYRR3yCGgnaJq48HVUoOnRgPYptSm
tYYt7wZLVpwVW+NWI7LDq7I7Afz+ynwHbQnSiOT98LLEQ328cZKXvEpcZv9jswnQocPo6gmgB5rP
wziuNNdj6lQxLczUc2275hmnQbQ6deCKE7iGLX6lNncy8ppksTPS/o4PM0XDNtO8r4eB6pKN/hzp
KhxulU/GNNhno3NvJnBX+xkNqTW6mtMapkS1bmIMbADjIR7Wdz9Epj+CrIgeO9LzUdDlz/Z4EnPr
PVr4xyNt+inXxHgTeKI6J4r2IFE3dUNWMi7VYzg3+8Hm4/8eWawtjIF/Am5jtWs5hgWbQ7NV/SPV
Yh70BL4Zjl6p5qb7caDo3eUB/jqR8+wCWnzE6KhZN7PYWgu4Y7K7+L98Bf1f2B6u6/JAVTWYqhQC
jQ9wdi+Iuj4B0L/PFeBOQa/fOSFPAGWM4jUvstdMZ34OIKDaeuUQ3eL87Xt6rvlKtVhW1wbezSQO
TwvYVB20/G5ww6eO4jLs2lG9XVCgMhv193+cviDaP/xxrqOqsCfA4cPDXLb/wb2EzYBaRTnxx3lY
pGWW5h7CIUAnC99dwAvmzhrccj0N2mGwRQSZOU9f8cfRzPQb3NSboDW9r9Om0tzom62rLyXJHJI/
1g8AKpbJ84spMNmYS4sjxiqP4/n4X77/v5Ab+Nc9HRaB69n8jI/cUdEmcGY0G2m1EBMSBUPpddy1
/AgLEVkA1QdQGYUP5GnYzpnzebBjHg/mGb22blPqpbkB238zut+sNEFP1HY/e0sGpE6qV+68C6xU
pMerEvutPEIUIjFvzS7rffkj/o8C9vT3FDDNMzmd/5kB9v+aGLvhr38SwN4P+cX/0lTvH0AKNdNy
HVPVuX5/8780zfwHNByEfpDR5lloQ3r5xf8ynH+oqqvazBOoOtuOBzvpF//L0P5h6K5LOdVwNZ5t
7v+K/mUbHy5OsMk8kzQ4QTpeP/g3fXgk5LWDgmhqjzeukfXw/TsSX8tiAq9w1Ja0oD5PpQ+3GCek
JTQIUMmibkac/d5aVmNM1IvODrfUUvGOowAJJNETw1G2LGalXJvHTqmLY/87mpWrMqSVfU4+EhXJ
TiYN/c7To4M6Jck2LMVTVOJ3BqiOEEotcDf8zCv4Rid/iYoRkdp1gR4qcZ1cz6H8k7Ew80+mPsPF
WgqJzfIVIpD3RNtoJ2NnVtvA6jQyhzL+lwu97ibgaVNTHam9/9XERegtTvV2g4xLmgEDYfMwzOOv
PQkpxBIZJ2KdDIQZNsIY6vs/5gpKztjQbBIX2AGeefyL75vHmqRvcZyAbOTE6RaZKQIb4vTrapYx
kV8VSpQca6yJy647FnNqqb5souOLC59syoUCTv/oTmTwKW/3qj/zGPfL5ZdfF5q9/PxQcwlP0uVs
YKWbIZVVgVDUyHJES27DGZJK3bjtktwAi6IVe9ktd7juNTb6izUaymaGvAjJpX5AL4YETEH0KFtM
CX+14h46gv9hM3T/QNsYRpJvKRE8BW7fHtOu4k+SO8p1fVj+yD82XUf/Y0wkiZejOlLOGM4hzrt8
j+unV++bf3fKMd4/STave8oD82pXkfM/pkqqH4kNtPeWYnb60bCy3PBlU26Wi3rOvvDCRcxwOeK6
yH+vQkcRe8DJ73tc+6/7Wq2Gnj1ayYpG2qWgkokiU8PyvS27rwvsqEiKyO2y89+u/zGUbMb4FW2R
YX66HiJb7+N8HOKPz/2XZuJ9BxJVHj5+wh8jZbYgoBpwcPrj6D+2/82X/+OAP5rXL/3Hof92u9zz
41f7uGdsJ+XKzIytQ06DcsmS/luu/+viP/a93xcfN8eZQaXzn8cBgfDrjhJO1s9I1PzTJ1Rt2ZBD
nxeMh9lMBJc80q7HXPf+MKzcYM/3UVxZB3fmUshCvTzKFrmM6o/VD30l+XrwJMsh/9KUu8pNsiUX
clw55HXVUgaegHI9l8PJpjV2jPz3ny53lAv5MZaJnzKcDtxH+D46RtTDZ9kcsLBTN0k7Q0Ibyacs
CVl7geKATMuxMllSuLJTLtxMN2Epy01yL9nbxaM1+4jNAmeok3FNyJ8MGBQz1Kwm9vwom6oV5iWg
KXrfh4Fhpa6mSkvRpAvLDOdDNnUKlmnJqUFpfgs81VqLTDt7SoN3oz19w7D8NVgqkznMlSJChX1q
+m8poCZCZFiLQ/ZdjKqfI3C4yQmQfFEVWDy68anCxmqTTRDXQF73+dFwwjdjHrCJ5L1DNR4j2qCp
waNev+X7zxAmImQiRoQAnHZxHJbnuITKyNX/2NfKV/DvhTxCHvt+xPKi+LDqtRGZzw9D/38MY7hW
T73C3cuR8d3hnSOHfm/KXjmMK9/7f/9NcBk54jsM/eKPbwObeVvp4oGJPW8yCRHy8il/Bwt1v2FD
su/jPtfN1+OufVWNKdLquv7vhqV2/tenXof4332MHPb6KddhZJ+XpK9ImUMLW+oc1OMbsve8TWVL
9slV3uCQKlSxvfYPUTvyLlwOe2/KTYl8r8pjPowoV3P5hpSb3/eUB8l6imy9b7+uv48ZmcpaKBbE
Aw0hZqdUbi29shA/+gLMnQLtnN8Arh6YXQB9n8A270iuGZjIad421TC7c1MVaoWBZpxpA7CJqm/p
AM7XFR54xK7qcHlwphUyHN6uyfOb1vNARnQavkdQ9tLU/WKYYbquYmqlX2zFPWhplaNBDbwP0lbk
m86DKAyxAveDcmZbvyUzgvWQO7JNbNy6NjyesA6Ar0M2TBtyillcP6mOgoNQ2X7OYlxxcgQ6hdZ7
m3K2bkO07/xEn330rloAJQsuydtYVAgtoFYmtmh9po6rISuGlU1Gtq2jtzQoA6bE9t5ocZ2zghGr
73SbV1OLF0U2bqHg7KsUKLoS/8T7O4BMUaqrxLZvCBEiUMkL/z1Nv4qM6rvlpgXm6VO5Jiw+Zrr6
KTfS6TanVq+KFoE97L6E7TwOKCYdrHrrRY3h12XtkddRpo3ZidQfxvjB1iin22GWrr4OC+wq6suI
M6ku6a84wZJp/lxm8Venm42NNr6q7SNchktNTS2s92Wu5pvKWZ5zFtnFxujJUuINnMYqhqYuOc0e
UC8GmvgGkkDLpLLRUdcb3Te6Epl1t/yCxcm4crG+4LEImlJExr1ufAd4ahzzICK57jgrN43EQ97Z
N0UM898KpnXvknAU92EeHhO9OiXV9LPKAU0rNdl3C88szkXVbbWuDVZZJGaq2lF86MSCRRIYmAvg
gB0P1Vo1iq3ZQifuPTyn0ZMB/uW9JRooZ70l3BbkOiBSh6SXyviAPs3rEN0HDY65FWk6vzYhFuPG
sdPIB5qh5WxQSshwwE0oCgKJ5GfZC8B+dF+LSE/uhr6a7/vP7iMmcMPOiUE9Wa3yQ4n2QY0uN3To
l9Kbyx1C16sMH2a/nY2LkXX4N21DqyJd7FUeZSbg0hqwnqGKsBsoQOGTSMdM2TS2UZG1hzqBDgvf
NlrXLuksYENrJY6ddRCEm9HKAV173WuY9j/xZ5yw+CBphl37gBfYRojWurM0cDX+kHrBbWV0sF3C
AAZhFvtT9Z1kXLCllAsXmvpKXao9dCyNQn/1s6jNC9gNbUtdeYeTPRzZjTnH1c5LL3UyDMCfdbA7
LXqz1JDwVl8YCnkQg3QqeUXjFYrv+WLI7oZgf4ZZe6jmEciShluVGcT9Khlfu3m6p0rfbNoYxY9e
7ykycYSgbrWOVHEuyvZSBCHsVCvbx9qMT6Kzzbk/2jRvFpGeVYu7a89sf1W1mXuysTJYBwtOXkUW
zNPNY10KDYY/eBB+T7gxQ+1tshYz4tGE5R6K6kKiF0ki8NNN5mHfuVTUp6y/r7irKJbnA297HGSg
RecXEXMmTAPhlFy4zzPSuhsVXsXij91tQT5ou9oy4U4hoVYn3SP0Ypec5jEH44wXb1PBZSgtAjKm
0HUatmfVPeKNYu0mI7tMlIE4SUDKytJ6jhSUgcka7ocxLQ+TOa+GvtVIJzXtpnK77ZwMX4FNUBsY
C/jC3Pg+PKJyCzQy7/RmYynUeaxw2uLXDDS5r54VCGQrqzPMm6BevOfEF4PJiI3IE8/TKvMVypHY
tjJAPDQwCvE3bk1A3u4JI8T6YDVYcGFWIKzFLrypAC322acSpwBj7MsVFjbN2jDbcz1ClqJSVa8A
4eJQg0zzStWmzx3QON+CpVhxckklRz/mAdH4MjrHwwxNeHoMivrSBriquB1S4ErtbCsNiVImacpq
AklQInoM9KtswGFmJAQN43HA0Wc9x94BuktBjXMSlzEB6WPEyg5yI2niiIJml1suBZDFf9yB3Rbo
/bbMMbnNuk1dT7eBYX/GUxfqUIopWu7lq7KcXwE06A+1U71w9yUg16j/jB4Mm4y1DhOpcjSJR9O4
8MM5BGpY76am1cG1wz6c8vA55jZFOPirRgqeBMoExL/GF43E0+MUeOnaGSIX0CzmUUmHcoFi36Sh
9oRyLFMUb7hRrS9eFhS7So/2HlK6fh5kLgSV/NEI8N1AvZLyQpHC0oX4anud9Yh8Pdl1/dTf2XWt
nEZuMO40YwefQKxcz/GR5iObnqN3IQYATI4LEdC+H+YJE4yKe3IMWvgJtaIfJuvi9t1tPeE4Xjtc
e2PaU/ID25t2n7ACx+8F9mrA467r0i8ECKi4DO3K60hwl0HP9QF+dG2mRrPrcJDYMJM+NCqIWl20
SF3EFGNhBqQh7r/IAq9mIcxTXEYBMhIZsFtH9UFDjr4ZJ2dj3iEM6yHv2wNdcUzAJsHLbIvSNyfv
RejqvDEz1NSzPvMphXxt4EkPQCHWY5qT30rtH3mDg5QziRiiMSjKgEiA6qX+WEyLeiqGtZvMOek2
nGCzhnTeTZ5GbQv3k0SLkeiz9dfa7TXfa3I0VFy6GgBze4FQBCF8+UpGLT/MAzOiHikWxbKfp0Fs
bS1/RuvAXAHj2mchZ9hBDXYVefNN7WJ9k1rtU9FTvO2NWfcRAbzFd37Ed9Ciwq4h3dO6ANDnMdwY
BV7ED2qnT7cUQbcYT3bHknvDSYNxy4OEOuHwdehBUgbmtI5t1OUdrIcI8CwuaPVYp0hUNKQvkGsT
+7iH09Qm8UuQJ9lxTpRbpze/mcO0RW8jPKouUkyW48FNVRtMkexbpHsz0IOYdtjk3Jd/ugJSXhYO
wVLFkw8bcCCZ46ZwUQIw3Ph7pVHPFCYThTbO8KsA77xuSlBVyMaAbB6qXZ8UTy4JImhmIWxobxu1
2njGFBi0mqX3G7D3t1C07U1oVLov1PKxZeZQI3sO9bW7wOptVuFg+FmnV3eWrb/ojXrCHGSyYb3a
RsqMNalaCrMrPGwe+1S7YSdOm3E/WfhyzHkIAHL4Vo18lEqdv1BT4VPjOTZDUN+AQHsAkzosgIHt
mETf0+nFHtOj0Kef2agIv3YUKrehdmiLEZkiM3UgBuY9SnjQ5aefBhR1HNezEp9F89n1okVdKLoN
BlfxI1cB2Yee6wqIvrfqCxzC4rQIDjVTaLUpb6pqxr0BqP6eykzmuCUeC8ahj9DT7NMbh0/0577B
zEbL2rVZIyJYOxO1btPY84zb5JqH0nqRPLjm8NY7+IemmFPGLn9chPZtAq6NmU9/qiPbJs9rn+pq
X2QCwQ1DXYctNPMR7r0HZLZVF2+aaVXpIIK9sjJ2hA+Qab9gs2jctRQRN3VWpDt7mtZ5P7wV6sjD
BDu8Og0oQrtPRGwVYd0OA/SdCE0Qgl7+MJkF5b+iOoeG+qCPCDIaavFo9f13qiRgsit1VTnR5yzx
KLZPkQ5lr96osd7vMYjZzBDQcBNIopPqWLcpaWiEXlcotH3GwNJb8TC0N0la3fAeZLplu/zdiPEC
JgYPykShMtESNI3W3NW15yNqAbwC10i07L8MnfiiWMM2NNAy1IzyAbGgeJdRx1sXVrjvs1msEbGp
eObNzgpbg3nhEN8ldnPJQl7GER4efeok5yoZbq34e+Pqt82o258MtKWy+FgpzLcnYPP+nPwQs1Ei
ZNIwOfIsgN7WzDU6gK/AY2TrZuaKKZoCAyyQyiz9uh41bj6IkUqcMjO51/Sx9JNAv1Uqxii7hkx3
sLBTFdtADyPYdFpGpmFMYKGq6YkSarhD2hrNCnEOGhR6wIx+ikAo74oG7F9P/KOTr3iGbGrquHRx
ezE7wK4BEQ3SHVOHKFAafe1F/ISinL0ugvGnjs+p41Ga08Tw0w6fScenWyAVP8d8Ml6sCGZSCraK
iSXCUfi6obtetv0Z3QugqfsQIwSlDW+qDvVMD9rvDpGr3Bu/eaJNz2SOoE0b5lGb2jOCj7WPLvch
JCu8J0f/FSUiQLUdpIRBPdhRMO8cr/9RuZVYA1+L1Pht0GE31iYuCYUXmysgt4co6743eeBt62k6
uZiGxah6rzWbl0LleG824uJl0q+UxjtbYGFRhOGNieZnG2DM16QvpR7sR819NtvBWw0EySvDEU9N
UHNW+2ctpHauBdB+HTW9HdSWGvoU+zW4PbdJNig6vAA++BqV442CPpcohwwxEzAZaTwjPJK1KwD6
0X7QTX3XQFmMFe2+6VLlgshMcKnmOrsgLWUqC7JGdo3TcGimLD2/92kOnM65HPPD9ahQD6JF8ASQ
yzKS3DDMxtdudjBf7Ia1Ec2Pbf3YwqW9jNq465wGQkQxAkqaU9BLdpLwRcJnpRrATAXMYhOgT1g2
dtT54xPwx1VMiuAW+mR4D1klvBcZFnaj7xY5QlThaGFCyYJ05OwnYmYmWjq/+hBhrndzD3tY/d3X
z5DVdBDru9pVVqVrBXf5sui5GCunvnBTQJbosGKacpwh5mVBarbau8IRK7kK0N64JI0T3409jN7f
u8n+1jY/xUx/j7LfVWr9klXTvEYwp8Tq/q8hDRAnAKEWGMayyx8bjBVqJu0fPZZeQj4UaGLJD5C7
ogAC4rwz1gSn1Vp2yY0xvhMnyxaPssvKq/jWcRRoJFFyT66wdFAbxS8tvh/r6ecU18Fh1IyzKpLs
Zpos8yIX7sx9hfmmtb32ZWIodgGya36qKomyqki73BgKKHMrtS7g+qz3Y3u8geYySBeDrRY1Cjfi
pII0hlFWubv3dShO9bah9O5XcntUWTozI0hJrXs3ezxDBpx/uXd68+J5qXJnxadwWTEIb94XhFav
OATPqB5lfAKA+xYdbYOXw+/9pnTAImVW6/eBHLW0T2EeX/Iq72+rUqzfr6gZkRF/wmncy/L2Dn39
8B49+vBeT8pHdGink9xNLuwaLg9aWtVersp9Nbfo1lY9wqhejpJ9utDxLkD3OkN0zvfU0LsAxPYu
aA7MR8Pov2CC5F1kv+7kw509YrucIMqz4LW9C9pGh8rRo7PcgygQnzLNIG3D9VeCTNwroWdf6qp0
LlUBMAnYJ4zGaXYucgOqF+1BrSxwcMt+cgOaNOZtnaHsBkpSYeIf4YqYG0DMYsHMbbBurvtG9aKJ
DXlgB54j2boiAeGuBBhP4zmMppRIQeIGReg7+KhuDY/sW1vX8X2/LKAed9hM4QkfTZP6Ll74fyiC
/4IicOylrv6fUQR+ie7R1+/lnzCC92N+wwh0YASG60G0szUDW8UrjGBBGIArAQ9g6ZYBjuA3jMDU
kJFFPJsjAcNT4Ufy+S8Ygf0PD3ERJF8dyzIcYAr/GxwBX+OfMTqLcqvreJ7nIJHOE/2juKiaR5Ua
KLNyyhrsZZwQEPDYUqSB3/Cr9d5XoT+wSjDyylajbMu9/mXbFDCZaIRAcHAZ5TqeXJWLUtPro+6G
sIhH79IBZp5RBcvuI7jm2yIjcZ7KYkELvsHPQzf2ZWe8VErkAhU9Quj3nTCHA4Iqu+Ve2XL8ddc/
hrvuc90sW+S7Cdr78XXoQS9eN3741NFMQCVcN8vWh33ev1mrOAQmWLevr/sAh/ykJgNqaFnHI6YZ
QP8WmOTOY3MEgJQSD6dBtxDU6ZULx27/aR0zyV9bZgJZDX2Xgzxa7pwB6jrClF2Ovu54Hey65/vu
y8f+8QH/bvOHvrAo8Z9J7fOS8ulttTpcR5Itw3POjlrbW0qblMGNtIbKtTTlIvndkqs6Cmqzb8K/
fd/cG+CjZ68FSLic5utZ/HBS5Wohz78bLsqcpHtWnV3ZM5YcS5VxueiSpcRWTk68SaKlECgvwjKv
IryaoZ/IHWWfbL0fJy9p3VIMUtDarbxOheyTm3NNO+Gkme7kGt4oiLrEC/NIfuZ1P300L3bvjFu5
4Xrxy9X3QZcviCEAlPzb0WxIhsa6zS21NOUiHrXh0GdfizjpjyIk/woGByJAuiyKhRwgV/+HvfPY
khvJtuwXIZfBoIftWoZmBMkJFiW01vj63rDIorPYWV3rzd8EhAqnRzgcMLv3nH1Mx23Xk8Y8gwdU
c3IKgJZUT1ltJzCA2KyPepjlG4oToNwWqY1adM3YrQSfPoPZLjrg4t2q/dGvM0Ti7zEYib3CGShK
QewR+b26bcO4NLapnX+SI1IatVDNW7Wmuq56SutVbTKveptJSmASxMcDn5WMkdw8jCTvJStfEyzd
KOz3Xu0cVB9N9RMDJfT5bdWImNlPfD2msQIEkNKTDBeTQaZW3UVexLCqP1rZA+UGa1dZuNmW3ylX
WiK1Sl8zwHmQAX4sPD9eExYvs3vN4XGK5xz8DO207e3tO2TebiQmuN8YDu3iarlBG8zlolabSVZd
3SZ0iUBFjdAqM5KcTZrtYvkbZRkFoXlqHtVfQTXB1Zr630SHwGQ0nXW8GBXpn42nGF8e3qmJycfg
RDhDOqBDQVSxalk4Kcskt7CBQJZlwOjQ2Si11RSDilyrd/OOnghjrtBCUhZUb0p9JqZWrzu/kQe1
S31Ct8/K35GSzJePjjjSpDR7LRsSGt83Kb5VJ9IwtXXtFyYIRYni0mfStlxyPvYgb6xQkZkQ1tCG
72dK0Sd1TK2ZutxKM00PfOL1SVMatGXNGxfJkLYo0apQa7Aad9/ddqhTYAGgLIxEq7jwllW1nc/x
MxLccmehWD1p5GmhcVpW/cWQpNbwzkZcTMHlJn8gYhIp2E0dQcpLsWLgx896wUf6iwidloVau226
s1fSDAl/ql1dF3xy+9HehgWJFdRsnAbZQcYoLJivnZ60sJzYFQat3EcoRkey00oz5X7/65eFWkpc
2m17XDJT5Kghgv71G77/mkbYcNU1U3UqW10eRYb7nV/w9luqTfX7losBy0R3MLq1v49SfVoLs4/W
N+EHYapchr8pP4oKY6YzwBdalCfd6HA/l3Gy/e16VVdHkTQ4MBZDkEHHHtmI+gYvC6/T9hnw3P1t
l2lipAr55kmUeqfY4BF/W5BAF1F+i5DZLf9l4VbDrhL9Q7x4kuDvFidzeWyrTQLgcCupbUs3qX7M
fbx9Vw8o6YFa4NKAmlRV/S6NmoUJZAAmlG0JjpBr3gbQdCIvlxpK1g/rejExqX1+Pn0G2x7vZGfF
Z7WwU/Ks2kLomyEEXmfMgME7nacjkBr4iMuaQ3MLIR8mpmPtPOsDLnwnBxFTVHMDMSYbuRxE1Zy8
ZdGP4FM8oCbbACwQXyOSemlycoG/b6NLpE3lhXy9sefYZc1XTX389fJBqsU8ueyspsFdycqjbzs7
tH7k4gI0FoUQCVgoaQpcUlC3eOLx51MXt1q7bba1rW8LQQnU1aOVM836SS2CQH+z+qhfJIaIMpUy
c1k4EffT2z61WSjDm1pVJ6rDt021z8CvvJdY39UWCbHcm9V576tq72+v877q6sPabrnv2bBYdnVT
XZSAQWkTZDNaR9E8FtLuNx0NgY2J22HTa0GwLixiOYc8Szay5DpLl6Fkq4ZMOs5mHHTsbNSqOs5N
5Z5eCqywlHpPvkhLYDsTDKxULWpV7VSLcjms1jRGzQwwF7XN7WfUZv9odFb0/iLqkNqrXog6Pb95
IuG0lc2CkFHb0fIit1cCyFOt4LnlwzJAAaixHC7UeEat0vlm+LrspJ6C4HVZJEpnc9v+x8OZGjer
M9UPpWoIfXtN9eO3zffDf/xvGJEWr+Tyv1teXBBTWL6/A7Xrt3f5fuL7a+Cp9qlOunJdJzz0i3F5
6DUDDz217Uuz3wR+i5Rr2acW3a81tTm7PDLVyWrt9rNqs5urkNyAldowAwdNrVrFdTDP4Ap4Uc1c
vL9q9X3v7XVu/xVCPbEOEOWu1VH1/93+e7V2O/m3V7y91h9v8Y8fuZ03Rtwp3Oig3LrKwXuz8f7T
JiBvml/0hlfqqFweaDfXslozLWCzvjV9V1vvzmXlZL6d98emOvAf9xVFmGxw6AlglMgaDYWq+uO1
3v+Xfzze9Za/ruwKJOAvb/Ltvau1Rt2k1OrtHPWr0X7m9vXH6WrT0gMLS8XBKwfjMFAVvvmdlQd6
0Fo+ckfHYKUl9nNZgjPu067fFGqQl/X9NQwykG/LKE15vB015PvDRvy+s851H6ALeqM/T1Le4veX
VC9y8xq/71TbYkrHLehiqviUbOn6DOtygLDPVeGd2nQq6GATelxhWltRIUaVYNXGvIV359ChgFPV
q8ceXf/hmSr4xplgH/U0q5By1+LdyP6bsV2J1mUY8vu7aBlBNopiCyLFPBEJgqN5WQsXLLFaMyGF
7pnqH1CwMGdcRheeGlXFOVotz5A14aZBJNbaWZfc+jM14lMuYNQoDLmi5fkdLAu109YgFvUSjnfh
6E8y9GoiO4NRwOFzT2JsMdp2rnUal0VnFuUxApP+h4c565tjHDNmqEUuTu2yGBaASVMbwL8L66vZ
gUnpl3nQbaH22YwQNoaOGAxmHjGfFCi3RWNoJ9nMkEQ126LvHn+cCRbdZupx7C5PYrVoZqs/FsWb
4BbMLWL5S1jLuEr9YdSaWqgD6eKUIMgY72pmD6f3BYEHh2YmflPdG5XJ4Tdz//uq2ivy6I6eqLdA
3PqTZ+sec42I3zeop4MyS/x2sr7crW82CrWG2aI0+DCAB9H+/bXIfq39sS+qdDpK3mhtAA7+7dqw
YzNfWs0D5V/23Q6otXH5U3kjzTJl/Vafr1q7LZQJXH3map/abBU577b9vjZ3YJumbkccxjJb+IVm
UD+sfi4KII3Y5EXOyyP35uK4bWrqERmqyR7hmfmpUorQ26lhlJsrn3iY9W8npcYSu4FPumeqivbK
bw7jBEzVdVL+8NJxGRzpJbNeO6IyXeKjGByn2PRG2V3UoqsGKqidewAn1fBQ0FFoqkWXLfpLtK+b
XnTl+w286iceLrd7WKYLLGl04+ntutMpNSoib4rhZCxTNH1Z3Da72QwhC/46rNbUOepstUkievoe
CPe/xdr/UqzVxVIn/c/F2v+Tfvn6Jft3y5f6kb9rtS62Lg+zh+259OG41KiV/h355bp/4eeS1Ftd
aessCff5l+WLyC+60Y7nCsO0/93yJf6Ski6BtzggCf/x9P9Jrfb/ifziZQha4m1gR6Mk/GfYVqyX
EnuvqR3arPV20h3jtTF7ZyImiwOQZIxA+aGpEMEHUMVWY4o6AAFW8l+8qP/4NqB4OuQ9GdSm5R9x
VLPe1FM/99qBPgi8hlS6Z0h8X51GfPfoyARVLAFulNqW/HBnDVsaF70EAPHbR/fw7iL9t+ixPwrX
dM5tT4dUb0oqi7ZpLamIv5tLTT0Gdmj4B8GsaeOnZrqdsIMdNUKxeuc4DMXHBKkMnsyP5AXyjC7a
dalnEr0aieON0fd3QwSD/b+8LdNcjHe/u149fHnc3y28g65uOGLx8v72xsaksSrdqSFi9QSgZKID
OBhX9yhU3UvmWLAwR2Q8WAq0Uz1L4NNENAGykSbiTKBpq763iy1gJHvvd8GpX9IF9DGtL/BnkxF2
ayPzmfpN9jAU0rxMvxYpZeVNaA2UhybqevlQWKQ1hOM9juuJScX0BrCzBKcG0hb1XHENIJut7EL8
ABhvn8xHK3iqKPvziIC9bLc5j9pBo8KT//R8d1yEFWJd+fG2aZuDU6VXH4kKUpYlcKJO2qvImu89
WGMLwPyaXzu/inh+dgtYC9r0zQ/atdHEBQkJWyc4+f3Q7rljF5tk6s9BctRdNNAoTls7M3aVVt05
8XdvSh7MeAjPcGtQbONuXBlVSmYQdnU/6OmQdR1pSd5ZaIADgBdeUmrpO52MACROB0D2wwUQcnys
w3xj9xRVksk1dxK/uJ8e3RDsc8zbSrKfUyWyo1ba4BJC70e7fCAL1GuI3jJauvuxBYA/BwjgbFpy
Ce369dAw9nIN0CKtux963d9XU/QjzzTk8o6NaLv6CZnuAQriQ0W3LzZ9YA199Rg/M8L6OjhZDSMn
r9dx4SGe6tr7BNEDHdGBszwymqxpbRllu6ZVcAkyc99oNFvtbiaRwTR3Rk3jGmSZkycwsD3reekm
7SWU7KWJsQ/6eliVIUyQbPjgSmC72oTEWhuBb5Zj9dXWBZDcB312PpO7ohHcB0pCC/03mhbppsTq
tNYM8diO7Z2TpD90c0LmlqEbrbPZWTcGCnAxgLfPnU96SdJ9RsZvPkX3sfgaLDkJibVxXGCaYZbw
BRjF3kiGH2ORrK1y6Wk0nr4HpYHdk4nbznEX6WM+XrtJb8hk6IwHM8vnDQ0prgp84WCKylWc2d+m
QLeguID9KKbhZ2pLc53owBHSDuyCbgO4aLoq2+uo8XYGw49NbJbWNfcB1KEU3URVY3ELkPXBS41T
QUrDJrTN7qRZLMB9L33bZVUsVM3bImtDa4PEEgj4ckCzqq+IhOdtthTjyzG8t4PG2t0YPfDlKNqr
bbVou/yD7hEXcDtFrSWqmL8sbgfUvtumWqutcYbTYoFUXAoUsqeONozmG1kk9rs5Vtlw1VFlmDWn
9E2GuT5v34eYkVk0Z3VYnagvpc+idmx0t0z11aLw9HBev49DVRGBP2m9zjUdzf/yv3Id4fF9X6qz
Ii9ZxIuG+f5DFP3+fiV1dLY71xhW6kd/eyeTEOjmJ33bNjSRzEqP39/h7b25795e9b+pvZN68+rl
333GarVSb5dbSI5MKkKCnoIDB7YOtJLLS+Py1AL9K0xUA70JXx5SJ4l4DipSZwJ3h4IKFbKA+YTv
kxbLph7r4RSOkD/M5nvW3ZODF7/atrzkmX3Kh7x/dKr51TS6ny3jO6xfUBktaDd+STgHwczZwZib
GYzFKCAXw2PSg8C9S+v64IvgyURgurUieos9URqw57GIGPd+IrzDVLWPMnC9fZ93n4kY2jpdaFD5
rc1N6KU5Bt7S3uuueUcvwL/k+WdduNexdJNNi6kKJF8yELhU/mh7hwqlXR9yqIRrX8IFiayYSCSh
P3u5iPbEotxpo09uTpgeTexcL5I8IF9rvjXOtJ0jsu7rRetIonfC7bl6zOfWBXTfjJsyNDsmhCU8
Ni+2NsKZoOFOJdjeOSWWQz/6INq4HQA8bkI6KAWRa6tkbNZ1NIGMjjLJ7Xe+J3TsR8X391OFehnT
yibSjHnXfk+cwL7YEQWzGlnjRoZjt+3a5aHl4ckh6mZbu8HOJdRjV1EzE+0OCPCSHB5NNILGD5MN
/N3IZb3rNddc8YADS44IaQ7I45z8jTQtaxd13+sh+2HO89de1B8src6ftB6WvdS8g4d8loCWqLzP
U4GwPKALKaBtnM2fjPe8ld8i/mgrJPbhlELd7780I6Y/p0YybDhRsbVtnqMCtGBI2pZOpgSsHm4A
FoadlkwkbBE8SbE8ZKAsVwBhEcF2myZ9cAWxBRJCITjS8GdU9Kes0s9WXX3X3XLYTQGsesiDY/gx
8qSxkU4cHp2qo7TdbZ0hMt7sjli7SBKAZyFTSqvxQCrNs45he49cb2/oEUVP3f4qs+oHMk5Jo6iq
ttPMJFFD+wak+azboCtdTJgEX9zNGp3J2WpWFvTR1UDnai1iqiSCK0BWxq5xjKMeW4fJkjCspz1D
jIOg/rDhwr63ZTgR1MF407QDJk/FTpfyTErPuA2mkCSdRaRWMJo5Es8zM+dDmR3Mu9gn56sdPgNw
mTdmAP4OlHAaZd/4ih97y36MEicjj8i6zDVYVCf/4Ld5zGiufrGtu6JHCGtt3bF9ynyYT1otv9R9
eTDCPNtqJX3gyA0/UrFZ2wJgrUCwvfXKe7geI59EcTYkD6jRXyceke29JtNLVAcPInT47s1PvW08
TVn/cfANd+24CAup3+60PnDW0n5g5IecNmgADhRw9ulaQL15qnUz29lVxyN3Nn56uL5WAQzbwuh5
WmagGoF+uJn4PFaYGEKv/GbmSbsiVwETaudCr4x4iiXR8+BJGgl9b2y6fe5cbaO8H2MqMDx+QECO
3paQeEwTNIfak8zcBxcBHR6RaDVqCCKn5BNNkKswndc64dbkIXHoifxyUTASnfVAWBd/6MnFGdVs
Lb1/Kdwej0tEaEMdkKiNkvvJ8V3uLmFI7FHQbUfH4iFcT83GKuShdPq3WPQW2BjIiQvHrQ/xzZAY
0JIxuaqM6GLbGfKPTWD30SEcp4vd0hmBhXvJ4YSPc9+d6/lJzqHcunJAr++Xn0tEA6vO1F/jllSP
wTReHOK4Ip1P0Q+vQqQvE6lI7ii+TCPqU/+DFtqnxKzvLIa0IaqxwMtIoIsnYibc7/mQvSFrpgUb
Hbzz1JGYRzpAuDEgdN1RRzbFCjNVdpdWtrGN8onZ1HJE7Xs/rKc2YymbHnlRvlQ8ZA5pLz+qs/xy
if/qRprwPP7vNAYxeym4bFoyufhldG0HzSq/o4FCviMugTnMpjsslttWatmWIltFgWIhpc+0/6O6
5Nso52CDmc1AW+5jokpAFLvip3Poi2q6kIzgbKmHPNWmf8zKxgGpJMGP64z0CsIXdw7sCtQ5JEHO
PNKAjo5XXXshOYrfcHknpmjnrQ2in7uqw5+vF8nWM6BU1nO/KTvL4u/0M2jn/H40ChYjtg0ai1+G
sO7XEjoIH/xUbhLC1q6dMxlXEnKTmX8LBK+tbDO4wvKH9IZwrWnjZ60E4iv9FVMknzDN0T1mongA
S2EjRQQmRdwV0ardnZsl0VYY5U8NIn3iGONpboP7QRoGD70WmBUmJcdP0+tXQWoGP1IckRMeZdF3
tGHqqznozR21yEcrleLowCu5QIDYUJFt+NklZXT5EGnTwSNJQ6CqssDK0ugABqveX5fUB6fa2SJP
pJo22ufOrLxjW5XdXdLgUhgRy+Z+ctfQYT7oU/U1KoKTYfotUU5YBryRGIRumED4usiZKS8GWfIz
tHmPQCWNpl84hlxZyWwVd4OVXHXKSQwarbcq575vNeJAC2tTtA72Nz6VtB5L5n5Tf4fjARK4oA5e
TtAn8/s00f1jzlh4bVo5Cvy5snj2a9tKn6ZN1hTVmXTZY46vkGhYFp4cflAwJTZCcKHb8yv5IcgH
DvEQMBlqGbmYSFLRu/vtnWtEX71gHA6R72JCqItNhoLj6Mv5u1uMD5b31SbTcqljqUW/rKFznvS1
Wm06nYBtdcgIOpeHFDM6GtaqOa3W4tCmg3zbVjtN1f1Uq6E6rtqfavsfdzbATBMDTiFpgsNatcpV
k1ytRUup+z9uqlP+aLOrk9WP/ceXcs2Je1VaoRdYqsbqBbh/W1rrHv+QMqjN//++dwHAP51TceNH
NQAi25zLRRYDo2dZOIpFc9vOFrqn2vxTTBABNwS2svyQGZ4zvwf+a2DNceL38387Hpidp2/VqYm7
wFdur6/ECV3Xfa7dSW4ZKrWCNjf/Z1JZ3KjVakohnzb+B/S9jAr8+D7U8pSBp5G+2Va2b4tAvx+0
BptVMjVryRTvGAdNi1Grh1/tuP6m6vCWJEFG2E3wGC1t0Hrmqu6wwIR2hpfILLLr1DkEGLVZs6tc
P726INZ2qDSaldrsAz29RhrVVS20MN+RCnrRG+M1FpZJThdT6dTyJb6xwSo3tt0dorzWj+C+jIuT
1qtZ1M9IeofQjA8dFO1LHEbppQzrcC0MnmF6aK8xsvZHtxb3seO1LcOiqb5MvD0s6TIEZ3xw2rm4
gEr6wER8vvS5Nl/UmltLBgkFBhe1qS9HidWgD0MaS1NFf58WzPoMq30CJabrhC1i4yt5J7P1ic5D
fo2jgj76xJygSRBSl4a/cdtZ3woyBGsDrD85SMEFTl5w0aldNDG9s5ggjFU4mPYmvTM1jbTmAg4r
wX5n8PyYnEf+Rrwg03keL3MxXribjhcIFS+VtBzuy5xBa3y4JBoYwCkJ5LZB54VvpcyYpqdUGMbo
1cEmc51dN2XsRr/YM/NvCD/kzu+w23hNdXBD85zNwjprfYtNmpnhnIJlKAi/w00UffErABBtHH2s
iTveB24hLpDdiXhY1tTCAK52gdeL7CHNmS9Z0Y7aj0Z2wqWfE4mjZzkVMnG+ozJDeX4J/quWMD/L
0A957RL1qTvfPKbzF8eq0VmSw6gtW91ypTC/oE5p2j1Pqn/tCx1KKyNt6n54KnNGvfGcmRd1Yak1
tx/IS8YQgDxETgwc20s3dPYB1r1x8YbW2Cdx/DZ7piw3qNqJZLo4yyF13B5K4+K2h3qB0IfEXVGz
RTAvivlolcwop6I9ayjFiA/TSPriS3KRItMuag3/kcsELML9mpXXKLs4bdQcos7COWtYWr5N0+pt
7iRRngORc9UwraykTy62TJOL4bSfaoNm4Kjv1N5Am+qNTYbXmhiw+OL8OlOdrhYOQVl290IFNsF+
iLTJ6DNvY4LMZDTN3x2hTEtKIH/Ddrno1ULvyP6bdZ1slqZkIoi+Zg6HvxdaFOB+Utvvq5oWT8us
PV912vyqDkD4j884dDAa/3aiWlWvpo6rTUeA1TUS2oZ/HLj9r+rk26bXVsYGselEB/Df3pg6rzSa
7DR1b0aM+xIxTkS+9a+3XgY2UwDTWxII/vX+bm/l9vYq9c4JByggwdJmU0cGLi7PjMnaWF7v9n//
8fb+2FQn//E21M+q8/o2+pZ21bVG/rgPTEQNI2nSmlUmz0nnXNwh7DAFte3GzKL8AZK5dTBKAyaE
qd3FtcTLTOVnyygdTIcbWlcvxNblNPOdX3hnQ4zfRK2RCZ54fBtqq8Mdl+qnIpXyQvHxIbBm+8Co
Ppza+T6I3xpH7AkJMrbkv3+TjHO3rg1XQ7TMdM0C5oPBt9MMqMeWwhDL3DL87Ob7qEiBRMyNux2W
1EQ0sGKftahAbKkD43A/odQSV5tcw5B5zZ7qBtNRA8MVmxL8Igh7B4srAj7MnZr+EJBxSBRa/jkT
k/vWh1/KFldUPeokJ6yymnxYrSbsquc+2xL2sp6YPKED6eH558knjPiISoZ5uJgVhaShM751ZvON
nqZ5XCod4PUBardjTHBC/6nx3YfMEvZOM9dBmDTnWH9jnmad0ynd4niyttzPoUAjc19p7lCcF58z
GFvv2bcEdJN44k6UuTQAkLL6U3Bm3I+Cxi53s98wdfLMr1bpAf4XwxFmefIki8Sigo46HwN+svcE
FKNyaO7HRbCfF+1ANXhc6ya4k7nDuC0b8XWoms+tWJi4ExOLGcxEVH6cYyt4zppkD/QSgnbdXoeB
x39hxg89ZrmdU4/3GnzOfqKgw1cZSPoBg3PCFExbdSAcHgVgyzqJym3Xa/isU384WzMaiOhea+1m
Hwv/VJBbfRndiQiogqQHixiIu/ZzTEbhZSBH7qX1olNL+fJY9AATutxv1hS/rF2o6TE+48K+R+yK
0CAzSZhuyJfsS+tJj4NdXiPt6wviKrRBv/rC38dlRnhRDhE89UP3XEXDD5kHE/LlwMBnnaKqbZG/
UTvDL+zN897PpIbCHudYbwXakQEJIopQ2yZMibciIxUqdjTiic2+WpBH2mM5hXedi7uQdBKqHJ1N
mmhXykMxxT/N0E3usT57CJi7pdJmUOQb9sRQdjtP64ddmGrWtkuHr8z6CGGwZ6TWljxWmXtMQPm9
t+X+t+n7X5q+EIdMWoP/uev78mP80vzuz/n7J/5u+nrGX5Zg4Cfo2EH5NH5r+urC/ss2pHSEuxhu
3KXT+a+mr/3XwrP1XB3Uug6Wlybg3wYdaf3lGpZl0kgWrrPgQf8nTV/LtJZ+4W/9RIDflglm1JEm
b4h2p/fv/UTRahrpG4U4mnHdH+ymf656ApsokRDz6dhX26OkLEn6zTC3kTs9XfLO25DpxXeAU2RK
JJA/F2vLQ57u1k+GlX2pm4BhHfmQZTHvQtG/eGgsV4aH1cxynyHtEGRsoUueQTz3IeFcs/kh0Wzi
fYVsLpZRf8lFt8G7jU51iX4nKVR36CrqJz0uqOGU/qFmgOh0zducJ9bKDPNLUmL/9Im+rYxmqdi4
MHIGch/pOa20ynhIOwgVeTPvBzfZWWOLQLelfoTkqYbm5HnBzkbxTr3CWWUwDCSN8s0AziNN9Ww7
O0cs4jRTI70kznLed3r3Cn1sNevUyA0v32ta9NJ4GNgHx+QeH1PprEhHGaJR7kUwAXjJSAVtPlek
/HQ1g0REI6sRlilaaaJXjMHpyWc6Fb1DM5WYhXMxAB8dJKpU/LPymmWTODux+75ljpW8qv16TZ57
KsQVzqx+N0/8nfMi8vZkaNJ0o6MPCEQfz41m2Bvs7vpG2p5GLloRPBCrEzwUlbbPi4FZw2TE25rw
rY1nVYJnnjVTXKCSrja7wq8eaNMlIvJ2hpzCbWRF5ovTN/JE9pVJ86YPr33h0zfKtXvhBeCOAmTA
jub692rBpE+7L2Xx3BtfsS85cOgJpSZZ1Z7vyFzqznkm96UJfIZqd7XVfD7lONKINoQLhH0naQoG
pIXBOFnqIQE/joFaT5e0iBLu/rnjXGqM2aE2lmeLaAaGzUW9SXmdTZT24cOIr/cuIg80mzpIKG3Y
dWsY9eM+HfIHzxba1U6m7rmZohDgAOKezrHa57y2zEcdiLV3DE29/iC0goX4HBiz/6w2JLhmcyj6
B4IwVnS/7A89UaMxaIaPInVSRj094TJQjj7OpUC4i4gUgqHxccSH/uIb7WtPUsfXeMiq1Tib5mNv
+wyJqnzchr4Y1iPCtfPENe1ogfajsjUu4LG86yvdRJ7oFltBCvXJ4yH3IpecXDtu72wxRJu8ls9E
dk/f3So7BkPZoXZntgMoJvxUDHzFaXrXiQmUxB3tp3BI4s86hcXVoBfuM5GFJTMIJ9w1A00KN+/n
Y0rd9EB6YPjIWKiHO+Fan12c9SVKqa+9bKkPjPceD8UPjVPMhxDUG50Vo/mYzMU29W15D6oLf9DA
jGHULH9D9ljwCqzN3JUZOGt39ILXLDHcLc9PsVNHvUHudZAjC7jfPSRlN705jf42gXF/aEyGpjBz
CJT2rWBtNU3/Pfui6aX/lMwNECa3OpNg5d01I7GkgW57+3SM3EuokwBo5k35Etrd3or5r9NGp9QF
BA6uSN2c7F5+AP10RfkbfMm0BdkSmHTbdYBSYUKEk8wYRLh82QBgGM6JXEWAEak3PhfaMD7nUh46
i7zGocl7Mr3Yj2qPfmlEc1Kd4TQ1Mat9w0CAUVbvZNNjUjvjo2W2gEyi6HTbxWeZ7ANBdLRti1Uz
5uWbQMm3n90CPeiyOU0Szkbo866y4Fwz6HqziPbycVg8WnOXfJiKaWUnw2e7cpeYwDB/afL0Lsob
KqHL1hgMAa2xNDgkfCfGaXRfuAMxHIbOd5lwnr9lhGG5tWW9TOPQPdSW94o+ZeMIO31iIJo+Qm+j
XUOUiWlP1lbEaXY14QtctaRfF0aHlCKQzNHJ0Y3OvnxBdDOcish1doXjW8+lCWoB83/1I/T2HWSw
S185ZLZpsM3mNMmvOQ6Hez4/DWxLT3TpRFip8IrXwNSaZy3XM+qqQizosHLnlGV0KGmBBqKPvsO9
v3dToX0bd51uH1MnmN40M0dI6jG3UZsbWMjmpu4qOomN6XxMuarSUE/eTHytZweJJ0l9mftx8OZm
TZR9uYqYb28dOyg+AoAxHKjTBLOcQQSCaCrbnz2F3id0XvflkPWvNvSpHT5v2Aq9b+08r6HwHWj+
Y64THO81eOxUop/bQ0ujAZKTDsJXuMpht3QeHjuo0f7Bhj3y6hR8KBnz8/MY5cyoSu9+mDsCrwMk
L7zl+AMig5KSNIGzPipaDC7RM3Xx7tHt6eCZInyuBpN7tW+XB6so0gv5tJeEts2DmZQaX/O4e6st
egtRkZ9srYs+jA1ABtPJm2NZRdEHWYM1igS/kToKn9RJNEYE2XwMAkE0pg0o5MGyu0c9mLvz+75l
MydDbFtm4pXAt/bqLgu1NuS8n6EHY9Ji6z+PjuzPai1Jx4C6dqlvstAft0bA03fMuT2JurGJc2WS
HkmKIbRBMlrHWfWQ6sOBwL6f6PjgQAIsgx1p0JeiRyopBpwiMHDAyJgxzvwRuH7cgxGgjefCN5Bq
f8JgPRyTKDiEqeiOWUFYhhbzYKfGt5K1419Kf8HYtvGdJOakfsi0NnvUuMsumYn6TrN/6DMDIpOH
wj4TlHuAglfnPoGMZkfiefDBGpEqqB9mw7cRsNSgrpLyaBjVJxpLezoRcjvCHDtYQ/2Vm/BMEpDm
3QcTYS920b1VThJfe3P8QguBcmYJmtDi+UB6OBa96Tnq03one3/Bv7T8t/SsHNOkuuJ8c6b4ZY6B
PgJ5HDSyAZt6fNStGexbXf30I+JtSWvZVLYAWNLqD1rrFytD9t+NcTrSMyA01SE7pKU5uEznKMHF
jrm2zOYjaF1kK53FgzSVJCyN1Y6OwkJNizcl3UeIXxBH/fxVa62ZKuMWH3u+moJsCyDz1ajkNz3T
rq0jiBf2wXOZn1xQgYPuPnYFiuo4HX44nROuqiojtDSyPwRd85o41r6xiWuqsBjwq/9IcMSsLCI6
qby9WX75jXkcVHqoagw1HGPQN2ISm5YC2BCGjwFQ8pW1Q1LQb/3e/1x4GtSy7/AtuJhb9Gl12eyD
zu/Xotb3rTTRXE/g+1KLuWQUfAMOgyAhsx7RLLRV+i2K64+zaW3mtN/nU90x5ssuvp6eqqHMqEno
b0Urnn0neSo68GZEJZmO+DnYq2GYXn3igUAkbcrAAiymnYK+vfdnpHuTA/yj3M6M/0hsGRsXZX42
cbFqT72hfUmG5lEEZMIl3QZuDzSxgvwQhEGuHF/w4uNl0kqwMB0agLBryKoE7xegWu7Tp9wZXmQ0
Izkj1H1jxBWgNQTNMAG+2UMU7pCvMgyOj1Rtm5URUwIaMr7Zhn2pMEoFZvWhcFpQEzzrjVO0aAgC
s6ey1VwYPxHmCXMq9Knv6OOdJD5wAyCm2dDlC4Fz0e33q33oOfcNFWwDCGnuEDhNKpSxXobdkeAG
kwUfwUbmd6nXf3Ky6oyp61veivL/MnZmPY0D3db+RZY8D7eJ7SRAwgwNNxY0tOexqjz9+vMkLb28
6u8c6btBkISMjmvX3ms9C5Xa8qSfe+5ymAreRqBV8P6nrgfy2fNFDHRjy0bMwwK33BHlovP0yzMM
M0GvxsczZOqR1NvrWi+KTePrGBXOmcvJYMQc6gy+fTdDiKe/6K11Ks/z1jmwiAFxire1t7yNgOgj
hU/6SV5Ea2DOFHLjC7yNN3G+HwP9STpUJ0slE3yeEiNF9t3bfEcsrf89ntV3Qoli6z4zqn/3fOOz
8L9YAe4AiPJUu9zZQEdphP+Hqd6njULIhLqBrAA1X5arO6Sf9M0rF3HL8jFa/sti2N+jO30TYn5j
d99CwPev2/rGbrKDI/jInSr7nTn5PXmqdMidDpig2xJivLB8LSjOWIvGvHt3C45l1gEcl/MehdGR
gvmXMY2vqXIehOue/C64r8zlrm2terPU85vuq2OLDcIGFEhpZKL4yr4yw+ovB2Btn2VzrYhHVTAO
6dzboWT2uS4REVSupkcYrWD8irsE3yPHGiGR1eqojWXxlzbd0ay5Kzr73dFzeoLj1tWas+V+beNR
qJtU2Pt+tLKIcS8KkrAY6rtxTODCoR5cU1y7IIFvU5f8Zfp0w1CC+FVZCgcrCzv/3WbYTAjd+k3r
RWyGsr8W7kmriwjLd7KlaEB5Rlzz3qLvJCpT7lxjvPMXtWmr4T0J1KHVvCK2RwPAmRAxFMCj6pGh
SPA7OzdPQ8PudbRXTiS09qNtXHWwvdnYNFh2Tuz3YzslgnNQrUm1xP4Yy/F5Xz1nR5u5wIIZ9Q55
71PeDn8YcVkbNVoIU6uYqDb/d/pQPPrKenSDJn8qW+s1SVjaU/TQoZZMV6Mj6pgqSxycgEOqCdS8
X83mFl/oq0FG+M00nPVB+VKSMBPNwBnZyu0DbTqCQtcftOopt1BWmk5nh2R92lATb9n52SGYU0Hx
NS9hT4fNXrIgNlwfm9ZYODtt9jPO3e5LJtErOUyTGf0W8RgoEeqJd13yqV1rvFJIRofFGtOo06tb
TZvMsHf824k58j7V0bWckzwNe8Bti5og9Dn1by2G/e7gqQP7xIOTZcSO+X69R/70lhctU4maXXyD
ONyQyESI4vbDKQCr1FlQ1kkfiytD9r9EPcRy8KOFjf9jWQMKXBP3AxXAtE1bzn3vjobak8nSupc+
+2aXDx+ZiQ61MPfusyWJ2db6237wH9yaq0jsfCHKieVyqOjD4v5MpX8rnOZ+STjBeyRbCaWNEZMe
/zqApcnySqQtGRwDILmmW7RnkSxbbQyIPA3yX06FUnVwpuPU6H8ysu5ZyvIG/HOdRkZvs7GGcigU
1r3BxagLzvdsSfzP35cLUY2/4g/1osvll6QQxsr/7+0uVxeQ09mN9bvLvw7MRtucZsQ/d3m5Uk+o
CO1Zv7nc5eWiCYDw3ANlW5nwbhMrba4R7glUtC2n5Qn5u3OYhpbscBpJzfSd1RSzctF/0fA45gfc
e4K4U3lohby15XA4p9NucskAV7m/nHz8LLv1mwzl797CdqvQ2YnAOljT9L2WZBniL3xiEbuus20f
yHlLJioWdBPFzWqb38tyBoBn4dAZR6hKcIu/SB/04op+Mp1Z46bv3NDOSRFFo6tvPZhJwDI7gzMn
1qhLXMp4HktdflurxN+MExQEU3lqryY9vFx5+ZFJWcfr5Dz35axFo5l/1FnlXumyArprk+0CoLma
wY7OpgwA2AXomu1UDy+pIr2psHb7PiSDy98de/yrTu1LWd23jqHvREHUayNaVFJ0k5Ygy65KZloR
IXUMscz6tQIfEK8eGIp+hZHbZMX76sO7Gi0kYTpk278/zP/85tL/o5RK+RLPNX13OHeHZeo2jVk8
VjUyBGEhNXK+TJcenP4ozfSlmtJrURJamJNr4BAZJ5JnL5/3RMM6AEVJlweTejNZeoSm78o21G4s
1qNlTGgabPMm1frIdohzVHqIAnGXM5QYVVhBk2Y2gcBk2AY82aSFOiU6M6pttvpefo/KGzqjiqTr
RTLQ3nuyfVCxNad8Dr7wHxxyQN7nEsFxKGeHJPSC6l4ZzrUHoUb293Oqjl3Tn5gHxkFO00PX3mUy
hfT+KPH7yIFU3Kvs3Vj1o9WfRePI7+nRJXRTBvr0tn7nN0EfZg9NCbnPUgheZpOeJmTitYpXYV+P
sU++Ojbu7gZf5Y4EXPDmPTGgvnl71i2UKcTeuVBgXJppN7KhZiwLc1d4HMFNXz21isZlW1057KJ8
tGfY+6CmJq+GNiKdLdhfzPjNbm1vmGK9kp+Jjw6UuZwDbLe6M4uDpUtjY6NtKsFCB5V25S++uDal
ugJXOtOzYfMzB+0JiS1hMVQtjt8ezGZGvdCNAHacOpr9LtKkuunr5LntXD3U7fK2ADO8bbvbBdjm
jgiLJUke4SVj/RPZVVvcKSdDiCaI5cuczKFuNK5WJXeI6qkvRRFPbf2aKD+aDcsBXonym3HjU2fv
VO3Vm7FnF0DBwaEvmNsNjyvlPrBEicXbTa2NsJfnzOHkbY9DGmr9W0bbwV+jhB0Twzbx2269K2mX
xCDnxW+Sqf2Qxi2dyWUKzemIP/x9ThRhQ4KDs0kHaLDdXroZaNGOWMo2yb6WxVKn/Iw8tUDwlixj
lR+8FgRwI51VT3Bk2coQymI3068etkQhq+/JFa8oG3bwoH7LoIe9qpVt7JgYbs1kOtTrYwXHPgx0
pQEWxl2ha8/Y/BlsZ0CIFmXCgHKu0UpXVf5Qe/ptStBoI5f7Me20gyF/2bbYa/JVeTkAny6aVH/Q
K/uhaCAV6x7QIGbg26rPSUAenT+DZh015oBtX9yi39tQoR+rRBib1VoseignUY3fJO2+pcWdZfSv
FVHKYYNOjWrSteLJ5YwG6yUep+wmGJP0TXXtb8MtD4QR3My2uk3SF58vojVShfgWmaZ+cm/g7gwJ
/gVOLB57ob/aDK2duXlMzRrFMbmRFcNt3Cti8B7rYjjYsv0oe+Zjep4Ym9YKBLId9ZbZQbbrVvsz
KdwaJDIBWSjDn7KsfKzX7k/GicJc+z+d1qMfk/eVzjnHM25mkXi0MD/XfP5EmvZuGPUfPzCOZ5DA
4nnvS9G9qzVgjzmEwm7abdfS+x8Nwssng9NKCaw0J7r4bbBJpGdi9yR84xF2np3YEd+uZ3AW95Xv
v5PpnG8FdiEa+cSq4jU5os7dB8uzqqUfp0t7hSCJg6Vr/khN7nRTGRsrsZ4HlgCFQMnGN7rBmbUx
liZuVy8GbFYj+UiPLH1wydL7Clm55vw2WcK6RG05gt8s46So3tylObVkBEiAmMW4Prg2RdlKp1jR
9nD6EJTwnd0ioMlz7XaW9ZVwcM4E9jHHOrrJLe+xL1wCZpaDY00hHV+f7rTxNunBA3GlG4BnZuSd
PeAArjZTb6IKqXi5bbXybpcF/ZCFCrqK3JSCBwHP/fktVnX3FFQBOmfOCIQPx6bMfmvsy2A4t5Q5
vITsrUCJXgUCKtRioIUogmdzNo6Tyx9ntwgqLM6e9eocSMq688GsCmc52nmGp8vRCNWo3qzcP2+t
gtBfy5chReY+PU9Na/Bv+e3liyQrDv3uD8XHc517bZTC+y6kzh7NvwMZYG2mJaDbrpkY7wmtoHcG
ukifXz2XF2Um1Owa43A6UiyT5Xo0DfZFbnnDeIz7GjcVKgDaQw5wAKZdu4xs3ISMV6PM7iBnfQJU
5iQf9HepIfneiylaWjj2lckbOBR0sM/b7XYZNzoytRu3g4FslMGJT5+g5yZHzkw7RJtJ70ht2kZn
7lXqI3hn7YCZA546cZ5JnnufHTidnvGcZDQ4xukPNe6Lqh4dNbYxtocwmdw25NhCXIeWacPYiXUl
97VQzVlKHUlM8WBzUijLP87k6lE/+XE5Lw9px+ODNFBxp0CHT6b5Wfu40sQEEMRJjo5SzxP67Bp6
8wmLRLUncoaEBP3arBjEVy4b7QAPc60Wh5Yrdamg+aT7m2xEJktkw5r3LZNpk9Fhg3Q7N4231fio
p+JlYQRDqERCn+F8huzFmzaPH64F1ARRSeTWo3HjV9ShlX82UQ48vbl1yEXRZYinkHVjbui7m7bF
7sxZWH/g0XvGlrFX7CqE6YNT4KGolBHR0k7ptBG1jE7D2OVZeuch5Y7yhexvYmF8cE9+PFUeicl5
9jwoi0zfYYgHGbyu+rKzJvlbAVnfgE9Y+M6lt14V3AuTLqm0HmU/v3ZWcBpTZhlVr/2iY+vojdrM
WdsQoEqL0iVbxGxY0PJ8+cwzoOlrX27Z5v1Z3bXZDCN7VuZ822U2EX54LARTUET014NDkn/Stvf4
Cq0005E1WuYbyj6W7Cr/mn1gpLXHB5eVZbSC608N7wHxqBzjDEYwVpqolTyBMdO9zTh49JACFRl1
m95oID5VwCGOUZS54Jj2YV8jCrRHB0Fi8Jvy5hmdC3x/AmBSBWbGr5Y/cyZ/14Mdy9yjdg1yKKmG
ywYyifXGak+GVC9GwP5JoRepIz5euL30k5Z2usWphLlgZBAsVLCphvLZW8/00JBiSdknz+3n61E3
6dKmrYHoq2b7gOfsRe9wJvRTGkRM2Goa5B/26vbbFEG2l4zHZrbz0PZX3rhspr0mYk7POBHxezK1
YYOFNDTX5ie97I5eyjkvAO2qERhz8ILuwzYZJ2XpQdYzTazx2+90eFrsm4zC3Ewg92dcXXHe63Th
syJ23O7QlCQEtMZyWlrx3Wg9YhlhxTZ9fqN7gebnbdzco5mX55+4X0UNKWDUd1q3Q9F169YlTOTF
/1bkug4jc72GdrWmnc8Atc0Ieop4anWM8haPw1i7AJTJ+OnSnKI8eEXOSN2Qjh8N8GycQlFgoCGV
FgmOTOwjIbx7NrRPWTJ9mLihyTn0I6vx5U7q1ttQe8sukSrdjvPwLir6W0aucEujuYkMVCrGYtw6
DAod1PxInzjzWRr07C6PxznD68QxWTJNicyEJZ2SvdsLD5teN7iUoJW/7wBULcqB3z5qInbdr8nW
2cF44COVJfAIGOC6XcMIR1F89YzMyE8onryKbbNJJ2A7YADcuDQBeWSTiUA4MuYKZ028O0mG08Si
MNaR2QIXhTg2rC+ppiWce0xolv4ElwtCQqjQlCmPi5zavPNxp279+Spl8hLSGOPS+UE6ao28DJlB
1l6Pgdh3Q0AAkOsTPEDg+VKTDtKZBB/Tcn9YRJAg7sQq0fWNjEzfrcMp18+iAopJ5zXxrHsbn+s2
yekS+oYfBl7z1qb5NlAvqlBNmLUEwVRjYlzjkzIar49tU1HbPnkdzuCREwxpLvhApBnnjPXdU1Lx
TWbyZO2RBzlYC23cs9Zoxdg/6Oy7w8L6Y3znbP622Ne2Zwza0CKRx4801dWhXJabbBLTvq7WKiIv
6zAFLHFFMxyope9JlehQ5WdHzWLakFfzIS8DZnSVfkgrY92vPmWIa9tbj/iqORDJTlOkNRVWHjeC
EsEe5tgfSbASucRP7LIhX4X2C4cngbBJGXddKPr2Wk87st1TGirW4BuRvRRnDfEoN0m5ci5qAxEv
cvk0EU8cKx2vDOjMUK8f8jM9r9e8I6kfBHphxmFoRIBNUd40Sf6I+4HCw+eZLTigyJnyN4xq9zmy
wuKcHSYH9cA+Nla6jvK4YFI7Nl51RXbVbs2vhNnc4WaYqV594Ox+9TCNafCayCt6OG3naF9056JV
ujucN1tjYZmxA3GbmD4BScWY73i8j2zsOGuOijM1bMfZ7trYGhv8IlnYoosO1wzDnKFZMlroiKBG
PDmNCUZTf+g89zB6TR06UsHktNsWbyb1ZoL7HuSIotmGitjQm72jsDJPWeFHQJ6Z9gjU8PDXmbGQ
+co8MvWMz0ZL8dl22m1fDteZ5z37C5KyJKnKW60gSqmKO17SPm3T7MC25FqzK5v5Ae0QpBGHEhQR
kiNI6jopRAptuIcXm+HORpfirh5KRh3WvDEAwbE69AD1cBcyXGLHNHhrtJbZo+U3ZIaljdpVeaff
+0nKKFGznrFSPoyZVGw7Mraco/WcJ3282isycIaOhxHd3XYIpmil5x/rBMGHRN7fVRoqctnsOO6O
oBhPiApQfszDCcYZfQn2cIh3cog6q/bRZ8Wz/4uGPrE+L5O9HCws2sDPHXdrBiw9+rc1jTNFQfWC
5PLSC2LioD50Nl8kyaAKmcp79Hgd/Gs+ydWaqVz92o1sV2M8aE2vo+kzfmuseFm7HnHLui+W7n5c
UhOUXtCEZQ223mpdnz6Sf8oCe4zFxWDZZEcCYryTVnrXaeEggrJKWmvqDW4GCXGdP3OYJzQqjpAe
3+gOshORQ7p1zW1pEorDjoL8JAIbmXzYp4oUr0nhivYRwtYkqdUMl7VtD14glCadbJbba+BOxrYT
46fb2trGsfsmtMZfnNs75pPGlyH8HqkhAtYawgasAHWsd34yhtOAP1oDazWX1L8liWNB1fZUh9Gi
crZUNOV7vK4hM8smZE8XbIPSTiKj5IztIGIdMGKyJgasz0mynOBjklyS1tdzZ4xxqXCIIDXZ2574
kxI9yFnrj92e89D4RHzMjpHb51cKSQzrQOxlNj736Ran8xVggShZMOz7+UiKRPFYAPPkI8Ncsk7P
C6/GHOX7kn9IRxKLiQ6FmAYTd71HWFvTVFG76Bzq43T+mIoHadXurkb/YxjqLgmCsOFTY7tfP5b2
LAHcZ9VubAGzyrb8Ms9mTN1tn5Jk3iObeFOM38nV40QU9OJjLbI9lbTurR4pPCPz7rb9w6DqZSWU
naim2KZru0lS9eIZ81EsfhLj7sbVNdY66lnccHn14S6WyZnTvA5M/StxoZjM1P7Ut/7T6O6y0XLj
tpjuwFqfggAZKgqkPcIaFSV1023hcIidX4qv0phKNp9UwJXu9fek31znAD+iWpYxmTLJmVf4KOUe
xhQy3UwvWLSTVwZTQ0yzgs9GEj3WmkVYim7Y1iyeNh2NbT7X767vkSl/Xpb8bOa8H1wVrOOEFp69
baOINFZMZ2Y/2bl4k9tafDOKa9l9ILxK8cuO9OkaEuHOUFZgmEy2J4ZddDTtrTtywHHXnBkwmO6G
a9fr6XTYwaOWVQ7iC/GFtItNVIUK2nQXuVssS6DmcTO+x9quJVpVN4yXVde+hnS2r0TXkgUVlA/+
jf9kzFlzLVJ/Q64hjMgxfXStb7cqxF1brPep6oE55GEyZ/OJrDK+Iuy4BNZHC7fcZnFXHGr9MVnr
8dhKMex8C4Jz7qeQ6yCUbHvRvjq+rv9yhfMwWM5n65S/0hoah10sesxZbfQeHBqsOwuI8TXSqJ5J
DgVn20jn6NacIEvb39JmGkLdG1viIf3D3L3imZ0PF/ix7vSfrRj7qxquhUrUnewskCEmJWaraPh0
gzZEA+jRNHV2mUQiiQEiJXXM3jRadUrw6B+McVluDa8ASitxduVY+9xVv6VxQA+7WHf47QpgovAy
VL+XtiHYlxBrIOnQbwmQrLfpJCiwJwHNpEi+spoR29x3UeEGO81Nql3CfIn4GpA7/Uw4XpnvZic5
aVrKmmVxGPhjcVoW99EgsfHBrtpDMA32bk6Nx5xZ1H7WwQ0vEvG2457JHGTJMti/wlVz1DwzCfXZ
eDboEDr2uAL80rUtKSLGlWn5H0VH23EZyLVZahLlnBLksDGya8FsathK8n3vCEU8d7MDPX8xVpER
3ic/CCUJdhlnmuaczLIMdMiSTO5KC3CAUdlo1spq3DhNQKAC5CVOJe8VkoptPTXwQhdvwKzMGIjf
MJLk+p3oYYImk0F4UvUxOr1xa6gxmurPRHfKlyqp7kkS+XQqrA9dTd5RhSFlIPW7Pzs7poeKQwFF
rRxC7bL71cLEc7/kIF+1ngTR3G3gpeA2q1rT2fWsy3o3fLlpTWEaeIJ9YHc7Qf5FHHM1tR0pGvC3
OU+xm2qy16nQOPtaSPvqgAyr847zK/clltw8f+ta1uWadnWukeJXiRIIgGj3lm9f6SiTDlZPbT21
swqHyLMon5Z0fcdwHc8eY9cObq/eMsXI5S+wD3kEzOBNmEOyTWjhbamQv6ehq3alaLItNjYRBsA8
uZwCGdsqrAeyFjWO13VSAtGt4Mw18GTNJtimeT7w/AvGEN51x8nGa88Zhb3+qlPdh944khY0SAx5
tIkJH+1C1cqnOg9kLAWm6SZxrNDJ1HIW33NuKZOrxWn0sBDZc2M69dZsbbSzpkX84qo1sQ6UD0kn
sRqptXwMsv4jy7lDKOXdkbVtE4G3OnHF3GGLcOWlzCkBp7V5URPvm20pgDFeSzRPT4/XJMAUhMKT
PhI82IfnWPnK4hJ81VAZGFEdMuyuvFC8kj8ZwT+xvv8fl5ns3jG//Se3eDlD7vTzj8tlHaXQ1u0z
2VwbRdNvLxdebtP1pOv9/Uf6+P6ypYODPPR8R0nZcdXl73zJuOryD//168/9/70GGo4w/cP/+Sz+
Psm/j8h6J7CHXZ7230sIaSpCr8d4ee2SY/n3OV4e/e8TuTyaiTO3/otm//vCtJIS4vJrX7rr8Pf9
+3vnl0svP35ek+7N51QZDtJDML6nZ94OXs720NSzeSBUqOU0c0amn38j46r9+9vPZf4lYv3n7wKR
FV21/9zy8huYlP/+b5FU2zkp7P3l8r/3cLnd33/+eayf//vnbpwzbHg1UmNruPTRo1wZBnVDevvz
RHpTYwJxua//+rW95ML/3BtRr2lszs7zX4rvWBL47Cv99oLUvfz4B+z7c9nPTS6/NdLDrdcE8T+X
/0P2/flzpQpl79PIv0jfnyv+wf7+3N//DQ3+uc3P3Vwuw1rXbwzhZFs6ILufK/+FFjeqK8jpOGOC
Lj8ut/x7o5+/f66+PMVyDUipVd3ObV15JRrKMsPWSDA9/+kRL0sVz49//oRHCvPhn6snPS6geBbB
ueOiwxi9/NPPj38u09sR69pMaPLPI/zzMD//+89D/W+3I7SP5/RzX+gLcZNfrZeLL/9g40sFIHJ+
ZT938F/X//Mglz//vVrDH7pfChX9r2/Bz93+PI//9W4uN/znNpfLMhRk0eRZ34qMyS06X2SEF2Bn
M0lGH0ZtDfIOlkse/z1PTdaL5gjyA46Z2T1fzgstLTwC4dv2YFull7GC032oI7MsNVqKbNlcSzsv
YmXEF+5D4jrYMf0drhdkSNfO+Te6dYPNFtvtotEonR2v+WSWtM5gwj/pyaDvAwBoJTCnnoiOHWie
Blx7wxhRoP5Tbhp3yUi8YXt0AAEyTqRmFvVyt3Tjl50kYZmhJ7AKyd6DOSw9wP4s1yUc0O9RpJnY
ziCAfgXV/GR0QRlnPaKIem4RFw0OWN4kj8yaKiktj3ULqWXIdXgFa5fduKigjul5DtNagilIfaoN
tAAMsR0CqxsEAZTCTNEJHShlct/16jDrkI68adXvbd819ytEeMtluzp7r5QmbG1kaSBhp9AxfZHG
OTCSAducNtZs9XlP4UqgezGKW2iXLqbHRcP2D3jn3I/B1ILQf32GmHVouu6ISrfb5sJ+66f+qm2X
KqaAyiOHtZ0K5SZLmUiR+pWG7NjbUDSHJVM3dCXYYxS0ATW9FWFaGBvyuel5SDuPp573zpHWPvGz
7Cllhrh2JlbIxBdhxxhG+MttOc5/hMcb44/BGzN1xqNjcJMuJQGYhGgnTaFfGV0375id3ZijniF6
Kti3DNlrP/4pEgpIXacimFfH3yXrxtM6uZcgx5D8+LvcdnmnbdrpnZjsiNr4hVpyjkWvtwTNiS+P
TLKUoT26QP7XpZW8s7RleTC1FFXLpFGZVxCnk/JdjEEWMb6v951Gg6BT2RD7K6F6tiTSEY1GZNq8
8BRd47707+c8GPa+4EnPK5pP7Orald7wQXexlXngvtmGEZrt64wN+C5Jk519pv2RwOrDYT6ejyCz
cOWxytZvRtiUyYLxQG+/S81LTq2pfvfg57ZniOkWGeC4mRekclnmkX+pFzb7Ke+GMcUEVIukVwHG
C7RVTJKptltLHb2zXBiK1MwWUb68JnmJmB8ODZq1EfWgwRPmsVyUZGEj13GrCLy9GpSDjk6L61Qk
94sBEqH3P7sKQm+qpx9njr/0NW07GdRlBngY18quswYrV5B9aWflaztn9LXn9VfQLzrqk72hfXtB
g/gEd/vBMnSwaoV+v8rE31pLFSbZ+LQYPv604Eb5VN+tRue1HIl+1MrfZW+oeO0pjGk8drHmvwCi
ANtU1AkuqUaF9tjQC9Ham5Wv9HaSE01xw7hNZ7oTNdNXpX84PYnR4MTGSA2PouyfEdNXxMYFkRt0
b4YcT8zQ6i2Yx7iS40urJ9bWBgVDCIoOYbUc2W8Ys74J0jZBPsW4o/CyvWNrOnWy8QCO+UUraIpi
W4M3VMWi7vWwKQhy8I000g21NywEl1W1vKbB+JGkPQyfvP0q1l+rWUIpRh2K253Zvfns99nziPvg
usmlEU/XZBjr7hh8SLDbIe0qGMhEyACJ3riJ+QeUWSh1962YgGTN6+tYBTe2yc1qgngtHf2dXO0i
GpG0yE7cJOhDaE0tuxISyyZfm2y/fLrjbkyqpxI2naEa5kJyAcdJpKHCM+jSScQkwbnbZhDWEyVh
NIoG6zCFKcfEFqYl6rjiY+RN2oA3goFmaQfIN9kGm1a/lewRM52a3cPvIyBxdfFQO8k9ahRJTnVQ
bM8jZHeuQ6tRnAg0Og5V9WtKVRXC1j4r42lHCFG/do5hbQH8hdVc5mFaTmvoDjoNmTOlEpV9JLTq
xS3M+3E+N6dfR5epb5+XWCkRROTmV6uVX3Vu/ha9RZcDL7XSCYdUXo1jRlGu1Um5BULlMHBjqpUt
6S8DlcJco+uclvZRL/pTL5Zt3Sw3naLRKWhYmSBQtpkZBwLrnS6Ja4e+TV9T726ZW23y1iVsxEvZ
t6bzoTVYFGoiRjCBoxehPSrdlDigw8BU3RMe5qGqPdUljS3LO/S9+yHwYBO1cJeRQRPaEKQz2ENg
p/D9qylB/+FPV5LJeuo2dtiz6kbKKtC1T2MZuhqzG8R9kEQdvNOJpf32ewZ8yTjvrNxiMjChUfLc
HVPvJ6KEdp4EoUi86c5Zp2OZNc/NrMe2USFEh9eCCaJ6yx0OM639hTm9uBrxxfsbp+sf0AA/1U71
sqyyCu1BPGXD+rud3VezRVdDa7h2+xhqGjiR0CtpuBoCKSskz2PbIaNpBZPUlqGMa5NcnKBQgR41
5RruEpRqb0zt34O0enI7dTO7eKz1CYFrtRd29VbOHBOFFLGpqA2s8SZbEREt+Nz0gaZW2Zl3OVHJ
1sD3s0ROW+3ZdaM+rJj15ZOLxL4l9j513hc5v194yl6FJNRvaRPkTHzr8vfk5c9WP7+N/fpdMKQd
U2u3jvlB2fUT81Umcnr70OEqVbnGdLw0+GFlj/aKIKVd8xFOgAWrAcOrHaQfwheHVGHLobtJ1DYB
8JP0vgUW+FCywuK/R8LQ2IyfdOQWmj1t+oas+uTsEZINSeukEhkIIyJMUeRkB4e3WhTnBpl/aGfG
9JjUiJNfgLNlOWuzZl73lWK/nCBotz1zf9ZR911CZK1XXkvnt15jPNKnX4onRabla97BZiP14CUY
tGvOfI/5kBA/rDze+vRkkDvfOuZOFtN+bpNY7IFnxYK3hZMEUokcy9VmYkz4ni0MBpXXnXL/rF6Q
ItLF4oZzcFO27WOlIJIxFMKkwrd38pPvqpqv2nJytqCvXlGF3JiBvFN+tfXUdN/J9N2pERPAOQYF
OlVvRB2iP8DsuRXnDC3Lpje8cmyUYL+hDVA2DAbANDlHwK1v+ErubLWshwBncluf8AagtsEMhGeG
r4t6dSVtubXy541I21visuEP4UEhYwk9p1WnT61bfXdn40otqwnptXrOacTvh4ypCoIeD9cCHgN0
5006XiPdAvKvkndsMCGnXDN26z72xHi0iCWWbQcTLUFLX+V4vhitWxq6AizUdYk61U8JmiCfiCa/
xZsMAHLreTgIyKarQ2WS6C7wsNNnYbJaP6Kn7jjmEDOhod44Ysgf5BjJxJVPLHBUkvfBlz4rdWMs
cksUhbP3E/mk2QQ3GoF6R/O7WRYtxy4LDEoEcTr6TDXyhWuRzFU0aQamIlXb9iGyeb48FGE9msA+
ZXzGrA9Bal3u63X0D/5avZLFF3Ss4Grs0IFTGy8TX0+IfGTC39j4scZ0up3hi27SPn8wOP2EQvFd
AzDEmLC/SfP2jydy2uMG4/LSek6Ef0Jw8mnMqFLWQVB6YxJKcj9m3HtUoF5disWUJtsYpCdKENiF
ztHMyxdq7Rfftbqtk8JFXs35N10phi2ke538gKXGBSzqq4+0y1nN3XstLWiPuz3SbRigHblFA71b
Z6yZNpEetbHJ19y6lR0Xaf4/7J3HjuvalmV/pZDtYoJm0xWQHRr5UHjbIcLSe8+vr0GdrBv3vXrI
RPULB4eQKCkkUTR7rzXnmD/DxhbdUS+VxqHvLjnKND7q5egrqj4xsJK4tprMg43+BhsqzV4pvdGo
jdNz/aAkVmxps13X9UIXcyEUD12u1tLfJun2EQXRB/Pj2tXTGtmrQsffZKeRfkgzfocVtQ8MuoNx
1B0rcc4rWbh2hJg4yxmILjpEwDa1XBtTTrLoV01vP+RS/01rR7PFKZ4CH8m7N+OUhjtY+d0Q3iQD
nGm5qF8BAR76Yrkj1PzQDdVbLSTUqjaiMaK6HiuBZHSqgkdrREBbyyHjTkz5aGUxgFtoOWQQAohT
aK8su8GYnbjQ35M+j5xhnF0RGupGaPODKmNeSjgCI7ZwKmJQkbr0rSMo8bLOJOnZjxQDJcj0tkwH
+j6P0O0J2czH2s8VtpMYBRRAsGFYmddJkspwbM0W158lGAMCGxly1eFFbY8APgx5og2gS/eiFJsB
rvl6kioxBlr4QOcna/XujoFfpSknNkk7ksf2OkTah2pI8yZQh3t5BhzcASyZSRRy44YRoQ7oB0vX
DK+rwfCQRVA9GeN3MZK+MtV+tBWobkz9N03ty3mTbGRddWdVvo1R1ztRbXqpTe9estlLTF191y3r
O6a/hFWw3GvquBtm1abzoNzVuo10SrERFWtY5wj8XF/gx4RfewiwdpOV0hhXZ1dBFGkqg8U4IKlc
xUbCg7jjJVHqfQPCUEKgWJeI/tqsekyygmxP4zA0tbeUjJ9HUC0U89XaMbLV8pd4TgkniFLASyW+
ZiRJFdFaHg0rfGJtf2sW46vZjp9x3u0WmtqGqryh7wRWo42pWyy1E0AU2mDFpSHAzlOJ+yE1b3ua
oYQX5lcDjiWJHiXRZvZroqM/Qf/0EHR3vZBphDJ1dyB7gfM0A4+m0lUGXUkAUnFS4F7GQtxqI5vX
FbOOAbCEF9EVsMX4qA7So2z3xSaM5jscboMH2uCWpHga4QkozWF5sew7i1o7IpPcdAr6yG7XJQyw
GWAaJr6kBOLYPOoHZGPO0PQEqUfoh3A9Z481DlBY4cGOfdJtKkhIU6IwExsQvOE3KHxJNag8H9oQ
06XS4vML48W3ISSrhemPtfwiZdnBanp1G0zztpyCDdnxmF5qs0dS1X1GdevNurZnfIEnnAHGaII9
avHH1OO1nO4ZSet7aVWeDLGNQmYweBvDZ7wv4fuwX6C/ocGzkq/ZjF6iLvJneNX4WnqY9LaK6Gp+
LkWc+YG6zcCQOMVQ5E6Lq8VIaO2J/iUt6LAHdDs9wKpIzIwGLYxNCHyjYOE0dzwtWcVXRvo4kfrq
6CWC1mpkyDEYnWtbbeXQBABeZtoHUX5VAby/NKrOXRhttBSymz1PxypVPwBB7IIo6Zm0oUeuu894
nB9TVGwrTM92ao543wa06mo2h9I4tqBaNysle57JEVfbDpxSGtIKLYOQnALgf8BuE0x24IGohcTx
F9T/k2yiaWIKpjOt10H0gVKLprJzLMbZTlOqX6OGqSN7VOhdbxG+vZmoWcxlon5i5/tUq77gGukb
Ale/kgyr7wjpp1aj8xIiVK1ZuO3av5eX6yaCEXgzcTXlUDzjVH6P1WCj6sMPSJZzYOPzijlHERXh
54P5ZCvTkZwKlBw1s/hSa66HRqAro/tn0r1KbXUrEWLmRNV8yhBd+llc9JsYAaNBsxmE9PjEMYoa
RKkQuYzC8BtYSLzOyZee0ALg0UR9PuJBlbyY7t+TUNGOjHVw20Vf9vRcW9oz+pkHM+8ZbUJd0dFZ
uG0AXx1RB4oktJQmswUGvBybaHbLels3xkZ7lQ0V/4f2NOW9xAZt7ko2nlOM2q2UpbPXCe1lgPuh
hOPgLWi1+GXs8ISF4CGEJqasujcRRi1DYYcRgMGexc+hojmrew3oVYnrcVBvyEy8rb458QYhYr5a
O03RcJsJZmpGA5UvGWskBPJL1LSqM6vlWc/GhwmdwmaO4pvEHE6ajY7MoicraMN6TAJPIzbvadbu
lXek1O8mzuVWZsdM9SczMu5VowBIHV9F9rJNOywo2UxaFUdLiHXamnatJr/0nf4hmUhC+F57TFUb
3LgUYxKu/+YSQ/JVh30NSrY2rlpOALaIc7fplNdgnbxaUgjUGq2GUp5S1YAKOLSfVT2tWoEnGG9o
GSLkWiNAHVnWEYsE7C2MYvqitHeLjJtKp4NcBt1HIYbbKoI5bUFo15r+3szEEZEF/E0JEwvZza5F
x5IPJkmeyJNvBgAKTRm1c0RSfkZ5tEv09NDgLZZT/SuyGupUTVN5IlPCzRST71idUyOd3KbO9tUA
pLeXK78u9fdUaQ+NSifW1slbTvHfJp32EQXFbRPrPh/h2EdQ2Ipzu4ynQoJ+kxor0Bn8xajdBZ2E
OyP4WQrpQV09azh2HqT0bUDjoC+qK4VyxZhLRduZV57WKZ9m3+1VO76HiBPuyyL96oJ1Y0fZ26wM
z2mBVaXQcBq3YH6teDzP6XhVJvE9Fop3hhDv8ipzNstho1fzW1+Fo2PJXMil3E7daCmFuxAL7DA2
XyuV03bilOlpM6VZOVYPqNapJkRvNpagtad6yrMQtrd+l1ujcExZel3C8STX9iGyiyuVUzhQFJCo
JRKDUUVV0/nxGL/EWSPcn1qvPnUt+wiqKmAAX97mUu0gYePkYuCOCTB/GPVxKUY/wPZqUNEDAVwd
tSy/RwzpFCYakgL1ywyGkkJ88JwkqGL1HvLLMprHGOobbWrE9FIZbo26GF3Z7ZYJcr0Zp5slNI9Z
Wbwbon5DOn495IHlx+ynHCHPuB1MX+o9uyiv4t4Kt2qTuObYh74pFa6WLGcpIIoiG5ZtrcM96yH9
cMmTfD1zLZWjCxXlsNMHFOarnnqysNitX6rS7LvJpHgDpolZOSM69uLiSsueIMh4UVbeNFH3Eg1o
X9ddcJlr1SkYHm1Cgx2FWv4Zu9+WivhLYHZnKrfXAUEOzBLUkbOT4utJdcxEft9F6ms+GWDkuohh
7Qhy3V78SHRcGIv4HvUC12GZogzF42rHbOy+m/OXqks+mf0+jFbX7U38IFqxBB4EgRe9OjVV8Mrw
oN9HEUOUgEL9ibwBv0FH5SK2T0ExqbtGEpT1EqDBiVqHp3yWTqVZSfCV5ecpX2HfvblpqrjwUFqQ
j9EhxMFQQ2VcZCnc0quilGgQ8AdgWEmfzHuduR8eBFjm3bRI54pZ+T7MU4qYFtFA8cikUWo22kw+
X5Uguq9mfTu3uXKQSITHdUgmcwgzH/tUBGExULbzbNd7XbKQ48+25eIAy++kmWCfGDLH9nL3z7og
3yUcl7RvPDOLU7TAlcq1qtOZxuflNossLyymF0vEVzR++g1M8Rmz57wvzRzQvmW+GdSRFQzUjqn1
0o7vs1kUBqq9CKj0KbnL1OZpyZp2OzBCb0auYUNDATLu7glUf+87EFCxwdVnkca9UAZ7awY/pjkD
e8loDdXUjZe2HpBLoiJo8aZI/Zp8rjG0N0blGzcwBw0j7DwIPrREgM0xKKFDVRI2FvlIRoJF4sSZ
0ecB58haPJcQbVo7MzDh2aqYX4STzJyEgz7Ya0t8kgUVq85Wn+303CNFwCN8Va9vF68dGM1QagSi
b6NtPVkCIoZV7MhUQKY+J6dFNu7y6rpKwDCgrLkvAM3jo0BxXglKmuY1HkanMa2vZtJNLoaQvPTs
NllbB7ZEnAbxj0chhyMuCI0jwi5mv5e7Qz+ge6zDenJKMI8MrkcOa21fDOLbBoS8keGnoBOv04hK
qBEQTmFWLXuWZjoquSc+CKnrJhleprxlODQl2Bq1/GeMl/aqSztShBRX1pkpQ7znAkuYio2ryrcj
+SWezSs7/EEFlRxlAPKcRAWKHKvg9Jjc5+NToGFLGSzmaFGIPLbE+j11JSrhEmWGnTB3NpHlwZDZ
JrGsPKeEfVhpB6QupcQCDUrfKvFR9FRfjEGcmWM/GHL+3OZW5ksNBgNQni8wHGGFWQRur1K4BEUm
P2LIpF3eCSqHFKnQaVL2xPi7ZPRKsDRX5AMvknGe9DTdogziVepRoxe2kS3jfcGQmI+UKoOB5spA
bLXbroy3bmIOJ2kQlkg3dlODYOVgGR6UDESzrNU4iyH9OBoFK736SpP6prGLcZfNq7sowzOiin2X
dz3SHRpT7ULxyTTT954iH1ebUsJsSsUsK6N9mAzrAFp91Q38r1Qrwy3Pbm7kHM3SqCJvW1tPwVtN
hQXjksTYtTthHMA0iKEyzKDpMRi5DcC8AJmj2NnLEuEy50FaETSgOH270BvG/LQ9jGG09n1NxS9e
egJzwKhtbC1MYXA0HuI54HdN2t/WOU2gVm/5aWCZUpe/CnW4Cj11m4kQDWWkrMlYqtonAxYaZlPb
qBZgB/pYvupou+Mo5SRmqiYem/iqEPK1XQltK+S+3gxzuV/qBINGWviRKkDyhVwcwlC0x5F6e2ph
aUjS6cko8IHK3SNdM37/YgE2h0sjiNvkkJWU1Zm35hhfjWOjDZtC1hp3rIv41Jn0T+uGon2lTdKx
YS+GAQYssEPuyQTixbYLv9DX8WfZ6cdl2OspZ9IsLp8A5ms7PGeAUEU5H0S79oQaGQ6qkuPbMtOG
cS2xxCR3Db6I2C2kUahH+o05YXgO0yxDf8ozbGOmUgSuJdxChRKhjxW+WQ7RtrLWQ/I6m3iLdOYQ
1rJGd4UQGiq6+oS/9rkz2LaB0hlQ9lI0NBz2Xj49NQbfuNZ5SzXFYDaFBqc1WjKGNTzrtq4gBc9P
FkXJY1jeypRQ2KNodPOr+OBq1zT3huke761U80YjRJ2uM6Msk16Pb1gowZNw2Akm7kTY5pKv9qLY
0izWIr3Y2Mgwo2jg/ep32RDdXa4G4HHnZ3AMp2owB6gJSYmeEmtFMdMiWgAITPHCk6QfkUtsAT38
qDSj90jMOBDss1A4tFW7AWBB2dyovtQuYxPNMGlXp64VWE9ZNFg7fEqDH9ZV5XRoUD21rnd9cWwK
9mSdLDgKeZTvi+oK4C2nm6lQ96aKs5Nhhc4+Jyrlawr1d1n9Gablqy/qW7tKfF2vb5bWkA9tjLG8
Dd7R7vFqAR5Xzh4CyFIEiHLKzBjxGNI4nEd6zKT4eEk0QJ+WXu1GWEgVGtnlfIekQIDvzhbrM0oF
PR3aXi7KWMYaC2ORmREr89qtWnKuzKc59bhs7xMtmA8GVhwnZuojip7BbFhOG6mStlkV33dSJm8a
60YVEgNDeX4aJgBVrUxVeGoeu4GOiDHiuwuLFgyQDV5nyhY+fXgVtd1rZtAi037IDLsB+jszCeaq
OAzTs1CZDvT41ZzIlhiz75pSj67DEldCqdE2YKwytuh5y+EVeASa7uAq7dPBEf3XaFHQrxJK8EMo
PRBE5ZRqZpNyUxgUP7THIWB6mGRd7qMFeZeYujeROUMOi8U+T5JbwrWB0OjQbcylKsHCU79WBuZ8
UOMo/lfFt6yNH90gM2Ixxp3CuWebFiWsz+wDRzmRIjrmEsliZqyazR3fKGGvwlfUVHq2jTQwnkvt
pVKyy2XYQk2g3dStnRxKdMkuca0hG9mZK/vIflS4So3XJurG8VxhzRINQpYJdFbUv89zec0VNmEU
rDmYSmKYqAU6kGozJ2V7wllG1d9Oqht5qb6SFi1IFyX3qmwHblRTeo1KHUJfTeEEA11/XRhunEuf
1NrHNync0X1Fxi6J89DSZlum4tM04YOagqlR057r1ZmTKPKyDaHaXcfrQqf6lku2ebiswqfyOehU
HqrU4Nu21gPggmmXIxB3UiQQFIjSDTk+kAWbYfaqmvNwUCkPSR8n7Afyc1tFo6eoqumG2s4CWu6J
xX4O4wioDAR9t2zz0W8CJjL5uDAWcpqprPf11D4MZrVsVQxIPtkJ5ykVZBAWdOdggdRbDh5cxBYW
pc7C+6vQiWMIxznWQGXPzCstfa1p+/NQWXfAmz0ymfCrVkpz7uyuctIYJCWvRwAPUxrn0ZhcN8FM
kZ8yI47Cj7FXYJKatOWTXnnSjNpE3fFW1UWwjSYM1iXossa8zumIeVjYkROjnA8qaTPQYlUyqfVK
oGUJpq3AGLCGl4e06adNntfAw4IzULKr0GCuwrQMHWwFL1ZKqcco6KHtqmKQM31zygXGZlo3itbc
1n1KGcaAxDHT/xRcl8IM0r+ENzMYbpIA13isk/7UFXm4kTLwb7Vi/Zj6gPewe5oInMbBxXDDnFHY
tljxNW35Ik5m12jQWZMf02AHXfLskyAw5DVmx9hPQvVfgA4fteqxSRFTdOxcavswgSO3GxQ++DR9
dOaPSgrXwLTFpxgafPKaAlqOLDEi4syTGlZORv/FH0JjbyP5OVTJ9KgsWPjCSqLbXrIBTPEFN2Db
R5KLUyTbTIGVeAQIPkCIoG9q4uRHRo5mbb4eNLoHugheoxsUKJxV3IA8gl7tPGloyPNIsy2yjP08
BNdVS4PYpBaRKhNSHZO/iQ3qOS/072aZrgR4A0apXhRERwzJhcPeKSEIajepwKeVrqMz+ijXRhJh
6U5bDJuDtqv1bq9ATOrz6V6aF+WqRwukViRTlPEOLoXO4F37VlMNnDGsCKkkUqJfUi4GbDe1dvMa
0VNjRceOXho1t3dVdN0J/Sdne2veSF1HLiccZVtE7C3xbVbC5Qs515fNthXK3hgyLuUAkv1Mqd4y
I8ZaN2FXUqXvUO/fU5F+dBCV2fvV7Vjzuwiy+mDipBtjacHVUoRMElLLpIQOmoafTy1BgghcbFQY
6NjqbOYBzTLCJ86wh6RLHvn978yPBr+kF1IvoExL0b+1ZXyHTKv08Htqp7tWNb+rrHu25vaeLgQU
0oSQUsns6DvjLqsDpgNCWdU79FElPNeGAG8kR7bl9PlSM+WX6TqbgXasauVDCUYwSwU6sbWbVXQh
wpfMAhZWVAS7GcehOczavDU5ggrUezkn7sCQXrQ+/mlUnNiwrKdtCah5DHDPN9+F2T7bVUg1uiiv
a7FRAq6cnNMz+HW7XAxXE0AJvLMjzRO/t2IkdbKoNiED1boyM19fbS6cfL5M9ZuGpuVHi301IUnz
CkV8Znl4i1k4OsAQOkz6cjGUX1UAwhi45ycDUGBaEBnazbrsI5vTGV1AbCxIXRyn8NR2Vb0J2/oO
H5gv6yWHfyoODZPSsKsljPKgB0h67TjDYyRLviOIa5gWur1WSHxvcIrCoIrD8JZJmBH60jxigYjs
I5UNd2qL9ToYKwR+FA9R1dxoPWlDQB34GLE34qP1LKrlbkPNzwCY69S0y914hqFnaukpMepbcpLw
6k4VHauJJsaUJxSrsm3dSQBKqutukRWozcMG1wR4tZRBWdXuygLUR09NOC4g73RT4VvRQrAIJ6Ag
qgtfrrpDaCX7IJQRqqM4UgAw+vBrnmMmi9mE32VoGQJ0IRw4Bv0AIL5CGnp1AljBDqXYk2b13ejq
azLHdrmdzX6nMN7NOtwhjKslt8hKWNvjTRdqH5U4hhpnzSkeTdphPzYah5LQRqw79rc5d+8Uv0Rt
PdFB2U5FSK8kPWpMSqOQYcQUqtdmMl1HI5LqsUftoeyrMMs3CuUBIzduJhUzHOWpZlvV8gGuDGiz
Rn1uJ3g3a0ifnoNZ6YbEtQvjXCzafaAld4JzysYy+23aLFu7Ug4BV3JhJW5f0iAzQCYlCdVILHAJ
Fgm1njQPGSX3rJDBToUupoVnLHf5Pi5BVQ/Kxuw6RiUUG+2CRLFKyk5iar6CZPhK2zVTeXGU+i6r
+56DZsYKU76gu/+KJ/27XzMKIJ1rclZtZWmiX0aqtFIzazeiD0qyNOwxkFE8k661cnmIdPMpMaed
rGp7TJm1J3XqKR6lFS+LRodgC1dv8dqeftBS+7VcccFoG3ewxUavucLK4weS9Zss/RDaCjhI9xR1
b7GEqfx+5fMSEFcM+gCrk/Jolw1qJPs16nGd0+k8SWASHIR2PcJZgoVy6x6vFQXu3HqUyTHug/L6
gvL//6kH/13qgWGr5mVTfU7/K/wuvffu/X98F13czef3/Ps//u2ZgnhchP+Qe/DnNf+Ze6DI4t8p
3iiW0GX+lqmJv8LuFUXhIQLtNc22/iQi/GfsgSDrXtGEYfNPFsJW1b9iD4T879CWTYXQA02WQWOq
/y+xB2uG/N8yD2RLBk8tNGarKlNeW1vD3z/f7/hG7X/8m/I/lUXFA2jX41mrX6B5m+xRKE+LifEF
xRDnb1vmX0TJa/+U2P5/vdv6+N/erQ410hJH3i24YtSGweCpJKAdl8mtDgwETelzmR7DK21bPsTw
g18qP/4Ot/GebL2enqFrudGJE/tp8sw9EOTSpby8SH5X+uXxv/6oiiGvcQ//sGkUy+J3UzVN2Do/
nvyPH5aMbGpKmVCuzDVEucI3eCjWhT1q4OqYgLaHIYwo93R0c7XigWyfaS/lM0kvfa0DX1PG5nC5
lYQ2UZXTGjas6grq4gKwZE/80WUxKEsC0lJ+q6tiOkjhOB00BGZunjCNuqwroNw4CphSryaewUtj
TKIB9YTNYoFZ7v6KhLbgo8BUXIbEx8+KKCuzcIEgHiH4Uk/Lw+U+ZpXycLlbycNNYdXjhvwxzOE6
cdf0NGOwBRTvfhd9WDLUMBNjAy/4TFhPfbgs8oYyd6WvqPT/s6pRALI5i0nziY1ke4wSqwN8heqA
EI3zdt9Xqd+tQXTx+pa6Oaq7oq5ccwlKgsEHmDzGZXlZIeMmOCxiYHKXKTOkiybYasOwAeBVH8QA
EEAiLPLPLXu9dbnbNifILyrU1xkvKYoSkHaRWZMKx6JeF8okVd4oxwB41hi/QLYJACxwZ/3tfknr
1M+m4Jn80F1Xy+oWE0R3IMunOyy6fCXHXbC5rOoWCUUgoGEDclb8asmwYMMu/cEKWvvGeu+y6rL4
vavUyYu+5oNLNVlYl6+rrxuBYAEoEJdvfvlVrCY8mVzktpfve/mWl1vBgOec2FA2gmylFc2N5P73
G6qpBAfyct/sRrQustZ/VRGDi6BumwOpCeykv1/+ckvhwrrjcPBnCRCjJMNgvNyCY4Q8WSx7a6LJ
YZv60+WxLA7CfVtpiC+o3xsS5bwp7utDVBC56thqR8mpB8RzuatZoBnJC1r3BF23qsPl1mXvUMlq
2o3rxXJdf1nFL24xhWCfD/ESw7pQsazVQYYLDCMHreV2MN0plIDf2TXkQL1LPSmqY/pI/TQeRvSi
zA2LGXjBKk2c7Hg6xEozHUZhumlZLDtzfa/Lbjusn/nPraW/RRdNgfp3f60S8mnRlrEX0+a0Nm3Q
XF0+TXn5SH8t9LgqD/bqjbs8GrSYkOJy0VESsdMESB4OF6TmLzCTqlR3+L37T0/JRAXgsJ3pISPN
PcgzeyjdKFrjetGYW8Mut8RfN8g8eHRZb/3T3SKYYUDbLYAgpKEQ6WCNa1qggiNZX2IowFGrrH/5
/fOXW6ubcNdnFFrXZ+FC4qibSFWl+AZ9o+Uwn9fF5dZl3UwHiUD0Jhbk3GJTuqxckA5CobYz/8/D
f3tmJ39Lg5Tvk/Wclc5LcbjcmkRSNS+Xm3O4EtIuNy+L2tLfIy4ZfhtKELJ+H7i8uv5d+fvXLs+R
LLpiWcGE97Llf2GmhhgVDjv1ro/qcV9zncVcOPILh/p6ilLy2t6tZZjx8tVMjPN/vu/lS6vaQDBY
KB//PCqMhfNdhD4aPtu6ZdRIpbnbaM/lzGjfSLQTNAdfX//In+dennW5vwq+/vzly93LA5d1f/7c
315TSH2+ncfsqDSqudVkaTMl60H2r/7M7zp1hF/sqk33ZbYlg2iSzqJ1N7VGHZlkZr5f7iXrKnnd
X3HAGGi5uDuuFtHLrd/FP6/LJy4qhq7FW5QDxxwHPFtgfV2xRD/z+uX/5WsvL/t9pLy87vf+5dY/
v9U/fqSwx81gsxlmFTszZeaSs5k/rBdcLVJ8c6qynVTILyJAFYHWglPquhjXqx56TxB/EtO47aAi
6qhDNG0LWkJobQ2oOpSM3igwLV4Wli7faQm4ZG29Dv0uwBf8/e7lgSKuv7EKVP68vo9cAf8t2mSi
ws9lDtdevkIGVLDeYU/dZN35Lwt1vUD/3v3buvWqB5Cb+OgyW3d7M5D9gtR21D6t4vX06912JbOg
Bd2otoA32ZebtOne2BzDXsIPlRjAPWK6xTSoDroMjUuSh3txLdI0/fOeyIyLg3k5gmpBJu6Uosoj
eqYE+sLmARcOJbo2d6SwwH/qalTC6/VyyNuRIdt6M1I4MV0WTUcbKTJCWNVzuZnGOdhVw+dl2+ia
VJTMhatl36pnEm1LziJsJWO93qVme53YC+nfbYuKZdR/+kSrj7BCHMJX3usWit9ohjs7becdTdhe
IRZahI9MuMZ9u46wpnV4Yps9lJGBvBvYuvXmsm7dHTRVoBGfEKw7rbTY+1E9jQqXkLY2W6pe6a2h
2E8dY915DlPa08eyUdLDADB1qwMPqvVQPQA0Im1rXSyUy2xEc7uhm3ciLS1K2ZAH1OWhJgh4k8z5
YRiru1hhgFMiN/N0aQR+UJi3iWgqV+0mRKSrc/2y+Jt1+691qGIHN81omYNgXw2cLP7sAZebsZGu
7duRyCHKEcw2pLMZmaqL4RyOeiQQWo02+Cr6B+jp94M1htfdpCu0w1LGyyrjVqM3rwH3TttK1gcu
qLny004y7qL1IndZIF7jKm3jFb/cLbRB2S7QLotSfFWTckOs/HBILWlAl8ItxMR0JyN6mdThm0PO
N8g4qvhl/nbfljnZUQJaV6d21P55DLrIcQDXtP1ddXnGn7+R9wNDstZAko8nQHfb9SJUrwu4QxoF
6/VmL5Ke/uTQeaboGRHJo02syeWpVcr3uDzpcmtaz8+XW78PXJ735yXIWr+yRG39yzqT2fbWAvdn
VAU++nUhL8VqHF5vsrOjuFhWnNUCQeuyzpQED1fk5s6Kvr+sujwYhSP26fVpuJ8A0NV8vKxHjGaC
MGzGwNqTV3UzAcLasKdwSYc9njXBuB2NEOTln3Vd8x1a6AgubfXLKj1XJE/W1irA+qrfB37vjtfg
CG1BKd4HCDWMPlRMdgDk5OZWsYZztg2TTadRdPJ18kGfi2+cxVdQTchnV7etZzxkZ6Ydd3hZbboc
3pDfzeg5JrwnPjfU4FgbHBIwRe7a8dTE53WWBM8xPMzDU6++A5lyonSbWX6q0hB9Esm1Ah26dXOJ
/FmqSSSKcMxsTQXwResgSrWLU5Gc6+nUT6cFo4hNjtGxk/aWjcDkFhQNERphvE+Rh4IChsYGQxMn
86E4WS7EjLFyu0+6QCjVf2qsgx3VdFLX3prS0fn+952515PElefrmYZS+owpE14sGauPKJ7rDwVx
e+IO6kMf+TgoqI5CskxIf3E7Qn7wH2hbU8ZIsqe7H8YbZOe1uLZwIj42yQ1RoNmVvKmck36o3gk9
O+Ml4xB1Y3c5aAfdTd7mU+slP3SC30kfHfzSk27Q07eott4wErnWXv1Sbguf5J0XGipPtWd5kHYX
J7rWdsMOA7MT35i+Qbnthkln48h7y8uvlF31ETOx7M5r5mrlp1gR4k0g7VsKuSfaIVW/URhhk04q
OYH3QY7JdYHIeXmg5yP89FY6h9/zV/RU/ZSn+jQx83fRyb4UxFMwzX7sCk8/qw/ti/C+kZsf9/1b
sOdTkYG6hUV4yzGnH8qbg4YAflvhwRG+HEKt45Ll4aHRoNxAu3rpEkh1d2Poq7UHU8Wod8HGRkKY
5Ssv3LFxdtwvWNfo436J8hZG9fwaIkiWfUPzoFri+ISQPva7iWktlkVwWxQHpgM96KTFG+pXCjbr
5q05nsxbm69V7A23uDcmGJQ+XJm9MhIL8awtu1XqMfucIRd2jkecrcEp2tm3qldcocB862y3/QLX
njh5i09gF8ZeNXnzfYafz950066zcU3uL1aVO0xexbtWHeVl89rlaNFui5SkxzOY8s9K8uHToLag
88v/GPn0h/mFY3EY3VI/phjO5WPAUBhO4LVC6MhTPbtH/WGQHOmobCoP4NIXaengg/ENOfYpuKPR
Zr4OYIBw2L3ZtHtghNPCP5LhNLzND3Z1wpMgnxh73WZvyjdMPCoT8oeNLO0wvMvslfVJAQa9xaBP
0A7A+T2IW/xX0QSs3YnpWUWO+lxsu8GjZ2U+GR/DLYDil3qPVVpGH+pUxYnDXyKwPfDGezTw5OH0
X5TOv4kkE4pP8zUoPTKwKTwLseUT8uezkUm/q1xpB+22mN1p8u18N2LO/JavaFx/ZjfCL10maQ/q
S/iVPqAFwyVCAJvh0Ns6p8/1M1jFW6oD4Sby+yNycuNc7jIkay/ZXpyf5jv9XtppN8k3lX4K+YSv
6J78g/zPOEyb0q/p+Mxbuvjb4VbdiaMM+t5pnojNHd6ZHaf71psc4Usv2NXNDVJEp/dgEtLHBVwN
j4tX41j0asXDLJFyymYCcTu8EWRGVZo8A4MWk0Okusc59Vkoh9QJ78vA46uXPmZEOILMfkdHddSN
tStu7dfUs58m3/CWXfqWb3WfJOjYusYfI1P/dzlpeuEBncHoGcJFaX7icIMmf9Z2gKb0Z/bDE7Jm
3Ik+JYkRwbejJtvljDvGmjb6drr9DHZk1h+CXbFb/jd759EcN5J2678y8e3RAZ+JiPvdRXlDU7Qi
uUGQlAjvPX79fbLU05Q0Pd139rNQqVgG5QBk5vue8xwO1BTm2and6XvCCHoyGj2wwiDxlrq3IHjk
ju903x5B1icrs1ji7Z6CHaqyAEsQFCEO65P3BNJuoueL4N/a+KBK2fPNRXVFdqWzlOyHWxpJ3TZY
J8tqGz8jBa4fWHvFGqkiZBBtnC+YGFAKl8gRL1A07qsLf5Md3EdkJXKLf2s3JstrgYqHHMFNubMY
UyiKr+iZU45EbhWvv0ExuPBe7VPyQOd4G77lxtK5GlNQlJ/DnyQgDzyfGhMtThtZT4uY4tFBJzwA
yYJ/9cmVObNjbLU26obBQlwIADMy5ZNLtGjj7Gx3MEkiKruVRQXs0KvFzflaoBYk52uDY7U5kQjc
PQDd0tdx2h8TfOvbSD0mPa9u/v2zraRiFtMgqUXtGa/Aky5R5jVHKQC/w+5E5eh1BwKtf7+Ia707
aFbaH87Xznc0Tfmi0SyhjiSxWg21fSDIdQMV2dw3VK7koGGdn23OlOerEMjmRYNleCXw+tpoa5hw
4k0AyIYv7xDS6SNEjgANzrvUIOLz377gLmGlqylJpp0LwJKJVp5RClWZHedrbagWBZ9/1xQd4U3r
R1SF6apM62lhGvDOdHUhIqa152uftxleP2yzGkwhSNTIYOdHNEL/DcMYFaDcIC40NjQAbMQZ6fpB
CsR4Czc39jFGhG2nljLnC0wFV9WE92xQ1YXPC4hp/Ep/3GYOId9SrxNOwXpkVOuR87W6lJxyP2+0
3QZ3QASU0lSrQNfssKTO9u5cDm5VSfB8zVXVYOAO+i4LMQe5xl2qW/6GLAfOs0TZLaeSYcLvyupY
I1TCicf5uHscq2nYwwfcaM7o0QD7ZwFJl1jxpwTGHaz0jo5S1c6wcqnEWPBIAH1WLNdBPLuQQ1aj
08FBVH+SddovJVMlcgzuRdDohzAjsWwRzsZ9WctqQw9gPNAHwNlnjKD6IrkLZvWL17bzJYPQiZ1p
RDwaq3qdnVg9eB9ZrmQBdQD10I8Xn7f1vT7tTf8CUl12QF8ErcvuCtTgdnWvN80ViU848H13R8QP
pW1VolNdkKXT95z1VO3YblQV6Xvx+LOYbJr9i+MITqxaYaOtH61DPrVH1r4hZ9bqbWpVfNXQkWxV
NNaXviF943yhZwBkdALJmxoB6bmsev6Bzxeff8q2iPiQLAx15uTnn9dQS3ttEgYLI+RKJOpBgpkm
SXmnUkXn7xeqhuyU0N4QUBLKiF9mATvHh6dvUKE7V1hjM64P3/+Gg5Kt/9uMO7fU/qYZ5xkWTZh/
n0C+ipq2jt7bfxQf/yCmocveotcfG3Pfn/97X064v8EXcWm8YUI2aaPR+hq+Ne3//o8mxG+GIUgC
1y3L9Qwc65955JLuG85+ieFTIi93P/PILfmb1D3L5E7XEabJXf/3/3zvGv7eG2t++fsfmMpORZS3
9NrUy//YfrI9rEa6bRGWbjuWa6lP/mOvbDJyyKvTqO80D6xOuciCD2c+dkGwgRtMmRKluc0AK8lA
ML45TNya/q6Dpq7PXwkgIqnAZ36MxjeLd8NwIvlFj67b6smAFdRGpx++5t/f/E9vVv7Zu7XQY9PJ
9GyTmfvP7xaXhVtK1vM7Mh0ORoiyrMkQ7EE0Xvj208TUtOmTdTBnC0fstEy/FVS1yvlqkv2u0to3
E09ab4NeolIWDAnONf8youI+WO5+sqnGchqjx6/IAgvvGjRWw1ojYVUQInKayYgl4RH9AgrKk9rc
5GagTLiNRySkBtlV8a4e0yfEXbNIVS9XOBR60RBCFWbTctMGhPAwOUHMrm5SD1GbrErMHLwDWdIo
Y1NIzw/09RFvvNts/Z9viqbeSr0n9QbPb5i+WqE7a5c5jXpMxOYCBd8cXPQqPFYtxzymjxGVPK5X
XG/wZ0B04qWTTRMQLyv1a/WYEDxzDQ4z5KncbWMcRTiGSoWHBtwWY2+GfCyJEEvGvYles+r5V4PN
5dl25O3gLr+4TZWu1TaItF1VYXnwUSdVPBeW+AIHI61GtDDepdqcGR+7vtkxTG3UI5JouKl4dNGS
m6pedmj1D5MUoiDplpaNYPJoF5uGZ8DNu/R5jfP74sUrQ2z++VHV6zXgKYQHYRuubN7v1F22FZ7/
BzqsvzVxtzSrbn3+AGzHhnfha9FWfT3qs6sXV5/B1uJ1BfNIXVdfIaDfjbqvQXvoQXlN7nXe2mTl
jzZSRZNWxsJMbewYAWJXfBId7dHAHBcu1/viFJv3Pv5/wnmW2D0iqPGu067Vn+rBDRE1RSN3k86q
G09+lWbIxfpNF0M1RhytbveZURO9uIrnl4jXUNttkn4TAZVN2JzahMl1D499Ds1WvSvXJCPr96dK
s11WMZDcIcZebsP6QsfMfZXa7Lq0+WRsDb8+kEGjvcNct8l4unoH6mkDJBrv2bC0deL6u76aNojY
kZL2xWsWG8SigFPCmUBvg90fQWKw1K1w9dqPuCS75HbU/Hv0RC2pL+ULMj+Ede7Cm4jjzNLHoXTR
sToWMaEOZVpxbPCkQPcgYLJbtjEQ79C87Gj+rXLZGVBqELEzDppYSZIcEABiPQ0M+jKJJeUBfXin
jr3KQljJbsABoxnhKTWsddPDm4i6NZkj5BwhAHObdUcoZJQQYJ3FwfK/Y+j/zxhqkij+l4PodRgV
Pw6avz/h91FT6r85hhqbTF04hoc+4o9RU9q/SUOY3Iu/y9RpFf8xatrGbzSGTZdBU7j851h/yFkY
NS0GWuQxFkHggkH1Pxk1bTb006gJdsaQJtNCw2JItyVimx9HTX/Qgj7MHWefhynOB3viBDpy3nfw
i2SB82Z1E7PbN9kbt6VXkHvuYVxg1vhUeRKKmW33NAMDwGY2fuIAnx8plSsPI+YGbskpLTIHDNwI
wFmIeYd4YkW66E1pYL4re3oBxgCofvaJMbaILETi7e3n+KqAV6/MdEgW9WeEq+Fa5BBkmnuyGUAl
hbvMMKGgNvQams78Pln8aWLx09j8J1+JqfOd860gQnDVz/LjV+J16CaMgR7RrAnqWTDglgGJA3ge
wCBo2hYkIlQMXNPrcbYo4oY7c05eNAOdelxmiND4pC0IRtg/OZ8muPAQjiwJteKEVgBw6jkjBp77
NAm33P/1vMLg5/vlB0Ub5Ujciw7meokg9peJhR/i4Se/tkIk6T9laGiXpZXd4DkFStLSB0d/fJ1T
vI4EUMaS81sl6AzZtfxSxNqwNerAQryYutiQAOaIwly7w4QTNVm7uMepUjors4nmRVa99WUpVpaJ
OVjpgQmPAEbkpPiAGW8z6OGGOd9ERkVEtlZ/y3AwLUrYHsTipWvy1Y5TT+2HBIdkwHwYjvKJaKEH
UbY23HVjj3cBEou7N5I4OrryFNAdwYPRIWn3kof5gpyUeaf15j7TqHtHcnaXyDXQd7C48EY0PyGz
EvsNXTOcTLd/n1jvVridMp6HDOpaakateuQ1QqHeW7jtVxOPHn5UsgRifyLhBGJDaGY7YlG+VAM1
VxBgsKSg77vaY1khbO9N7b3tEm0RUo+4DtMOXxbZTHrvAbHzQyYdnX5REZVFYaKnwqYLpmbufW62
5BqOUC1bNoIHumJVZ9/YWf6OOj5emEO/FXEODWkyXpPpnuUw49xov0pACdIKWTG1p8iRGC9Lm8JU
5y+SrDkmGflyafxMAvHa89MQa6MaBW1Um8ylLit7tiBZW0woZ3jgef46ky5En4A+4DxX5C3VT6VT
81sOUbmsOoqOFTjHhS1XiMOPGaF3y6zFFuEQRILkXVpkVXb4CFGA+gZkzKq7SbQ7SSzXLq2J3okJ
qJhxRKTUQjJBCCVGGickCwy+3yaM8lfNJdcnawfYDTpExLmAui8JfJjK6TnrH/CGYOer8sdysl/q
tnkTKfJWuB9CjnLRt/nXJo5uzBCcFNQ7YqJbvMJd/8WtyufZWWo2iCp8dulyBl0RyG6FA+BYzqDP
R91+ElG0HgvzstLnelnEWDXJmmfqy5SrNIKtKPEB63OXUINjFK7IDdFDkklYuiZtfz313ZYCwoVS
2LdEqMiR5mpSvwvzxvL6Q+dlD42Bay3Qx1fNcNZKP5tYBH/X/CwSEV4xk3JOnZTGK1LrSUAfA7Sp
hd0eahieziJkxmN/kYm4J2IPqdd8AdBeX4djnK3CmHVDThBMl2FuiIrb2G1eiXp4Dgkqp+e9cTiS
CHXtXlq5s3KWOoXA1J3LXWMYAF48HDG6BmHb8zmxuvdzgQpOpG+NlB/IL15qeBK5bb1qTaiasJzQ
haqpj94p6p2nmN/TiMPrxI+OSUVTqq4eRqRjFWgm4TjvvsMHyO1XaH01vSrg97l/K+PyMvY08iiD
mHaZc5va9boF+EBsjIcNzXfDJVEK2ywwvuUceQvCJODg2OlDR6qWq+M3jl1lGNSps5pzQSdq9ClB
YgZtRHErYJ2Sx8c28Ohx1qDUVabWNQnaVAmxY2f9zSTkKRqTm9idrjxL25UCuV0paZs7ih6QwhL1
vHUBvGViBsVUC+KCVVAU9Lt9rKbDqf9mOtkFeeJ33kSekTuND2XqmqvZx17iD/rp++sm5E/7brEB
VUWxKH5NE7FSx/fUYKisOZRgJ+791F9D5FgTHETycPDcVwU4uH78hi+gwvlAK1CzwF0ZJ5xRN+qO
2BNPECRpMnlvZktvw01XzVBTh/WbpSXlixyti0Ae/WQvGi/Y+Aix5/0EEIo1BfWv0t+CjB3Xkafj
/YJjMGjYvPTS3RIX1MCWwxEahU616dzw3h8cA29ntzdNTplh69Lkgbdh2JB9vHqft8YXC6BfXKer
RIgrVxRgQutjEjlPbcopTM42cZOvusDtUEU0JyNmr7lXr3MgaSGulZXAaApxjqi8rhX3Td0D4zGw
NE1zTAiVJAib4W3pEOHB+PVoEWuSpga547k5QIu1rtOyfvTD8eQKtG1BLh6NBgwwUSdhJKjrdtZX
i05h0dJ5yLmCM4K+QgahVd0FauC2tL2LHNAARbx2kYXWi8niH3VSvooJjwWtknIK0eCdZWfDs8p6
ZJHrzv3HaHU3LkijMcjeXJ3lOxyyYUcW3IU3UAsNorHeFFZfbszJuQ5aeDdTlu0pv9yPGlbQQJ84
vzD2TAafOTHeswotjUUXSCQAsYTlwIhsADWATytpwdVhd2n5BOEBHMpRauhbdNCY//XLTEQkEJmO
pvgE2rJDfu95k31Zmsl2mORdTMCaJsUTeS2EzlJ3W73EZfQ6ZZifkCK9OkxEYpVzr4Fb8W0Cwsqo
zddJLfC1myTkdeyKZeueZskH1K3AXXolZ5YhIcS5rU92hK8dMwH1Xh9aSWm113Tu8iVx5eWlm0f6
sW2Cr7PU76uxp67ReQgf2OG1Bl0/dp6+0wv0HV66GtziW6SX9SI1cOBMVrPOJiQuhrdvA3pRWWv5
a+nct0EUXPT+XoxEcNSZOOn2wI9tD19B2tBeNpFMTuYDBe58a2uUJ5CMYTwX9wPOvySQBxNwLlRc
m8W8W7BCI9KITNzg5M/ta+q685ZcD3m5cdL4cvC7LzMFLc7FGd0CdDCtfZeOzkpAIHhWXx30S8SS
/B6D4zwFVfd11jiIMyAEgxiIt8ppKNviS2Bkd5kgkqZrjXVTGE+iNsuNoAGGT/trn/c0r5ltt5GD
sd2rjthZTkPXv9gMiOA3yCX1gezlE77/lM58VRWPEtnQYKVXoVvtu8m91czhGkEgTebknunnQevG
e3LwHETpnVppe3v6pQ3PwsZOTKj6dAyPeJmLRZZO6V69rIWgwky8Oxm731BiYfIfxWMpCNRWq3Mb
vnpig2K8cqfqWvNq3rgNygzWn4/Ftq1ltBk9Lz11/dvcI7Km0NFsaTR4ukpvKnHQOEBt22wS+3Zk
dd0P2Q2ZWMWBU70xmdQmyoehnZ5hTNG9GWhvafa4tFJkmaaDeCEfIrGkmHmg3E7sboSJFkYm4KK6
2JSurZjX0dous/ZIVvoppdwIboscqyo3gXqb1oH4w2hdZ+nKAfV4kRCNa7QSDZLJCiaxrXfZxsZx
QJozoXoD7Zg9QChirqCRqRLa8j5O4A/neJ26tqPJmuh3Rqe6Dfnad4ilLAIOf2PYMy/p0GV436KA
FJd81oOljPnikwEf+mTOJhFK9UCfKMoBgNRXwJH12zxHN2EEEUwDONiJp5HeklN3xPfVLEsjJn1l
PwaNXGlpA/iqtlaldI3VaKL81Es67+mg72EzgZgBtDf1uNnzwF65qZ9diox+ZSiSVT2n4G/C8Nil
prZtED7SA8vwFMy0TVI/hHkamaiHrSnKVgUBu/hlkDj16kKXKgnjjz/P14wJqoE7RNvznXhRQTXk
ebU63/n9CdYpxTXJzAhh0ecmztcmnRgs0WunqkOSXZAxvJoqXF2mtQ0xpe+1TjUV+giVeqjUgZoZ
TMyV2WHOF6Z6Q+cNnf8sR/OUx1SYKtXXGs89lfPVRMcePvgl3Tr5PCrZWE5Tc5mDO1iL2IT7bBr7
rIZ+aglRbaMxt/fQK22qPl5wYPi4ExS+unjy720HicF582oz52vnlwgMwroX522nSqgobWNcNT4n
JjBAJJJMqiNmZDq/VzVcRE0gSPYb1lUW1Mh/jHzv1TrCBg8NMOwamtKeWjFZTrm1wGjIyJ6P7DLh
dU3h53qUobGh4QI9omrydYrxcRkYTXwV+kG6HgezXpWBh6TNn+9QIqMx91vzVgRBuqrjjvBlhzQi
JtIQC4YJX7VLN9fQbOfGMY3oQB3VwIWOVnIS9JpERpkpQsqUFRBloOdVzNsVIzGJ6QOG2trtixfm
I2QmBF50EYX1Y0v0PLPEfF2l5mZCG3ypt9Z80nAYGzJDaDFP3kYzSmeTGLx+4+BlHHrnmfrC+1zP
yT7LmKU2tY/icpNCf9xHGeoFWyvt29CID97UdQvHAXrjNpwf8pKhos0w6zehk77MDEgytlDJlH19
rNR51pa9ta6C+iazbTIajFqsEUHe2YY5Xg4ziyk9m5pN2+XG0aXUEbo1USpA8ulvOcj1fXvf9H58
gwMcdT2HDFON/K1vL+YEvGJhM4A1Wgb63GAmFldB8xBMlBxD4AIrQyincdinT0IENwRcUU1NYuQV
UR/cExD0YVWcv4cG/uVYtyRf+RZKsOG5SrIRlJSYL9lF5IpKZ85iPAh2rtkzxxTyONA+PfaUwJ34
dmqB87LkhtaDg7spvenadvtTQh73NumCN4ca9L4s7Ld0FMq0TFdhpLK9Ktsovmr9NrrSLBBhPnab
VWe6h2mupnvN1YxVkiPhcFLz1qGDcx9oRCtAZ8yWyjjHqh4L41RDkExKKDs9ldNFHkvzAv6CedHr
KEQHp1+GnpHQUWzNh0i4p6Qcsl3UjZco9dFIeP7VEBvpTlptcwwA0hLwVxyYl/vzLE5yleddfFsb
lncRpe4OW+UiZGlyO02qUls7xmEo7afIrV1+RIq9qAvkPhzRKCMFNNe5x6iqV08+sxGVD2vtGyf2
9uRrrW0YxFclpJKFTdDa3kXUQ732RB+FfkyjjNyekkE0Jjy/e6Oh8DDb7iUEuOAaKgF9idQstmMf
HCIyBDdh5n9tCT68Bbi/ivNebKeQNulsOHxhxvzc12OyI/GDTk+x73JMooQOHR323LpxUWxZ5JH3
hzCEpSmGkVTiMP/iz0ZyK2CdGn4Ncoayb6VnKKsEO0SPUZXpXHAMqMqIBd8w8ZVYnq6ckXqJdMeb
aDLI0XNmHJx24uz0mXW84ZTOqm1MC8I6QCnfPra9xLFfl8ESkvY3uBjhNdwNciatx95jJjPOeFOH
qb6p2XPDKqBZHRSAwmZrb4TNpuzDbplNIG+YS6jc7ejFQkx8WwXYiVuYfeCvb0jCvALd1K9p6uUs
QDJQdingfO1YyolPZ2VYr+bHWU+9jRdn+TaK0wPVUkovrRgpKCwCCFJHe0i644LOYH3jRNkpYkpj
LH1pj1t3IoBOdhahyWOuH0NtumY+HW+KOpd7X4VKdN61rpc9Y3WqrQMxXRHsYh5qaGzsNqa3jVrP
vQJ6xlmmJmdA1/2D3bn5A1rkp7Y39Mv6S1Vr0X1HoAM8HAQXoXI2M2HMdOeW3Fo43AF5qTlqrooO
SQKmmwlRUTPJHpJVZpHISugdUQmjxI2cTVsizaojMJSVcEjTKFuo78xESvLcVyAqHsB5trve6Vke
UYEb09jblXqHeL/NL8jCrs34EiROoCAmBJd5S9mWx6yg2z6nzdEsGv2GmiWmH3ZOsGsDThav8ryD
UBfnaxFEHPy1B43wXJZG6upYX7AE9hkdQ+0Q9LRApx7OmldOa1+nlqTVI+39VFMyCxQJSFJL7QBs
+wNw4rRudM08xNSLFwZA23WUTD4d166wkHioqyrLj4pClRIht5f5oPvXZpqiU5QToRDMS6gvItca
k/lgeyzg2wzcQOqI6RA2SDVFh/RNufvPN50vpgY9WEepAwEQnU47MudDL0yCD85Xk6KK9joyEj1z
MFeri/M10xnpqPbgn77/3U5ptNJjogoS5SywayVrUddy1uHM8NGsH9wRCgn1KmTmynwQBXJZjCjY
ajVxqVwEECZxhyu9qLEgqdv889Tl826XsX9NdOQLp3kXjpgHzvWP5543cL745bbPP3U9ztBt1PQV
64A16OdTKsF8Nsj1+dcNGlJJNM4P/H4VmyKW8jDIVp/P/uFB5xul5oKwo+m5/PUTnO/+fEPnPz1p
lCyBQ6C76sOEFSK31hyFCpz9/Xv55Rl/tpXPhxgjR27UIglWs0VOhPDw7BEeVBGhXddc4jmaApnV
pxjdPEvXY0A7gSC38ueEKoqnI3ofdaNUF2PjU7rz02Jdgo9Hl55lJEn3HaPopN3he7p3vQyyhdoD
OK7ePUo+a6eYyEpnFy8OtDW4I6hZ4Pv1CCTATO88JTLyxwrVZhZOx7SpKQrQWKAEgJotxqE65vO+
7oevYVYMGxO0WeBfdmZ5yDOBTrX3GSAnh+AoYUUoEmGwo5qtnf7BTrDp10l5F0VK21biogAPZHmn
wgheXUg1C6NPrqjEftTdqoGhVI0dfoUuEsSsRnuW3U99pDiRjsSxYL25qo1MwUdJfrXXDj+XOyP7
jOdyp1Xje5JloHDKcSTqh9AfESgKYztdWoX2gdA+YIy5ywf7IU6G+7CaStgp8nTuIBC0TYU3Hd5J
RV0BE2qBa5dfavubHFWYsuyvM3ibZkbmABUgvR4IkQ/bb3auLUNrPIowwQsFxdMIXuj2ktZEu6Kx
lsQHHYUT+0wQQ15tWLXM/2JgOGOHsSEI8jvSs47D6C3bDMECpJ3csa9Np3uMKIaFFNPT6hG0761T
wBUrENa2kfa1kba+wuN3DRjhThrzQ1L0486wUSBAYLto64YMpfqQKstw4ieHsvUDKBHTbRm4oOqA
PBYT06KKvItwYIHsN6g2XOsSm3a6ilzoNpzUoK36NfqwmSRfg9WAlz6MlkQ4MMwbeayZbIHqkB6s
b9J5qtnCQo6BFVcG/XWtum2rhymZBsBYm5hGWiKtl0kD5Dz6e6Pzrypn2Hk9kQw5oV8tzMPIvNJl
TBoKbBVReHdiBJF3WTlg3dr+EjPgzo2mlde+9APqxWLQ3gevuiD6JtkWgf1Yxo+lGX8ZAZ5QhO2s
rSzjI35WUEUDSH6KCLfSJGhVuuVbYSFp9hpv3XMi2VqxBRWjI+t9qFzk8fjUF4NZkdDkexCMaCap
lteyK2lCZBaCDrt0RvyyHIVSIuiD84GIgoWMW6D8rbKvNcEDUAeJum12FiGsTKJzWg5J4y/mmC+w
HNBKexNrQVbqqNS95XTraZG+LGf5VXTptS1Qw5sjmTh+lbEz+jemSgLJcmwklBTvpUX2p3D8h6gQ
21xvHlmU7VlLoMnu+e1sHQpfYDunyOIDl6ODoaKej+gyvxW4F8Lkrki9DznolaIqHrwEObU1o7HG
7fHS6BaaZtKs5kRx9KioLs00X87CrRaxbmMMoH5vfilSTPtFJigEpfT/HSS0C5D/pSJYJbukRFlI
/2m0Cfcu5+o4CL43L0jQA+l7FANLCkWQwfkKylyDAJe/pAxyG1Mda6WbsWg5lI5xpf6BRCcyiKmr
UlKuoUTHaCbre3Z4zjRuyK5Vt/0iUQlNBSW7KqXKUM8MjgWZaXY9hssRxcMyUpJswtUoMRSraEBc
0s4usGUzuMpoFTCaCcEMIbiAMTm5+M30SQMzFDByp0NOofi5odxzbIokxHxvTXzaGoJB0ni0b4F4
yeSppjyytjIYg1Zd3fkpUFhSe68JOqbcpD1lIwjNeeC4cgUFO/fFLNAgVeqLNOKe/peTQcDDsTX7
d709vTSO915TD+HXMF7kNqhHkzBsfxHP47eWPmSdJLcRlj0xwLPx3eBBNaTpdlWLpg3brXTTbT1U
0ZoAFHzmyVntK8el7zOlN5IZNY6TEa8wxHtLhrB8ssxeeK36+K2IVhLFUlVbDpU8sU0rwuxDJUEZ
MbsL1ifLxtFPraYN696t3s0qbLYxwFNoJ3jzzFWdZuyCpk3Pz/7oJavhyjk6vXY9qoI9KDhckh1i
+iJYQULAr+GTWeVp72YYXyRp8V6rerrZxzHdj7o4XkovQDWKmqYkvHAr3J03tuXeN6f3iiOopuys
EY/dR5Ru2il69sePUZtKMpQt5Fb11WDQ3tVmwNjsdDqlU939SCgZbMpSEeJowbdpvguJK9yxciIX
nMUMom9JQNEcIsmyqcEuush5xuBHbzx5t1ITLlI6UxFEKI2dYriZa/mecA4tNedBJMYRrlOJ8tm8
1rIerJJhv7ZNh6K4S2vyaHlPwK1WuUYelp+713GSYXrIG0JoxnbF0c637xJLzAwirs4/hX1PY61c
ouvKOFFN7BAkam4yT7uVHJbg3Vpj2WI4KHIfUxFZ3KtW26XaN4BxiL8COjudo+HFyAKOgbF6TNLr
tPDm1TSjdie1DOAPYp4OTOZYinXSXekkk6zLjpRhq7v0dIXwRHG9RJfkcUoIdueG/38xM3+jbLWg
HKDL+PfS1sdvdUZU+o/CnN+f8085q/GbLVBfupZunBU2n8IcYf0GQogGk2uDOTEc9wdhjgNnhpuB
0yB2PWtgG2Y14f/+j23+JtBxIo910F/oji3+E13OL+AX03MQC3nAb+hlCZtW788aFGn03YzG0tkF
rvcuO7GwopvZGMZFHFTW4ocv5k/EqAqo85MGiFqxxSe14eqocrz+q2Sk6yvTKgJ/N2Hm3ZhSkfl6
YsoMYufWWC5q/WvTMAAlnKemSy9H/KONe5a/QBv67AWQ7qFIKZLUQzPAJB5WyTgFKzuBOSXz6AFV
5n1JZXrputYxAjtMPb4aVl1NLolN9s84CpxWTnRRBHI3NGDqNPi7616r/0Z1KwAR/csHdVyoOnBb
DcHP+/O3GrpkdllMvnZTQBZNi+jWimWy4hTVLOx5mRhk5jiR+U5u3UcaWbtSEY6jnKgHH9JoVLab
APp4qGcfmZ1dpGk/rCRrCoKXnHWSm9lycqNqbaLNZxmOkzmDH92FxcGkEpfae1Na+55WCkJA21wX
rXUpSGNNY6AgurU+r5c1Uy9ghsSPkcqjTmdi9Eg6x7FDgIu+tFNiRmvCoRAm8U5t3jZFnHQ5CJ2Z
WYKKWQTt01QB+w2DahdK4yGHykbRMiQr0ot3MWmsCw8FEU+JPox42uXlcK4pImiycDPRn5u/gXA5
JXrwAWyf2kYS3XE6W5nD2AP+owkx2clzUakMLJIhAQnEy8wlYuyvd0qhdrofaEKIzA32fH4nByI4
R+gvO6Ve2+iW2tnbUZGQ1Bv9+9hKMPFhyCLlj0hCUuvrHM9bYBMtQfj7IimIeJxdZ9dogvDXrt2S
BIgBzJJLkYT6rhYQZ1DjoH8dDmUIFNap5NPYIGdB00cRsZ8IkkUgyqxgC7pwXNSporJMN8aXXieb
zyRHixIiLZmINVElqB4TGOwsql7DmTx469n23tIQtwgzmac0zC9s1COIOTEryQj2ssNqxyxVMPwp
K9jxxMjYOvUXkUGOq5Of/IZaNO7QfthPJjpdI72Kfe0aUuWFI5YpQeyW3iC465FG8YARflz0Yec6
JAHp3egGsx4fDNMijONrOsErQZdrbEDr1Hj0K8IgVEn0b36nP/mZpED0L8/qfvMX1X1jW103icHb
RVZJqKsOMlUGzoRUoKAccEcF5emvX9D4s4NYSt1ybOlIh+S4nw9ipzdQyqPP21kj4EdXdafJLrHV
weDm3Rcaa1eWliAgl91TMrEHE2lJm7IwiW6mJlhHwUdDPaYKdn33/Nfv7c/2WQ9dAnsLCDKsDT+/
NdNo8jzTUg8d2IVHtWIrQt4aIxliSkc4UPqosORMsv/jl7V1oGSOQF1lWvYvv4FXo9JIB03uSLT8
IEr0Xi85H8gi/miqzl8HY0IkiLz/6xeF6/KvPz1dIZBqTLytfx2j4gDpzsCBu9NbvIoRRjOlkguH
9MJXgkckVAq4RCahTSieuE+IvFlUIxSSQugfhuEdYbKD2GZY4rDLLt24OFY0npe+nhAPxGZSw9tO
HmyIPJ4w0OmkDSO4SVapm53sJmJ9M0Vf8lq7QQt1yHu+6knQ6MIGhhw+IYdopGWLfG8Tl9i5a/3k
WsWAjw9EZJJme89lAAisY64X7qJ4CSZERiIPMFyGI8pH8kmqAs6LK+v3Vn9IygSrfzdce36FDsmH
DECv+qXFlps4vLMhoceaVI2y4SfeEqXtx9g5R0NpW+Oo7XFyEu2YpHgmFp1LGWlSJ550nC9smhWQ
t8mKnvjZ4HpqLsvdaHRZEaXTvdUXD52hHsvQish8Qu3EmFNpvc7k2ru3Aw483+PLdSrryZ3oNYMS
WjoTjYqhwuZgehtdhsmO5reia1InsgN48+h9/maPMG3mTD+ftKWOG48d0UR76nmOOnbfP+l4vgl0
KpzrcRd4Zg/SbEM75JoYy3mr+YD6e+8Gd9dEJkx5CV0JM0orLueBmmZaBftptL1Vv0577LGkYCBc
kPrOkEOH6Z3wrYysnNKnDu4MRA91WULgaEeon/n/2Duv5caRNk1fESbgzeHSW0mUSq5OECqHhPf2
6udBsrbZpen5O/Z8I7oRQCIBskQSmfl+r9Ge26jWlhQv4QtuWh7oq6aNMqr28DqzEv6XYn0PKXou
Yb4AcMI4tjD6WKUJoorcsXCxdJa1MbmMIER/iXT81WT2wdFDdWVa3rdc3Veif/TyOcipg7ST181W
j83qjIv7j1jBv9f3WbIVPtoM10LLj7c5sV7F9GSogkis7NEt4TrbAzXCIo8tGIb6m9cmQIKms4Hw
RwgzRpXrhghjyyUOdmqZYsEb2TeThpRXw+OXWhjyS+UVN+zFUIlx66bGM6a/737eYkBQW6/VCFKS
JuFThJ/TokR4bPsKLCLn5CZxsQQCvCundj+kPiEVjXPhdeulPzOc2wpixsxyFP2TERU7TNnXAMjh
yo77czVG7QoeO5HP/KnMl6aHgzCU3WNWWr9IIcFJl0CcrKgoMRV4ktsO79uPxEUwsQbcali4x9om
xo98mUw61woU7axBV2SXrfhbrbCnBqhXoDGZBD6syYbbK0DuRRHvhyHlm8y1SyzRP5iauYsJcm0E
bj/PToGRNH814lZKtQ1SmQtboAWru0flG246WGeIKKpVGRn5fnDgGWYlXwnAWcHXfw6CjyjeGAZM
XMqlM2dFx7ffUimXMjgbMMbcRDRr1ywEftDpG1a8i2goxQv1HshV5TGMSJewBYqgeMRXAZJa2pa7
pDRIxi2w4bG2wuTLQL1ypTp5yyR3oCBEoq+K96vv5kh3Ru/iBXZBQaV7ws/Xg+5RPaf8XBedZlxE
7yj7ro6PWq1PRK4d8LOh/u1Y9pbS9ItVWndY5MXrWhMKjyHMI1RGl3IoeQrqgb5VBXF41riCR/ec
xcMx0jpE8rlqLHKCFQed3LTJS5DQD7mxSFtt65C8jlMPY6mIU+A2xRk2ZLQoAfp/Nxt5ooxYTXST
c5+HxXESxkyFXReK8pHm1B2hWTHaOAsgNGZPQ4oFrN+9d3qGFQOff1rBdLAwlqsB7PWOGarFbCW3
inSTtcqT4fNkJlbq3jODbFfD4E5g+EZuxu/J7R9rqs/Ih+BqmNCxpgpeq63xq260aDfGmDHiuksm
ANEUGDPBd4Q6pPTROY7AQ+J0C3HqvTJyIFtoLuD/o7LIfaLPhsT48JD+i/YH/uf9Ho8ZDJSHGoqM
f5eU5RMynv1l03viXIyE3LhKdgbF2thRQz1WvMRp9xMOPamKqr/jyXZXD8fWLt+bsv3i1fpXfJnR
rR/KkaIcwFO0jvGGpECYRcCD/WtiWau28Zl0N1sSVO+mAXb4lDkVYiSguLFFKSHS5yrpoA8k3kfs
4itlxcNTgiH8IiXfyjYgqBEc1m0SHvWZ4ur3TUV1ceyEvg7iue4xaFtFN+ONatewP5JTl/lfcN7F
rC6f8PnHvKPQk3eMrvncAYXVPj2lFeRCxS6w1On7V6yTcJyJ1PhSKF62c/Ia3p1WXohJVTZolyE2
CKSMeHpAovBZNyIUGGEH6jZW7mbD/dX+2e0BzD2DErHQF5HJj7nIdQ9ydfPseNlFaYr72GgiZFHd
KuphPDauuy5rg7C/yQEdUpBTZMBtxQArdJqAQlMS0LeIC/duI5K15lHx9ET04Ydfqhr/tn7koSmM
SxaQSoP6CvXathlMsdVE9MXBCnGIKht/JbgdIdIEnEg8HKFjvMfg464sx3TWXWtAsXUxvej7Z8gV
aBD0NiOoGJaatg/7nOF2VGbiUAhrYPymhF/5leMbGVHqgDjx0tbeZSA7e/ZmfK6LamsOQK2NivnP
Ra3SYG/X6TYuQ2dtiDFfiaKslkXXbtRUPakuKz/mkVTYW7Qwk/FWeOb7jPERmcMEj3Ez7NqjZWeH
wgi+G/qqS4LvqUnebloSQcRs6rkp0hCcDg1nYfUHgOlXVfG++2m4g5XHMsJXXmJ79nnT8hVr/a5c
59AVWtV8g1T6JeXxshgT9x7n5gw6fTJXH1ZxzzIyTuC5O7+iCLMWy614o13+2kOtXjioyPtM3OWG
ePODN4KMkoyauRqbRLgY3lYrcM1phL6T1/aEZGL43W7qyVuPA9E1hsfUoNcs6DjWkrAIIgiC/lXM
/hKV4sLvjoiwrxyTJIJ2elbaZBP2ndhlXpKsBs5n2Dsgdv9ldVTinSQmqmPUXnPI+6sShaleUqlX
zfow8YwDi0A1GLrucai8X8P8YpObz7rH5EUUhE2XCErGEgM1neUaTjpa1L83OEgwdL7pgWa9KdWF
pKhHoiiqNd71CGExTlv2RKfj85im73GubDXG3H6Moq3ducMa30TgU0/7KSIVx9vxI4Nj2/czIx8U
Ya8Uw1vjYEci/AP00I2XKWKZW8rzOGrmfiBgk9w4shyZ8Kw1vBVWDAPJqnUw+iiOkIUQ8+BHq7By
rU2sRyx1qyqinheAeNHNG2vCkd/MKYA2tnVhujrBVzZwVIrJa2qlPSt+7UREksjGP7c9DOhX4Pyz
d9sEM0CRRnG7gpvQLwYYZ4eOQL6RJKotgrfiYMy+aHbJ/LvBB3ecq/ti9mWI0hBX82TS5r8lZmGN
7mxbDNZKrHFN1zsGbjpX0po7aZQXowCp3DTcZLOVbOjrjBw9nDThiHIRR9q2NfRzYeEwC2qd9Tok
oUY/R7rgG5o+8xVn2MWZYdEEMwU3YDZidVCFFXhwqt4cJ5gXZY3/LmS9n20VPvQTtVDGnJ+Wlpwd
cUH1xUx/hCPsD2emSQPRsuKhz+vnrI6fqAUe0zb/WfXDMdTNFVq7D7e1v5oHd15+dh7OOGn+E+D3
QUefouk9/CnH8ZaRRoSxG5+71mZcb5+Hlrj2qj125TxNMXFsUCeGPsAwV6U8NLpiqYzg8EnDq8BO
tdaFl35l3TfiVdiOh94gybYjiZxEcI2aqIVBdKPDZkRt1h0KHOpnKw9pmGhTI1tbeM3ac5kamQKc
Bz7ouLaOQcpPVAmB2OvR9Q9yk/WJckB2cce828coi6/s1PIYS3prC0hTHio19iYiZOBhlVUOUbb5
XsOCvX5X5J78roQTVs6obJhn4+ootv7sjyFd+uSea7YGMI9NnjaOIJTSv9g6ZCcrnb7peaoRbib2
YaW+BxHoT99lL77rb68cryj+FWHgwYJpZybINogSO+Gn++wZbbilKjVnglq7cGB0y9SU9OsWs/4R
fAcGDQvXriFb3cNOPmUSh/QcYTFTt6VpNEtFzay1pRN7gu+IxDAbDAQQQFO7wMDXzTUWbCHVz6p9
Y9XG9EidHbims40RUsQJg+fmurdZnvj8eaom+kWNiuclEeJDhyKwqphqNbqysIqB0ulEWIHJFPMA
w31RQa1eDONMjqbuMg/rM/QnF4k+RcbChvZoQhVyc1MjQIcl99Rxby20YaF3DdTWFEe0+eVC33jW
4Ol4bsj3AwhPwlwki34p1eRrOU2zdALStppE32s//mUO0xpJzd4e+PdF1Z1Qqcv3AalquooYE5bG
Y6S7YGw9nZzxXpmt67yc0dUWWobIGmsfuNlKQQ5JMQTTps2KZddo00qzUSHY+oPf4NfZj0zhMFT9
cBv/yaqyXTRiOFwZ8c5J2o/UHqH9IPBLgMhPenhK2gQDN6hmCEd1mJoEj0OltRvs4VhBzd8Ysunt
VTnjmPakr1OB4TToQQVBlECtYWVW1EQD1cWnZIajyXkgxiZT4b9b/MbbGVbsc+HxzxoujUMKgg0i
kPXjEUUY8/UOoMKO6lccXrZk4rAQVfMXjSRAUiB8MIy4P1ZUfomFZ9TuK6rtBpMmMPdslVaYTsYK
b8pWmgcMR3EtajV+3PLjETxpQhQVS9uPvjZ8EOtuyl506voELcVfeyvH8jNCnaZOsylb/ziZFNv9
qeDnERvwN92LCvdvGZbMpl3PfVTmEFMqkAmMee+LE81utXb4HrbhRfEB2+W3Lh4ECfVqRxYMs5N+
UJcc/Zom5g8CH5sZCIkrvjwTMVt8vTCOn/FF4btfksis+VpwjlVbyRdq70JimT8AQ8xL6hmJcVLr
UlXknBRgQx5leICkn6Gi3mXmk+hQQo3C28g/aYgz6Zp63gxUjgG/USJsMVbjbnn8wdwWM8KpEycn
nXHcuRpp1xjt8wVf9038lA7DXYRXKjV51nJpaLqLVk30FcmxWMin2jkpyC8FbFjg+qMTYU3RYmj4
XCW4nQHGgWwjTOgpGsYgPIgSs3Uet/ounVLmC9gL6APAcF6Y4Q67mgbQCSFrkFr7tunLQz5GXwMT
FEZTTp0GKFFFGFml5iNsaYK33IThWODR1WsCIlFeLaPO3XhpWK9qM2t2nv8k6jrcCh9BILkJK5Zf
WZtjlBnl8SbpWSlM3rDXwnFfKahMKD2wKiDgOPNhI8Xf+iDu9nELGSRxp1+p+tzMX2Bklt1S8eKv
Ye+PaJ9YHme8SAxuRiLcpS+cbWqAzqmzlHOywghcCMiCLx74hbWEoiprMokS/QJe4WPu3S9hghft
ZF2ItdVxy4fAkDZrB0IAMgnUg/N3bDJJtydojagcaq9hhwpUbctLXZusBPL4lzrxpG2rs8GjcqGG
qb7yR8jdraYfdd1UVgD2akoMnT6Lq+Aep2oNrqYU+zEmfVIVfHReXn8ndPg8o7h+fGrK8VEgI1ZT
ftSDTYB44mHT19UzjsYsOOjcve1bYkVxHruQuP5ZFnG1HENxtLQCeiQ1vl1kApB6KJwUnilLgfkT
+AOltjTAZbPy0Hn34WNsDx9V2UEyrFc+alAW/Mi9iC9U+aEsVIdZ4sAyB7mtv9Ub5T4gIygP93m5
w3O5JChpE5v9NiiKfE+l4DU0m4ta97scRErT0REBYpMzx7Jjq2EmtmBwhtm0xL1GXfX2e6UlFDqS
8Rna1k5LnY/OVb5DVcPzGPY+cYvTpjT2tsa0MIxCoCioBhXrm5nbUyQiJptn+EquKfaZXbzvjOQU
pxrrmkwjF2fOne7seg5+31mN/qWsEEVN2JOWyR1ikAvZMuE6ScPT5EFR85Nqh2IhOJa5/U1rk7cm
YLEYEn/qdWo0O7rtY0fN0PRCC9cQBGr+FGz6urxTPLNEvh9GFPkjb6XgvWM2EPD4oubHYWSaYjeX
0ATPXITtbpzSca1bxk9/0kt3qfrlhBySt+oTJnOQm0At8fq6HUPiAkjM+4NS51CtSq1CQhHAIGdq
qiF0WjrI5ZcdHIdjjdUmz5JyZfBcgumsqodcGGMKiaVC0DcfezjlaAYB7pBkCPRLjezkU5CderJk
tdZZY9HQL0SoB2sIrVu7T4zFOJseN3GMyJoRU4OME+gHuSc3cQzxMGTsXifNqB/kxm8TwRqXHKZG
xMa1TZ6YRHgC8x/WQQROWOG3EwXGUwDh6lSsgrIvcZRV4lxfmsAiu8ynPglkytK4nrNTXeuoerxQ
zqi98LNIPdw2llfAXDLbYS3yMjsqZnWQQPD/JyX8CylBU+fSy//OSfg/yUcd/2Gwdb3iNyNB0z1c
P3SAc9cxVNOeK1tXgy1cQv6LAgvkad3SKSzZmD78Dr5xtP8yTJfuLHctwwJT/cspxOIUETqcNaik
Eqtk/r8wEgznz3rP/H40XbMgCkAMNgnTmTkLfwP3XadDxwow8HOqm18VJf6TYOy461qW3R5T0w/I
YotYa6IfZQaFgKmgcamiOtpTiu+2OXE0g2BmFYgO/SlZeGtIEPkTLKT60sIi9d2keJIbdA3UypIU
+DQYi6egLMxza7kPjqMBIjbzogpJWUdOBFdgxz7iaj1QqQaWXWI9V2zIJwzOU7HwyS4+3zZO0eVn
lzBMRH6hwiKDH9HqdlruyT5yr+sc5eTX15vI5kz3XyonbTdmoPSrWpTaW+JodxbGUT8RYRxHrW3f
WVdkq26wbJzbgUhi1Ui3gdWET6aKBraEo752JhBNqk7VmZDa8mwCFu/83H++Ncl2ubm1lTxi69Ly
DrJdCe361LcXBREl7rZlMRwJhhmOdRwMR3nINw20pkr/R7urxwSC50UC5W3uLTfXY6AfzskbhTMU
mmAg7Mj+aDLmq1Aq7jPLaBdOVSPBzev6EiBNQkoKRpGiqTjyNELIKuIuPTJG4vPyeRcldno0CyXZ
e0vDidcINXrUwulwlntTn8cj6oU6Iv4a05H5RAPbYJtZjbtRI+DfKq7Kd6J7mT90iHBAWty3Il4G
CH3emWoG2yHHCNNrhzsxzJnIo1O8axqTiqwiv9mNWvNFw7fV6YvyfdBt4EyjYoiau/Wheslz03h0
Irv/2+Vl0JlLhdDybeG0lgMDDbmc65YP10M/jM07yi0l9r52h0MMgghqQfe2rfv8QIqOb0SpEGTk
ufcAbd69NW88WzsKKG7HW3srmNg5enCRTXLTTpN3byYxLp9p//sewkNSmgdDuqmzqD+186bDn/6E
0wE51MOMmP95Qna5tdVhOhGcXEOHdyIcqowZFK3LV3nUTibAl9z9fCyUhFNt0jjHJCH9IGtNxKjz
LeQGwAuPYKvTfx/LRqLBiNHBiLcjJexRblTA7spRnLs0a5vHttAaCi+z/NWLflDfvxtVkeITzTog
QYf5TM3OwIXN0e+JPZ22LEvTIwBrcXTCYNhaudceCYpW+mfRtH619vVUuRM1Th9KOaIk7saQNde8
ISjglCUaCtG/muY9xS0tykyBt76dCHHffPihD4P4fe3cMY1qf401i7mMACUwVyvddaR5X6CH8C+b
N6bO54yFgrm+tSFXOnmRYpzTdmgeIbe2ILvK9SI/jII9+Tt4COe6efLaKWNutpUHYTSF0Mzn9uuu
GGvzhDeguw4qvEblmX4+jZKVNZsp/GE9Yim1qGpV3LljAGG7NM9Ry3MPLZG4a+Z2ixIJRBEXDks2
xub22q+d/N/n01r9YaQaWkT4sEpjqo/kclN1JrCP/esGnA1rMwjAZRlr17bJ4ekY+6RJzU2YI+B8
7cRvt4saAcf3001h8s6986C7p+Bp8DGK7MFNmvWk6u3Znzi6NiEn30S907F+pw1rqOzBG3W8tv9v
31u7NWb1hoSVbmnwm8YGFmh+Mjv/3Ee6txSDlX53MZNXkumb2hCiSlpMfHZHDBR76/eo8O8dZv9h
pnf/wuT4TKowbSw2DV2zXf63TAP/qT8H2by2tbxhdvrTJqJj1/AXPw1GpZ10y+vsjZNQ+SvT5llh
WdYuUmKP1k045WRI8ldsCSwYBx3TiZYPSuusfK/OWslqPinbRKCxyhgycZj60DprabRPzWo26I6i
b6zuABlVRH9T8BHrfEOTrhwuxZht5JHc9N0+sdv0y/WgCE+qmMKHRvTKF6tBUKl6XnuSJ4s06BHd
VdVeHqolHpt27rFUdLP7JLGU2XAaz/dEjV4nGGeBSKMfmhq+xXGrPed2aGyyMHZQEbunVHT2sugj
9SGMTGdbJUZ48OtOO5vpVKwJKc+etQzPT1GzlEPT1a6iVo8Pep+hxe0681Fp2ZAN2MElcHyoBtF8
2CV36RSc5JHs5pJ5scLoi3Dc2jEfr932rYbpjNCN9CEHUt8OdqRsvSZ0nuGI3iMY7r75QYw1lu5N
D1OJZqD1AiQT6ZB/Q+HqaO1aS2sqrUkxA0uxffe3SeTDlRP3h2GZ/qfnF18aEGONchR8KNtwPe3T
l8aJ9CElgCr4ARFQWyVdFT92gTZdyBSNIx0ZHGXvYTE15YPtjukG4UqD+8yQQhRKmxMyUzw9wFWP
RpnwDZjwSZIaUeaigGEpUuAy7/zj7YTck22ynzz81Ha79tOJf+p8a2OGCb43OPsk1LM1PDvrXJix
stcs0N64M7uHFOPupTAVTFKd9slDu/yr6lGH1BTAWpFq6AICwzr182rKcmrj0FeU0XDg4hj9G+wB
Z2697spWu7Hqrc5y69p97ijbPSiPpH63yamP7GhX6mq9L/wUMRZgxyqNDe/NzZv7Uct9kK1sq3Vl
sU89nFQ1r1fvEr2d1n1Ewb3uUg6bdAIkm3eHpMSuw44Psp9sGnEMWiMsYJiLnZShwfpGLco7NQa/
tSlPBc4hCNn9uQIbxGzUolFpY1ZQEUV0MTolvrimoJSI/w28WtpkPxOR5y51KXnIQ7np3VI54Gnw
dmsyhw6rCJS9Bn9yQKhe3/EqEfkFsfEck8WDgZx9lBvTAK/zEzLms3ncv52Qe7KtDluM/v/pdFvF
OpUroaw+XdfoQV0B7RkfU9JXJ9sLfprJoN0Nbmu9OIm3DIwg/KKRVPtEmXSdRpbyWGB0fSo8I1hq
BMx8sx1z5weu/upMqQVZJkj2fSDUJwaX77KDHlNjsaz6ybPCcm+OJmJDxVBeq9bdmkWvffP8AMdw
WG33duwWJ0afCUNVThBTkMXbYILiizEWkhgwjXM8ZuI82nperyyhI+RHFMPUWDyVPv5suVDxXLPF
k5Yr3i5yOrGUJ+Vm5jZDtlbP8ujWg8I5l89X/XUP2QOzbf96jyaihNXrKUUBEBECyGPfJetv3o1y
zT0ABv+5OzxMPQVqpzXAGaxWefE7Ma1Yxlk7Q7jKC5bOGVNVRgN51kaeoziu8iTiTHkk6nlrzb26
bCq3//bY+oMsBr+egc6araHh93o269o/hzpfxEOokN30M9a97iHXsYDqI7/+VsTi2AE9I8O/08IU
y7Qu6E5R4+jPJCSaB2hSJwHciV+VgeLeL4jOkKMb7DqDmpVIDjhQ5N4mavpxMzlzSGac9f9iEzkb
d/6N68bbx2XatTTLcDQVU6bPrEtFC6AZJ47xPTCUo10RO0YpKO52+PARtyGPvVCIh7oELR+iJicI
YO4EF6w4o62nwjLirgw/QTxMKlly6FK1lbykiaF9VbDL0KP2EeHjlGqzCsoUyGl0L9vkxk48e1tj
nLSQJ6z5LO5CwbaDRTb2/zI5kczaGyV7/sBghpuzXSk2g9QRPvFMxwQ7XNRf/o+ZVlN6Wf4yjFR7
sAJ8q40CYVIfuCsbruhbpLJG7zqCa2eI4EuZp/vJL8w3ci3DXZgb7loe+m3+IzHq6sFwFeXiWMHT
9eoiczZmIwRlYe5devmlVs9mSAZ1/zUciJQN0qI+qvxFIG3Nu9fjxvm9F1sllCKrGOtjk7fKOh+z
DqpZHnX3hEMgwoIXGrUWb8Js97FrYQs24HSNOMFxrptowFsNOS7HfYRr6VTo+FWlJN/J8d5Efh82
jftmzk4Ig54Pey8vqieeGj9kh4rnGXk1ivs4TYmz9xGHbzDQq98TFLkYTMcfdS3iTTzwUJf2GIRS
qhs80Yy12tn68+3QHAlbigwFDykzOFM2Fvh+sSc3omCBDTO73Xw6EU7YNfzn36tUR3z6+FnlI5ex
XAPG92f1hGYEo+qhfP/R1W6FZQKM9qCzq/OQqvewccdHw2vYOB6SfVxjNtZ8KE8kSrOOYPBduwXY
du9FABMW0BQWkbonHabR3UukxP4lrkihV9v0pctd/2JOvX/BKC3eWgGWD12SOwRSZb1BPTgi42W+
QnacguCVIco6yitkO47M811lA3ZIrryrPJJXyLumGuy9213E7GgCs4/42PmFQzTfeLpsDKO0DmRX
xFgCyt15I/fkpneFdcBzhEWc3G2jaaUiAty1cZxt/vOngCfv5+cOYJ6LnheFEoIRAMM/H5t6mEHn
DC39R1Jgo4ZRdHyfVskjtd3kQBkivpcbUtXi+yiEsJIXLnZj8wnZV+5VjWOseyJEYGn/cWIo+2bf
ifHtU/s4VPFd0T99ao7nV9eD6NTkozje7i+71UqE2UhiKNdXl23XDaGg67ptlOur307UKH53eoOP
xK1N7mW4u58DVnS39tuLYSe0dTNNOcqTsp3yCmGAsLa2KZRPFjvwVyYZf3E9/rwrO/hkG1LEmvv+
bfdvlwkjx27pf9xsvqDBD2Nlw41D1jQ4Z1tN3LPcw81eB2o/W1H7RLzAk4Glz6mc6XMQm/ONJZqR
tKNcuCd5xgZ4PcnDEURuQ1lyJrmgCfYU0T/XuvY6eXXwCOY23Dnw6BdURNX3JEWUgiOAdppwUP1S
JPpRtgMfYKvRuAUpK6H2rtuPo95VcMQDe19olbKSvf7hrhrB3f8i6Lkqdv58fpAnQdXatnTGEJ5n
f35xkcpoJDHq6Q9gHj5h2x8mMqt0F4OuatP4VXyUR5ixCnUl9BQ/qzFoYHzS5W9n+mg3+El5bWpG
YoRWUAkJkcEHcHXrPEyBd+1TF3F6GiOfCovfbsl8oWYZt9tQG5o7csPdC0IAZnwOglQn8y6yCbea
+mBamP2aOE9f9HlTTDbK0UhJV7JN9osbl/QD2263sq1PgmPKDGTvwiPGFKq3jnLvtpFtthDZhkd0
sJAnHB0583X3n67722krxotZ8Vi+hxj4fLr/p8N/ulWJwOg42qt/6uo1jUP9SfjHSR2UU+5kyknu
hWH90sUWXjp/tg/z4a3NqJjzezm5BkELcn67/lO/ngIfnFLcsj+dyHN8TxEac9c6wPrI5d1iv/tX
o7yjDSi4g5Z8J1rLxOy0N4+ActFxgjeGA2+9URra5Ul3iMM5tSu0rv1uV4A3XnxfHbe3pttl8p7C
3Ib+E3i2enJ5L2tVafqXRrfejRnsjwckBiArHza+VxTQRbn1wWof8M1eV7ZbfnVHd4LXXrGmakvn
JGr0z7gk2e8e0JQEOuxEFAuFkvbToOOn6ZRRs8siseoRjWOsPO0K1ylecMoM7oukeU/9vHyJgrg4
tSVsBHnYhsLZp3GlL69901bfQoiEYDx37qu94lCYzculyNr+wYDrih0sHpeFpYRPfQ6IT2aW80P1
3iN3qKkhYNZMdMSEWmFy913ktiDtxjyit9NjYc5WDVGl7GSbFdXTwxi61wtkE+WNdpNhLbsKgmh6
lHfyA+PiQbc/yx7dkPMPBNRbB37ZL20vAhcfq6BaXZ94AyQW3DPAvUatBLzgSSk38uztyXg7ETO2
SOO6W1Mvb3J7oN5e6dYme2t/3d7faXs5bhMExjjeeBRj5bh+PZ4H91GzqOJo/vnWdBv+tX+YDch+
t8nBp9vdruVPkPx+NVPrxb9MFqTg7I9HrsXiyp7/06HguJ9FlEY1e9LgivvdrIK9Dt/vlBS+voEv
8hO666RurLIuTtfdwHttCsU58KRUvwcEXOQ8xV80Yahrf7C8Y+059ZkJrgmbKcerIC7F0UGYtNBr
uztPgwFjL9U3ZJi5b5mWZbvOwfp2cIT31pjtR+HXNnkAQXIJvOAdWP/ynydGcw3003rM1SzPdNAh
ami0PyOnGl4p+oD97Hc7GsxlFQ32ox/jHYJv54M8UlVX32YgF/hYEf+CajW/YN5YnOXZtLexftFT
ZEeeY25wtia50J98mAmlj28ee4XR33fqBBA1H1HxtCsshdiVG4swbHsa1UMfWD5FCds/oNGqjtjF
qtsubzDHDQeGXFCILwhVgmXrYd/eVplYitrFh963cLcNbDYgqcpR7sm2ydSjfev421vTrZvs28Zd
AClpvlap5nuFYXeHE2H5zCTM2jhuiL96VCovzYjde2L6kJ/nQ9PQXhXFs+7lkUq24TA1L1jTGA9t
OV2Yj0W7//wxaZ/LyKybEfQSauGqzG117TNY6ZO1PRSVpXwLFTwu20z5SkJfdpEb3xoSCjTRA28T
7wpW/+o5VLMdJrfZBRltdqnaIL2PLYJhlNLHgMIP7IcQUkfYhZjZtR9wXPx7eS9tviusUkoJZnV3
ew0r5DN1mXDJ+8l2JayeAy1bNTGJBW0RtHz8vndsfUsjebeZNglUwMckSjFE6bv+o2+0HYYo5i9k
l9sssd0Pvbe9RWB5wdMYTQ28w8w/qrHTrLsKEiueGXe3cpA5lbxVA2PEW1tY2Y/o6YyTLBGNXtae
E638x4vCtlEx4OcCZ75A3kNxh/Y8vwoyCA2VJBZCf3sFSynJC0A1V5R585imZQt/qroLY7V5lE38
KEaSjox4LQ817P82wCjBgCSAlIqT6Vc/s7jIH3ojRM1guE89v6q3yq6hdg6Mfpnf2m+laM9d50VP
QyqS+wqeDCIc2rt0wJp3dJN95hNGEGGcswK5y4/mSApP0yvn20ao9u/Dqhme/bgDY38SemccwbF/
b3TfNI5Ja2Fq7ge1uU9gv8s22WVsUuMoaqFtY5WVM3S89lX/Xjmd8apCFzunJZRHeahAtN9Uxmhv
7Co0XisGyJlYHNz9voZgBvNRC4S9Fb0o71yjNCH/ucn32j5PaqF+DeEmYsXZnbqqzZ/skcW+GmVf
y3FWXIWKiYtZMz5Dftil1Fy+GlRf1opBGnPehuFbBA1B9k8FmU9TVJhMsLgc/7D54vfM4BkKkNv+
m0xT09XP2BW/OseSqJXn6u61CvU3KocV9EWVtlX+za1Z0Ri4Cd/jhW/flxPJtk2qRhvZ1rdFRTFR
1XeVyzhx6yfcoj/iYX8qe6M5Ql2D5k5s4TYYW++1C/p11KFXizwigXvVDdDB++PBGLN9oOjVQ2bZ
DEiZvUceXT/IpsaMvG1n1dri1iZPWKRZ4A7ZnX2fK8vKw5kszbUN/iAsjVID2gXlgv6I/A8hRAeP
RB4GQRGVoHBjf7zuylbbrnUfAhj9/9ZaEO6ZRNGwlyea+ey193y1V2GrHfmxfexM/BVMxS+ezEGE
uxrPxh0QsPoYVDZh05NDQiOip02EYOckN1iqi9NYZOVsGICv/HxCtsk9dz77v7YZcR8fffvLrZfs
So1sXLokjCAUqlVKkBDRFKVU8ZxK8L1vbV/fW/NixZ+XMjaOFbWvQVGZmzDCybHVmbDf5Eg21V2W
HChMQEvT/ehBd3qGfZZlyOTG97LCrsYMDCIBCnt8F5AmdaZTX/wkNin7IcuS3fhgrEXmxuFdn/nG
Y1eZj7IdNgwGTyiy9/JQZ4UTTen7f/N1XstxI0uYfiJEwJvb9t6RTaMbhCy893j6/VCtUc9oz+5N
BbIMKJHdQFXmb4wQIx/gpg4A131owAhroRS+1lPTKhTgnfrl0eNDxABzjrYg+hrnKE3yvW/Ue7Vv
0O+dGpBrI5rJXbgbFbN8qXxP3pUhGGgxCgYWdIM85FuJjcNiCL3gBEyl3FV9nK3rNGpu6oihLwdW
91tX1POg1t2fplm8U5Iu39EywRJ5WlT40I1MzwxXsRcgCa6WEQclcWmlnJkejUQdfi4uNdl113k4
6UcMPlxQFSUDqlAQbXW4Zevcw1fPlpKNqO2gsYsnEjintSj8yEnabQHA7GxQOe9sIuJ5D0MTizh7
fCGheUqng7znQkuIaglIO9L8OwTkrIuv185BMaStiIo8sy7iysai2YHhfrLjgKoEfscRnhD4SEwP
XjsYcEpXg0/x3DXQQPo9IOIEgu445Or+r+dzYGi3rukNTH6CnHdU4i592NFXKwuzhVeqwT12KPSC
ZPc/4b/+sFB0/N5nw661E9iITneVIgDKzURNNOsWTfmpseF+HELXXMpWa2DAMfVJEhzMLFU+ghEK
72NAahwV8d52jcq6fHCHkcZOlIMI7ToeMcCb4rIyq01hoTMs5k1dj1ER8/WQH0vEPD5iF3GrvorP
QYnYGRRBfT6GcvsiGoXUPLCvm5lRgXJDCLadGZVrMeZlfnbMlfYuosZN25eiDL8ZsQ/jRyMFmNsG
rotT4xRhtQAUzpv2T19jRtK5c52Vl1Tm4dlvRdZ0hmt/8pOksyoXnMB4lqNy0BvY9U6dYrKctuG2
DNNTZGX1FiBI/DFozqbG2eclI8V6aZrwm+gOAx0piKRuViJs+aBDaPaDs5kC63dqCQcaVte2le2o
osOjUOz4A6IAvntYGq5sxePYZ2bKl0zKHTKLPAjSfnAueQrVl3xi+dWNKMMD3/GuYJ+ALWhYNA59
i6PkMFnvulK9F02kmlo+e8a9NKZzryu8RTvNScSwF+bNPjKhaSn4Km8n4fplEUrpxXIgr1alFPyA
LGv1df+dGm8/192gOWdhZVJZbXiHRbH11if9VcwMVPktRAfwbigDhPrYjYH4yn/dy7P1iNRyfrG6
ETuAWLGKlbgEI64VM3HZ68E6zxtvK+s2quHtdxwm4J84Zru1PLO4F4lSo73fBZuWMs9ddgOoCrxB
Vmxby3s22PwifSRIxKiTdLz3XUNeiFELqZZtZab6XIRVwiNNV/qJ3M1aHxXNQ9OyTxFhyh/MQt/i
5o0FWOq09X86Dugsd6Jnyi6pC9u2voRu6s0DxU5fxqqSloaruHw3WoT0bd/bdAgnNHMFkxpcoHN/
2TmZ+gozQYHsmQ9fq1reN6UmfYlUhPGxAHk1K9++jNqwpF4UVvNMij5ds0qOqhT6ryDFW6hlOm5g
qZ5uKcEO+8zgDTMkB9Eo1PseVyJsFCs5IDP3e1T0Sa7ZL9HOJhVUewjJpCFkzZ5yz9SQB0YN2kdW
GnKwSXknsaW1VOoNypKYeokmg16xbdP667NLXI1SiWBAkCn4qSb1ItC14QsC0GeAONEr4n3FXvR7
U38oS2cpGl76ttT2kFo578KkRq3Vz06kV7OTuJKtMjvF7fB7dJhC0SdGnRgoTIeG5IcujJQG2Thp
Zl8dkR5w5lJe4aBWSvMR5cbPARGGVaUm7dbIC/UFNu9XdWQHDFx04zt1eYJnAg9rulLJfi04ZJtz
Mkf8nSSbTjFim5iBVmjW8Tim7zkgFg8VXB3NGtK1GBB9jzsYavBisUVb62p1cHiNgdANzuDrqFkX
tvYIh8rrHqFL4hoPtPzQlZOx31gO+zrvCvIjVnQZc0SxdFXmn85xeWaimn2paitEQAE/kjwItTt8
+oIMXYJg2H9DqTS7lQvL8ZB8RR2BD3GRaK+ymgWfrYbaf5KCKNbr2Fz1WJfus1iu9k4zBOsYjuQV
uIYGW9gkHRz40CisIj63jv6GRYe81aZIdAWph4QfktJzswnLVWpQCufXwnDiR8XSVqZfbFkc7dz0
b0rXjuvatOQVkObm009QsB7N5lUJWuuQyzGCwUnRftZWLE3qu/0xgHn2AkXz6CR286mmWbLqkRvY
iOXgd2ZSm4ZYw4ZrUbgnQWHvRN1eNCi/O49QDGSirP+cg8evv0iNYqmg0vui6uGqjdv6Peb7uU+A
W81d3a/fQ61DewLRrMcof0rYVDAa2XoyKiP6kWqJ/arXhXtJ4c9Y4SAfM9lFWjnO3AtFyvCYmUJm
0r2ILtGk6eeAcctZByh4GSUn30axc5GjyeFJTbItNt7Vm5oYWGfAdtuLMFb7rzU+ACcRpa66keUi
vInInsTY++ZFTsxgjljjQkPL6VANnXmYKlaTLjOXIhZNgIvkrCirePmcKAb+ChsL2XG3yv91v+dN
/pr7v+5ZI04wl7vGZx8SG2hvecFGKyHnBCRWIlTJkQ0NdPTJ5eh9MBsT6X++VroWoMpQVOciiKXP
yjHK+ahp3g2CpLlqO3nYD3FOHjrrlJUyyNHG7cn69kqa7I2c4jTyDsMXzwjPpSflr6IfRuDv/lSJ
zwbboZvafq2TwEftmbRbjjrdt9ooTlbYe2+GW7FZTzmDQdod3kryD2KCZMbT01/vz8EQKgdzbHK+
H171LTWCWQ827UsimfqyDO1sp6DZesPlEbWG6d52GP7w1CR/wXpG2+qNFa+Q4uw/xwwxo2mCVkru
HLmKnNKcbp1yyDI4cjDQxfrGz4JuRqEPpnsIFlygwEUj8N8CKi6ungN/zfsrFJOLAC4TDgcYdE0A
8+cN/rrf82eobOhB5o05As1ytDKyod9UxVB/2ph0tQ26a6YGBDbmzxQqdvSFJM+8da2BXKg2gmgo
0EOYpiVZfXBIomB7HAe7VJNg1dZDue87q9wHclTtn2E79UW21LDBmS5F/Jj4Z8mzL88gc2ZR6S7+
12Qfz6NNienBXMky/J00PgWI5r02Vfjdz430OEnoYfoE/y3qDIxHJVebSQGvLFz/6gQL4wlzzK/H
WBhm4P4r5WT3wb4ITP+RZLIdMm9hFbw/MkjPBY84lLx9NU3GllNe8JX2d+hPzal34ZaB+P7vq6lP
0sPil67lcyABzkEzLY4lUyPCZ5N5AN9r5eez569ZkFxRf6jjDpgbolllVt2iCRs3gCUCzlfjqDiF
Si3pbC4jFLVhJ7yapZ2Cu5I+ww6sTaEhxRBksXKUlEheSJmTfsZFufMj1/wxGVxppte9pZ6JslGJ
TkWYWPIR81R5UcWQwbs8kXaqhUiH5cLXTzVTOps6eryi6XXIpohfJ2tkaLyL6Kulrj7LzUoEQ6i7
1swaMEEnaberkDFKkZCH/i5HP5UaDUIn/oXFEdZnNrUeKeJUgEHm0ac0tSvHLlmPdpffgCZibMgL
+luMHr5YxB7pgkOR+SFXeNrDdx/OjQmQXOv1pRKUK991KrTcx/pb0a4E4jkobAsvuyI4mROqD8ug
7ZCN2VWX4m6m6qn6rR6ls19H7l2pA31tyPBdqSiXd912b1Vq5l96y7iPcoLbYtSmNxkZPIwEtXgt
QjEgoaCewMk4iS7JSqhlUxartXdOy6AAlPwHMgPvZeJCdrGqeqU5Xr+Tx2g8czTs5yEyKt/1bG/D
zPuRtOis1Y4SXWNXKpBCDnATo3z86tf4eokp1WCutVrpPqFymJDiLBeOomofOl53i6Yd8Wlrk434
uSTE+aCyR73lRmkuq8kvpTfH300G2GkP3xM6xT/9jt2HJJNCEP4FxybYpf9Mfs4ZOsoFaMK7syYy
roErh2uhD6UOMqZuvY+DxiQXpdoV3hU+/wkRjkqYzkM3RgljGoXCLc9grDqQhDXCmmp/oUTlUYwG
tftBQto68SgN3jgGn/Leai6PG1F29hIvuomFCgrkEPKTa4NV3OO9nQA66yLEscVLW/Q1XUgNsTSP
zy7RD0iuK8gm16a35cAXwmQoEWkArvlVQR8ZxYwhLjAxHL8DHB7Rh6mSc1bwRUEjr3hrBjRtIlS9
fwyUXNUhA8JRaNWpIZP8JUiNFC/Vorm57nQQlIDamm6X7h2SF+tcSWF9djw4ZACn8LZtd2G6A8iW
Aqx17hghxtM0ThNvZXBBp0eEj9apNKUt7iHRY4ItGeNaC9GIshAJ9Rp1JyGTdBSNq9YxzulTPDgf
7Riuxspz3zIXS6SuglSmR6PzFqDGtVJTC5usKcSQyZrz8XK2YrTU4h95qtsnsdTAgbCRSZeR+Mhv
Wmw8Jpl2jgWSFo0zsQZXuHiTYoSzlGtv6epsTcZOLw9dNjjKasitAhPaWEGGtkIT3yYdepDDDFaa
GMqcTJmJ+Zr4EyRDjj1XjH5dxUborDR2uwu15CqizPDq83/7ZRWPL/Z+zMVupRNzNV+tHtPArP7r
HqJfdPXB0B1IVd0zOVmKwxBVLHXZNlSULTUJ3vsRY1txeJLRVke+v9w6U/9/54v+tsyy19LjyGFq
7r5pG1Dk05WaYEGkxnB1pIhkOUZl4ybDdw/dcragokHdVjuMXbEXkW3ZzkV8ZLEGq6nwbYu8kErK
K937/3N7JwbU2viZo4/Gvug/+8nnVrCJOoXcc4Mjh/lB0gR9nwTTCmz9nKU1hZiencmPshGKQ/Xo
VZR6RL8WOXywy5F3m2ymry37/JLzhqdqd8lPAkhuuKBKiSx9Rqr0BRq+gTuwFp0Cp+QgMPWbNhs5
juaTG5XTohzcmrtOdtwdHz0S3X94G5WClkMcDTVifVA72G9IF1fFYW6KBPcjR0pohSZ5vxB9iWUg
dhA21VLB6w1ohnop+9J4CWMrR5aqLNb8eo0XkubyvjA15G9ySX8RU/4s6AE3clQOASw6cvLaY8o0
qhaWy1MUId08z5LwFdPwcVZV1q41R9J2ad27JxShXWhGyaU31AzHRh8/nbjetx4iu2NeHxEyis6i
UaeDV2RYH27XVlvRFU4HNH9qTJJac/CPEQUanfPsiDDbKHmDs0izRtlpCPI8QpEr1KP8GOSmCouc
zGE5qjxQbbuAA+au2QS5L6IB4Piu9WYBrQDthTHCQZHNu7Usp7Bx2bHoufRFj9ALmMPWX7G7Gi5i
bhY4yPaMjfS4mxZMeWcrNOCSFtKLprbqy/i972SzRKkHF1NTx9Wrrztj5ZSOudXDtxS0yi8ZN0/F
MeoPz889bHDNH2aAyZEaJhyvg6imiKGbJ1kJq2uZ6uVV8fGJmLrStOU8Ps2o+9o6iUExbeqyXWUH
tyPfcMYDUAYd2D5YGJaVi0AJXuRSzjZsaGDkqxPsQQw/ZhbKOC56TUPE5LlSTDI870fUNVgIkla7
lZV2xUJv+Bhljvqkj9qVCOELfIl5eF3whH/MUmpyanYN7DzgoDg17Gn4MI4tMNo/fSma1FsqpAU0
xlqXZnI8IqAH0rXH7r3oqmDv9qa/F6FoxsxLKSvFOKBmOVth0anEku+vxGUEIsWci0uxsl5R38w3
dWWiyOi31c0rfPi3utX+ACjEhdp+k2MZMECpVecaZdedp/B6cjsToF0rfaE00f5QQ3XnRso1iVEE
SLyk8dZNa1BCD6j222npH8nVsaFCrv2idXK3VMtUu7cwGJLYkC9GKmv3niiaIjHWwbgRY/I0cxrL
y0h5jP3f68SYMiGC/6zDIQtstY/ZdRXluN30KRW1AZdqMNfdmtdA/pJpDrKKE7jHxIFBJycYmvWy
QR3lWwdKCFHBRL1IIxYRXVRkSwUE+5eCvVk+at8ab/qTy+QyWowhToAu1bkYULADMRWOQmXHlwb1
RW0XGDUf0MLiVTjdOw67c+9JwZuvkDZROyVDMSWSDkB6Ija9uoEpQ2Lsqrj9fdWb2caVOn+jZckE
g5mmPEfF1XOZr6NFCA8iPLFdn/WFZn54Fo6/eRT1696J3Y8+URBL15OvvKbqpYoay87k8fzKr+li
8uCbeT6KSkU4tq9uiV5gGTXyyhmk9lUKo57MeYURyjTayhV8RNIRWmq5yEHZiGY2WnQzoNe+wpMn
ESxjy/m8U2WB3s6mpcxHNlwr96UbNYfEcbQ5dmrSPBdhZfHHn5rWNjEsFpePiVNnJIVvk/D/WvQ/
m2L0rmDPoNrn5RuP/epXOeUcYDb8YMuL+WLgxK+5aXnASZv8UPWBvNeDEIkoqT/h5txfWysZrn1c
siUCKCC6RGMgdKz6VXMWERns/voYFQv8kh1CK9foAP1zD+RQ6mNc9LvnPQLdHvYO3p+iK+FRclJQ
JE4EFRi4Nk6VE10Y6Rxr/wxxfXoP5DpYe4JRLAZAucv1Sp/YwyIWTTU5MTUhMp/TDf6+67/iMPBu
harbENKNZKMAqZ0cOOU3XQWGYSIdsna9GrcTpcAT2umNXTEq8XaYkuueClLJT4NshVBhcvctZ1zH
DQ67vpnG9zAt1K2JqfR86OT43hqRfzBTrZw9Qh+WkupkdxEVElhWpyjr+ehExb4MtWIvrp6NFNiU
SEQcUsuyHzMrryn2YY2ETJA3CjJRzavrGOgcoVF2D6qw2pW9Hc1FGJpGvE/VFOV5OenvmY8Ug6vr
8EGnyVYv2Ye2jyfNJ6O7d4FtHJGU+J5OUUq64xSGw5sYq4tYOztBfhELI8/VLoPn78VYrAfGtbCk
lRjL8ty6uR5KA9NdnJQ3Xp3+FEPoaUZ3rNtREQ2GeYjakpXor2JeOiC+V5IRFT/b6vQFZXZ74TcV
Gg0NHotuh5KOQakS7Hx2H33yk5lTncSYHQKKVcM+OohBvubJPHHKcCdGJbzPFzo76o0Is5Y8Qdr3
8koPFer+ub1HEiU45v9thmHRyp1yEN2o2OVkqPXx97RQgT+FhMOi8YLJNHpaKocSc8Z6HDexWl5/
h2KhGBerwyaUV66PoSQZGWeXm528YztAzolXNpAeI9YOWoNyILLG+CMjcMyfaursitIFhSkmIWK/
0OWR5GKnjsdnM/aefFTRTt+B8NsqUyQGRX80kP+GB+6U627UkeiahlMFFvvsOYn8ebCsymba0Ei/
2hx0GyVfcKudEi2y3owPovE9YNLtg60kWrupk8dQUqS3YLAmPY4/c8SlJIXJweKXnVlDf44s3JLU
wMP+Tw+rt6Dg7Y5tpEc+hrBUi9sYyeFFRHoTL0atHV7YvXDUyA6Rh2ZUV6K76qoUyINR0qYnln71
EVdeDQFiXIig+SGybSC1tDabFJX4zM0Ta1Lyk6mbPWKldM5+Yo+HRFf1q7iPnfMCT7XLON0PV/D6
ZAwuAGx+hOiCfjTuhqj+Jboe/WOMZomPWYf4R4i+1sapDLv4Zum3SrZSnE5n18QzMhq96uzhDRXp
roZaRVmdy6kR/RISFL4ia0cxVS+6zsDw73ffc5pY9Weu6EeTuzgoKp/7BhXKL66LoIGSyR99YNWb
vnHqVQi3T/R7rjl+2OVYbwxEkVYoLQUzNir+QS/Cbl4Xhb5ukra9DVbSYaSMNUitX0UPOxR1Q54T
2dbRQVceQTyZmpJRIYJltTeMkvWLwvn/MQogCCpOgEKjWOwn0c8WYO3CbIboremLbZ8m6lVr4ghi
IarEHNJeFNSh7v5X0VnhyvBSthbFFxakPemKzKz3Ysxkv392pOFdjHmka484J6QYrgfqzW6NN28s
f6hu1r6GhWe+5OaqkmpUfrndXXJc6ahPY2ZcWSiZZvVGTEVMflwjVlLxsGA0GV3n8Oc+Khr8033C
iP1qF0AdrnCe0qaTUTGdlvJUe0GjVDuKyJNrckF13+Esz2HJCbBvn+aLwWyaL1fG3/PJ33Yo6jLo
amN5sgb9bCU+oKXYRdrN7u2dmRu4t3W5fuMlpd+QKzBm4YCpdl36xi1VVO885Kj1ToNimq/0+gIb
8Xj1XGV0LxnUratYo+Zag/HtgOPOn0W9Ut5sVw2PYo0rZfbOnn6wPs346weL0AvxFCuDu2m2yrk0
ymohR777hlzKL6fUxp++9ppJWgzzGuYxsqfjZx14DWgV1AhdXjOrojRwLs9cEmsSh6AMhOQ1sAZU
mS3beHPzZOOlLfIPffJSTU3pdTAwJBAyKT7BL5gVVSc1MA4iEjOsorJmjqPXW7HKaZPwUA7ON0u3
jIzbZhyZowINVd3qtrCBMRLDtu+E5K66Taz2DCICicdStIHreEdF/hQzHl0QEaOTiAuqTCDjZGTX
6RL95sjhJA2LHqPXpj0jNsgRJI6Kz7HSUJiXlWFXVZr73pWvNh4vnyMmt5sOadGlEUQFOcgYikg0
VjxCJXleOHl+y6ZGd1FM9Ec/34o+TVFI+HIMamzvBrktu2HYrYDuyNqZGBOzcoQeoCkUR6NrtbM2
NUaK23ZnYPMn+iol0s6ISWhny7euHFzU3bOr0Br9FChXtWJfMBPLc6DifOGxZ04iCCY/RjMyDqKR
bATiZuIyawsuM90bFgmno/lzUtU3v6dT7zXYgf4T+h6OA1Rmt7obfue58bNHrIe85zgeFMwl+QZn
7QuEX4tyvux+TU1rraia9MtosYlH3+3bgGnULKkT42XwIxx2JMs8hFqlYL0ttxOs2rsiubALDQ+c
lrHQ+sr69OPEXinIcK+VKZQo3qGSZLzbmmttw1bxEHikyJ75SFLEo6ttjFjS3h0vvUO4My7YKYav
I9VV0V1FPo6YftrPRehprrNI2kT//y7S8iidG2MJeovkdK7430zfUPFcrzW+DQNWKak3I8g/OFd+
6jKomhZfsVtRuAfRjRFXix1XWS2bIC4+UuQH0XbrTArMffBGJeaxuldV0ohW0lxiO9n1FGM+ScWg
4AFOaBXng/epDf7F7cDkSTxGz6TxCyR16EftRlnwxZiSm57/WYyYIRj5h58qJhuNEZvWrHc5uqD0
CN7yILskUFpOjMdWUYO5NFW3y44U0NBq4RHkbPTK62Uvytxl4LeYPdbGWhTHYXvNO6o8bzWo9/2Q
l6hqTsV0dFErWGBletZR8rgOA1La022LLEqWSCABZZrCZmk3bvFZxehRWWYdLkVlvR3dTyrbHbnP
quKJOuJ4Md10zKVgYYAO2FbDNwNBwmGmaMNLGPkYSlCbzNa+aiMVDgPoMBrUEaKmdtZy7evQGuq2
PtUtFIY+7PYkVxWFT57oy4JjjZBeNkWGjtI+++FoK5mDtC/zDB2tLnFeA5yEz4YTH0QUafr4Omme
TEN22zX7LEN7mAQF3BoIa4espE4fNLD5XEWX+XRl/kdiO9/z1pB+uBiIUqwI/FnNRsfuyuE7OiMx
chSd8YZ2DN4ccVcAze1b1Cn78mWU+gEpLUQSRdjC0704MsKXilKT3tZAa6YQFpa+5rqnXLVbpAT3
EQ/yW9B3BF1SLCINkQMxJvl5f/T1Asoig34VMSNSfiBwHx0iKAUrfi5FLdT653nL+WIsEv2cN7Ly
AIGpPcbg8pCgH0BRzWKDuxDgMKXtVymH/nelrPKNphtg3noNecuMlGtVfeVb3C9jH3I1j9ZfqovN
SWsXOKC16B0tKuxD0xAjCknprZ1ooG8AyBSXTOQyG0xrV0zN3+P/mvpcr6E/+Xu96BTLH8NlTb6g
SNWrjaPNrM+j9qslAwuxZPT4I9CKaEsA1PbPgSP5X1UvVWdFixBsWcB/Bgkj43xMNd6BP4oCW1nt
pRC1Y002412ZGO4Vyal27Ts+O+a+dq+ir2vwReazrK3aScMeBgOfwxj9nTQfi3UD5PljKM2vNgpL
lxIKw0uaaGufBwSn1Qb/utEEicxzz1w2PUkiUAzNwVWrzj4OOTAGx+8WxkABMgX7casBSWxkX802
4G6km9/xHcrZN921SMFwTcOWQIOV+T5Oav2qaURHYwolBwdyGz8RJH+AmLbWTXTXae9sozzxFy57
hXfe8S6gfK1FUZRFtmP8gqTqnMSg6BIh5u17Hf77ve+7ceN0kb3Uu0b5JCN2bFrXeFFTxUOFvXqN
etuaZTLO9IAc+OGqEq6arHeW6hSCsSs3pZtGUDMJISZIO8mlEo7AVXDXgtw7Kf6k2298ppn/LhuD
8VpVqboCK5YtK34Br5o7IWmtEneTSjJebYoTJz0P73GHu6had/1KKrVDYyA6004IzxSBGgC+YbQf
JpAoalLedozlCPQAo2JeWKPPygbwKqJuUFFHSIBc2oVzBSSc78DZmRcfKACf26r/rjQFx4s0+eJi
Gbpkb8/2RrXlU5Mb6lzMyFGVk7Lwe03Wal7Z1OPdEVSHVVoqRi7INlVYRXbSeDKL4OCWVfphhYoP
WixqdgaGSx+dbs87XkP3xjLbU5ejoe/xi/hoY8NdshNV11o5YOLlkR9B9AtdWgWIS9b6y7jgYx6o
CFNYuiadQpCduz7nNcP333jFCcGbaUWe47zth5tEk6Sj0ym/GzkubgaaHNtnfw3yMtb7ejug2Q8D
oe8/pTE7N2Ccf7lo85emHH9PAzJ6Jh7xL3AQo1XbcE6Ue7nbmyM/WFYT81bnqjtTEW75ZuXqKlSN
4ZfmubuBbMyXSkVvWR4852AYSOxKER5FMmTjt0BLwx3SPAOaz4Slb5prMCtU6aZQxTFw6SeusQKf
Vr5RuM0WlmLZm2EaRT1fmpl6QXJnGmUzBIu35i+BnHr5NqoK+md5dBV3yhs4CDhBvgLTGV4HLZsQ
b/wATU03bp6ZZ3yHvwLoan659laX6+onxeDJvkbJ7yZ0mmU16OkxUUjuG36S4q0wuFcZuOR88I0M
Kxi8ehyz/pUUxrYj0fIl9L1yngbleI3UAIqzlNS7NPeHoy5HGXIXjXrXplKtDXXzp4n90LSaR8CP
xIzktzqOLcAETsYnDoZ4DBV13aNjcDEcEMBqiFdVxe8RGH+7k9JXQKNKsC2sutyjVlOR08LYhhKJ
HpV70YihZ2iqAaAqG92yf61JY1gVSuFIG14f2amcGoyY44VSdu0CzcnsRH4JCJsYViqMmZ4jAWc6
duzMEaOwWu4OJ4m632Y27+JHY2Qeu6OuXhWTc5Xo6woXYEZaqZ8IZrmTXi5hGYaIBqcAVqe1sjHq
yGO6LcUXJdhTES8RIp8uB0+ZLlHUXmdue3qMFK0b7NvWLfyVuPzXfN8+DyRYro5erQKyI++jrKVH
aopAyqYwqD0MzzUeDnglee9yo2oLkibjRozypi5w/G66oxilqI5ylyS/GAPORNMt+1qR3sQtgwbJ
cxGKW3ZUvxYi9NjePG4pQrQS1oZeWBu+g/KuqslWedCxECmTg9mzT1x1k62H0ZV98hgRnX/N+V99
bFg2OPAcqfDoUOvvdZ5Aj9Za+9J4ln2x4XLFZjYenv1636vYl4GZEDM439qXeEIl1mRiqVD9s1Qt
+dWoJpYjYl6/0zWKsjyfozVeH/axnK4UO/x9Jfo4Kv0e/Wve/xoFlGA/7pfF3tFFzTWKVGtX9/AJ
USKCIWs7uq7PxaWuj+w6xOVjgphLMU+d+XZbPZaKvlKsF5f/WkS5xNrlilEvBt9KIApI5SZoAeom
celdUKD34GwobCtLYDpF6lB8/DMwRJZ3gkw+F9Oe/U6ExizPC+D2pKrtmRiudVxSNK/bP+dJoRrs
qmD46A3D2tauI6+sSu53auT0u9bQU6TSpnicTEYCOXP15XNcz7G65HzNVNH5mP+IVRwNwQUCAkX1
aRbK59ROx69eZpZLOU7rnR8E3Yuq1B+i3y3zmTEMfYX2eso2L1Y975pUinRJbRTU+LDj3ViZEtsO
X6s2lB5xK/B6RGfHojb3oCwfs8USNpfOOcpfRUDtj1WdIa0cSlxH0ScaLQZbDISXp4rsu7PWrqbk
6cSSnXVVqpPkiRy+Wam0a7sIaqo33F3MaK85Uu5XDAXe9DwfPlAQQJ1wVfi5fK/vpWu198ptNa7V
qG3vAuv8+9rUEJ5MvPEMTdueh2amrjotVzlfIZsEZOlnqTWTx0XcvwYlCE1f5vQUhG7/ylbX2zTs
wBdiFGXz+FiNzjcxiNOcwhZpDy4BffhgLFeK5p21oQXRqBfOUTRJQ5Ebw8qhXreSE2LzNsXPcXFl
Fc1G1mN11zSR3KxrKXAXeUp21QnzFgt6chUz15WavYitqVNc/dVnxyriV2Qm2YhpCGqoOngfG8ny
urW8c4Pr4qMxLOSC+3AsVn8NQBhA9amw5dlzgPyed070NDzyeZn/1S/u6frZy4ByxVZE+AB0h9Il
kTxxgwTbZ1S6bGvoGVytf2g/ot/gkAYV7UkkYs5WY96z63Flwx563k70iXv+mSu6/ro7HkR7xSyq
DX4qkQSbGekKw202TpSEOUyEZqBM12XZtsV5iUticZWilDrT4uCg+jlPH8vVTgha6SddHT0UdYaF
0kr5yRxchIiVIFUWoYTd5WNUZ//QYXKINWR8BKvM/w7Xk/dB5WOU6m2yFGHqGtkCKZNiC244fNeU
8CdeQfZJDEbGjW+JdWeOe6HAeCkUKXgHy+jszBY5QzHJ64uSx1Whgm7g/nyt4zl4yGovJvc+Fg2U
o6+2aVJP4zMhuqvEKJGlxZVLLFJ1znLSl//D2XntWqpDa/qJkMjhduYcVqxVN6giOWPS0/eHZ+1a
W7tPt1p9g/CwYUbAHuMPD+hDmX9UiZ3cJKSBOUpzJwKDJ719Ih3AoP8nUmgfMeYQN8DCzQMv8X8+
z+N1GuvL5zn6AbIYdOWDyEcwBSSaw2Ot+qO9BEAPNGzewGxsV/mUcp/ISwFdURHxKYOwepJ7rQxO
k83iXG9DVm7zINkfNXr7Z/xjlDwAv0C8YAZy4P89iex+HBQ7YXISh4IV0THxRLPthPdCglc5huZg
1We5G/V5AMOK4MgFyU0DUgNoP6cDYwfRkf9BhO+YhYX0MSI7sijyy+D9bF0/Xs1pxHIhi46yEvk/
FyVlF4CACt4NG8UIN21f5wfTG5ALgaBa6TOatGZ9/tAje7T/djdqr/SXv80hQpMaSxskzDTUgJpV
ittaX+GKjSVeG2w/dc1aY3y8QGxRZbn8bT7OgJ7PgHhM1kPqnPq79mFblnGXm9rWxTk2Q+D2IXev
LmyUfeTUGb+dwAewSc17UgUwRhRfXX7GPO7BqyZxKLzOp5IdhVP7uGxTYfyMqar9Bbu09ijPJOPc
V1cN+HFoRBxpaEV8U5z68XoyVLsmzhGmeJLHxA6E267V9xFrLMj75XAyWu5XHWbqzFAxcskR7BC8
cB+zVWuLYtc8YPSDlVLGwyGYD8RplUFy1w8oPGqx26w/J2L1PLP7bP4/TNj+70NwTmkXALrEZuhY
+EzgGwIR1FcfODNqw/PG7m/BaA0HwWPeAphGrCqcNzKw5l62nKSur7mhVVfHq34OFo6/nyE5YtQx
kREo+u5GCynipCuVMyqr0cIPu/E9naBTDsJvn4Y+s9dpqfhnr+20nak16UFHwPnUuFOwNYq2vimm
1a8wmstep6li0dxZ7lsqhu6oCBV8FAUSF5gmmyAbslNZHbU88k66H9ApOvNPpxyh62N8MnGcU1kY
YwMf34q5sBhHsXNx7W4tW3KjcBc4pEb7sxuDJAaGGvXb0qsaGAu+vcLu2Tw0AWTzIAqVrTlO7kun
1Cxac/3YWmAKKWnfvOjiWFaCGCKbhKfxvUW6N3Od9ipbj3jgHVgLKicKENPMtWu++nZkHeQINU3T
u4v4Mv5bvbUznUANlhA0gCQ0NZbkf8+uZgiB9jmF889Y0aTKejLSbCVPI08oKjFuKavzieZjrXkz
5AkGY2GI4Yp8C55qMDewtRezwStvaaNMcQ7bbvv5noVt5LeC9Onf15d9PXbQepMBmp/ftgyhw/74
dJ+hv5/w8x3EpktJJA7s3eMl89nwc1YN/ddrxo6DZmZOBe7zVbtI8ddQ4f58QnnCOsr/fMLHtxWF
LlK/86d7nFu3AuY7fDo5Wr5J+QkbZMQ+32Q/f8Ksffx+j6+lLyGBJ8OfTyePVh3roAQuqKj5i5BH
F1n+NdZr6/B5eoeyIz7PWEICw6uewR3NfFe1PJe2cJ8olT03uuN9QL5BcS73AVjiufReYL5W2kp2
KXTPXHsTVgKtU1y5MVnPuU5GLpx87jJRQtUzNfWTohnfZKfcVIAxDMsbH+PrDtJ8SwJ0I+uhfRyK
k1smPz/Hexr5Q575TDhddSUMhbleNcu048m1amJXewqDQseMbDq5Q6uc47k1Vk6P6x9freyUw2wM
uBfMtkNUIRnityFyFC6Sx/M55EZvy2GddU75r5ifNBvPdprr41XGuCHn72MsO59DHtWaEa4gdpkd
ZHPQxuYCuPnRkkcNLXJGlY1TlxwhY6Hegz7Q3JsMxQg+7BCTKJayU8bQDP9dqCls1PkNpm0cnh29
ebymDKHtTh50SEKqff+8GeMjCTrx+EoA+5dbNc6A8RtfB+9s+Hl+aRQNAusYRFe5Z2F6jn9xXe5k
07FSlNwrHQRCZOKR+5/RXqIO+xq24+cJ5Ai54RX8fPzzCp9hOyljyPj/vMJnR1qJP69SQEJBP575
kNqhkayG2RooM6ltJh0b3VIMKPVBsmc6j5g1RmVHqs4u5fa6ungeVgmDGrZ3A3TBinqO/aKEbrDs
jHz4YjV4z2qDMX6Pi/Zcu53/28MBDe+rgTlhR1WZqVmAqZkOfEoNfzim9gtPVOVLmOHCZ2B2+arD
61llqI3eoS6xNDUM9cLb1fAg7Jyjo2D95eVuvR8U/rlG4UgbFmZemv+Di2s8AdUqcT2TW40pf2t0
2V72DIY3M45yaskLvcvG0yPqGN5i4EGwBlGR8xO0/Mr5Mmpa8v2KhvO8xvRkWeVzOVu750ljPlXo
D22jptxHtRaRM/WCq+qBBwFfrCDH2KXLRM/a89TY6lOsNq8y7gaJsYqnuj1wa9XgVOJrWjrKB3hW
bePpvk0hmcOH/lzoAgna3gz3XBraWoZZIR77alBf4rs1hS40MDvF39jz4FlumCaShKTimx77wUyP
TVO2cJTn3UlHtcK1tEOvBQX5xXAVuV25nsY8e/VsymdiwBzBdez0tVSwVbAL8B2y2QkoV3Gh/pat
SWldFNK9szwSzRfrCZX0JUrBPIvnjZvvQJa0L7LRJ+UW5fb2Lo/N4unVDCL1Ilt8EnR5/TA+yaFp
DwhQkKrfkz5QXjLWn3suhVJdmGUTkatnYwwaPn5ObqynKPoTmzL4XChcNwCFLfJ8cmA86P90zwNt
MZUHfyzAG/+Nl9acaOjUhBvp9JbgtgKsukrfO2XUkf/nyS+bRknO04jN4BAA0npnDvCmWlV8g64+
vQlrJQdpeBNfjbLjf8wZXD2Gz2RrzATmQ1LXopyv+KAE5t5R4+bYO5N7lr0T9W9wSMHrCLrqbhnt
pW7T7N3U3Og4tVFNOp6Dim4qNjYYi408yCpVBZRvxOIBh5Uj6v3+JpgZk3ITS18eL8KHJ50te2TQ
AEtIdhQpmCmo6+eYtNaYCP0uEqNGezhK1gXf8EZ29pjDXqkzPloyVIs+WObpyCU0H+5R0j5qrUXF
aygpQCIL+qqIIGaZwJlIBHv72TAcBPNvzWq+o+wA7CeaaeKmU94Ss7K2tj/NnLkBEUCFR7Yn7Oa5
1U1vgbR3+a1xoE9pcxldE5hFAV36YftVuUiyQn0tQ5tSi6nrJLJNb9ejELX3lGnGk5QR7slF8dqk
LM34U/Y/yK+tHmeq8mRf9p35LcHWHOq6aj6LlqxXm0bZ2VALKnfJEOwi1fGvoWMUK1dLsvfIVn5m
jmP9Sof74zyYXt0VrFY+hNW3gK865e6h+rDypwmXpiF9nbC1eonwg3jpGpygEid/kqG4MacFrA2Q
1XMn7nbVpiCdvpa93BuTU2f2QETn3hJ14RcMjP+ei3rcnNVK2pPsd7wsWwuHP5nykXuiexm7bFUh
Z/wuLFcDfhEZC9k0SsvZ2KGoELJum3dWYlg5JQP0iXmwkfkbCh/ds+Zn9RPUqkd4sLPwmBczOnoe
lRZcc9BHhu2oCuvYK226MC2lP8/6FCu1CfulaU/DWcbkBijCcE7nzRS39gpLJ4bMR/QI2Y5gV+mR
bV1FsPSzW8ZkL3JwoKdy+6g2abwU/eRfGjtwzm3hDMvRmNxvpOAOweBPb+WEgUPhN9UWTmb0JTAn
vCVS95sCoXmV6xMGO50W33LKN9B6dedbHo/vGuYTAZUNPE/zHlxjH90+N07rnxsmOkfIjJW7SFwM
hCcFi2k5JI2cP4ODCA1iU83PiQ21aWGTqltUVttw/cs2q4tNlfH1RFY+3hoEzQ5TD5RHsgO6Mf1R
TygrSeZASwtIT4iaE6yC0Yt+qLaILpIdMPe188j/j+PkWUxr2LtaHV3VCaqA0lCI963Eewqt3nty
G+Ajrn2XkVEl6YNMTruSfTJmu+1m8NrpKluplSS7pke5LMQELsfWtrkhWjuc4/lkha+7mwkXqUi3
7KcQjxVE7zMWJkZrP+nF5N5TB5gLfTLS2Jay9uGzr9KiQbUxTuK1AQHkrIHKdus6XsZxUr9pRf5n
T8agWYnncSiXYCiir17/27CL+otT2vnegeC2lmE/iI6eI0yKvdytsI5ByiDro6/xpP6Ast/dw0Rg
XG6MzkKOb3IDqYjC6S+eoWZ3Xzd/ybiFRyjzgMpGtobrzHOrk4xzb23RzszEPray4EtsUpyf347S
K+k2RYJtK5u8O+vvu+t7DOKL+V2gMHOshPPn3XVMpZa97m8apFRwzC1+VY52JSNbfJniwlrZyaCe
/darjlWB2GPfR8nr1AFRIE9T/IINvkzawbwKQ89WwjR8pC4DTEDmvc9NJpQRi/rk5Nni33E51lTN
t8B0w9euM49aautf/KFChyxPwnOlCejxql+s9cx33gc9vfqRq/2MjeIJVFz2bgR8rL4ulGNsTP0Z
dQqYo2bYfICV3wdMo39qfvkVay7zVa2VfOOWJN8NjKYvfTBFs2im/zVRAswwGYryEY5OXtm8FLC/
N52Jn7cKlf2KetSw1LWRi3g0O6S4Rx9U22Q6eyP2diwwEikW9D7hJb/opzH9apXR9zJr/O9kEi4F
Ah2/Kn3Ctbb1w4XXnRE9wapY2MjfwBhZQP3YmEVW//JC9YaZmvhudNGvqQutnWJ7/UbFeeTZB7xX
lM/IRRTPXV2xAB19bSNj3WTWV4hju7zoi8cI5AqDpZeapDFwmBuL6CnMY+9aRhYo5nkPJn6zEmkR
rVsXOZF1iOIYv4B3rHWK0jxeWTdaVfL06G19eEmx20brxEG8iHK34Dz/HPKI8a0+DpHnD7VCW8dD
1G5St1MWsZIqV9/t9WM6ApRLgqL+1sVv4I+d72kt/CXS29qZX8E+m8gOL+u5Q4w/MnjI32Ibu+Sg
Zh1gj0BUSrVHXi2Jne+TWcLIEOGXsk+6TeTG6l4pLfXJjUMso+YRQ2e/GHAwX6PcDHbog7qA9+z6
VWTasxyAJFG2QNQPyFnT1FtdiXS+AupFQDGB1zVfHDDZOyXNyk2NEYwjkvAN/fvZPtzr1+6gWl/t
UawiJx/f/Xowd66Ob4iM1+r3dojSD4Gd21YAP9pqXmR/TbPM+mq4ZBSGVHW2lejTjzH9LvsSOM4b
ltXGDsuW6X00mpWMaxYL1bjJdHJeQ/hGQnknX4L8jrOKlGhr2KmyrK0QqzPWEke5V87Nz5jsMMP6
fxvSm54Jn0KYq/8cO4C0P6DqjqMlEn9yU8fglKuoNP4Vy7O+uPIm4i11BLyI/g5O5w7U+l1Up62f
/4nrLZTbMGjP/4n7QZGfBYj/LrHHZQNredn3/XtuNfW9mpmLLho+x78hWO/NHXOaR4gqW00SCVas
wrI2NEdtVeKodw8Ky1i35oDgSed5m9Iwy7PHSm8HK3Y4qi2/J2Vxfx/YXnnMirDbNah8ni0fRZ02
KalgKLj4JWgh38K4QRPAr4PnTOtQiI2ZjMa6egEGUFxr21A3ttb5izy3fBbWj+9CHXdoJLAyte38
KmNyz0896wAz6CJbhhcHSBllYXVuKEhFaZ9fH7G4zrAQzNR0FY6j+gwZPDi0Uw2AFcvoirVeuAQA
3d9lr5W21cqJsAeVTSNx+1M5Ft+LOlOfG7MWF8QWT2ngo9qrxxEVXSvZyaZpav0iL2P/0Rv109b0
Ev+J6mnw0upiJUe5E/OX2mQer8JWBPiF1sxoTdQJez8+hbXZvkVmvUxGAzlmh0zhZHZiLZuiTX7C
jR9vbtYl95y1p9WmgEQ901iXdtWie8lBGW5VBRWTnVrg7+rYVvNUu2SBzTQ6CxUvxKS1onPHw1/2
yU3Qt/Va6GG9tm1tSgFCi5tp2eo2AEGyzyM/u8qNZlbJSq1sDO2MIn/EonbKYCsFIS6gNnDGebCM
yT0YnPVOFRQ4P2O+Evor1F60BcjDclp36UBtZNbgyTyRHWJITduU9o3jkLPrhOAG5b16uuH/jtID
Dwz3V1z5v3UxqG9ZrUzAkprw2haNu0MfPUJr0TYvvQZ/tzTK6k2LcVaOIVD/AstrGYb326jjl/gl
r1WTJ9RoPzZt5qBQ12X3KsHW+T/xbu78T4zcBv4jYpFa4e/KChr94oFnhpKhTmsTYMG5mAwNbGT8
C0uiEVWXcTzKvc+NY2nZVksELGrs3bx5EzIPgfU478ZG/dLpVIg/jd5kXFfg6cvYY/DfcbL3c/BQ
a9U6VU1/p8BG22K2OoI2sqN3XVMUtANVax83QfQeJtm3yPaaKw/u6N2cq+Bp8xb4zkBqOHuWh0xV
ox8oGfZLOShlBQvyC5YGWVieKSOPjamHWWQNjvFqx6a2ypKxuaaanu40tcrALxj2qYrTdBPWg/bk
QBJb9tBJPvrJeSLJPgP5mX5RtFr4MNkjn2lIaBr1Erpj+2Q2PEGySlNPGlq1h9xVgt1UqdO1DPNx
NWJk+tb3rJLLL9xzspNplZQA4qZfkOBSkxXw1vQUzDQpT0CFXMi23ADJi0E4iAmPxuSfHnkOOVyO
eRwj27qCYmvffYyNmd3DWfpaG/riNOTVVYbiOQQCwTrHfbuVIbnpTV1cyRUs5DGfcbmnz5rYjxgj
HkP/nh9psO3jhGpGni5Lmqsb5sVJjlenSNn41tQAxDK8rUVi6zhVcXVoi94jBS/Cs9sYxgZ8W3LD
ycpdsXAZn4vRaikYG9X8zC2xKjKClSvgnZmJqR1RbEHEIJvVQrS6TTYyGGu5Wz123QCFZp9s2nhU
Rx0ImsZ6ughE89z1KUhw0ydZnanZVhU9wohDae7HrK72+ZyZjFFk3Exend5KRaay9eDFVItsaatN
9QUfYazkXVKLHcKksDlzpsrj1p8XUQuAheuur5Aa8wtn67jjwpoBH12lRAcW4Pi9zU0nFP4CvoRy
itOse/s7TDigC90BxsxsKf8Y5je2j2kZwzzOJuPybPY8DFzLv4cxC7HBCUzpKWnbequkLsX9ZNSf
I9uu7yF3cLsNrWrp65ACOhQJDrWX6s+Oneu7IrBg8s+DXaxennOoPfNQs8yKpQbWbSeHamqbHoQC
XFs2TafF8NKr9F3vUBJCNkh9zkKUNS3PSt7KgFWPmHT7SxszGebn174lE1ISYav9VPKOOVeK0Da5
ioVLmiteBPWWZQamq+Bp1k2SVXdFacxlI6Ca13GHRpPISB1SBPgGifxchIK8RezuAkzuf1Ofe/WH
uPooM6tcOkplPhmg5DYtOqpnO06MvRgzY4dpWneRZ0TqJ0eUy0c1uxvCb3XB7JRn15w7fpyxykDv
zGc0O69cjrNIoQksai/XOP/TKug/MSpi1SHMSG1P1i6EpBgX5pDjNzNm6wz9IVS6FaPM7lFbFq+V
qF6L3tAvo9/lr7zLAnCjRUZm7pyUAqk716gPstcRTYx+p9XtZC9Vjwp1J9/Gn5NjScNam4Zc99CI
CxiaCvy7kX64kXqyZg8S22F5Evjel9y0Z7nRSFy8uAGY2Wk+y/MWQlhSdYvGcNpf08YPlPJXnabD
wjSQxFLL/gNqh3fylfrPphXNuE6L1Fj8p+M/TbtuWG1BjpTxKSrQDvGwEMwm0zuFLWloxNdZtMYW
K/wqGn4yI0OQeeh/o3z4hqF4+MXL0AmGV9Rf43Swdg28HLgubnnNKAivkNm2t7Y5ekseb3zt80ZA
MDjamouO3GBgLy6DBa6oGEuPCZVpy+f5NUWLyAzMU980/osf9POForcYM9LMOq9e18LC8mIejEuA
vZ0ME7mNuRkKDx1nzJAfp3JKT1xCRbzKQydWxU8IHi2deajdin7J1CfapKwn4EUGU7IqUxaehaEM
xrvIuP00K9YNQ7gAkjzg/BAhOmCtymTsf6ml9pxTZfzmd3az0B3be8PPa1ziuZs9q0KN1ghPH73M
QScwHNFsjadiP4DEQflEU4plW3cHphoueHZ6NcdMt4rlpqsi8fPnbN6MVBaoNNxlRPWDk+dMe5Wu
cxja3lnXCmvCtxv6tGr72QqIUK+uZH89khEuOvSKG+GfY/Lyy8oc3EUeqi+JA/vKRpJhO1J+2th+
Xi+lspAUDopnAmxblLN1PLBWdWpwREz1N8fk47mJfpUtlRQ6yOsXPFWbm4bm8KEu8noV5I71MXbF
TyezsnvpNcoFeWiK3lbPdYTPw5yNvFNNbr5nofhp8Z198HAReF8CC4gNES1RbL7hNt9fCkhM68h1
QRJ7DpaZWt/s6wC6tY/e5Ih3DnY76nTiavmqTdwg8QHB/63tgo3tgbBE7y366fHDGLWi7RItVnYk
AL+PNcLmmYkAeYUe+h8uCwqRuV467/iI+lusTvKtXZXiHtrlOfVHHVMug6V/nf1QW5RdSDqHNyeu
7r0SxvthiOwjIt4oQs4bK70G5beiCttgEfTwRYuo+93rG9VQt0NUeV/Cwu/XraHWR5cFxDXgLS5j
wSTLQMFhg+u2ea0nESx7cpGwhaoYpWgvTBatSBxon+rV0MT0TZstVhFPyRe+U5b8o8ZNobrvIVq7
3103Qlmlh3DGAyXe2jXKKL5q9e+eDVyrNsPuR2CN2zqoKNwJ46XLTQ+WnnIP7HzXmogtjA6iI2Oi
L9sWk+k+C91tgib5sRiaYWe7ysGfinytjd5xSptuoZL0IBEjhk0XGfam8MWX0MlbHN7daNHkY/Qd
Xaaba1XOr5KLBylnPGCRQd94StsekH49ePCbLwyYzcxhKFzyEVx6AgxkCML4LjcIlGlHJUGVfg4l
ioKsWOZaa2o72rl3Ru2s9uWXwS1vlZ2TjS/qF+jj6RVhZ/W1ULQ3VAqdix6XzXm06lsfA+Upszg+
Rt6vWBX5SUV0wouHcR84KKAA7y/Mk3LxBUzF0M4+elAZW7DpSDPNTWW0r3Nm68nWu/4i7BbiugKo
zVTiaFWrIjzqnjhrrXDRrJ8RhzMwMfTYY4rwMylDMFIj8gUyLjeQscDTyyGy7YXNVyb9+arzx9cB
b6FrlcavrVY0FxKtXElTT4Wvb7o31c3jBSSLbFtH3U+XSsgdm2DjPAwO1EYzjJbMNooTe3fZiWh8
f+8GB7jylHwnrc+IXrPGvRcl5eLRjnRnWIyNngKqy7t1ObjVW2XEYo0pZLmVTduwefx4GvqywQT/
zSvHZd9CAyXLZuTHx67DqvXomzD9ljOo4pgE5hOlYGUZ9pgQht4hb8ZbNcbW1c1Atfbt2vSMn6zr
qoUat9970+puU5tRdiqQ+ayjj6nmOowVfTmKuPndm8+966Dyk4TeqaLMtECFqlsNCeQZEWNFHinC
32EUR8KJy/mWoeR5y+c9ytC3TE8rSJyEZGdXQJTqe+6VsqnqZnZRtPp7AqqnwPfrpU7UjmcQslCy
6UTBdB5dkmU8517AfPZPmSiW0CDsl7JQs0UETIDC+fBvb7VpbqaJwVM3tL/9T9ZqcoTs8Hg87I2R
V//r4OaglD1G6e/KL93DUKH96Ar8bWDdZLvIhGEFPxNmco02GUvucWOURnWd3NqBbKkKcjjBzWur
YlcwVT/mLnW5kMt/xzOE4lyBlAKCh9MVUeZi7UeR+iSmxMFlqFdfyvRe10xAZ7vee9fF8a4zcYSP
A6+9jtFcfPHS+kP387NacaUn6YDbOnAmslzG0nawXDeEZe6EP6k7sNI4mRd6utYsp9prNmcD3D0/
MvqKyjTzUljLa12t7V9umT1rIzZBTaGq2NYo696Ky9+s8i4h98KPoOMd9mFSINEUiV09theXS2mb
6G6/HSx3vKmOG6zQgNbfVQqUup3Fv3P7TCUL6DgX880eWufDCdE5rTqteaLAJDZV2hZgXWqw0aSx
mHM1t6IxxTJvnOR7VQzLsKjTX2pYY4KQR+mrDTRw0yF9cpwmA5UWCyxv6PUaNf3xrLem++J6nsYt
e0OWq/oWhRb0TletDr7ZO+AJ+19akHCjdB2g+FZjA4QX8REp4nhN5ma8ZJ5dLjrL+h5rZfACFXHc
aQinbhE99V5ZoyMVmQc/kLEAQJhn49OYmT20n1rd1Hkn3tFFPcgRkd2CGK/Iz+l9U2zF0OxUJ0j3
aELYe436w4nfMqH019pXpCe8VYSQ/1oMJN1HPRpPOWnfxRB5/otlmqSD6uEwY096A4XgagAtOLTp
OQKoB6Ombte1hU11wHe5svG/3PNwUd5EPIULt3Mpf8+9jXBxnLHMF1WdtUj9gklRy4O0BlJhmF2/
F4Ls9eRq+YeXOr96kKa3yovNW2GEPzFrzyFAe4sSHPUSHh8KC55q7zGRGrdDl+RPgT5nrgvR/LAR
z8oiof1ilfOrUiPntUL6aa1pyYc71uWKuqd3y+YNmGWUVKkd7Xxb0RU0PxptNdVglkK/9m5yoOfZ
QPNjitifsVIZbLK/3Fjms8hhKXmlm/s49+NkqY25jrgOXU+yWQnCtVuU+VkJGgwIphThp85IT6Au
vjoAJs+RYa2LsHlGgjpa6pN+mhrvaGbkcR3P1c4lpu7LaQy1ldW2w85LG32PD8l4LedNtMtHUi6g
DKJdGXjRyrSF/m6P6OnXw/AbMtwU9qzYkbV6rcm3L5rWK9Y9AkncLtNgOlBBWIamYmEUVRo7dQTE
lla2Rq4mcHZ+ouRL/vJcr1r6JfR0ZGBcTGAMtRxPE2TVZWZQjo5tY1j1VkKGXh0dKHVCdIukFc+I
BWU7GfvcwAr7Z0jj6v26d3pjwWzkbFIqeHebnjSMY0Zvsxrlqsss45Z4obcJIWf7mbWlIjWdIBjl
u8DC8abXKxR/ovbc10b2jKIC82pc9sBemcNexrQM6AvqssBBFffGUsD5pemkoabZjsx9CgxmybhN
fFMVZTyEZjEdwGPz7fhUMCJI/ScB9oiJYPJFaSg79JBw1x0CzLusGty7ir2n6ugdix6c5uG9kiuN
WOOEkVimQRadwAzn+2giYeEC81hVzqSvjNDzEXfpnwKy4Z5lU8KfYsU+tyAUffhqd6UIijtz6Znt
jG3EZDNrCkDvvtoYAWBHHjLJS9v6FZcvkuiJ+cL/xwajs0ThPb+5YvYVFq8OZOQbmc/ssamoS68q
FMLW4zxKdsRV41/a8odsYHSqrimYJivHqacbClPewtDagSqLMd0eMdWyt3rqmuBfGSI7WC2YVwuI
5Bwp+zhZqhYG7q0i6tPgOdVJiPTPXorUAgrdyDAieg1IWY557HIn4n+Vqt0m5Ul4ri3cfRXVKreZ
5vmwKtnwN/D2onXI3+fT2aptHgBZfG8rJeHy57bIDNbBERaFboxNoJDUlnOXsdYtSDQ2yJbGrs4y
qfEp0pHVBfW3ndQ8XxXVeBHIAd1UlA2Whh8G95B3vSU1l1It7FHND6abC5joxEXX9NoKXUGTx7Rv
Hr1Sz7ZtbH50YZecw+4nSfD6koqx3Hiuj1pMhANR4yO6KffQVEYmR+5+blrnMlTDSOoU+5HBVm2M
Jhz0qpX0w0cV5auFvcXCMpX2jfu9tmxjP3iu3Bqntrj2r7bKnyJKEO2JkqMt8ObVhcWjZW7KTY+o
ByxIrxiKhezSB/LWeb9S+lS/Gc1TJMWZVDvFnocv+KHdpJKO28MKo3wxQSph1avPqT4M3KTAktxU
oca0ILTFRgtU4yHgVLcCM9JBR19olnCS43p8rdCLtk9JgY5AGQfpSjiaeWgj+PoeYK4XLbSbJ5bT
C3XIiheUH9fAJJX7PFH3RaO9G6lXneos8h9Nq8yyZTz28QYBFzxW8m5Q1piXKtsUmO5TYxY/oE6A
Ecv7/sC1Fi16KlV3q0jAy3nptLU8H8BVrbyFeFs99WO2NEXdvATjWL8UmXsrERO+lIFSv3hGby27
cRTcYWm6ruZvKVHEK7/1L1ZR9ueuHP1Ljtk6+pzxe5DF9T5SwxLiRpC82wm5SfKQ0U72JvCowchT
KpO9voJxVZ4oz6prqk88P3YyPDhdfkrDAmQTC00AklOIeAMVTMto0hV8CPvVShMEvHW0w2FU2a9Z
Q+4boJm6cuemNaratix4vCuJY71msJSAhGrpWh6re12wReFbrB/HCpDDPO0NFH4ZzAyv2RSTH6CT
xqmSbogQbYf/JZs6JpVrlPnVjRyc92DSTWRHH71qkOSkbsJy+zh2GPwVgj/qVg42IFOs6tD1H72p
3YiVA81+JwerUQ/oqZvLsPJ1p1BZmm2bbMGN7izH665dMDqbLJrKk5scCzJ0L7h9dZrav8xMmpes
Ht6oz3nnAmWBHQoPqOsbQ38VbbqH0u4dHUNBjUXGWu1bNcHMeoQ6o08uJkgFXy31COnS3DxSHflf
rJ3Xcty8FqWfiFXM4bZzUCs73rBsH//MOfPp5wNaFmWNfULN+AKFHQC2pRZJAGuvdXIH1KZlfl5H
6Yb1c4R8OeomTj7wihdxTqzGKQJ1nF1k2vgjL63+W1mGOjLhhnVHXXp8iOCNajkOu++s5EOnIhVm
e7l+Yk+9X8feGHyq2TreGfAc7GRUa5D9aKsUdRERLUwgfU3R3weRa3zsvjVVFhz0sIC0fGDbLs7s
etMoVb0Hzcxzyw3m6eQhU2FtY8v51U1F19SySl+/SXjTNTOt3CWi2iuwHv1pCD7a/PcoWp42CjRA
Hw2+bQ9+ihCRsBRrMO/iYHqUVjznxW0FOk9aYKysGwOFnlUkGNPnGpIndxzhOxezItBp7AS71ia2
FeNu8tWXxlSOjkLJ4eLmhb88pT5gSpG0+FMTzsVwiuz1u0ARxOqq8rNpvyTLFPYjWOvYcM2/Xs7v
WTBataZ9QJhgR3339MWdbX8zt95wM2m5elF1trs6HeBgzBo5nCCbiISikGwqISske6lhCR4MhGFn
B0Uh6dNee2khDpl75GnfBWSyjMLai+iHmFkOQ/M3gEcBIovtDIj6OmvD3jKwJw6luhVI5k0yzfmp
aKKXhtrA/MTOd36SvSWw5C2Bd3n/RcoyPXAzCO/l/Ms4aS45y5X+i5R3Uy1j//op/3q15RMsKe+m
bwLl18f/65WWaZaUd9MsKf/bz+Ov0/z7K8lh8ueh9RP6jmH0KF3Lx1jMv17irylL4N2P/H+favlv
vJvqT5/0XcqfrvbO9//xk/51qn//Sd0grHk7NApEeyde7SLxZyibf2O/CSVNyKicM8LrqKvdmUnx
1r4OeDPsj1eQTjnVdZb/lL9cdfnU6oAKzXaJvJ3pP833n67PYoal92DGvJ0vV7zO+v7n8Nb7/3rd
6xXf/k/k1dtpvreqod8t/9vlU73zLeb7D/rXITLw5qMvU8hIKn7l73wy8F/4/ouU/30q16uhzq2N
b5NiRedO6QVDImCzc/rayEgyTdVJN+6lW3pkr5EDllzbr+OzDNccIB29FFk2YwgeC6Mz10FjUVvV
WspDEaUQqLXjM6tgiGyFlZZUEvbgW0Rcjpkj0z5x+v6PjEu/D0/Ubq5hxJI+2TQjbBm2CQishWz/
BrroO0g90rvKVdLj4HoIPg/U+bp2cm1gqEwvZQ4DqcgykgQlORmNHAU4W6DeXH0yrCfmT+To2BBx
Oqhl5FRlOFLnXOrq9prowyq5aazIhSfZor6kmJHYYWUPDhMx1V2YoOXqwndjUT8/VHcmmwac28dU
9whzipzqrtLS6k7TOmMfmBXQdTm6N5rp4FcgG96MdkYPYHLefYFckBnlwMYukSWy2odlLjl1OBgN
m5rB+TpflFXdTZyn0PL+uqRMy8dhvOi8WFzTzJklmqMfPLUeKWJGLygQCvVXsXrokSlRfyNc36nU
X83TsLf4vZ0B5QY3YSO07H2LQdIphy/hCpyIp3jmKRs6UBVuWVF0msP0UTjHsnLCq+FpkQcaRvhL
4LgQXLF5dR0hncswxZmTNYce7fbNmGtmM9XbIc3y8/uBszaFxy5WHt7NJU2rsC/sdFtHrbHQqk8R
WpvVIbiNuiy4lT3AXgG6rXWw94HMcq5NdAnIvMGbk8tMZalIXUZeJzL6R9dNUvZNI/Mkm5mtsxPK
yOZJ9hBMm46Zkq1kMHtNk6ZvmkFOwQkjCoqjEZtVVr2nAi9DbSyEeKyr9NteUbRb6e0Rk9uCqTXW
MnCNinTZG2aVLW89uJG5SwYnTvZOKaH0AK/xkrtEEy18QmRIZ8P2t6AxF+bB1N1vi98GT6jDp5UX
nPL46l5Glot5aBiCqhugMBGf+vVzXc2cUj1KDd2t/BCWE+j8ROoMhi3XP8nGKgoU66/t4h0SG29B
TQi7hSI3A9mC8PWE8t2cDsqbCcyqZMMgHVLlOuF10JsJ6xGuVwWGho0OM/rZFE0cl91ZmrK3NO98
1OlBG8tCbL0E/qcJlmHXa+ijtyugtstZ+NTjTcYSEQVkPbsP1TC/j62c1VWMoIQMsN+WoEGNSG0B
Rzq8tO6JUoA5X0kb7OmL07HCZ4QW1J30gx7zTsuIJbeWwpZyGjl2yXlnlsFINYbXHmc1+aJ0OScZ
pQWTmxknTxEAtaPrsGmg8g37VPXGQWZQwOWx5vbCe0fA2POC6rrSTmsgVQ4U/gJO0gs4STcB6inn
0uboUXSlsxUR2Vty5JBm3Dkj8k1LqnT/yYwkRGWZKVXnW79vp4fZs+7NNhueKxbcp9LU6+1Up/m3
wLQ4UgJgxdbZBMmbOIJSE/9zZQFcTSro1+K29VdKOx0l2FiikGXTNq6/tiwv2y4+CVvOqarbZuC3
1jJwhSf7nh/vDZev/hvQc9D2yRHmxe/XxI4q7iaCMReBK//kVZ53YuVq5ivZlQ1c7BYQggZN+6u3
pgp6rHRrZyyZkJ36yHCKHM6NkIkVjRzuVm0EwJJtgdJuRhhDcwjV1Tlokc2Jmtu6hPdZ9mRTThnV
trkJqsNvXgLJay8NADnA5GzuZbJqGMhBJyGcqK3T3I15+jH2PQfy4RTIqZJO6Ib88sUcZd3JQCh6
f/NnY/4xfZ0j6Z/ZtixvWq9MLnD/J5eudjaNx9YnpF4vLhmcq2EGT9Jo5RES2ht1dqdhJXOaAQQ1
554ow+deQn2gmCvr2ybay27aWT/dSC/2b3zyUvE/JbzgN7KvsGU6jkYG0Z3pnTLRjLYGI+Viyx46
weiS2M3hvV/pvdOffKMV+icF0Sc03UXOdVbplbYcI5t+ovRkLSNVNakHTpV7y9buTTMsP7bsN4cq
QHY7Dc0P7Hq0dld+DIJcRUF9ANevFh81JOTvrMF+kiPi0k0vdclLY2myW2t33GhMSq7PYR76Z9nL
hvLrFLj2TlrDVPnnoAGSzMP9V0r82lt8AzBT1HB81CdEdAlcB8t55IzvLtdSrbPJ20xw4v82bkl+
GRupqFA40U4No2JfzWbwoKg1LPSVl35m9+6LNZraP4hre5bJ0a8bxE+pk7RfvD7hSCfuw8cwdrln
WrFytls7Pb+bp4P06xwONXw3fIlvNLVxjoNSsv8E7cCqRTznJkJeYrp0sALu+hjoJVgEu/4UJ4q3
TWHrWjlslHNgmiVbeMe6m040HNa9bRafTNFUbZvUrnJc/HLAYso06ctLwz7MiYdW229TWuX89grL
eCPmOKLNsnvfsiiEShF3cGAl30szVcvs1svSWwC2SbnuctQsghC1rdBo4fkaUeDSjGhcQao1cHD+
W1Og14veqwW390qG4kGDx1p2yyBDBbZiW+2N068Ke2sMMSg3r+l2kZZoouQgfJJNZ0Iggdb9g7SC
CgKcJWMQaQMZkTP/yuCtCfyjhry3VuXNhmPH4FJLkqSqTXlt94txK51QZ4aXSRIipSJJOv+es4xZ
chpBuyQDcWwEBxWsHgxCpfEBrpDE18oPfYMS3S/jV6RSKmWXUx1FMYy47xlBsY2hcljL2+ByVywm
mHFDEVh81/uoCJiTz0a6uK3KZplqCSzDlqmW5ALBJvZrs5z7ejs/Ues/rlxO3E9zgl6MnjkBZ62U
FKWO31XrBq6SsNMfRxGEGMNddxrIbJk7KrZ1jhqhd1sYfcWxSnR2az26k9Go5DeSZ9CYS9PhZP7W
DEYhJKQ+1dO2pz6mAUkHZEHInbuFsfE7OzzmCF3cZA4sXKyJymQjuxCLT83KLUB2UoZa79opH5tV
Zagvqdf4MlT2hkhwMEysVaTJLjvVTCMgvEQpHl2qjW/91tCeJw4910bimEdQU9pzWDsubPeBj+J0
CVWYag5rW5y+Wki+Hi2j+lHNqstyVfjANAaAwLr6OItzWNmYgWYeo7b9Ia1OnNnK3IjSnT/mijmX
4bIn59UKpT7C0pWex2SoqF/nfUrj53Bn1gBmpK/XqNZsPd/bz1Wh3JbU6W6ntkdtbgzK9dhk2mmW
TdoAcCqEnOBKOt6ERLyA6+MUZP1LT6a8yTaS6HNeqPUB9E590lWIJV/VBqXkoDSLqDhzLBKepauV
qoRNxtGZreaCgv+XPqFMrm0q55RRB3qMZOGbEaNWni3bCc7XCWRkmWXOobvevH6MqW84KJ+DdG1F
5U+OUssnTqCqJ0VJv3LW39+YwtJUazwAmUTKSmSUlV49FVG3gfp8vpf5WjUjRDxSIiWDimU3D3rL
1r0YLgf5fqoBOELr+3oBN80uWW5R22+U5Xpgq2RlJ15xlsmgCOajPlEpJK+PQoR6nFyOJSGudnrj
U9fUxsVRgMdK0wkgVZ5bqnKkWXlOs1LNxLnkgaJ+ehnT95pxUTJ4xv3KMz4tY3iJje91HbW/EE7L
yEm/Z2Bw7grRcISp3YV6Zm1HoV66+GQgMwt0EhJUfqQpG5kSmtHTCDrxtLhkj5rR0WZzZpmHs0P3
5OdQ/r5e7pqpU2vujx5YV/ERZDM6JgzqebgffKU9W6w9S9gG9Pasj/XBHoLp4GptCz0trlS3DapW
pC270nsdI4fbDYeIQHGrZhvO4J+7tvjDgEKl5jOJlIPWsYSQTdoHPqgrYTeqol+dlLu8hJfEd75Z
jOjsznsZLMOmkep7DVz++6mt1HMztD1/m7ak9OVgTPA3wguSbhIUZz5rnTfwpDUR6bSD4rPmfoAU
2fkI0Vl9aWIkA50xzT/n/lRu3YDycpbYED3X6sopVG3jCWQ+UtD52RLITdmTvhkgOrBiEZFN8dqT
JjRphD0rhZZnEA/eYjiqvDPfwEvd3Wth1t/rmuVvhgHFm8Vnq1VwaUp/L10DRZewzApKV2Nyx6N0
yiaGGGJvA+gQPNfd/dLYT3HrF/egMx2WihZFnEVTewDuuWAV2+ols0CzUWK6iaHXPJScVn/sGn5C
TWwhOSyUmKn/pbra79qzKcyhBcFKhbB/I6O2G34bJm+6lUNBwN5ltV7dy5hrlvvOtNNHGYuUdgUC
J33WPM37MCA/DMOLZyvPEUx59wA2m3Phg0gVVga1wbXXeSkiBFrfHGVgtIL63qvd7gCTFu8jInkJ
dKFyVDWzQ/CCNJkLji3YdQHAlCVXzo6IXJWE4XX0NRbWwDEUQ9sqQeDvvCGEhyANijvZqBbSUHOL
gK40ETR+CTRlAzWNqga7JTkXUSQnhk2YlFDPvc6SjFpxF4S6tx26EoGg14AcYQ3s2sWKAxmTqexs
mLaPXMc+5hqqMYKXUhVSe8hyoRUsaS0XewkjXAjhpbSntq0OjUnxcpjM+4Lzf1iegv7eN3S+b6Jn
JJcYDcA7zpRfPLFfDGLXh1+QTBCBvmxrKhgAk7JbvPWVlDr92IMnEALa4+C1zv0kGqpyUQGu2R1L
tci5DzPLubc039m3Y+KsFp+pKdoNFU5n6ZJDZS40Nqs210Mwiswmg1oQRNfLLL7lMl5PxXEPN83Z
C53+SGE2xelpOX+yeeXeZGbHfqQwXdioKNs3H8ZeaZ4S09kHqj6DNemDcwrCdB1J03SSbdoFzUFG
o2r8FvviqB50zoeKb6/MglsF4nsWhIhWMHXVaDmqWnW0l+YcV6AotdC7SFOrQXwq+afcCLtbnlTp
dRD6LDAPw9SwlVmlYSmrugbPL83cgbBTR3DbrPja2mWB0gJ0QMemdPI9N13jicMG7uQQCfwrsqHf
hhD/OxyB49pB6vvuXa4JTwBaLOTmKSrvvD5uKN71Nq06G+deNLInmwgpqrNThX4FBzoRBbjVqjeS
FsJNzKRuHg2vjT8NSevFz2XetZ9KtfupddHOdarqoRxU/ZmydOCRdcObYhQazyNoj01gDf5eRiOT
9T6qJQYADJInlL/PiQ9MKhHJNXuI95SAn2RQjo+rH6nLakh6wjL+EtQKDNciWykh9p8hllctS92k
/Kk9yobiK9UKHwerLx8p5pzZS1Ihu5z9JF27KcvV3DQhRn3Nb/tib4SWdas7+k8/Q5BsHLT0bii4
U/I6CTs+aMS7TjQyMOa5fQzG7ENrV79cYkCeu+WltuP1Nb+zg1MczpdOUpQK8nnZW5r2D74ps/5T
3jIsjvn+F0o7bsw0SMBK+zDuTCYVw6LmVG9CHcYgGtnrS85JVtJ+FwYLGh3CyL+R/usMcsi7vMX3
JqeEq2PH38NPTa10XjK48JsrLUNk7/2nyU32hkZe61Z/TZQzLnPLPCNUrG3FXQWmbjQC1oMLqzTf
2qTcWYJbWtpQm0SAhwE0Lr5hNNAwemOLgZ10yjFLU7tOfCrLQXkAOGg99U3+Qyms4UZabLnqO9Zm
1qbne/OEcMghSorxJu9cDZUcKjUmO9bRN831O+mTTZ9bkFy6erGVZqnMYHerfj6yZ8v3v6vDj6Ch
IyrUtA6twCLfmd7UXZKk8ahTiYKTIphfmZSNawBC4VwHYNCD8E72LJ2nTaF1sCP/HkBljN1j3/ok
/facxdBQiBQt/acZOEiSc2SFG0IOMerc5hQbBVlqQ68Ty9x64sDA/5EiTHLO2rQ4O2P8EJlWto9f
XdJf2XVYrt53Ryra8fKDvo6W8TdJr7NJ39+nLH3v1+xtGewBOblbbfDyS5NGPUQLVBqU1JisIrsP
f+bAPCki+offzGcDbqxPs1a0G19z07uigEkQcj/9MNmVdmfzjrax+65cU7rvcfjQzjehCTx7V4eU
EjmNM27eOGVXNkYAQL1vDR+4FphtsN36fLOEJyjuu1Xn82NCN/nbEoigh0WJDc1LNSseedpyO4aO
VFpUSpjnppi/SEs2Q2mKL81Qb/VmKh6lT40ggqlnlz9uXD6i2RzVRlsZM4UL+hN9PytGt158Wda6
q6kHrL5MNCbffQ3t8uuslIOdKJOLV3IO6cs9uGX9dIx30sfLUbSu9Kg9wDNyV5QTEh/ILD32nj1e
4M28xMKiTL56nGDh30GaNm+kKRv28H8ClI/ZnSQtbSzvzufEWw6SrpZq6z3MBv26hhiaOuFxAknm
I804lvpdCjreLOfothWW9OuhbZ55dzhJy1VnE5SiPlV7B8mtlXRem0bV73wdqTCjg2lO+sJBNW7N
KV41WR1vbU+pbqPS4nQWat5D6mjGLf9vF8Czo33obQ5Q1N4M/zWV2jqDDIVi7t485WZUfAsrCldd
WKkgO1KUbTJXzo0JQ8nJa1Rz77Apct9TD7mBgkX9ZBXRd0646n+ceI+iRrDjPlPvHarn7jtPt9dF
FeCzu85bFbyb33Std5JRW0lgvE8nvuJojdoHFSzkMUXiZmPotX1D2fxPKBVCCig0JL2Fa2kWnw1H
+6FQO+rNyZB+ZZzKHi7rX8Oo3fx/me5PV5U+8QlZd+nbAKR8LY4vW9F04uRVNhQbbWIAvzeLS2YE
+qTtOl3lFypypU+OlyaFoI/g3a2jtJZ5qZLJ4QLZF5RLnTpg5UJmOXuu+pRiUecrVPbeXcMJ29Tk
1aHQ1eg2H1qqfy3DfmA3COUpz4dcCR3SFbIY1tfR6p6GhG+wMjZra+CMk1X++cqv+oZqVXYnL9O3
dWVSKiOYVXXDopE90ciUWbCzdmLXOpqzf2a9nO64o0FzPYb9d4pVThVllZ8CyI321Jf3hyryY2Rs
1O8W37FD7jrQ7xRO8XGkAGnvufO0lWYztv0WoaZ8L01/HuKNahnxUZqeLsivELo4T9wqPwYwWVFu
BPVWparKBf1ncM059GuV6uofRi1/MWux3ypNL/F8qMj6l6g0s/vS3E6B+rOfZw/mV1tFdSg1wfq2
eQI6emAFY2solvCf2WRKr16kJZsszASRhf4zHow8247OUbfZ6GfbwKAcRjWuPfGyTmFMNXAIRKGZ
DJh6bl6j/KmZlCiJ7LS29G2pD3DPvoa9yjLKjZzxOi2Vtasp95Vti1TMuk/74mQlGTqByMVuZvDn
31ULEgbd+6rMg7WdtTA6dbWbPxmJ8R0Rz2xfBgE4nS4oLrJx/bG9Gdw7aUxNVXWbJWgogba2aiSW
xq4aDhAafvTzimJCr9ZXnu4ot60QDOE0ILjLU9iWLM144y+rPDBXgwv5ZNR27BuQJkfBQNsf5x6l
S44v4i+dDkelbbnf2iHgQZeU8MT31GV0Q9vDGVF436AJ+qaVff1kGlNy4lVJ20LxPHxLeD1ODe+b
yU4dJ7WlChZW1x7N2f0px7EO4PFN2cnDSMUj5xGdyXM3sq6UZOr4ZGq29pWKUrQ7gYgc5dJRNhlL
odApeUyJ1aRsooqyT7WtEAjPHRem4XJ2LqVnb+Qi1I2FXFserDW/Ve+aJFbvisb/UkeBdpSWbGQw
TvzVQG3cZfEbum7edKUxV0hVqo330Z6N+WL70bTqVUQFZ0jmtp4+untpZor1AVXnNWqsaGII2hpT
i0N+anp4I3vJHGbNSnaDwE2a1RJS3ZZFS62BDGfIm8SXLrJ/K7O1Pdgc5/EmFk3ALky+qY3hs1PY
3V4GUN/ykT6Jik+2mVNxWNZhw+96AD0ku6Gg3YmFqIV44NxcG8Hkc7WvSR1HbhpaXxBiCcy0REU3
8LlpLD9DB41ReKkVtorRc531Qyu0exrg8jzVY+PQZrr+Qe39lyjUd/FpGlCG4z3BXVFLF3yfnWRf
x6b5Dwz7xybu2OSDpIHlo3+0G6e4lxv5qV7NKzXIw7M0Ay0Mt5UKNZmbOB+acUYfKZm/2r5b7tJ2
ZPPRc+rPwl9U+vSVklloWfkKc7yzrkBInQp1jD6bbgKZsdc8dxMskFnU/5RuNxvCfWmMKys72KzR
TjB3w9Qseubv5qSMg5AvJHztXtND4FZmxYNzGfNunmu2hrxAvlrmDDznwaEOYl/nznCjBMWA4D1S
Vtag3XVomZuI+eKT0UQdhxvZFHX+rIyBs0+a2PYv0gc1CBgavaxXcgQgk4jtaTFrlc/JQeP8p0T8
Fa1vapLKdNglr8Vc/AKdeSWjVhR/KRq1O8ytplPVIEZEYctJUGlHVOm9JsoqMCh9bABm31jGJgnU
lj0vNCUvIXXLIcZeqRN7V8JnBtu1rqmbIGj/KUu28pW0QieQuhcqK36JvfN/Rfa9G14CUgD+6hMM
Ge8Cbu5Q/LpMI7OlSvxVOP73+f80zeK7yse/jsgtmFX42+XTROLTREIeWmYvn9UK9cfAzI2VpjTV
hj2G4h6FsfzeET3wBRQw2XfSI5s5REWuHmznTaqXthProcN1yOsMYzVl3Mb8bitHyqlNV+1vJ/ay
pMvM+hDFC8tkGzkK490cW4G30niuXkp32GrSlOOyMi04zlTNnRpQNk6ZX9/dRCBCl08mr069Lxp+
7tzvl4DXdv25YdPx+jFMVYiAKRuEnJ2HjG2nzmOjVLcq9yFtPPMC7uUkY6pwFYMDUYcx8XYkTBlo
y27Y1prnbfSY9/A1Kzh/1RAXatDONYdf6p0Nec+NnIW7QveAms0SB/vXHmF1uThucnCjzrptrSLl
+ZpxBKo1KhAdmA1u49m0bmXPDWrjGLTt0zVPDgmG9F+5n8+HjH8GG9+McPiTOLSNEa1sMavMW6YS
uNDJKYvT9ZIaXBkRVVmbQZw2Dn0XUIJXlgdponWOELBFKZI03Qyqj7p7QjDAPaMv4Vybd6YMSF/v
xdGunMIY5kGwf0Y8pCv0beoHNObqhyjmzMssdSq+hqnmx0xDnclbn0zmKdhu0gG2DmnKPDm2jXn3
MNlgvo59N1/ThO2+bKjF1lA9P5tF/9J4nXMeeGmgBB6mJYqpfgWEZHmFEAJ0nFbcFPUO7nI4J6AZ
rLQq2MgZ3nTltDJbRnwYRPhDQxppVhGPQnwTScwyQxO+jb0bSqbZZBss1NLLIVM3V5sqVPfmmjV5
AQwWdvj9TcSSgwoxHtZzlt/UCfIanvK+Yta+cp6pKuT9isZKSgUZZk79IPTRtVMyltFNRJ0r7PPG
Kc7SXcAe5yF2KKuay8o6cWZrHwJzeFSMgSprWJFXxty3OxZQ09eEXQTqT6fPegAnAt+Qdlen/dWf
2/V89Q+Z/sYv82fgJNd8M+2UC6qKULKM0CcNVXVbC3XdNGF53JZTdJqF9u7gIC2gIaC3a4TYrsHC
5cBfVLiR0QBq1hvfTnhAibFVPtn3qhIdOpGL9IF7cgP/IxSm80Nj98aqqWHtgQtuBWO38c3QOuQx
gj6CztykxFVv9FUae8ltH5XpE4pLdxVs4l+AWeU7O2gUCNa88otHJTP7RyXFfmi0c+CPamJ2oUSz
vkBdjYBQhQjQ4NZXV2CHEBRxkl9ftFphLy0Dni2TZY4MSFM2pUMdux+gyBOEgvNlSZQ9RVA6F8OP
ZXrplpMsviGMvnbOl3Qs5l1tNIG2q2abokWF5doGIdJqzX204TVKhKw4qW7GzuAunnlxumMDKVv9
X6PAUsUnwzM210nkfNckM+k/aYpRH2Ijjm6Xxi5AUQ/TevFAjxTdwmOJVsIcWc9sSQZH6VtSZK8p
3Xnta5qyWQLa5DKMXdNgb/UZdYfiYlen7BY1yA7YmzZGar79FIbDVlxXdt/cOhlOgT/1J091Xhrp
k6YMLOablLhS0tUb+3UaZfbNtY+s1lpGl8F/ncsRF1baMjyg2XyE2mPeR6MTrmpBodXC7A8VgFtu
SsUzznnoQb0lqbYSSKMuCec768mK2Oz160lF5ZIxasEvZZr1s0yBfiCCWQkBpiAorcOYOg5vj7Xy
ZRi0I5VzsHGr4cjhl+AuF/5qrn4aCUwdURzqt2Vrnpqw2w1Kf4obq/geZm7DU9JQPkSxWW3GRhnu
bdWK9g7cGmcX6Yl1l04l0nY65Pdt+y1rnPiDUSrOfUEhcQ7d2wef85jnIjjJkGygfgDSrDboBpLN
e8VD05grNHd/VGgFPyeGzvPTUNbSshAzenZG/sjcpNtMvGtvHGNlK1HyFIRd/5SMWbxxM7/dp5nd
P6lFEV+4A36UQdmMgf/V5W3xRlrQcTj7xqR2M1bZFlozmSsm85zwZbK5Sbs9G8GXqWs58JsL3mEE
iU8PQzaYE2HCfLJ1Wn1fpbABRZEy8BD+pcQjhXG0tIHY2QJfugSqpvyGzIsDxTK7AEoWcso0JvcS
aQXK8K5qs+RegrBErBGWjAVxfNeoqbqaWt46HKstOS5M1BVY/fLRKczikXdpiiXyOd9LUwaMgjrh
OHZupaux+vpGb53na74YFChCLjVg0ZNOfZyuB7P9HntBd5YpnGS4d+1sr5cBmtquVW6SN41mrhKH
l+CkjHoLquDUP3qZchfXgcJiCeDnLZJl/W02NJz/qylFKz5UnnvDoWYBjaJ67/uawQ/Rb9aVFXJE
Jh6mqZ7AbRwj+yMs2chgITKWtH/vm3pU+MaG4t5E2Ra2Czsha2oXupHtFGfueRzD6g6NkmqNSmv2
4z9nZMwx/j5Hp1VokhhFcKiStH1qJuWzz2e8KYRV5114mIdRWyuK2TwZxdg+Jeln3UyTR+mx0BhB
ydAadjIWTZ5za47wJAVN+5DGOrDmyrxlbYoyd9b33wce2aGlxJ9bxzN2jWdExyJR7duOm4E9uP65
5jFXU65Ld5w9ZeuWACBRfXehw5wRW5pb/cME9dLV1Htb/9D1vvPGXKIy+U9jc/b+DnDeZrPe3sjG
U2E+4KFbQOX4yyd7agfjBVvBPqcguQB4ThmyuirMkpursxNo0rhzDpltzKe5hB1bkrJ3KCDxTHKe
e21WDlPfAdXP9eiLWhlrSD/D7wAngYNF7gfdiZFILMHgJD3ErkZ0aw2KfpvAIENxE38mN1lQbq9B
O26dox2on0JKGjjq8T8WDbcIz567fY+AzabwZuO5Cs3mzPFHv5KmDjn4fdQkiPTUSrc2jE+aXnZP
MlZDsJAoVXgrLa2cyrV7O0fcyu/hwHHPU6IkawAAyItM9nTpq9lYI7cUfncMZ8ebkvWpb0tYRXQY
suxJCT+WQhBMJMiRiRAmqUcYneRIXq2j73Nl7fLJsT4Nw1Du+2QbBlB/zyCG639FFTqHU6spH+1+
+F5bdXInLVX/2HSt+gFIXffA4dolTQuUvzufk0w9DdbS1PMh2wMFtrfg9D5n1Mcfq9rOZ1D2ynwo
QV3rKVtDqmiscIRz6rU3ZjBlsBgYdjIgG61M7WueA+HHGdKw9TI+bThEQf6oa2CA8MOdk6OiNbod
K+N6Sm69TtW5Y6baI0zNwzopG5cf+hysGqc2oeMyxnXpBsXZ7qrKvXYzvyzOmmuxBe2UMDIqPzoD
dm423AqkhkZg4BNPqcIYkMXp2uFJ94VmeGbGP1LfX7P12P2Txf29CRnVl3niD8Y0qvK+9ZLy0A82
e4Rapt8acaVuQo0Dezi7v8lBk3ssYSH66VhDtgrVvP6Q9wit147fr+oABXDOB3sYRfmbayazPrSJ
3T2zJyG0xsC2y2hdhAGHPOYPGXSKwHviByNDskHu/CP63d5FWobduGvDHUCciamhLv7jXDJYKbP7
+1wRgiemoXkXUwyWc8X6c5Bm5kZuu/VWl6JuFLUv+3Vv7H5U3HXWwTjUiHfrVof7Y4YP5gBXhPWc
arGzq/o82bbiXbuPa6hvFe7AvTDV0Zhv2bXm3BdL0Ur9aUwe5EA5mWOVRxQ8Bp55xBEIqqjWyryz
nEs1xj9fKfhQBhGPHiPwr02gtxbQ0TCJdl3fdCsZ8frqJSzNa46aNdoRnMdxGRyXrCwC+INW2mRw
G63BuJ11G20zYKycBabcX4XLF7TnaqhNEbJMdK/ZWQS4VtHi0wxFnupqXyw1BGbcdv5uCIrpqzHD
PfXL3VUw7Uq36vzR/Vu2nCQXe3q/ZUt3GMf/8gq4jUfV7Q+snKx9Ahv9szkFP3q7nn5AEvKoQED0
0dRji+IqS6Vys2b5083zSmZAs7gbeo9qTj8sAbR3n4xYG9cGJ/AX3iZhXlWVtrhIuwM3PgheKG/4
was1sl2F+U8elLfoyrhfBr1G7ahiV9thP3Vf/x/Czqu5bWRr139l11x/qA9o5FNnnwtmUhRJRUu6
QTnIyDnj158HzRnL9p6afQOjV3eDMgPQvdYb0Nk52HWrHLvOFesp7+tHhM17dOXq4Wte6fONx/hO
YmiL6vCizdzpsQPYgj6JCsZrftfMCrjH38TxULttjEJ99B20YHvT/HN8iFHUx/iP+Dy+m8d7NuPl
9eUb+uv4j9f1uc5v4+Xf8+v4v7m+/Pur+e+3x3w9UEB51F3zPdDb/muLCvQUJ/jDOAuYdCGC/2a2
I2UgvuKf/m2IDPuAyG3HgtM0d6gHRRvP8cY39NqQYquUT7ZA87ic45gXj28o8iyNH/EMot01Po+f
HKPbkT1pFimGKze1EVfVIkkV66bsdRsDj06sZI88yI6Ppjyrap0pv3XnUXtog2HYfcRHrTfJlAXq
A7bO6DKlsXgtuvrJoar6Hb3dVLHRG2unfjfgUbMckGHZJIVbIe3HAT+t6iib8kwelJ5yuW80NUoo
PJIUKFrF1NzKQ1y4zW04H2TTMwdzicRLs/qIVUZLHlu2fWWKNrrhTws5T06RHWOBqiyczgp5f1t9
7SYdq7fKf8odMzx2va1d42OExMmQWNhpqjiSsDcwTl2P/EucpIfSbnFRT0Bzbd0M426025UjiV54
czZU5Emf9e+y6WEI2d64Odste3zAHWR6cPAugFLaYb44x6DdjBi7suAILWh+lrhAbhsfmsFFAhdY
BsrHblUu/cGBUZCIk+y1wplnBUpsrenB9NAixDXvhllMNktd1d2XKBg/aegSfk/ii42Sob+wLPAR
08wTRFZ/3SasW0QO7KBT2zcBw63f4jwXnJCAmreYeo+VL0pcw061A5ABGsJualkcZGsgNXKWZ+W5
7srheq7wjF2ZIuE9GwACweGHNZT6UM9LmIm3VVYM+bbqRpbMCOotKU4Otya0rQwtKJR+9O6LV+fL
oRgN9G4LZe2raXiItX66r80IyVmE5XaDarprpwnqjTPgGKsp/vDcxLPgY5MFexG1w/PoRNqCDWCG
DwO9UxnzRMEAz0jDAZeSkifGjwMmkH822R9FB8Ut0aNHC+gEDap7qu12yVqEqkmkcduIfTxx5iY8
e0TvumwVDTr/Jd2e1TVzsMSk4NdWUYuXQpk9xOvYPVNwq24M0CV4QykdfMkg2HDxZlE2sCMyxxF3
8sDi/qyrGlKGPtpl1ziyA4ZSXGqQ23d5AjElFBOy239NMcKyJ28YvHyEJkQ6d6pOQvvjMtRJMbbh
yXidWiNMuUymNltpHkbIFWCc23gS+iek+EtfbT7lpvBPDmKeCxlWY4GDhmG9aKhaUu93Nliwg5uK
SSiuFDHDldVsX8WVq6zaqGKPlGfGZuq09OzEfnY9pFidYAyNBLYFFOWUg6zcqjo+bGbdjufU7yzY
N5r9hkTzpjD8/D3vm5e80oZnw1b7tSKi+ojDW3/Mm7xc9aJtHrsy9VaUyMNdrYXTM/kFYDR+Bfmi
18bnwGnfFLAm0ARpqb7J+ibtH4ysMR5VsFN8vNNzhjPPJZjcezmonL8ycB60hR2itCyydquoQ7wp
DfT74L4MT3rnHhWeu58tBx1MfQCcE4a4TkLJRJdu6JvP5QiFLrcT525AWeym18ABjCC1P5ck33TX
Lj6hvJ/sfNsPt3VjNq9zyUgOwKUXDdwx6w5VJ8SDCMvnlrzr1icXsKtm4dfG1bTHGXG0iSs7PGD6
CwkSMaslZl/iy6B8L4UyfgNQyt0Pvvh94NrhTi9CfefUnnrX+Gh7Izw2fQM/hICW8rXynQTcTS0u
vo1tdd3ZWM4CdcjyOrpxZwVpefDGST2C/Uk34wyt+IhdzxxEpp2GL9S1x5wHBhpvsa0bBO0f1+G9
sTBCxV6tLLLh4E82qcXfT2VbHoRhDAcVGsl/DlIbRaXs7PfDwYxKrgKAMQAjhFSCCshMD7Xu5Feh
eVdUQ3eJ3M+RoWOrnqRBdvRH71722W5j3gVFp+6qDExqD6UgWsZmYKy73NKoYc1tH5XZJbfmHNk3
hrsGGo+Fs01LVP7GQmi7qaIkDZndZh2sUfGpJ/DfGFh27aWuQ2D/an+SLQRv20thOWSYs1isZUwe
Zj0FvAq0E0YmXErGGk+8pJrSHK4jzBeR+gcyFBNaoh3crRysBd4xM/6xFPYd1fvonKguJjOBc5fq
pX2XpWZzwFM7XMimbw/ijJsiKbzOmT7XWn8YBEgXxY2nXaMYxoZFh/oKABH5U2VfD8odmafubrDL
+OCYwl34nv/dKOJ5yTd7WJsPVsnapKFuthhQUH4ScZSsaq+sef0EIwBQgrd2zYLFtqGsq2nl3LSB
WlOxzbuzN9sVIBE7PrQtKMHRUNIX38e22bYRqrMs1AXged8VXh1/wcXPX3SpgbFHj6Ra7NQCM4gI
aIbdpY/IxeKF1Ub2XUvibz0OwA+hjWubpqxhYwA82FmZ0G86Fr17v+NtdNT5HqFazc6Y+vgW+je3
ImuIz1gt8lhkF3A3zmYmpV9MD9ibqaRHMGQbbMdEe2XQXvBPiGEc8qO2EbJtArv8ZqjjvshmEX7P
hDHcTlgcpMG4sDrNfpos7HHDtmJT7VcwpEW8cmu/egGBhDOEniM+rNvVS5Es2Av5L6Nq5UekRJKl
HJXYcL71xMF2ZJ6E5MvKSTJkUUXdnczaq/hNWxVWqKXy7AQupEiX7EQuugfTV5bqeAzMU5cUIZ41
Q3YQWCh91Yvsm6ma0auqAV8MIwdfWc2i7pokE0BZC6mL1K9O0q5HINpvW05Z6Au1r7uzM9PIJJNW
Mm7BYnbI4Xf3zkzHlaE+9lFnSTpxcJ2keJjgLh4wme4WZRV3uwFM3AZ7JPUcN2GIfoV2ki2QsgBT
5gPKhc02Rp+YJ6RvROtS78VCKVLrHjkWsRgHy3vr2vKMC4TjL3jUWrOgLa96G2YxzJEyCzeZnvOk
7PVYARyV4OkqIhtiRmPfkqbSp5UP4Yp1Ynu8NsvOE5vGRJDJoSzNxxBFGyfWVPWgxjU+W8iMLhLh
lbfykM7Fm4p3frgG42yHeo1xlJ1qaqA+Qo5sXZqYeSQOqJDG8KNToqcbS0H6fgQHxs84Ny5R5+qX
IO/KEwRDVF3/CtXzWYPCpDeM9s1HfIgVY2nVXbHRwthHJxrDzt31ctwRwe6M5vVS8sJYjrbHuuq/
a/WEtv4Q5O/pqe6d5l2JzXZhOOX44FSTy//U6A/sbN1V3+RfWAFYuGhQQu7ULKASBsVONj86rk2K
V7FbZ7e/xQejVVcRutorOezjkOekMIzsIiOGkxbOahi1dikMN1sP3kEVfncvD4HDW+uJTt3LJkrl
Goq/KPEMdXev8C28R+Yy2/qOg7v8PEvGUNOEva5F7kGO6xuIL/Hkba4T5mG5CLJNPXnjSs7qK6O7
ryr1GUvS/ChDg4PXbFdHJzkJ7F6O20iwK6hQnLSeRNyo4VypVz3JWGT5uXuKV8VP/Y1h6f6BtLJ2
r03Iu8oRg11/IbulPtSqU+0rs+43XoNXsJpH+zovTB2TF+Gdyga+f+uaR1RJkHDFS2BlGrNIFdaE
K2Rgqz15S+fF4uESFrbxHIRadOzBoC0Lz3Je9KDmVqhWEbvs3Hw2PexPUidYNjmIeU1z4n2d6toR
fFq4jaKoP+dNU6xRG1XvydZbS6Ouo+eyDDX0ZVJ06a3xTcEQ4mvdRfsi1nWebc64Db3Jg1fCoQ24
ObvZKNjdkI23PIT1k/HVMxNn2UzudFPGnf0UJtY6KCbi6K9stQndVDPTh9dMkJXukHX1yETgQq5T
ApmnjzmwsKAYinNbTNWdF/Sf5fTCEdYqNZFlF1Sv4zC9Jdms710XqHlbDN1Jt+1sHeC2+2iWmgmF
NQs/1xbu0XLLU/X7sOut74gcPJlWnL+GeV4u1VoT99kw+ht5xZ6tx/WKNrqtJyXtMZ8arPyxHAYT
aL8WfjaD7lbEgk0UV8xAVXzTqHiNX2fvGV0EzqsV6nwevaUf9TQwHoIeGEaf2K+9DpRFQX1gb6Ai
/aD6CbtIBAqmQs0w9MquKDo/M9ob7hztUqLoQLW2yzH74jlliAGV5ywrrRI736XZdwliSX2PazL5
GjDUjbENFSzCZe8Qs0MLgGQvZa9eQmq3oRbi7WfeKK5wVmgW+1+SYM3DX/tStlqDaVeqHs2wTs6j
YmQzVW14nBFmRS72VW2NT+z1i4MvomAtgWW/xsM5LoFov8YL1gt/F5fjlaGoqEim5k5NIn+TulqA
Bb0ePQWdrmzbGP0D24vip14oxcESmF/K3lxLFPYdI0+kudd1BW7qQ3I7aXMRp6m/SLiHoXTJoe+R
KfhAf8gY9U7K8T/QH8pgJAcZkwAR2VGb1AVqwKG2jtCxi0PbrTPplJGVSLyWDnf2WlhYnhSvDY7X
z9UsoE8SEIWzeWjybsabNgfVKDMFxtgaJ3km5jME/c+DMiUHGfqI55nVbPsfs2QHBfE/p3qN+dMs
EUzfqqk2dkLTonObxvYqh+6zMgtU1mVMHnyoDTtRuLhaQeI511XXssCF+wfPy1h2U9zxP/wxBXew
rVu2zs11nLyW50GabGbiyk9BRfWslT2Bd2jNOlRWnZFXuwqh20Xi1gGGm/MrxLyCvLa8znX2/ApG
0dmr1NPIO+mte2dNGkw7bai+ufp7kUfDF7PI9CVvQ3qmtGweAgzCNgK73XOgxSYeabW9VlKXnaXW
Zc+W2sHOKUW7G+ZmZlZIL8dOdZC9iDl0QJmC/jiqYfZstumbG/XWCU539mxEbOX5VR2agK+NmvCq
9aQWr2D4kDcKjOgUKW76AHPoLOOmk+cgNCANTzgqvdp9sRpdK3vG9t24Kfrwz+leisRYiIr6SbeS
v53uA2p5tab8Oh0RduPGt12xtFMdNIYeesvYJdsT6yN7AaeNPtXti4uo0VNT1crFTyikp070qdUD
50CKp8HTpog/DexaN6pdg5biM1m4ilVvxejhMKdXwWlocGcf0Ife1SMWSYo/dqsmKMznKbS+Fwnu
FGVyBzWZJfZMwoCvsYis/OToxnCUTrvSj3cO8X3HjsP8y6L3R6gq8Szs08gDwlq1+yop7yPUqdUt
nIDmpybeMe0eq6j7slXzUxBXMAw9N13phoEC4nxI0/YtQS5lP3YlxoFjE6VnDcXxZWTb7UY25Th1
7khHQRGx0rPrBaqhWrl6Agqv08fHwSOLEOn1Cw6EJRXy0VyBRpoTCghuo8md3A481J7NJlnEZty8
GLqlHrzBUZZylu+Ldpma2ETLXvVlRN7vhURLeEwTnNTgeDes3qN0NdZecahD1VqR1gw2XcITHI2B
zoLHyA7MNq6nOULdNYDcI/ghsiQd1f84qNO9PsvkrFh7O4umr3i+o1G2JPsYPTlNDDILr9T3tAap
51nfImAIpI3t6UHPsKEdBsO/MUz4bEhFhGvFhnNvVjl+RRPpZqrp6COaX3ruwpQGfaQtsU3YDl5h
7+FuW6c6dMuVOybipRLmWb6QEQa7GC4k1nA8SAt1AmqQe9FZnll1+U1RAptC4C/xsmpcDOxxF09J
fe4GhQ1np5rdsbPq/ijP2iz688zuTeVGDYGKM+Aj/NtQ3NH7a2/bzboqVkFiMqZsFrdBunOxsrqW
zXo+oNtSRC+ys5jhInm4GBMneZTFL1sxPrNUym5lF/4B2Urgb7GVnSxBkuu1ytBVDulAOTmIhX/B
xM5cYdQEtCmEzS5j3nxG3n2tqIJyMS6F13jpiXrXUb1dyBEfE5IQaSnXHkpQmn9dJEz5U5wQkZ/5
ZWRczoo7x1i5MXbksuOnq/OCxjmM1OKOrUT7VGfObTh2IEHmlqOlT4oauifZsuv8m5fOmhxj2j3Z
OLrjNVlMR3NuFuCZF6Xh9EAnmKkiWrMUvtsd2nrqnuIuGJcpPnl7OZeMN9aSkTHt5NxB5YY99oGx
vf4NGgojXodrgpzrUOTatLqabGRvH3sm0MfZX6/EgrNKLSwUu7549qxoN6nCfrMMxVolgB8gDwXF
I/zByzWOKscqZj9/VIesuXcM8VnG5XXCsUad022mi5XBve6ayXkbWkPjbttU5yCM3ZMlTIs0hIaG
YJMOq3rAVrJ0gv4CC7O/KDM9v+IxOakukLMfcVOYwYrCpckKjRGywzc1zCoyFFjmkF+oiouw63jO
MCu5kbHUiKMFd0xzVe6bCPC3xip+Xbpi3McUNh/7fLprqh6foIZc4GjX3aNlQ0bEIeDYz61rKEDN
pEJzVrYi+Gp4mSf9jWyOXpSt/SQYN14MBtFpW2uTSeaOGnjtophPMY/fGFUXzEsYYu3M7tHA9Rar
JgoA4cw4XG2Kt6k7HbLCVl4bbqlmyoqcrfUOkVG+XSAiX5vU3WGilj/xkKhvUIidHXaJoxH0dcT1
RtUezD7Lg9V4CcpSuwlZZt/o8GSclgy54Ka9MPuhus+UzN0FYzRshygZH1MxfCX1b32NLO4j6CV8
ygsj2TggLw4k08MLErjIyVix9dXJ7i11aL80Aotf27OSk6sBCqhrUK+KnRo3aCPUC491D7c5mvLg
xb1xMydmgPvPwZ9OXRnV2zLdUB9G83Hub0wtXrrzVpPl/RJDAu9I/tpwVr2thqtQUexVmzb2CQfv
lj1PxK8lKMpdp+s2+Bo6fLMGMNqZAyRFbtY7GaSi5Vy7zSCAbOJa3WJAqWvVauidqLo13eOda25n
YyksvMYm5W48vGPuUmHTEE33vsuGE5GVk2zJCVQP1dUwb1VVpWhTFrbtskzq6iKHeDzD9lOuWQsd
NeB7cz74AvENP4vdvWzqnZ+cAnUH4/kC5Z60fvVsor7gLyDO36v8ya+BH8fYJYX5gwp3Za2mWAwU
qLLsbW8K9uyW/FPihvghkXt5CPxSWfDDb966MvnzioIayF9XrNHN2rpTpq6xChU7Q4vRtKgq7wUh
5vfK0qtLAJMAu0f3WYZHXSW9kk7u1plHFba+NUWoPbLbnjB9FyafNfEOfdzVAJb7gDNV/ZKlK/lv
mBz7wdLZ8kKns/MCLnYy/NzE3VJZUISyluk4YbTUG9UxUiCcbsb5tJutgOSh1kob7xDGFAigNAsZ
/Bijo9y7NYtUXYYZaUfpDKyJcZc1FKoifpMLE4zm02gngjrQBA/Yz/11XzXOc2PN36D8E8Zi7snv
w+/XFqDNXc1qbxUYbf5pLNOGW6uX7X1PCVeO53UbpQR3LVycutKOJ5XXd1u+svlLhuhJOyduDSgw
q7iIsf9EiPbO9O14gbXZ9LkFScoTLE3uRBwnlE992Io/pBrlmRRcvKoyXnvYaLPK9TYf47qoT5eh
lerLDG++vs36yzgfktIhj+4X722KBohsybjuh7BIy5G1KPrL12FuUpXnwnyRoz7CzcgCxxR5uvvo
KAsSWJENgFFeTb5erXYaeFc9iz8Xvb82uDWcknrA56odw/sMLM9SWKBQxwoAQx/k5ZumNc+YXobv
mU41VLTcdV1tm7VawRbQ8A/CqTGVUsx3fQz0F7ccAzI46fAo+nhYZUVpXDokYDaijurbVsAoEb0x
Ezr7bvWBl++CoV06hQtFj4IZFZY+qG9ldw0fFGeY/r1mg7gtSQcjxZPH2MTld1Nr4aOjAePKlILc
eywwf8Nokk87bA4teLwXmHlyeESeZR93dbCs6j7fcZdCdrGOjFUw33DloWmiIri2Y7PKqoVewyT/
41//+//+79fh//jv+YVUip9n/8ra9JKHWVP/+w/L+eNfxTW8//bvPwxbY7VJfdjVVVfYpmao9H/9
fB8COvz3H9r/OKyMew9H2y+JxupmyLg/yYPpIK0olHrv59Vwq5i60a+0XBtutTw61W7W7D/Gyrha
iCe+qOTuHY/PxSxViGeD/YgnSrKjgJysZLPVTHFTYb7DW04vyATvrHvRUbb62rMfob2DN7r26qws
kbw8y45cDFCryhxdMwehLqNL1m2jFy++Ezp7Z0qalWyiNZgtKyeNjoNRFC/tCkR1+hLrFIOSSUuW
cpAad93KJRW6N7LwKXOy09QM1UUzvGLn+nm30PQc+rgMZqUDXS3wjrJFSrW6VJoyrrPajVdOmVaX
3O4+//PnIt/33z8XB5lPxzE04di2+PVzGQvUUEjNNl8alHPA1OV3xVh1d72SP0lTeD0DU5RNprWR
FvNRpz7LUewmEjbT7Ah8LXsvZs6MPJid1uLpE78Dzavu+MiJR3F7+DHKnDMlP0Kqbxmo8qrtsvCj
4TlBt2LyKBfIFthgyCjhc9Ak7X02OZB5GeMrXn2KTIOsyOW/vBn6719SXReqZriaqhsaPDzj1zdj
qLy08Xvb/Dx43lqf1bC1+cD+qWXxxpmJRJEHwuCvYOkMwaqiyPFTTI5uqfHfxLliwBmfZ8u2PAsG
xIHVKSWFOOkIRDXthhxGwkLAik9VkCTXQzdkEarnMgA5VlWRU2CUbPuVCzbc727kHBm/DqEQ/IQq
iY8uQq2pi9zMYCXo2JX+8/tk2b+/T+zVHCFc3dGE5ujq/GP/6ccsAIdOHVvqL1NVNxvNaNONwRp6
T7o3eYr6/OwYkfo5c1IKUa0ZkvcPonPgJspCdhSO8YQGsfcALTs6dKk7ruOhxI6wah4wacXac0qC
+66Jkv21GcwlFllnUUlcb1slwqAnSFq4qj96ZC1mRPc+7rF0+6jMyDOh6Pbtx1w56+OiPw1mvnxd
OeIj7g3AfpFY5L4A5OWmyEb/xoaRn1/bgY7dJ+/WVvZa85CPcQgJBtcZrpzx0Z1EaWYte134/+Vu
K8R8O/31Z+3qtqabwp6TDI5u/foJ1apWo/sOCb5TwnLTp6qLyxI6SY4L8ZR0DPt3LOROkVd1x6Jx
ETPo8ubFrkV4oydddheaUXanJbikJr1r7GXseuhgyPhBgXHrPE7GEAFOyfF07VY229HK7vpCOCSb
k2Yzyhf3vILid152a6gzHnIh0LljQ8+axVAp6FfrMaclzANSyU69jG2tOLpJAV/op9MGYeZdNHkX
T61hBUQZ73ifmDvuYdZxGsp4O/R6eM6jRKyB1/Z3EXeOFYaV8aPfkcojm+E9K0UPFW+YlNckCL4o
KiB9RThHdLmnRzhr95WhNbsJABnp4Da+CHLCF3kGp+gbF0DB8kcobxCDjJr02XCnwblOKEofBmsK
fvZjftNBv/RIV4YKd618FsabrLyMP5N+gsBtI0blq6W9NMweP2RhQo+ez2J7QtJentZT6F6Dsgkg
3zg0382YGrm/BNMez2nTZO02AVBvefDjneGMyp4icIzSt1LrS80JsEpAbOCIVYB3TJSmuyEvj1AA
LRm3/Iq9xk+ngL/XqNZPh48xucvidiXblrC+RIZfb7282YdqETwFalusTGoUx3wynJNLHX2pz0WB
Np2NNxPzhUdxvqHKauwxLqeO7LXUdStrvNIZJINh8HysDB0orzPhYexc8tE1sCzZCUg5OvcVugim
NxVLo0rHxahG2ITNg/XGpRydhW+2bjfHye3VE6jSPw9ZhlEPOQF7y35+Eou6S9VTpAFfRN5+I8dZ
2rs6NsHZbmLndsywsB88K3hze9gx8WiyLetq82IP6N25uR6+VV0OQctzEnBEhvJAOe5kdJ73RO6q
W7jRgVraeFK8SvXXHR6blH+B27llcdYV+BVI92Ixnk7ljYxlYF7RBNWKMxmdp75AY6Nip+6v2QqT
AAMDuxsRc/bXhcniVsnAj8h5coo8c4MIwlHC/+bjWpODcH7Cj2WdBAlvbAQGb21MXrCy2VastUaw
wkFd/wQbJL8xvco617awzmME6vCfnxxyOfHLfUm3bN11TMtxNWE4cpn405PDLCPcjRWr+KwYUba0
yQpt87LAWxQg02tnomCHrt1z7jjtDflk9AvmuBOhlKgW5nROJsW7+KbxrS+sEZ9a9i8sJ+qDKQb1
U1QWCxkPPD3ckQ0tNrKpZViEguB4JGunH41gqK6XLbWCBXmjpqfJDNJNIrQe44Uk3AjHd7inxPan
HnmjeAbF/hZP/aVRtPmbP8bOuscYaJ+gu/gpVPMrwDhCq/Qax828/ZSQT5ZA39/GZ8QlYNgNlQgd
h5uwcvKHuS65KrLQ2MimMjb5GVbqLibfVSC8LGB4B12+j9q8eMAgmwpLU7+Po6Kt//nTcv7jOc8z
xKYQZvJ5mYIyxq9PkaqsdYcqZvC5C1qcoLX802TV3l2Ulvapz6t+0Zht/zq0AfgB37VgKzvaExo5
Gyyx+1ezG5Kt04pwaxpps64DkC46+JIbbT44VNZuZFOeyVhgCmo1tn2IRJxdeI4j6aKy4CrxQr4g
Fohd7MCPpi/V4uhpY38sMMt4akbzHFTRdEaUKH9yhflOvaO5la1gTlI2RVDfyGbahv2ycu1+X80z
S5+tmj/p9lb2huDG13pa1RvfFekhmCFnYCDbYzfziaxZO75dNnVfH0HtAbWUEdn3MarsBTLiDruF
rEZpqo36b9zMrLm+lwqL+hi5zXvuz8UujmqSKYlKCiNWGarH3Ty0bvyd7UHOrN3RvrWRcpsWppHb
t3llnKrcHPfl3CF7ZVxrLPu/fPDyg/35ZyrIUZqaauuqwWZN+32B1yNF3fWur7+Nwq9WuVWAqDWV
/nqI+cKjRuI+51VkbdhSRLdW6Vh36YTwro3AomxRB0/OZmcAB2ULPJtKdevcM8JFVoOrGXukzOQB
rajs5Njc0/zGUFhk4TnuoDpFqmU4dSz19v/8pTZ+X+QLU1f5OusqTFhd17XflkaxYZaOrkXam615
n2pIzbcNd5mfDkOPOh98R40FymQvUsSlb0GN9Csj89xLmYp8E7O9x0gJDVIzy71D6YTWQQVCs+uS
abr1uqHaFFgzX6Cf9YteH5ubItTIxRtFvQN0DUoomdaOl3p7A/zeQZ4VatRdz7IfZ3/X+xH7GEdh
Lf4vt+r/+PEL07WEoxmObrrz5v23zRALk4k9+1i9RWn6nmVn0vPe7RBF1imcsTwSn2OKNF6heGSu
PmLyLG4dcdQw2LpOKNGoWcjTaJpBxHo5buQF5GDZgZLNnP3wbkaK1uOfUO8OhYEyGAO0Vpz+9gr/
lqfqUM9STWOy7smBgjuAMCoA9MANE/XZljomc8wOW+32OgTU17Wpz0N8NFcWaM2OyMDW2aWq00fh
mMZBmg3hRJxdfNVsdiYiuhCwaMqDHJun8XVsCt7fWZhl0O58Zdj0kaih+zqttmiH8hakvPMWqAn2
9A5gPDIkNptY88VofPfN6u1mCXMBdRGtdy5VghirmDsQGyIdnAfZGWSNfy4mD9HNuSMbWbs03ogZ
uBnkt+2gzukhOqKp+GQAiPznn4ktfwe/3AMsdsMuwFbbdgAh6r9nBpCsTDS0bN+sAeR4WYckv3AX
WEdKbz+XhtevzLq2dsHcVHow3KreZLeyl0c37r1khcfCNB8zlk4yPFpgp3i4fUEN1H5uNfAfTm6o
S9npCmxYPH4qHOZeJ78L+v4Rd6LyZJamfWv6oVi2KCt/AeYOo0ofX6a6APWHa8o+C/3isVKqT3JA
p2T1wmrH5g65x/gm8KdknXiD8rkJF3JALjJ3VbjBeOMVmYtPvMejf740fnqPrG+tR1Yx+m7QFdzI
JPHSSS3Sfn7P54vM0VbVovpunA/Qf/6MVZlR3ckDUik/x+Tgj7lK1NXXcR8xEaGUxJril2v9fv3S
BhXENklQPX+wbfUUwAl5TXTsheJyyPZ5rdgvfYRufG2/dg0cuqRTK9SaPOvVLrEDh7LIwrQDV4LB
CCJnxKFXQk2oM+vSZQOa1wnUUNct911B4Q+hkISfie5jFw3dP4I+V439DQuPPnh28+bBEWBfRF4/
uxAEbiejcR6As+nr3kXcLcSN+GH0qw6bO3yPIqQrlixcQJgP7VmOHSYcvJJK8WCtMtbXKIZV+ZQs
ZO/1kDdLw42mu4QN0dEcNH0rfgilSL2T3+RPPkRWMNKetlgxXz5CcsJv839r/na5FkbfqjSFtZBz
pczKx/VSLMcOaoGlUW43667P9YtZaA0FDl5Wn8+GOSZ71cIV17N/HpejGb5xVWps3oxxtyTcXZ76
ufekt5Zx7SA3rR1diZCXvc48Wp4Vgw84hXExNaJJhwQxsRYDRa1Gd/KQew1iBl6YLmc0zTXWmMa0
t7MZLjyPa+eD2rTwW2Jx/pga2a1yElO77KNRrFE3ejIcd7yz1alean1Xb2VTHoZMaxd956T7rimm
OxnTUuDBCqQn2ZLxYnT3uVOMtx+h1ozQz2+jS6abzcXM3j2NUnGd4GhEqnV8wdbrnXqjf3EVzbgf
tODUjPbwYpaWDpoG9SYcUn4e1cfcaaBWnsb/z9l5LMmNZFH2i2AD5RCbWSC0TslkcgMrkkmH1vrr
5wBZ3Swm21hmwwUMKiKSIQD39+49Ny3Q5eMYXEWjkZarRF590GYPrqoMj7WMmEXTMtzJbhoe9XI0
zrP/0HG7rKQ+SQYUOheUgpzb5YqDGYWbkxY/6twj4PKP90wDi0d1SNuNpfX6Ztkc3Ti8z8ZytWy9
nzGW2sqUurLDsUzpTDJHBuxlV1vDN41TqHeM/vpsT0ykvRem1deH5cCySHpkn1tXGDPLqq+85ezl
SGOrlyApygfNBZ5dNqK/xLajXf0WQRIi0vJrAoAsBev4kqdptsvgKe6FmhfPRH/dLyd8CXVpHwO7
VkJodPg63Ma8DI4zUFMZhxsW2PSKGcB7P0NjJHNSYvP884zlNFlkpKhZDcpkU3UYLFcOs+OAaPJB
DPN7llQnTQKRD1I2E6vxD1nWGxtoDSVkTQoV9uCnXw0AOmVsDd8JKkJYTKTmQzdJ8DhpY+39SB25
9jr2+ykJvznXsr9ZNJUXd8VdlqXjgftxCrHipcXpRUjfAACwzv9euPPmz31FavIxzkbLLQo31wvo
5X4mqm+1kAPSyoa7pyLEjMrcvgUqt+WFGDCNyYOdlvq56HmXp6KH+Ay18cvkzJYlTRmuqUqpyiRM
RDeZpKL8XhWNVn7BN4T6KHBzvDRt+4o110qy8suEyH/n11OxWzYT/VgMPvKwYSz302jW2+XBICFX
OT63l15RwDv58bhZ9gd1uG8iTTwXk9odk94U6+VptMq+qgllMD/rQQe0cCcTYZm4Bf3h1STG2Cvt
JaBoGu8Jcv+y7Nck2m303UuwwfA5Hk7BfLreKOreJbBvs5xVqOJm1hYtXxTQF8MqFIid/fA6igYE
QOnF5K2t+tgRz5ba2t7Q1NPnRtYxaU/h+JeIJL71Sv9uRNmeNolEhKn8yPFGRhQqbiUz9sCjzb3t
87R6i2V6rwydcT/JMMMxLYa7DNn8CsOEv41jfWb7Kq2/H/UmZ6w3BPXGjxKvgp94c4WS+Z6h4RCs
eEu3cSah5EeveqC6zLDKSrn4vaZcBhsOWKyXp2XXz/3Lmtr7Pf8pBpwfDpiBoWwmXmxXDRYJXVN8
c5IQbI+p+M9jZiQoml3lzs0Lec8Mx/EMLBx0YtlnyT67Cj24p0V5jlSjPxmDZt7URoobeSHxjGXb
LLuWRYrQhpiWoT3SiqQy2zJkcFUteO5jBLdIX2JUJG34DKnDvsVdyfWKg5YfD4/SeMvLMHwuVL1a
O2NK5pE7NJdhXhR6BN4hq/aqnzUX1bFZzGvLweW00jSKlcDEt1n2fTivTAZiL60nTDvaudLV6dS7
aUmATh09TQNtcIn44i0kN6Mx/bdOBKHng56i3yqnjUQx9v4gDHzlNko0TyCVPtk64FgNR1oHsNLo
9orZ3L1vQpU3z2MNHcazNyZ+u+cmI8CgKviZRCKtnkuMghuCwYKdI63yOTPAWXJVt0mLYVMvTYJE
nRzo5bwZ2ra9D2BJr5ZNp+3KIwPM6H0ToqJ7wpeI/mg+OZ0s9aIX8nuiP/nxpP6FFPxbhETzdahL
35OVsJ+SSq/XuWMF97j/8m3UD+plUMqB4vWoHpORDymxChAr5PmsLFVv73DYxnuVfwdLG5srpjyx
ltWoMcnuvmta0P/gp6FUSfIjYmTnxUQjfCrDMdhUBRLhH06mp+vYSvgFqJHlnvtS3xOzyA+gMK1P
WZkZx8Ifx7t5q2wK3ikZZM+ogBNP0YwJiKmaPtvSRBItleq4HHW1DOYiXHsk8RzVu6GHcudO22WT
rnG06ynobaYxS5/hUZle2irx2c3r4Kbr2g8uht1LGKT5vsBns7EAU77I3NUo+xUqVBaOul1w1oMm
f2gyriBCAraZd9ulWZ1wMy8X1O6lgXe7KYZa3S1H+bJAuU+qBH0WT9n36wqZ0icTjN7N7s1/vC6m
wHSzPMZoh61OPKOldvUDiWM50uSSyK7YCq8S1OLaqdL6BVz6C84kvp9Rv6Lj7X51Jh+h1vwggfdk
NwSCqPD5QYGDUssg1vhlCpL3B1lOv3Kqwvkq+xRAhR3VD3J+pVQP/vlKiODql6ySL5Yilbe07P7x
Srh695NieVxLBSrRuRm/tOiXRZU223+Z5M21jnxp1r935WkP6aZqUThDgPR7nafN/CJQVPwUdhQY
gD/b+KRXmf4p1aPXSUb1DfCf/ikwYhSsdfU0lAx9+tFfLyfhxSbWGKn1+0OCZjxGJqqiZXMWTO6g
0Bl8cDyFMyj9GjaJsV+eEUQkKosipvk0Hx3D6BYTQXOnMSs/Uv0Jr3nuZ/sgIWeB0RrgDzGFZ+km
uRdETCnzcMBdmg4kYyXW03KGHF5gvnWPy/GA2BFeu7kuW6HGrSgd1eQ4usEnp3YtgCkGs3HV2vmV
ocxCQueMtxR70LxZK1m0j+MoQm/EppuUA3hN194vm2Zj4QwtGv0UOOMjF+JPumNlD3bcZQ8xUw6U
mFTou4LfwkpG/HjDLD0tR1GMtJc/f4Ka8Vs5iw6f66qCWo2FS0h8KGdFNleTsnZ6ZnjDuKNAOBl0
JScujH4KHKshTDu6tEI1T1aV8aXi/4rRzqeBao3izs++6qoTPRRVHj+UhFgfnFg0tMcijOUuLFEV
MPGuVkNlM+ZF91ntuDG3qdHcZO1AWymmQ6Lo3eep66f9JJBxBsDhPpcG5I2JEtjVMknIQR/+/nDs
Ic3Bqfnp9POzFS0OWdexyktPPMmnEXn28vC6mPJjQXeYAC5OK2c5RWam1TlFffri/P2arlvHJ8fN
zNVylhQA/TSujqflOWAi0awb14oTDauBSuCdDmHuriB8QXJ5u/7c5Qo0McYAtG3Ztyx8oni2JnTd
94eCc9bOZmm9qIToniX5ivvcSOG9zWs/9/2vtT+fZ0fu38/n/nftw7PEoSt2SKfpIar3daf4uygI
wxUTtGmepU33WhokW9F2+frnPqm107prNWOzPGw50Jl6uTJTu9v93GcLB2DaqJdb0U/f0YGDx6w1
wS9PqgdhUMaaRA+pug6dB/jv+crKgvZV78QT+rEAEY6yYQcGJtUpr0bZ1V/+/P3+rZFtGMwREGRY
uNAp2y7H/9EwyiwmOaHeBK+AasL4aNn72sieMHg1b5bT7sRYa19U6YhVoNvGrYSpf6iCydph9s/P
OfR7L0c46KGw4ks+LxSw/msrRgm6bOp1c/3zn2x87JoYtitsg+KmZTimY4oPhTNLU2UY0JX6Mo3D
OnKnGukDCzMpyHy27WbPNDn2etX/e5862ER8k2fn6anZvdpZfcLah9xcw2JFGwHzVJr2rxK9vpeK
VL30MMMelTG9WanavxYVH5BOpMw+DdbYpguZ6ZexqShtDib52nnCTd5yHY3YRI4sa8tiOZEOfE9u
VZj/iwTBcD5cmPiPO7YFRNmyTfQ0KFR+bR7hokdhkM3xAxYXTJGU+Zn+jJyDvFm150Wqy/zsF3jO
KWAfPuxfNpczfp677EtEDqs1Mcn6m5/kw3k/N38+Nncx7uBqimDCmv2DAdz8FAj3FeMANZDaHAlo
sKXYOmbN0fkUnKCrAef83bILtdZw4Eo6wabl4PIkvUqMU+2E5h4c3fCgFmUPTONORDlPqXR8N2XV
Qm2ZH7A8ieKXgYcsQJ6WJ8FhNl5jouOWg6Ju441f9ObSKDkl1AgZctKej+fFstbUZu6BWW43Hw5k
Kax2bznR4qey0jVAslVb2OD04mkVGGH3ZCfWeOUNeWjTDrrXvCiHVxxT8eP7cYvSKIPk+rwcQ5yh
Z1lzzhMyb6yygeUqA43MBkM9J1r599qyb1nE89EPJy/7lqN1Y9oHIaHT9JMsTqrbUnwYk3uhFQV1
8f8sloOTA/B+m5tjcVq2fx5WI5DGNA0GmrQuebvKpGyN+c6rzQsVXUaktenVme/DyEPiy9Rkt/79
NoxIfktYa0v/fT46p/mA4MzoJKIWWJ6kK1P1XrTb5dhyVphO1QHq6shAZb6X/69X1brxEPrm368a
pYO6cgaBFCGdJgi6BDQmIPdea5QsuNIK94Zx07ktm70+Kq96TxXfAMBw7gY9u6VZ8xf5wsYVqrx5
XdYs32QGSEqGVRYm08QJcclyIGKeT4xEXW6WzZ+L5REVXNefu1SaD16rxWBSml65IHABxqZnzjZQ
LeWy7Pu5CCwZrGQRJkeqx/EJhhcJgPPasqgVf8y9ZZWuVbKFjXqL2iA5RzKDgOUU2cbhY1hXUVFt
UjAbUCXgQVPkGjC+tT9kmcPP6LvssW6oW/ejrm7eN+u2vXeJDdIN089XIqsovZRFRx4dJwdu316z
aDpT/Ekukh4e2FPheH5jGi/DoFubVtTTbtnMCQf0zGmMb2VQy08VIxbNTcyXZBo7DMu/PMrq7lJM
Mgw3m4i6gF5/5dd8HBGtvfhWXu3ynulPngcFRMvwYTkB0tvo2YFv3Q2h251EkYMQHtziK2rQ+Qmc
QnHWGYKgE2Ah/a4dzclbDiCBuqdS0jx3viygywCUjTPU66GjH5cTRAmTWqHo0jnkqRarOPXN7ql3
mbT6MNqYOVfb2YTz17AGnIh4KMbAxpDZ2Puhbn4yayRH8+HIiVFzW8xX0r6yNk4ghuMsLsb3BXpO
CZRTuRDnBnWd2cCzFmOGLOJDUBcpvly3OQ25/NuwoQ/dd/oJxT0ZaOO1KkvaU0gwX2tz2mhho9zg
LYwPo0tdqUBDuo8zfXjQoSzet+Z5ObbsqTS7QHUTWKtlk9rFvWma1pFMxeBQh4axjVUt/zxm9XZ5
L6yh7VZBM9XXNClp4Y1CvL+9gJjXWZZnr5rBj5pUHvUwBEP5KAh8Wh6ZaTEItELgSagR4CimdDfu
MAZf8Gq8fxC6D2Svd2B0GmR13NSkzFZWBRhB6UBeZiZs07rEJ4e5tXTfV8ZlhSSh95X/HhrV/59z
fn8Jnier22oeFvx8CUXq4l9uy/rvd2WSqQwV8aZpG5b78a4shGzc1GqHZ9OcnFuctDfiO8pXrSUf
s4PRsls2M7AdVqVTMKvoDK76lhLk2K/9XCpdzNtjF6sMIB4mQSVCEv+fNcW0XUYZY7Rb1t6Plta/
tCbBlPw6bZ1HVrQlLZuAXCRExsc5D3OHuizQUD+ZVQ94E+quWhna3jaBcS5rP/e5/2Pfcp6b30gN
9UYlpSsFMyY5hBSnj91UUnlMXP/Y6cVhzKbI2GmDb2/HljvP+zbpNFt4xjBRhuS1a5tkbdSVfSxd
gKKifoxsJWFUZmWHMAhTLs9sRmP3nfRF7Q4rk4HpL/y+nEUFIN0YDklmy2blP9lIWl4K5ILbrnYq
65oMWQlrLixe9JbxRx005D/Om2GRr6XhV08yncx7fn+M+WaBzmiTvJS7JG4GzPSc2E92ASSnW0+X
92z7w3bZGuPWvS1rVeuoUMbI04tt8NPeslOx0lcIWv7h58nL46lSbdX5oe/nLo9NWu7Gy85uIHU8
lAYuWUPzdzJUS8YqffFCCdhGCVAkx+V/ErnuA51Lk+Jt2D13TUaFl/+RRV7BCk/5AHErs8VrkYZ/
BdGUfgun6NWscpNh/+DzBXVQNhIO+TSfEHKfeA5FyaWudxFbz8Ol99VlDKWPMZ+sNrb1yjT4I34O
rCqtLfzVz6EUhFIyF3DH7abWTLdOOJUHxuPOE23ie8MIjb8K4ccQE6VxNYyguMqy5iY0H2iD6Vrw
w3p21Uwe7LDqtmXPBaeOvi3HaT0Hmykhkt5s1Dmbwe83BsP/a5Iwrug1t/hLd6MXXF4dWD9dHGnk
KutlP+/6KiIe+PPMUt31rV3v7MJVPgfAa5YTEvKjNnpvVEf46tFTFlKgmZ9QlWa1csbJueAeNm51
0dGSmQ+0Pg1fSFbKve7X/mlK03JtpcK9i3ocLnBJP9VVXoMvK+SzYG5QSG186Wy7OI+VCT9pzMYX
bB7htgmNDEU+R8MCsKpC9NN1OVrhebLN7AXK0nCtiE1gSsJZcThNu1EqwJDacHppojZeqcTfnJYH
2a7ctKDbnpS6V+7sjCTZ5YXxvRxsN+jWy4MIXUzWje9YB5Bm9aWKYLNM44Swo55nTWFkPP/cJCfq
782y8KsTpaV/bi5Hw4qSw/LYZk5XCktJSTel9+iaNP5F4B9D2Ym/V7n1dXM+dekfNWzcyua3Y8sj
FF9sjNhS0YQc4sz3xedyqCuQHQDnEGBSso9p0HS6dUjyGU3nFyq5UnZ0KkZfPMaT8/C+P3Etqm4o
ZJ1m8O8ZTb8t+2uGJKu0BgiAaSm5S5ui8YJZaqKMxLWkgWPerKnsr+g/yYOIwOp2LcIa4LwbO2vs
4/sqeTX2cdn2acbsiN2EkcNNFhiOeclGMJZ1SVTP+76ytC6hOinHf4hr5n1Sux+RavtcLBi+onLr
ovBr1csHO/LDt64vdyQV54FXpF9TAsIjr2hvzIxF4OVxBNFCTm/16N+syum/kr7zfapy7VWfzAEq
GIC7gbK3ByUezK5v2yAFE2YQGNhc7kOqD0+zcyhyzavLSctabTRkRTlOulr2KRWWGU8JeI50eQ46
COEOfueP5fDPxzk90WNBMOWbzk8HzwVzjtc0lhvFKs0rc1wVN6umHTI3ai/otsDEiaB+VALGys5U
dV8gxd18iVrRU9Yy67p3d1M4m5oWZ9PiYpIy1U7BhPJn9j81I9EUlpHmXlcNNgI0FhT7sD8UZNa5
MmIggplV5+nvIKh1RxnUn7U5n21ZuLOTuJXphYB45bTsWk61AqCQPpzT9c9z7YDkQU0E+ySqxFrX
R3nT02YivcoaSaZLzEsTqd1Gd/PsiVwsHe+tIb8aAxKYmjG018XFOgbr8y0f4pnAp5nPbgj8cHmm
Smp/P1M+B7QalqLvLKUSF0pbuQiDizNvJAxDL2k/JYDd+jLc1rYy5yJwxE7MCB8i+ZwrlJBUTaJm
z0p6Hua1SCvTsyyqZp+TQPi+Fvx334ejuaz7jYqVH3WAenSpjeIqmVcDS1WPimCxbC4LYTiZtXk/
CbKh0Ana4FQntrRVrhXhXQd6M3GM5AXJj350zLZe6xZWZ3gZkMECqgPY1dI7JzHIYZ0PwEMr1r3b
OsdSBu6nKmlXiWUOZKQg/c/6btwum+i+DiTJiSeyfSLaxRjAEujbLXmuvNWMvvOw9r8Q2h6u0nwG
lClGtc2SMDuD5UXLDHZ3V06yu9fcaVwFAe51NaH5YMwVJjnXmpo+NA9OVr383LWsOWVvrsM5zVAl
8EeLU+dMIrnDpB/fHKQ5sdLnzWXfspgKRi4enkMiIh3gfBCD7isKYCuNfhgg3QKUwrI9zdtDLVEx
Ldvcxf+zLdPqxVQzmF+Z+llFP5xWavaDCSLQzkwwX0JoEMSm9YBW2NoGThGeLDuVl9aZG05KUz23
eQb9ArLvW/s1SeL8R6ajIa0q3XlWuOwhHEiai+wr/ZjbabxLyrZ8YNYJ4iMtk68dgZvLo7SuuMmR
qxXCPX/FpXX358qfLn613dAlNF1bVykLu0IYKl+nX2te1CiDzlEL/5vIZ/zBZMhTSq0Pb8cPvZb1
1zSeNp9FC+Y6ImB9FYeXUScaT6uxFStCC2+tPhxIQiLyr/QNRmT5NYyq+tC6a8Muwl1a5MFDkD0k
cXPLDWkeVUUYR6oFBLrkRbIKuxYFjInZgFmTuc7VEerXkKhcOng6HLQwPrfti2Yq5roZ4bdRt2t2
2CooJxsVVpEmINZCO1qz+MZWcQUBlP6sa8C1MuNz9IZy1rib8mfC6FyUPhCMdfqbJEc52VnVfG2X
Vu2z4k4EFUkamHjtxZ5uarrCWKmc7OiRogdUb72vb2IkicvvsNmEUKRPimrTcoeQ6mXktG5TlKnr
3iefygmSlS+0fIuFS932fmJsJ/GtNfXs0FFq2djUx1cCkOmWCviwsquCsbdoD/4UJnu8uGhlJnRD
scg9EL0YOslQU0L+5DqnxxMLGM5p6Q1qOD32QKMjhfTGMeCej70Xpoge2xt0TMoG4V2xHQ1H9+Kg
p3UfN+VaBchG8gMsGaXX/4pzkH2dlZWbTPqZpyhluk6lXjxEqAGRFOgXINb6pcHjFGthSyJDsIJw
MxwRHLsnEgwBn9cYpOgZBo8xpslVMuiUHMl1Q4RYVgc4fGt4mDTzo+YwwbEH1lB41kDFIJrab6la
GmfkM19lYOzsgDGTVeZR5vndWB6phstGpufUMD8NkWUcZaPa61iA72XUIleR5jZkR1o1PZYnZnXp
GTN/ei65SI8B0NcWR0YV+cVjYBZPQjTpUYS0qn3zRPn6BhbL+sy19xA4hLuTO+4E2SU3rOilUpKd
Zvc9oVZhvcppR96biOm6yvSSwEb9UAQEwJGgh1M28rquay6tdZyQQWxmmueWUN9LmzjTJcgRqCg2
XXGsWefCJ2VWxZG1tQdTHIsy+pSnfn/xR4qyMcwMR6v8fTvq9w7zUY9LsnMAWwoUWh8etahqr8tC
tyEnDmVGBF9QIboqVeNkjDVSOcM+F3Rjbz1KlPVoBeD7bWJoEduuen/yGvUiS0d8wn7oOUFwKqli
H5VUGQ6j272m+Mcvpj6gjTb4GA0ErivdIFiYGT3iRvST664CkOBPjr4bGMmuU91ehYrxTe3LjR7q
3F7GYbioWXrX4MkjnR59LSZ58Bij0azjrCUIPQ02FCzcXSLtfA1EeW0N8i9LN7p/uaxpv063uaoJ
TdgCuydVAyJgPiqBIZFltlu52XdkR/pLPqKnIjvG7hQMOY2tMOnCtAxDalP4Edb6ThQ/yM2wdwF3
NHJSYuLT4/gY02Vvw27ENcxv+1+uvL82svkTbZNqAHJlTacTYZsfnCqaqidVWhbR20AyFEhvMgd7
Nb8vEy0ns3bs97pNikpBHWhVMHfcJlrtGT1KqwUjXExQOaIRqLiRbA3Nqrc0XJi2hE16n6uZu1Gn
QN9O87U2i/tw5VqJsTFTQQZQHrw0o/pv7/ivVZrlHUd4rQnk95hCfrNvUst08xhn2/cUoNkR5qJ1
QrGzJkc+IpQpgYdFWIvvZfhdPcq1PsnnCZHmuoPzUDirP7+5rvZLuWX5a8hlB5HruhrN5o/e/QGR
v95xQfnuMguBe9JWBHjnb50TzKalsVlPpht7VgSpxRmcH4YSf2ubZji3vTsdctPZlarNnIWy4Z6x
4XD0lQDBWRPaWy0o4cpP0CTbLviMBky91lNwjWtbQ9zRhZe01ZNdSxKH2CzlD6IqX5Q89D29iJ7C
tnzkLuZuZNGnJJolYlepxkuYEPQYmVDbTCuGGjc3GKLWbXm7gBC1paVuNNkd0rTWV4FQu9UotYqs
Lhsb0bxZWVayqXv7JLF+kfuQeulAGiSgzh9uEwY7ETavejaBVizyh9wx3aMutWMfKo+wwaJPMb9a
T3Pcr2kOLNAYW/WELsfcZ5IbSK4k0U74enXil1LNuua2/SFG88b1ABdclWzGHn5s5cftWVebBk2t
S2iDWpyasm0uSUocsyXzdgWvOPZi1QmpE2l3hCco9G9Ckkrrcfrx589f+21UwzeRFp7gl2/qtu18
GNXkkFLtUsjse2arw11XuQXxWr7Zr+jrPNaBzrSooKquz9/OosyDe8G14M9/g/7bd3Du/aJR4Yto
0FL92AfWFLsesLNO37U8+UaqW3NGvZFAl0slKlVIMUtzWo+rC0KPHTMweQhGbdhQ0kb+3OfONhT6
V4IJ2stAWC5omFE5JTAFojFT133f6eepJxb0z3+29qFUuVyYiBkwXUfX3LkX+kGeocVMJ9E12d/D
ii+fGou/3LbX1wQPAgnxZXnIbAuJzNR8EsGG4v0BeLrxJXeGA7duzKrkEDIIKfqr0hUe1Vf3WNtj
4kUO2QSEGaw0PjOGwo72FJaauhmDfA8fSl03tTxpDuwJnwhDq07X5KdYh0FO9ZrKqbPrHWp9fZPA
WUnJCyWcacZ8Jy++MmRbu4fGHNCrPpXIRzel70NikWF3tq2Rfg5tZKy4RJK2eVR7ZTR+zUx6mwGO
yFWsjO1mlIO9zYUTMA/Nu3UddSVuyNHdytbYBrmo7o2+SfHOJ/ZmILdr65tmxIjEZbQqZE91b2rw
uxnlujJls/ILBq5u9BfGwKAuvyqmKS5c2cVaUYjv1RyCQ0ts6p4dhSO1MP8Jq5x76M3wR8u4D9fS
MnYexgMI3mJf1A1qYqouO0YM2hGGbgg0+JtqEOsLIMSoOnK18iY4WHOvzWS6TfplSMJkYB7qXg6b
HoQZtwCRPbpQ2fdu174JUIopgxpd22sY4u6KmpHqDQES8zsV3ezRH8+uXsT7oOw1b+zMcKJakq1E
maxGos/vDFshVraEZdmrbpB5dC6U+zD7nJkIGEii0NITeZuMDTNtLfsfwMbTxzo3rb3Z1dOqoQSt
Cu0OwP0cc4SbMJ+a+l9uAx8MQe9fZRPsg0353QW798EQ1qq+y+/S9r9bVRgwmuoyL7YVdxujQNpq
atjSdO66q2WJ7mpKjXzPSJ7yBGs7g4ftYHaP3Rw4iHPxKeVD+fMv7fcLBCMAV7gIDjRLt38DzBh6
P03x0MdvfdjekA1rj5qL3L1CYbzyuW6vx7ZK7hpoaOgkupWmjzjSNEdbNYIhjGKQ6l3XWv5lcFoU
tLFtIIKMuke7f3Jz5+sox+JJ0vP/N7GI+/HeyljF0OnEGIbjmvzyfp0xWlpYpzWRBW+KBHwzgVTs
c/u5SSJuXOBLt9agD16g+PkBzw7tIWSxj9CG7+zEPWaaJQ7LZKpTjYtSD+j1soPek5aVt8x3NPIp
PIm60m76+mJoxSGicLjTHDmDODDWQExzj1U/qZ7h1zuigb6NKMVejdhBuNJUlyj1qx214fgp7SrK
Zlx9mnZ4+fMn90HBtnyvHJPJm6MKHa2r+0EvM6UtRIAhjt6cVK83bmxJ7ic+tu/auTfCIj5Zg2Zt
8Eq9jQpBUe1wVMZanNKh2uBeAkDcBxdjUKuzSIMCvrX22Sa4/s5wlAOJhZ3SmJ8w+5IGiVljjXox
9Mo66VYUVWB6RLK8Tpn/pVVbLmo+kyp8rs8+vp5T1cIi//P/le/Pb583+h9uobrDl9TSrA8/oqpP
Re3ILHtLhFDXKGn7K25gl6DtTtqHkEHPLQ3jNTqZ7OJO8tFsgh9+OemrWNXFNjFdeVkWuUtpF3IP
EAOBshK7VdS28T2XKv9QOPUrEczDWaHc6zTpJlSqK4HKAwAGyqO4G68mf9udCXAo5Lu1d01Jpn2i
mHcD7b5rnL2G9oFIjYQ0S3Ic4OFkruGJwsHuqhrPpdVufHr0RmxqJ0LJ0fI3nQppl5SwFt1Mhj2+
sLmXUPfa+zIKVi2hIV4ts7n5wRRrehBp5o2mpRBqkoIAwaBzA2eQnZuZeiRTtyTCHiA4Whr+MNEq
n5QxKde0KG7oF/OrPjw1zRTumXJK6vQWpu40K0gZ7pIVQnB9NRnPDFCQeNb9W2u1J7esyPLhag0M
3KOpGN8SBnXehKB1E5F44qUzh98SFVHFZXZlBOmeHCsPTzSxcq+JTbHXAn84js74Ywhbna5Dph39
OdHV17O3oC1BOFDH9AgNGM4FKR1+SS5lA9tv4FK4FQxTsMhR8FCB1sylUFPMFbiusz2iZ05DVwEV
i5JPllmRaTkn8OoONTc0Q3hjtFMdjPXF7H7QoG9uCaMHDzzGAdZbvzP9Kv6E0P/oV9SI8/Grkyjy
zKSn3A4SqneFtM6LRqhD1MbVk5gXOKQ9ElqLs/SLr7B33ip84HstF1fAzuaD2bbD3oam2sOlvekh
kspBpN+ytrqYFlT6xpF3PTlbd8BSV7WWPpAckf+wJfdC60pt337JtMnyRloPp0zVr4PQ9MdRC3aj
U8R3PTMemGdjs+eyRH27D3oihAKctOj19lZI6R88KTfjInU3EbfyE4r38SJbSlWT49Z3kvyzfxlf
2r+NcW1LE4Zg/mi7GnrDD9fhjmRKvnVm+2YRH7OKg5FhT4ovy3FbrqEMGW6OU/KFrLc6We6FF0lA
HpYm1wHBjDsrnL6lQyh2SQxwPhKAx79Q9bA9MFnuIY7mChXjeO5/ZxIiMYOAwuMSJy94M7zYynrS
X3zL0w1s0rIfnbUmR/D9aT+e1fpLnGR7A9HnA4iAnADBrL1ArxLbKNd+LDQYXCM7skuMgxjoAYEv
i1/TukvWWMe4i7QBE3Neq09DscUTo+8wD+ANlWF+6oFqxXPeZ1ZX7WMb6dpq6p5SOl9w14Zoo2ag
gYIpexsclEbW0DU76dNQiuevsF+F1y7qxktoibtmKqr3Wf3/+YUaVy8UuW85WDHEYM2Hzf/79P/Y
O6/dyLF0S7/KQd2zQE9uYHqAoQsnr5TS3BBKpZKem2bTPv18oTanu3HG3Q/QHVWVMilFBDd/s9a3
ZMP//tv1a/7xOf/6Ff/9tnhnIyl/q//tZx0+5N1b8zH++yf9y3fmb//bTxe9qbd/+Y+4VYXaHqeP
YXv6GKda/Z1+d/3M/9sP/sfH53f5snUff/nj7VdTtFExqqF4V3/87UNXXT53hWuP9Q++3vVv+NuH
r7/CX/648G2m92r7L77o421Uf/lD840/GdXwJhCe64Cp/eM/AAV+fkD86eDc+3yzuxTKFjeoVg4q
/8sflviT9or3vg4Q1L0Osf/4j5HY0uuH3D9pYQSZggZ3Bt1AcfH3X/9v8L+/vm7/NQzwc2D0n7YD
hyLyWqSxNbEs4cKx/beG0nKtnICfNDsvnL5t3cPLRs8RTe6qnWSX3qYiOzsQ4c+1Z39puhotud/m
R319LLT6zDRtPbUKd7JgIgmkPFVBLeQarwonl7sM4PgtkkdVB2SzXn0IyOVzpSknXtaGQtnF/JZy
qi+iSE9Lv3wMZlKgl377p5fkb7/1PyMPMVJcK5d//T15phwKG9M1EcH+Oz9lHZ3NqdDtn6DMslNy
SFcoquaY9uNwTkFHc3e2GgK4Mi8Smj4AyePPMkYKxM2M0Vzt9bE19Nc2tc7EKHUHBtt4tqqyuJQD
DkU3ZYRgEZ0ojBdXeRhwJ/ncavpPO2/sh88HsqlcxL8r4Q4iJU4k474CeU4Dd+N13GRbiMBk2jUy
2fZquWg1mPRdm45AXPoYTy2g09RcLijtM352+62yOpqyahMxP+8XX8vZFVwfhNL6c7OFChbs+fNh
VIt+3kiwOu3a43/+sfBoifYma+NSWdEozP1oET93/nzIC4wapICy+UCNcf58mJnynK00fVwLaSRk
MrIiMNymTGRqfcda5Jkf4BIqwp4yPA2DUuds679JGNYxgfPqzBCyCVrhpVF23QGSoJcdUN3dFUzr
22CdfOdsTb0TZk69vxt2s8VKPtbVWp33JWdq0NRPbg1AqaNbZKBkdTHbsDpor/+5K13808Pnn2kd
AHkb427XtPmhsMYHQtPo2nn7sR2bjuZKpAEoYxnImikls+ohZkRFPQT2IjtVWHfTSdjnvp6d8+e/
beCdzuM1EXpOFM6/0HUA0WdtHY51f+yy3WcOsmCsT8U2Mx5IVbTgkgx8DPioXnaBSrJ/M6vJiPU+
4xkxrPG8WcYj9m4DwI6ZNNcQbeyzAyG3pNV+PnSujs0lowSCcVrQ6o8r2JPp9fOPPh8yJJ2XuUGG
ixv5EfEOsIR6mrTz50Pn/zZgYEV1C2U5s390VT2f5HLjOrypepYGEXoQ8hjIZYnsBWleRbNiDvul
sMREK2xBAiDDc1R4Dgrzh+9+16exilfSkBFtTeNZ0/k1rlgVsr21V6lhaemY1p8UVKemLkwZEFjq
IOA6D/Nl2TDqZ95ehHKm52O++ircsknSttTPI8QBeGDuaSxVfoHtR+iBKL6gsmdn5rDEXR+mxijO
Q1Hd1lNTHHrBfX/t/SPk94V9A8SesqWJrFfimgGgyqBwNRFVq9oOmqpval0bECyTMk4QNUkvtBs2
eVV76gPnd+bqgNVlOFsD19CqZ0wPe7MN5SofNRqXcyfqlhbQXWNXfuXrvRMvl3ne3bW81sbMuDBf
HqEgHVQOwaQUXKLNnBuBLvvtjLUDCpGd2GINU/eK4pZFZHbqdSjUm7vX2nmdjnCGjVNKwdlO3nyZ
lhzRWNE/Z92GwNWKutnuCDxqX/pm96MOWH+ApptIeI9858aPmdngkqu779aSW4nZtGfmhUDhMtYE
uWZJ9vrZkXexODDh48QzerI1lNska1Xvpzl7l5uLfu76UIsnDg6Y5w6bFvxeY/h5UHLD7I92AwG6
R+u1r80jgE2CP/RqCGx7Yt/ZfhnqsUcg53iEFG1wu/xuCBVZO6GD2imxuvoeBt52lr5JLk/2Qidg
ndeqvbiq+g3XfAFXeJ6qVIuZdn+UkmUjFrjEN8ub0VjyRKvFt9xjR2cYRkLizitJ4PJEWAa9QNpH
vu+xKrtKhvxC2wm0dN/UaFXB1FnzOe81MyxJDF0IMPR766U16/OOzOagpv5OTv3Iej392LxnAMs/
UsXh22XR59t8q9tzXQzUmH7zo9V1N+7rbD9nCBuDgcjvyLuKFsbB/aa5Oz8lmKXSs6mtt4mJ1Fiz
G8hNeUbEYZosNrLRfE3pB4+cE0+e9ToaQxbNtTYmggVywBviicATPtdzLrt5xRbQPxJUxXDSnDCL
kskphulY5pXObJEV4t5Pzp2R66HdGEbEBJ+5ZB2tvDiLUznHout3lA1TXGuWG5K5bIYDIUu9N6iT
PfH2aq2nerUZhuKqbXLru30QZTknY9F9uBuNqq8x8RpLNxrW/oQl1aFLI9qvmfqQqpxVqj/3QcdX
gI7x7hAF57FVwOjFmrtjRSQqXOpjbJlGl/ir5wUp3u6DvomfaymTQqtSzORYe/VMTyPhzPcd8E5c
XaferERSsglw9lSeq7xvj6PZHoctWRT0S6BIDFhESjNW064X/VfTyPGRI9th5i+CoaB8yefhpzfk
rDgyawu0VeviRitVXNTzfqo09wj7+phby0Ynj04KJ5VxlOl+u2LpCStSPSI2vqM1kw3WjWu8a4Lz
aK+RuRdYQURXhLXol1BMNt5mSExy0168Qm50oZr26BIUWQt4TbIxz2a3h75WR5r7nqYZ/+xcJxxN
O3JcPt+45gF7c7Edvb6L8bO0ce2YADPJdJ084jyXnpmATmW2PK1czNcNWx/mfkozZ/bPblff2t4U
k/QHsta3hxjfZHI9yhIyqu6R5zcv7cRfV311haDacxdSiU2Hqc4woCfY+khW7AVnVNAE7iE6iYgr
abjOp0ddH+qDNnXyMs0/HOW8FjXe0cyurqmjvC0NmzQ+XeEQ7MR+kNkQjMW0xJKUtbBDARgXyp2S
Hr0IPrM16Lexuump2L7W8t7JnyChLPdL5n/v6YCikWFUvJFQC4vIEN63WnTgZ1ptiKfRsg/mhsUQ
He230kSumE7McvOGQco21uZDk9OLy/Qbml+aqm750i+sjq3Z/l17VCZbMd5UPrBqQUVGTTPhbXTz
kDH2Fo1e655KVhnR+FurFNEEiPdKlR6U7xgnhuYxNIseEYAt38BjDAzuWZYXbimOq2ST6VRpf8jq
kSUb4otgIj1myDJ144meW8gX22zMo9s1NwZ+Pt/kiSnKXoQ7jPuFgfWKTWXUs+XHpt/ai7+9+rI5
+etkx2rSosEF8lSShD67nXfxOnnGTPFr9CERjnv7zXbQ4HVoJl0bhloNcqvVxjbeC1+ipLI29FW5
++YFV+iZt2dHadrn1rwGhoIsCie53XReWh0o//D1wGpoHB60bmhuvRKGyUS4TvPTFyTP+dTu5fiL
F/1ZWvMjkap5IOrmwdbyoK4bIvjMUg9nslTDzngZP+u8rDzWtUEgYKu4FLafOyFVgVHlh9axkr5P
QzezH73dvN9bzzgSVwDzrYKzVa3iHg3HERhXjCC5pGHw09BrZwYXFs0w/rM+cx9hvroI18xbktJu
GSoNiVQDeXW5SMx0+rHWPrVU9W3D/aN55ZsLOzCEDnJiJpkofmRMGixvsmZ8MLA7ByaRcUQ7Tkug
d/p0SLVTi/CeIRhCMG2AmOBh0MZ7LVk5/4JNSpx5697hSBgOc4tmoJwgG5jr67p6oP3TZ2nWKL3U
/FO5mpd4ezMcxfratd4B0YR/tLb0Ov4j53fKwwrngzec1MQVjLC3C0yDECVGyoFV9Xi1cfuhozQK
LieVOJCR48XAP7Jin5y7jOThnCwREkSTig1T1ot4SlG9OA6Mx71+7fvujtzeOMXREOgGyAd7Lm7s
FvXkipbrYtj41IT/Iae3ZYTv3uoHC5sCc83pN+DAU7+vvF+LxSUIF1cWNedvb6qXJGvai7U0S6C5
4lbIDBrN406Z/TRSjkkGvFFbkJVhFoRH4Z50dcAnufO+t9+7STVRkVIGocTlfYgL1+mecuQyWq2/
NCl81ZptHLoCvK1d+bXXHRzT88K6Hf9xW2KD2AhJzVWDoEqHJdv3CGUyXltjv3Df7x7T6s5wTiAm
S9CR1s/FqJ5IrdAPTW3RyTkFWhV/S5zKfTCVvcSkeHEO9xbxZdRP+jXuEXnoWrZwX1wxJYun0Tj1
1Xrou2klYEpOQWqUZYi4JlB5cTIr5lNMSQ1IQ2zOLOw0EQrl2J1FDxuPKSyGzDbI/PKlr+Wj5SxQ
MI0H0goGZr/6i4Nu74DS404MzDFdkHVaZ/7a4ROk2bWrcubpvHYSbAc7cG9kIMwubF2JPbX20oDo
PH7zZHa/lrz3wVD0CMvjIeeXXhs7IZyyjJQOh03U4gckEfN2hEi9IzXFrEBwdH3frv2r2WQoIB1t
DYfM4SRnNMAd82PSjpsFBL8DwHhgxxS00G6gnqAUboX2lKdXylm/+QdNDE3CNoWUoMH+UvXXp5Sz
0PUZU6YdOqBVRfhrSVauyELUWpf4HAsFUE1NPI3DnT/VQ7hOQxEgwnlji7zGlmHetzunl18Zl15z
XmrXutUH/z3NlkdIFl7o1pwSdm3WcVW9lwYSpblwvju2xjsnbyoKqw1I/irPSCArfQgLZ2+PEzO9
DHRzD/YxqG1XknCEdjiz5zsORzaPqAYNP/ILdUeUHKUg8hVt/U1YxfcFT0WQmcarGJiBbON5ypf3
TtXdSduOAivFQSw49wHchAiWGPKh+KcoMWw7qJb6fRrzG9GIdwnHyZpoEfFtZuiHTtOylNeotpGn
SRD7Z128qTwZ8vdSjxuaMGoOpI8MtE4WUrK4adzhMNTy3UmdJa7c7UFzdYsJgBMbowY10bH6hDHw
wV13QMec7xss2IhR5BIMU2GD5fFzJr3FycKZH+b6DH5BGBW8a2vFuEIJD1hJBpZTFYRwVwelcnWY
1xUKHakCmptBdSmwRwgZj1X11LXdh+VOHya9CKwAM9YT29t+YErRg7H0uOiXH/XkPxeDgW29ujNL
4gqHesB9IkUaau4PjwpeX3AEtKunhyLVvtXjfhzJkCPnpYU03T/zjSmbSg6w0a8Qsy5xV42oYddh
jcCwbwzzqzxB/OJepPpewA04Ndl2NjbNjLmMW1pdauiMgGAPXWHKkBe8891ELxeW2EwZ/cuoy3fu
/qVLpK+V44FUgAE53bWZ5tKtN0BWEINCYEqRIzr8ktfwb7lOOCH2jhD6FvxZY8Y5AVTsXQjlqtP9
7vr/5kT4joBNSQZc3nZVopzvTBB5u65FqDYYyxMFyTbtJ1iX31CqcH/V5KX2ex+NW1B3JKKPq6yo
GLgcKAuIcqzx1HaNx+V/fSKrzvzq38zdzpPhuX1AYnfoYDPBHtSVNN0rR4DlBiSG/rB34mTSqkan
JbszhO6ebyF+13n13BVJl7MQZRbQr1cSnAVSN7edB0cXCPhmwqVdh/WC2egnavvXEqmZ76QvwnI3
2ET+F9DNWWgNKZ5bmT5eZZj4hqqQ3DwFnbO+73f/F9k4egj4bRbhVLLJ2STlxgKOXy/9jCoUeG+h
tXtos20L1FE3ZxmODB65Ob4XRpFG0rS8wPZ61saVSS/PfSJb1/VI0FQepGyKrwm3IRabNFw2e2Pu
1tORd+sSrL3rJPuEhcYuCapdkF9C/BJxZzV6INzuJ2v2NCLT+YlAVrbn89jEoisvkNKtA/Q1xicm
N6Tytcvs13o2oN6LHv6Y9r4sI/dY9aMgZ5xQ36NU8+3g2GG13XKGANN9dliKB3rRfMEB0Ll2vDaq
RCAq+DQ0chPwxzVlYAeJs/KtH1VF/Uqa7bb8prTItf7JgR0W+M66hywlIWysRMBVvohGRMuhuLBL
vmpks4Aq/2U12jMu0TzwuVFy1wO27fLaDYjsIsUhSnjIiDMFAlyP48uX21Xx+5u6ChK52J56lWbH
ukqrcyNE1EMlmobxiDDuxgT4FNRyXo/C2F+sfn1Ox+Je+bYe5W7+0dn2wZXIo/CzPIEDeLVz+7Ec
Q8uZXqVj348svybgVys1BdSFi+1Vz8riapmp+vPGfGrQ9aWejDHW4zXJvItY6Vr3sGlLbgx1+j2l
u4GxxahqvTitFha5+jCQ6UaL3nLSNqdJTkehKbyVXGuW/OiH9iumSRXuKx3XrN53qbGUM65ufdN9
UBOkFoT/X2DvvKTGs+baOJil9ntU2y0wcgJXtckOefesUQ07B8jU+l7t3dHbPTTaRh0Yg/a2arrC
zKSxAWqsnxRs4VJ0DXDP7FvvFqdtKjya6Ake9lw8jBPrUPe3OVd3nqyYlRnZW26Jh5SOs5AdMej2
b01rnuX1d9YW9eLKMiKlKfB9vUALS6jpyCsFy8mGW1HLM1jeW1NAjsmXZLbVL8NeTzXP4l0H+gp0
68kqO/xQhO62g58mQyuMBDlZhmLITTBOLMk6MDhjvk8HUq+YhLYd6dBWMEIERXzeqCR7BFqOgcan
UDNTfaWdMk08F/QKVq9zly5fNVKRjjUlR1DsuH37dA4xZkynFelk0I0dAIFKv2cRHc5e4wbIkyJH
paz5ii3EwgQ6n5LZrzKu0gZ5QDqpMSHN57vcdBKxuqo/VB32fq/JjwX2oAj10iUlKT6gxGaEuS/v
jXL3YIbm4BO/wkSS3txtfCDaRUn1qtPT3S12/0rcQFcMNN6GmeiF/eo7VDTarLvh2tV3fSWgfmj7
z7pbIe/wNgqKGdewQSuR+CjBiqK3EbZXX8dyYKM/PvUI46+S4Pp5Re2/rm5cj1r9OX069lL+kKp5
EQN66XyTv2xq3VB7rN381uhKnul2KKJczeuNnw+/VA4IzYZ/fSAbIg96q/JAWjMgYHrztjZiPcG5
s+/snTdC728P+E/3i1iySAMbddt1YIqHrInMjXsIJ2ij/Ps8x4xRsWoKPEv3DrJzi7i2siVMd2M7
DkeW8equ2Mka2w3rClYEzKb0o77Yt+ZUdQej/m3lsomEgvZTbwwqFaUlv7fF0BZG9NStJfU042ax
22a4yC+mPqXoUms3MbSiC5q5fNg0kdKBrF+W3GPgYBQOe6I9Ttl/xJxxftC3fB3pIBi40jbc3bmL
1lKs0dX5Iswmv+BtJWujPHeq3S5UyRxf2wSY1Bt+Fs36q2Msg6nOOXtd/VC3Bnr2fe6SLgXD6rku
ivbS+zk4fTx6fvra+tadl00/V2Y/GPJx8rAXG5N1IW13HLg5mgSqbMCQA38Yy1v8iqFrrpyCcnwr
K3Tus0l2GI3jfjP6zUe5OXWcXt1kpk9HYKcwcbSufsS2Zt+6FfM5xtdJVRr1gV/lqNa6e1owUJKH
YZFmjmNQ1/LXtNWKs9+tb6rs+5uhBSziZ10XAZgmKE8BUNR0/T5fttO2XoeV9hTqRmAphDu6mS9B
PVDFWeXsBNtm3Re9B+kDdBZXrbceJ6+n3M9FbC8k4ZalDTdAYrrPJerbbkLvpsf6YJ64TfSRo2M+
tp1TO/weMm254cX7tfRldyjlzjJDaOzstBtPn4uL53+z2IkcxooS39P6/Rbe58tiWvJedHetRaY8
jXMimoOus05AkQ54QrJq8lGHnpFecIXe936tzmmdcn477g2j2RG6yCS5ZPtf3rSBcgMgtOW3ane/
6dw9Knv6Vmmrc+gXXlGPHlSoVaEE+OhVYz925vRCu5yeU//3vLOgXLHzOV3RUwBf7SbVcs60ScYb
mBHADNOTLTMCDdFzcBQGjgZJuZ0BIzu7/yUVbR6aUi6P41J8FLhMFD0SObvc4pdKvi5FzsCLS9IQ
41tbkUN03RZGBbjVuNDFt8KVXwxFTjMxRmNQEyM4WVv2LUvpOPTKftyXDQBCgSouc0yb1NniKzLe
Ism2r9leXVTGEHXvvO/gpJ7Gkqg4YWnUdlsaL5NjYR0MJp/aMGs97N9t/1hidaUHaq73iflo+jbK
y+XGg3DL+LIkDdnHeE+Y8NkjGikeTJLzPCO/XZftiPzTj33s/WEBQ/OKNkEL0exHWTlJp/osGurl
jjgarsn+zjlrNmHkZdqTWafoOREv33S3FWuJp9H2AuExAnev3WROzgPoGRt4N4bqJh8/yKV5xDCN
Iht2aOTq9u1gMA0lDPG9wSZSTX5+tFJ5aUX/zV5g0y8p85XGRcGNZwi+WX60J/fBWTZEFCA+ItMo
XRZ5hhaWFVV5jnjXt8I9k07gEVGIKPN3KmFSwiw6GpO9Ma+r7lLc7TRX+aEsssRzxdvamRbbGYlG
Q05RmRXlyRs+6mUuSSQoKhowobgGbe/OSR8GzDw3eg92rqLBqzaLy7Oc75Gs/MjWMpzHTQ83zf/a
N/ObzBe4t2y7I1Gy7TRllVg8W3PTD+w9OoY7Cuk7s6X7irY57sf04GOajCzCrGdLbafOkRhVZ6q/
xV6/eM6PCtd7ATQ3Yf02nQ3HxjedBwR39Am5tGaIP849Zg1raWskumfNFhBKkCfrTj5PWvHaTQvC
M6iRDBbraO44BFD3R+V0ndtjCcATmdsJ7mKFsaWtou+SUfXXfLb56nGKB30WcTE1mM71brkoZUfl
0E5Bvrjc6bHRpBWAKWMZIxLfx1Pe90ZkFsvTUmXuqfqiaqx4Japld7GaS8qbJFE6tgTH0ExYyCJ2
N/FS1fZ4XIvBjHo9J3BnkwfTBCPIne+dsmGPFMnjoelZj1Wfolpi3Iy1ngqkmyUtnNc8VdpCce+g
Z1tIdWStD4trkNWvzG6NsFXak8JBw/PiZQ9eVS/47AyGjaVDY/q4N7Z7vxedGba79+Q03A1Esd/Z
NIQc2lM42wiiscW8w/StIsIRZJSaZvYVb+Aw/U6pzR93sxV3o7bHrZUqfmwZbNgTwsmceLs9Sm99
tjCHHVXKWG7JrPF+0o2fDUnmcBs0cD3zFFLx30BsZ8wHveW2R8MMki3S7aV/HVyAe1ltHpbWuG/r
6jCY3k0954y3xUeVvy1edWp0rqbO7i1MGnrs4YPIFmrAyVjsw2bCt+SkpfgvG++ADC/O7UpE+F38
yLbH+oLYN5m+lnv3ux0mSmRVY2K0vgtHtr8sFw9aE0/bIMla8KB2WNPB243+MGgcLzDnL3tjRB2x
vTgGPZqilNIbkhLPlM8FAEwNBU2o7cSsz9JnIk3Aa70sTzLl+MFzH2TOOoZAZjmMcEN7W1mFaia4
muTv20obGcMD904Iz75xMOEk5drcoMEEE0vjwHqD7HhwB6e6m+aLUe2HaXKqm2kl8X0cTzq1UajA
bK9urt9UjYRQ2TDX6+SURZ3tK8BLWk5L6vFKbdqPq4z1TFLUo7tUWwRt8SfVhoYH9o1I2jJUy3Ur
1LrnTCeamL57icwVALxdcvPbjObRutY3rkLPMQ4FxKXSu3MZl+OXo8GerfoeBIDHjEEdejs2KwiZ
U/deDkrG3mCUYZkSflvQfhgoyULcDmdvtJHYswnmr4dK3dZPxbg/7HM1308aQwrb4+Us+/0n68pb
YtHLj93TT/R43MwyfAr8FhQ449NGuofe4UpwHO9nOSICmLADubrM7hx74t6HS5WW0YjLykp0RkW3
3DUCdm3q3nUHXj6DS7rqb4eCv9PkrICdFzEkuEo6J/lg5oxOPKx1MfmwpEKl3ZGtO0tjk6l2C2ac
Oc8YaUb7XZTtvSMbGY3mwPKlvKlXo3r2INUWa33z+fDpi3S8lM5iNqO8470wouGgiB3ZSlYI7gQT
grYop/MgaeaLhuCEaQR3v3vky9benHid+6O4QgmgFFoPQif2sGSviGqATQT+w4tanW+Ify+ixsBZ
5tl965TN14bsxEGxfG9dyJ6ZctCRXDedQMRjc3bNl0qdre1+YEV4Fj4FF4g0MGoM8PnOZIxNrhuI
ov9iTZsXjxBEIiZ1QBnO2sjQi/CnQ++QfryQAhgWi0YyNMJUy6vWh8rcQ2tVW+jI9d71a3moRi3Z
UaPHQE5OFHEfa7uzt2SOiXVpji3B9sDtsjHwXUfGpIWnQEEpUAYmRLaxXNCl7AfRNofMnMu7TPOf
MPsztd5njTJZMLhTNsMvV6HuIYYoKa6bQ1kEYwfmfHLNk0Bce/f5oHslMRM4JxyrONkdyENp5fqh
WzlmmcnhMRXl8DWnonK3uT2QSi3DPreCqfXTuwnnycNaT+ZNvi7nymLkas05/WmqlsD39tPuWOLG
amgF2hZV8txfi+Uz3NTs26rYgGzZ0W/xwhjoCbZsvxBY+Zr1jgPSuMgObNrrINfrN9+xe/zYXcVu
J9sifDBmZC7lV3LaD1td6XGP+WhdOZhk15+019JGu9FpzUzuKolvBbkEKENTLrJ9zg+1gSx47IhB
W6m8MyAYrKHn/cmqlQ9t0LrJpsp7Fs3+7mN7NdG+W5S1OIVgrSzB5k7NTan880QyLpFT4lC4TXO2
C+8B5EI4mH4fi2syApHR2tFZu99g8355pGInPQFHcecNduwUm8cExeYS2GV3gJXBNMz5WTfg0DA0
M8VEfqZr3s04IEVp0bX7lfu9LQqmS0rcTg269pLFY9k2UIFsTsb6pTfG5Q7xl1nK2HSyezYhdHSt
f6L35y7Dwc8aNh72DLx/dx0Wyi2RnrmGY1MeO5MXfaRbAEzHQq0gwzmcMj8xVzdRe/YwsSBjfLeN
2mHskQe2DQsOZN7D4kL9mMZLtptJyrAwmPSZQNecGUqnBpuiLqqxfB+0zasTc1r5SW2mbyQLsAZk
WU15oLHZTQb5lBXpnojiyoMEbhZpW/vd9b9YBqshfa6AIzrsa1qmG8zVRQlbtW1+NLVJt80MSKjt
iZY/PamSbQyYnnAbUhOJ8DA8YSagVyIg2Z2zyLgmaa8gghZA2uTLOy/0yBP1rb7dA6IWoGse5djS
Ka35OUfOdxCEbGJ1HWe2oDS9Lno/fw12WMJhTYZCZNTqu1v52lF3qB8IOb/vnUUFqcO5uzeMzXTf
jaXd5V9md0GT3JHksY5FbFkpKkw5awFuVUq3XVxIV0uP15H32pXFoVD2L7HR29cCW/wiiQ+yhzNi
NTDRrfFaESCc0MBvZ3F9+Pw3W5+2s3LzAZWjPsMoTFmYGusYVRkSls+HTzUG0oR5D2t9ZQmdozEa
rLJhCoVK6UzHwcKnkBSsOf0U6rBWYbJiGs1eiA99fvzzYVz7LFGaD9BdsPIteUXPYm0ZfRrgj67/
9flHGePofhbLEX+Fdi5shEO1JxO73llScWYwiK9UQtUZ75K4BC0fz/v1AU0hApASkwfEHTq+bZrP
TLinvz681opf2r+qz1qt/OINk0rK2d3/+kf4cJe/urf+v5b6/6SlFg4K5/+1lPp/DNVbO76N/yKl
/vyavyupxZ+u7VBKQ8wT5pWw/Q8ttbD/xMEj0ErjjnCQM2Pm+buW2v0T3S92LsSq+Kat61f9XUtt
/akbBp+NntoTvo8q+P9BS22SuPyvKmPD4NvpdFM0l45jE9vBx/8JkdwXvWkzbrgCdClsUT6LCEnB
JS+c19r2ihNbtyzGdPFu7QndmIvB/cQG7bu3YqMgzhQbjbs9+3BRAJPmkUt0SSBB+QSGlr0Iw7qV
zcKSbkdpaFoE3eVFHfn4sPQN9bbJzI3oXLq4yfvKjGQ9CKIsczwcJAv5Z5VdRXHefhvlPm42CAl+
UBubk5imVQHQwwZRGT+Z55HnMt7obQH0sdHXQHn0QI1hkRYjvd/VbLnPI9GNCy06HLz8vnY4aUaV
RpAQrr5+2shyZczWYAjlZUEjq2Pz9rb8wW6FebraYKrmB6mP+UvX7e6FndaGFXwh8QXSKkkQ+0NZ
lEZUjbsejY+5u6gbyOF7oEOi4dmoxFGCjy+q8lTIsnjYCYYpAM6F0ixXysZ7YfgyUeSZxuJazJi2
e91CpmuYTfKjdbyP1LPqQz/Ib/TGOMqXluDX/YK2F3S1bHXimOc0uDNmIBqSQ0Kk8OWH8XZE3eaa
QAi9cntdGvO50Vwrapv8q4BUiOS9sklYppdwLTUk+/Ib09W9GtKHuqxS2tZKP9hzDqNhxgc9NM2x
YvV6cZdr5Iku7j1hjwiBCE6dzA4HkvE1laxbVcueOq3SJM24ubkcnqkzJ00PcdMWM87Zxbl1DD/x
++x/sndmO3IbWxb9Il4Ep2DwNcmch5qkUqleCKlkcZ5nfn0vpt3ttu6FjX5vGEhkSbLETJLBE+fs
vfY+cdVpQA62Du0YqmQJXYhmCvd6qhDDFjWt3BkYTmi7nyq7oHfSEOEdj9ALZZUclrF4L0X6XLbN
0Wmr90YxyKxzd7kFGmq9Fs2Av7gN4wu3vRlhfXITPP1SRpm/iOK91g6E6Yaf22TvFDRhwuIjASmA
H/656zaFmpNDX+Ss7vb0HqkSPwBwpzEnhjIX+sNIVPosK/3QSfUm0NLu6F+mW8I3fmh1/NmFo+VW
6ErRMuEK4nPpzjdrAkaoMATLnrNb2+U3ZwBtFo5p4QdKW8eGmnOA+3LNyzn15BIEZ5H4aRWk674K
Qg2hWswAra+iin9bjIZOeUlNb1bWbtQwyFlenmUVRBf62smsJRxu+G0wQvuYBo9agujCzec3hqIH
I5fsoVF713a8wfDtPjv5cDC132xy1Z7byf4Y4oxNYBEekqL9EUQYrTDrRnyhBq1E9cIWw9y+stuu
dggGqelILAElNSKBkI9Nyn6g9PTWjX3NAZFap8l5IJ4dnklJqRB9pHCLUN8q1g9GW7VhvluJDRIC
rqZXunTeEeA6elr6jb2aLsnkGYvnEu3fXi6D3A99/Bphii8kepOJGzoystdKWF/LzPGga+G9Y5BI
r32zAirHK58J9t1VB0WfcMdhgLvYsXELGvb+ho2bmpESFfrQ+2YG2sMAd6zhAR0y58nSaDozbpjr
PjlMFkPbqdUBFiD0iET+YQxjsiEP57F2OrUlAvhTqLH7Co2RkE9C3vOCnV5e312a8FzGYvypmdRH
WlZ/tXuolYu+NbUmOSnNem+JFb9ZTXMMvtZyGunVRPJkJWBguhhjxTSze+3sn2SLI7PNpuAcPqsq
QBQZ1NqLxcbacH5kRaJ2OR3yLf4Dbp0u90rCWbYirFN0L8ArgoyUa9KbJzd8Y1RL5rXF4AXqBf78
AY1CvDhfx2J+RqAj1ptyPIJ73yRjYF4TpRV8mqb1TS5Qc4BQZ3S2NxN7ReOtDA5OVOqbfFlxkLSj
WMtiwILx9D4SQekLm9mE5ny3YmbGzY/UHkPk3elmcejtlW1G+C9EiD1nbXKXbJf3yQMKsmw3p2ir
ZIjIMg8SjayncKO3wj0mBWUSt8qGxly8aVY2U8cshMCi4JBC5t1kP8oJfEg44pgIFSkOstwsmUB+
jLWGjaozeHRYAPW5CuV6+Ez2k+a3qTbsEkpowreGSrvOYkanFMcgshA7hJUuT05edeyH2mw/2VwZ
5QQisL1GKkSpIaLKV1kT7ybYPftunre6a1lc0Mjl9AhkcjZGFI91/hrgiOVhxkAqWoviYDS9aWCz
rS10XsqYfyFq2DrkBvNZPTMOE7EJtJthrjLLehim6mscO+rijt1tqst6O7XTm9ZnQI37N60rWi9j
POSXDJkxPqBojSKFnj1FQpo+oPG0ziwGLMqFaXqxMYIWacDZSlY8vIrNlIK3aFxUtuieMtNG2Rm+
1ogB2XI2uFBwpfrA4k1a6GVFI0tJGt+3DIbQfsyYbo6SESKxqt+YSXxOymZ5XRR6GFf5qBdCz0i3
gzkCNkmwtSi+n66wkQYPBzXTybKm+qEYUHzZ7onWYk18rnOVpcYTUcaMRYiCYQR2SKv4MMZjDO7R
fR1k9Blm5I7QaeSt7l5YJt2JargwqOJQ+5Azu+BsB6aE9o5lF1h6tiepjX/VsPl2MiY79WuteLwQ
rhX41cIfrBbN8YY015mpAfCZXxhDP0ic7BuNhQQvY6wdYpKK6bE1RBkzrEmD+WnO5XtYw3pqpvG4
xDrO8HD0pxLUTSNmL2i4kUsB3arqo2uQyEs8592ltQckUHQuigDGdFx/m4GAJca5CBw9pBH60zWZ
pOpsXqOo/RyRQUSwIGvuFOKCdonwiF1s4cAkDbCMV4y/UD4RxU7mNVjMA9gwiandRC3BF0qb9UBS
0G9u9yVPkHk0BCN4YoQy0a3SjCw/6mQ1bzVnfrQf+pkLLyV4TooUWittaX3UGJexmNE4r0Bawb1M
+zTeG2uKedA3rC3W94Yb0Sc38G0Aiu0xft7LPpP+8uaI7n0urfwiAvVYUr2ds3wGezFZ4dlO3Xc9
qatdbThUQGP6KdHQrjvrU5uopvqoBJaohC/QCaxhi4Mh8M28fVs09JEAxq4OATT8yU91OkQ7kf9m
1Cm2WhwuhJcegzH7ZtEx9duKJylaHzrzDotVG7fJgSBKEhXcJ1BWk2dnVIKxNX+ZYxSRTtuhF1xw
G4q6JWlaTBOFTjvTTmPm2DC/D3o98AIYZr4R6bQ56+m4YHHGqhYp9BjBka4QDiJCzbzFZe2iCuw3
gzpOJmc9nTUuUROl1JCbvotv7VK1S+yDHQeHH6WGT57eoXdd18tNJkQ6ueoZLDmktw0aA3XjuTTR
ITdnP3RkxxXJBZoVwRdGcnLpPw0TWiU2xOIKNSWIEmc3FEnpkyP5Zq+q/UKu4oy14bfWXKkG8WJU
fNVJy1UbnFoN4CLyTR1D0yFX8lKZTnIcJY/AWSAaXYg7R6+JuU63euolM/bZ2Vp+UG21IHpwxwFN
VTdzSLV4XrKKoUHzHNEY9+xFVzQxF7/mJDRtd2RO+KXtmRnpSVXtkiLItsi+KCVGx9eG2vHh3Q2H
rIPC49qGLzmZXj5JF/JdmB2lJZD7vWXULnvShjoa2UTIonR514mw7GHm+E0Rfo+XtfMZtBs9UcUe
Hw9Pt2w6zz3ihZkth5cbw0+9DR3mki1dbCyvuOSA7YCqWcs2i3KTUjMAz4nux7yNP0ez+jYjY65L
80pWOwL7DKBR1JtvtUKwiS7ft5KO/XvcsripHSUioM/S9VYIQ8MosR0r52joI1b+vgcqFC3PTn2X
7DQJ07byhALuUzpUvT9VYOXtziq2zaRMdh3I8Rlo4b9x0ue2ZHm3teSFhoUNh4O4AbejBEdd8S1m
+l5QrKxPQ6hMaLUzyAqTrIVXHJ0fa466LfpV4Fhwn6BjUqM4ymw4l/mPJXK1jT1UzgZA7pmdq/iE
Gc1GHYGlvNkxJfugVnqn0ismUoHK0uq3ANh9OxXOtpn7dttNMAWBXW1KIwyQvJR4QDQbJZ6st8Ma
dMdlHeTIUwTbFt+J50s4izWWQ177oJTeOAYfixwxm/LM6Z0CX0OSS4/xIM1LjdkC+V4EAUSDs6NN
lntzFFF8Zd2DZdUbe0F93+D/RFinnVNuwGNjGg/4OzFvJt0XMHxM5YfkPW9HUEBadTWXVXhGAt/G
tgu0RD3RxTwYn/o5uWqRiypoxfeFasRaCNXNbJZDU5k/wQy/DDVLqdSv0CfZIoI1ICrT3dKsfQhb
9DpOB3ahvRRyhbA3ptqO4JyHubkEWIq1VMR7TF6voYOmsu7HkixPMrB5hiIHkfhsztJ4GEJqiVAY
J7OYpBc2It7O3eKHtvZBZpzoKGWLdrCQtubVtuRC3llB4Ddau09j7Xsyoi6hFxACQOYJZ5vUJGx2
9G0Pp21niPCEe4PNfDeDV4Q+tmlrInAoanme67SXIwoxLyXjAVt/jvAlhXQEwc/jcfoTJ9stap0d
XAx3X6bV5BHR+zW2jC+6CLoX19GeBY0/H5YS4khCRMPPDrrVTRoHKPLZshcYvIz62SKd0XOxXLDw
B9LHTLgxRPVNT5n/yRh3lWypspKl8BMLdVtWpp9cZ7igUW0OZW990lyw4hWGqxnvTi8+JUxX2wlq
R9036Jj06Cz6ON3k+dIzkapfUZxghJ27ahvG9ncNCQj4bE678ebaeeJHScNzjzLK1KE96gWK+yT2
9bWRTMosHjh5Yo7eoAOHDISRksAYunBD+bUj88QrYzHsjPEdrUWJtBeKbqGAh0XGi5omWpFQMS1I
XYKBTyylSYnwKFrl+Gg/eOYxnrW7dOuGLYLe5APfw5dE1fYFN/l10RjN8byc9J+u1ryHPQ7CDu1y
s9R7CBAoDlEZo+gDT6zj0rXlDCqWezhCRKFzjJveQHAJDhgSFo+osH0s0vexm7MLmNUK9llyc8T4
oy9+oox2/ZIEs43oe6Cq6eBhArC3E5yLSVqFvwQjONDO2RUgd6AhJsOmLW+OHIOnABZOhB/8lBr4
j2odt2uvriLGlGolGiJ9gztUwS4PVu4mzjNkX0jVasH2dGbSP/fSL7Pu0sH2Yk2lR9VGgMaU+GSM
NQMCc/mSwwzDj+flCYtLGejXNO8M5pB0qxKm4sOo8RwN1ZpJUd2CtS4JA/ZNDDuvuq1ZmKVmnfVU
vFaD+7kxudNk9yprtexMaXyMZcgvJFzLVn0ZV8hTTwLNVdLVso3wmlf5p1V9N8YuXQuksl6YJy8T
vC5sebRlvCQLXzJMxOzF5mtX0xrCBoidRwjjuVjit9QQ7bMeoQxKivHbYu/HFsGjY5pvEjn7tXO7
l3iJPi3gKzmjLGAx/hiC2LBm9pzr39/ef07yH8hPyqMWd8mhZngP/JrHzvqiS7WX3HP7+0/Z2hWv
9aLbKyt4BBeILZIZaxAV7snI8GVDUH0YYoH9LO+PbW7h8dUxl9gz6QZcTbwdM7Xv6L3t0SqxkqX9
4b6ZVFBXdlk4IXeT7fAUjZhb6vFnYbaExOiy2YZG9Ng6xiumCcbV0IEPwBthGA0o4FmRP0bIrpHd
fx9xJdSQ7HGi2gWEHJj2omdsm2cjOrE4UBwZVnWmTXyfYfMhnekoNXxiiY1yXen2lm+62Oo5ehDd
SB/W23UTuQwCtRfhQGUVYnw0A+eqjZIaklgLPC/VUXQ9TSA9ZksnDmQRzs+BBhmlabeDyLpnza4/
WIoww5jyaqn8hC/iXY7jjXyT0S81BmFpeDOccxNbnxH/pPslRjdbRmgGMF2Ci8u3EegCT4j3WGdp
h8zKkCZDRDAr4zljPu53TvWVx8NZF92pZn6zyRPyDxTTwaBCySnJzd43le76TqZuaSe/upXxVrn5
c10h0qJA/OiRdaOOP8eMkj1L6v0+qWHZAnYxuOhZVpYqQN/kEyERi8feba76jD7HKR2d/ixqqEKv
NlXd3hyMBAc7K14WbUtJ9oR4LN2XXafRZh3eckwGjhmEmzHP09M49scshkNem2h0EW06dpRhWV7I
88hSeFDmzTKNyzxrRAauA5fRNQE4YTTwxTpfMf7nxSyK6oT98Y9fwxndepo5FfDyMdSC4oA3r7SP
iiHYCdTeQ8ultL//FNT55zZX3+OBrgmsLiQ8Gcqe+80hyT05WUIZLDKtpxA/nCB9m6fuJKamOhUu
/opsVCj+6zczExzf4q6zofU3BxKgYDNgTLgfuTYt4z5e2Pstjs6Qez3UbpizjE1RBBkrNAmCT99L
a3lqEkp+ZSti5NeXPA1BQPz5s86JInY3Ot4P8f4yFxPf2+/3s3GwaKcfS3ZG6Mzd3SpjM/ADJW6K
2XGYpLNrgubKwDjBmrk2c9ht1sdOfbnfjKZDR8sYmgMhKSVHyJKhh+F//+3rv82MlgZpqPL+XPOP
ZBrD9fsntp0ecvr9e7j/XEQuEVLG/Gyb/Xd3MM59RPtkbDm7NkPSIKrjnGct4/BpsSin2I8RcMQR
sRkLx5PldkfcRxDDy4GDXI/0vorcf4TXiMV43Tc16yHeD70xszc8U1AeV2KDi+qzl4MF3xGDehGU
W+Ws+AL4b+zM+6euDawdjg+mcVOehxlDMxZczXUL/LvuM5OK4jTMFgyvcthTg7EmYA3AQU18gLDt
/DTnk7Y3ZduMOFzFWRDNdtabnh0ZqvSt2yC6xAEIcaVBYJxj28cIA83jdP93sIGzl0HszcKBmsKB
OHqyNdMrtRb3rGZJ4dFcnKvDWmHc19905Yu4RXvrIBdwCita/rVLNYpb/BQkvNzf3V/uVxwxqj8X
MRFMXURcZkZIg1mJ7PD7rXK/X9YXQ84smJXjID7qylNfqRji57rYu/zPCHJbx8fa3HPlmwHMcOJL
k95cOdpbKy2PZGBH7DDs3/IVE5Fn9k3RKdjBgh9O9xfTacot+jXWCicbTiBdIIg45uTgpWroGwVt
SL+b1aZbTnFLqc7mqvT6LNinE+yZiQebr3fseu434/2lWq/n+7tohQt0CPm0psDiY7txdQprMBb3
l2W9ND4gsvGUhVYDhnylMPTyM8aJ7ng/Dwa+yz/OCN0cZWgf2mCzFZTx93p05wtbPRTPFhF2NoSO
fSiWzwzEMUPF+QNqR8x560sdR7teM+Zd20avjLbN6wQ6+/ffwyyxtxOpjs5U2pcMofVm0QSyUzZM
OR2JC4F8r0sWS3yy/AHS7NuzITv0Yvyeno+XVgY/R6tjzai1PRlU8x56ebf6d7GUEXcw7E1uNMLG
ivw2WOZhyFycK3RD9aEpWaACGyWdTQ/CnnrCVdP1U5WVT/fqhd4CHdw1vs9YD1o0zLgqbRm8nELj
Gk1sSzVU5Z5mLd9dUKt1YvaXzrHOQ1scUsD7vQuPgKW/QA//s+z16CKJHsBaR92xRHN6jJvkQJA5
TvSO3fO4mpPIGTF0GIq1cR0afGWGYqBgpdklwvt76GtSiowh23VssTaO0r7WAIvaHj+DVuZnhUqj
3PQNDAx0N0/Cbcnbm/J3xNIZKu7sra+XcWvDf9noo/qIm5zIPeQ80OGSfQ/B0ROXGFnBNpLxRbeN
6ty7EV/mXNm+1NuE7UkUMteEH+YJA7Hmny8OZIGNqRYdlO4FRPWaHuE+0bhF6IiuMTvn+uyV/dJR
g4SD18c86lZwLv5l8jxazaAU4h0iua2mG/IgRJbjV1bZ7y+Oosnp2hRnvfPbNDt4JBAcxm7ZYucP
jROwbB3gHu/q9eX+7s/fQFtunKagAN3IxNS7/4bA/Q26Gi39n3/u/rfc/7Clx68t/XWkNpo8DZYh
TwaE3YK5HG9dR8cGa0V+ptnjqcHqvv7qny/NWDq//1g0ZC6VhG97+mBSok3Oqeg6QSr0+iShT34K
A6FOkzDS3ZiLQ0NMckZFOJMtRJydwILbdN9prlj8BTpQgRFHaRCdq5k7xq2Qco4nzgvLY2hqJ8GD
81ixqo4zy2auWRlN+VF6DkiVM4aVjZWMk9/mFJN6MB5XwjTCx7Tc2awCiO31Dxv1ziDbL3GX/UZ3
xStl92aWcENM1RET1H6KiUKnTet+GVNs+PinN3yPB9qtZEIG0Y+sIop1crLIM8eK0VuzNVrM42sP
82Sm2bs+XhPS60BxrWLj1S9jZB+TQOZs8pVlTfvhOsy8VUdOoPkpcd+smcZ4bFvoKq35M49sY+O4
neHNI52usnlxFIMv0i/onHTss3Mnh6a4J9XtUyQyhClgGzy2R9upzL9kbbILTNyvBfJUu2fFs8FN
ti3G4c6m3VYkj6oFEJxF64QNlU3+HueDYl17MGet9JTIH0pDE9gsg89Bt97s5VZY2ZZ1sDrqBbox
ouyREEeenjioi52iuqmV/tpI7vo1T93ICHSkLlirftOsfjpaxfDLQcibPJqzRYyPw6N0ybrvPBlG
iDcPmTadmOM/ghPcj0n0Vs/M2NzsU8fglAuLO0ZumhHkjoOJOIixWy4YjDaslHvXneSGrQPZaEHy
QMDBw0B3sZjQ9JRkL7VVSccYi2SzFa11dlgUkXzaxhqyVc03SPMM9j+1Xdz4g2k8LiyA3MGAztjg
ekaNGl0s4gqR+isorE0S19uyzo+TIhKTNLiKSQDerF1Z1DfYQddIe9SMiswfRt5u9lQHPoAD2JlB
cZM6ZjUwp9Hk/hic4lYHCSOFIf6GcGM79ds7t0fGT4FSqZe25hYZJVhT1FuYzD1tDnGylN7Y+3Qj
/F4Ne52WX5loG8sFEWYZFxqBwBqVuI7BsO9Hyk9TbJlCXGifW8Z0y37C6kHdx1m1m4+pWq6KcLN0
DM9Ygl8bqb/o8hI49g/iSdPVCE3/72UCN8TmBjzN5CbnWZOTj27T2iyDqZMBxcv93f0FbL5xnhVr
aR4l79WiA85yKNlSPJk7RAhfDDso8WRC+J7cKGKyHm3wPgC0KsKae7wXe9UmT319cBXV2zQDp4Nt
357IysSId/+5bR2spiVV92h02Oon8GR44jc9HreVGkK9GKbm14jaA+PJzEpJrWau+0x6FZzMjm7p
qVlfcA/RlqpmjA5G25Ct5tx6LfFj06hPdzwWPBZccLJQNBQoC+8vwIWfWnJ68YbQOt7EazE3KxPW
TTt9l4tIPCgbbG/WHccwVAcVOPM+qkhdnrESZ8RjU/isvzk9JG2OsP9/JGIkdFGh5WLovJxWs5fX
CdKTuECKx71SRMa8qS3gnU7BPZzqDVBiKTjxDOg2qBy8oVgIvc5T1xsiezTogxFVN06iYKIr8f6s
LzlbnpN4N9d6u1u0F1XwScCn8Mi7/yGQFe4hkoUXGUlzanGtndistRmQK96Spwiks9nqaRZsYQp/
MUYEqAxqG6rFu0wOOMdaPTIMsnpUGZjYzf48AZjfGH1OK36tUM2WcJjBKtnP/PlzAbhCjGG3d7uR
ae+f/3yyHgiDPSbdrC0rwTBPgbnKGnjpnWB4/7X7u/uLZhDCzq1PfeROJ0oV5zA5UOGz5atptR07
1+LVHvT4zLNAXzFU46YE33sqSrwshJ7gsIc6YA7rsJDyV/aiP9EK7EG5AQGaYySLrdR5Gq0v4TKc
ZKhN+4Le8On+Ykdrdq6WHLr7J2yXEv8JJQ+dgMTwulCjjaUn8S6uzM+ZxrK4nWC4YVsqG79qQH5g
gdC4AKi12Xux3YhluG1bVlTe8osZcb6nsXNf7hK0/xfr/YNYz7SV9bdqvS/f2igmKKMs/rde74//
7Q/Bnq7Lf6FKs+HMo7BDEUeczR/wUxxc/2LQYxIeZSDI+0OrZ7n/ona2lKMrQ+JcVrB//9DqWfa/
bMvWTRfKh2NZOkf3f9Dq/ULQt9D8ScYquiWkLgCs/gp7X0pgaXiX5FMq7Ngv4GjiXg2PXUgKeNjn
SHNN24OeGsIExdbPpAR8sih35ajnp7ZSpCA07iHJenHVsvQfYj7+LRqYo0NY6jrMXukmGfYvHHbc
LlbmRJ31JHWyspbSumbQQDZMZuxjTJ5zaQXPBHEBTS+TlV6lrbJaXT/0YQuwNGf3mYbAqAIivSJl
J5dgob4TswNmBH7eQx/Eu3zFXGKs9cwy+P6/ZJv/Cbe6Epr/hK3ev1xyR4HXKiUdyfn/qwyyCbt0
bEodO6OLqqJZyuRWL0lNB6tCIbigVg8ZaDzi4+rN8esciu4R8/U5l050MSMrvhhhdqqJ4MAQn8FK
QwemOv2zWxEQUa6R3nmQ72KDHK5haJ8Nx8D5vY7CAmYLZiWcS65lT//wmf4KkF0/k2NYhi4UYlGu
wV8/E3LLkMTJzHziQi/2TSvQMTQ4glickXXSE3Mi3Sbza9R3VarUIShrUjr1iP2kFdDcUvVnNc31
2clNAjRq/UaerRFjqDBQ0T3LrGGKWOgodcJu+/eHvt40v5wODp17x+KO4q76NTSqQADRhxVCM70i
HlhqyfOs70dkR5ssj2FphQOozQUDXjyn16HPpveq9To17mxbGw4JHTAcIxSMRJZMO7Mv2V8QvbSH
c4rSLI7PWgJ2ayAwfXbg+Rj0Kh8ULp+uHMU5stzWdxzSiBPmTKegRL3PtdEDKYPRh6Df5JIEqNfl
hrutiRf20pGxGV2KeK+NVXlwzAc7XNWCuHIPS7BETxXDtzrAoN5rrn5kv3eLI5hT95c08Z1B5ntb
Rj2dY3GdpzpmsArlSwcHbgXAQMawnN9ddjb4J+MviCn6a8JWactSMe3BAiBzYcixs0SHgXN9N6bD
Y5owNBIm9n6iucqbqINjCURT1YbvjqPcjDL9JBeCflH66GxhLeRGTLmOIG8aGLDVj1lO7jGP2zej
AGkArsx6ivTqYOdtc/j78238p0tVonNeadPIka1fmM6KLmHPs9140oz+Mjg9Ol+F0DOgXIHjSxql
Y9xg66hjOaN7iW1zm+ZqQdKF820xmPZEWEl6F31V2iyXrNefRpJU04YxgYt2a2ncq2sX7j+ET9xR
039dNRxDkhsiGTVx5O4vq4YkdzCZwP4/rYpeFu7oOUzlA84nZJlwG2g8GgknPnRxBKniaqHsj7X0
pXW/CVcYZyninyosm8OoLJMRi7vR6JtuzRox6gx855+Cwf7Dt2zqylSOFCuk/tc1mkTSAi7kpD/l
gaofBfG7ak7f45FWDcwRT6mClIRCYSOgU7UURK+Fyec4Vd3x70+3uYrKf/neTBQCpJcIjobJ3l9X
W8hFaIRRGjz1xfBSp7p1aYj5RgVFTxJNpda/5sPXtCwspl4pAkNYK91oGA/3r5K2JmqzMbs1BZPU
Ze690NPIKj5WNd6xpiXaJ060CyeHoWOBe2TKEVbEA2hSq7wVUG3HQCdNCKeG1zi1uGhagYUkyd6S
lKn633/U/3SJmKawKClgd5n/tpIZlla6tQjEUzvFH1Y/JlDzBQkQjemsVt1niJI/ZameCHxcI/Cm
7J18xXUWIwGVoLmvkg7rroJbFznG2ejYVNBvnPBNkTtYkze5+fsDlua/nxsCcNZnBv8R3PeLIQCk
B41mczCeEOMo3yBknQhGfU/356OaO+dB2XSh6iyO0GCkNpIBABR5kxBvBCqhT+1H3JX61iqnD1sN
hFRE2IttVb4TdDUw8uKkMMRkEGgkD+NiYgyVg4no6ovsQnUQkcmQuIzIlOJfYEpjniJXWn5etdGO
eLZ6M+gORtl8RjpWcXOH5dkxJjyAhrp0KaZulTT6QZtoqqSrBU4Nt1oNR54K6iEhKMsXhfFYYBT9
qTEeKuJKf9J652RCJjqVCbtmNzQ/MwjAR2WU1snGf4zXaroGkmZVHjXbe7Ct0UA2+vvv3VrXil/u
CdJfnTXvC2cgC8pf7wkmxEGvZld/YihBG8hZhucZhxzmz6ZhgiCnZ80dGE1QXzBAW1av+nwEv4pA
U4PNmAsr2PWthUdKB8Sn3fre7Dyb7RZ4DALrcKv7oSrnM3p3bBtoNZS7q2oYuNJclUwdtWExWy9A
Id0dyqmHFMDdJ6U0LyuM82L2xlWVFcCmmaBMA9/AglSwUuWqdoHl5HbWLo96IHU8BzcYhIHVIuQ7
GiV43L//pnSK7X/7pkyU4Zaw+L7sX3NytcnoBxlY+tNUFV+sGuGv6qO3NONCbGvd8pVEmoh+Cfxw
nOdneybjvAexkVpTdSambB2QrkwrZ/b//sjkr2WLFGDAFBsHQg4w8Px6ZHkXQhFN5/ZprMzynIxp
+0jWb7Fx08/os9WlcbTLpJEOr4Hv8XWaJ3tIWCjvJBbL++VbkdJxsOfG3nSGZl7B4YIDZz58mQP3
uhirABZG2N4yKo0klZRo2nZJ6UtFMy79Q9hb4nk0v4yS56I2AjFaKmkdUqf7phXZeNTZF2sLcXcZ
1JESgibwwmo/1wt5ADUAZ6sVgNbWi9+kcSCGymT7CscmgG3QxW60W/e2XmGl2E4gCO9gjk2Qmk3f
1PX5lqYrWqa/xD00NpZmag9ifkrjFfGsvmMbjrStqvKdG46QvV0r9NoQTDBqumVrxmAE0WFm/7T+
4rP65XJhuyS4oUxWNaxWUv2yoAGDcJ06nsMnLR3LW844ZGfRzYDuHjnM5y62Xf+Ig6mDcTorPJTx
yTWL6BM9leY44sv2IgePUZPebHA9Fq3PZfGtqqZs1MXRcRrosghm4JqGuGES+T1rQ/Y2yRBsZ8h0
t7KNd32Xpo9C/9p1tf6cBtPnbpDiisGcIe6DGJB+8oUho0iaDzS6e4wwuJiY9kfPI4DRl7zTcBiH
PVxwAN2FtZ2GeNopbukN0q3+Wsx8JOw31KrklfVuKHyeOMm5T5LQn7JnJ86Y90dUSYN0D5JQlkQx
0a7QqqLmm7E2N5Xw8wn4UVs448WUxD/9/o7B6pRbJyeYaNzHQXAhcmwrCDh4sOtxS0gl82OtgQmb
FXi2ehDqNl2qSk06KezGs7ug/lnZRD1yt5EGap18QcjZHBIaMlMDfHFJA0CKy8yVli3tPiL+Mqud
+CFkGLOB2DPgXWqdPX8t4LI2af1uDNiM9Wj6Uhudr4D/vJkoem919jY3un7si251JRFjTfzZaag1
0vMq2CnoN1qXeqAJxonGbBXS8u6T26xKDCSBK7fmlH8sfTofiibic9oWolrwFTZHk3l5HzYPZhzV
4Ahbuk3mSDiTIwu6fGAOyILzchvwuzFmZzG2t3zIxF6qYPKbHj/CovVP1sjVw+nN0Ck4P/REC/ZN
NGvXZaw9OxDDLRlc83HokvfWXL4VZJbskjSTT3Mxb3hm6MdByUerCd6aJFoeY3BzVpnHfqNzQSQW
TLmKUGrEaNnOLtsfIEUNJIoLlP8BnRQshmPZiuXMaYMHjCeJwlg/mDYSXNDPtxg9wzapaDuKNKvO
2SwfK26Vw1S53ZVY+qYMcN1HF1X2vymdQEyXJtgVMx6jxhU8hT6jvQVgqm9Z4/qAsBtClFV+Nlzc
D0LWcCR53rq1C168HfNrULVXkHLgBC01PTngIP3K0Gh88rEkUToPKkMTlqsIZ0GM1qtEnY6yIl+x
GYjBhoBdWLgcHaGntzH7WWbcYFPmuAdd4O7nmANKrjJspytgm9DvbUv6sUFPZ1NTgbMgr4McU547
CSdrbDDn8EvNA/DM9gF3LpkxRGOSASKyc5NV4Rb0HyNWS3KpienV4v+6wLIqaA2AyJk0Pv8AuKWF
r5MulnjMmJg9zss8PmLWXg3jcceXxOi7wPr+X+ydx3LryrZlvygr4BKmKxL0pCi7TQeh7eC9TXx9
DWCf93TrRLyoqH51ECRFShQJs3KtOceE0pt7xEsw2QtvFekgXWnJC1krH32AfQ7D4yGGAfqoZ0O9
ZxBBCLcUCANcQg1shwwRo/F+qgjR42B+n7CNoXRuA3TajCdoSLcaYN2UUJQZgjrD0N8OvvCbt2yc
ivwL+OVoaO3JOQcR8Oxhyn4xsQrvczd2R2EE95IxGRws67Us2isM/JCIJhOloNcMBz1q3vM6NV5s
xgORUFB8tL1D7wHOj5E+CHZbxNXzL4UBb1+Clceu5A2XmZkRxRhTJprd50qSn8BaKJ2JXkFYxtRj
du5rLRMm8WOLjecWOM2NbOLoEDK62qNWXhTaJvXdUFsbTgQ24awDSiDmgbUdOPe+nL6DKDlleNdf
rBSSpYQ4MJjzVxkRZpbXDhObvk63xGSWr6P1WCUOoSm1/sh5Ktr2uAlb0AH0RNpg56QDo84833Q2
Tkx9mJpDNIjfUQesgVn13SwB7rdeb73puvEmonnyJ5dxCD1lOt7rwOE/brJ6b05qPy3RFp+pNCyL
qr93Dbio6zq3PgHfeOSsPGOURPkgC3fW/HlRH/29r0VQBePW3XhLtEe9yCbWDQG+V8NBdbs6yFfz
+Oem8U5aXMmjU1jsHxNnWd9xjV9/kzFM6iJ7CX1JpaNO8bJxwlmdAsYwwmbEVOvxpuZyd4rGYdgb
Rn5MQkHYtRo+/j4cxZfINtI9VjvAJcsmX3BBPfgSOiYSIFHN1Ce3gi1j0gYL28RUVy2KnnUTLXky
axoLiuOfdj7CU8sYngReC6qx1EhMKLK3EOd8YyMycoeUcqrIM3/112cgqx9MIhC35jIIgM7MJLAh
CaCa1YsRcaLODTxwYjwV/SSJcGWmsc551s2/7iJ2RcUqaphbyBD80SLtD2HEu0F4CcUBg551s455
Pu82SliHoQV+vExE1jEI12KotMvd9VY4muio1vvJVO4aXUC1corHZtJfYCGGR3htCzzSEXtYapBt
IkYMkeERaQX4p1z4a/BwHoaQlPYhVXctThrMid25qUvhO/pvrbKv6JGBz0HNYk07AKJ3bcDe9Vxv
LGxI2wkBkt/Vo7YMMDbuSApi5r12hIvtQgj6PjPtj9Fr94DDmadazH77AVlzMFY75NeC0VqALVai
H8S1A1mbGKWxzvmg6Fecxkb7Izzx4RkpUAlCTsKIFW7aZccmGf2mCw9TixckHEbfocS5QGcujrKM
jm7NtT+z9PoQFx+wA3ejS1R2N7eggmUIYrscLsaUrWv1bKNn4sWWxFtGsIr2TYjCI9cRoCmzPdMa
OhSL9CfLRyxW8TLjS5cNly/iWghAWR9KRF2c1uett9bHPp/797X/448/f4OMaA52C2Hp338zbzml
Pnz+mapGze+pCXvT8r7Wp6frc4x6wP1VOKeK0M1/3vH6umqpitDS/W6QgMz++ldLTk/zBpUQ38jM
Wm/9DZ/v/vPv/f1nwsqg5sdPFCqxlQ1MlayYdknCEVK6mOOUYIHklt2vJAn2YsLjSZ2G/9lDwP9g
B3F/WjezYRDgQTwgGK+OE77Sd4ZipFnoLpJv8uMQNaYsL6WDWg4KyDb1BlYclkEzrDJ+RklsHwnZ
kKdiqCUqWYnIt5CethNd9DIyGS8e1h+vG3Q+8uQ6HmKhGtSeB53b2qw/4SooTypJzk2SQHtZnrc+
tG7Wu7ksrIOARd3+9w+hGfzztCrT6Bpoibf9fAGVPDB7VsuocZV7kChh8bV2xzxFtCYbLp6B0Ah4
Rwa9cfNZHpKv4Ri8yFxi8F3OIQGu2kXyws0iF4Qot6vMbn1g3YzMczV/ld2VFUVYX5vQgBfR9Lrx
Fgnk590oCfKTIy12kc8H3f9+9udj6+vWZ//r10xhCx2/dTnnjNpsbXsHDTfQKA6J1ELktNTsr2E3
xju0oIzCvXzKT58bTF+ofj7vq0UQ+T/eXX/QLYLKz6eEKnLV5vP+v37D+gPKgYFQy7TeRj29jr/P
JgrH++fmbE68i89XtotaVHLJgeXFWR5xR+DG//XmP5/2+UdFzOf4eXe99a/nrdOwz8f+4x9ff/Kv
l4xeLfzZvOK7vDe0Tzvr74c09Y6pw9lZPiaY9G33skpIgzwFkrB+MlU6FPlh1qAQ5I5EZco7+/xG
17uIghYRapmx/Xt7ffjzqeut9YuOyyGcabIsLxgGXahN4eTz3kyAkmkGdT9C5cpv+3JbsxDvl9Mc
WV9y9v/qIWcjab+u+khvPXXYDasjnYgZnOwoIcmHOabLMLowpn82zTqm/rwfyFBsBPlYD7ifK9+Z
JSuM/5JarjJYaeghfYkAATHsTinwhGnuuFk/1fV7AThp7Iy6fK1Y1R2DpYIxli947t6yuPPXD/Bf
H//62H98RdW6m/791D9vBmnFbhP3/Xe3D386ImaKJUkuUOVCIeqh0HqgZJ963PITTpRtNsvpuUzx
6zxUrLigU8FrJawP6cneDgIS25YZppWOqe84S/5p17X7wetJVaOUfEiMubkygriieKy/yLuwA/Pi
Fk+BLkng89Qx1EIHSRNhFH2k/wDvZt3qUnuV4xAfje7WE+OA8dp6qt3GONBo+YGEoJXqBko88y1O
wVzzmBIBm/JLo7avcY/zo8GF7GTWawLGdo8v5UfJyeqhh8K0UNAjX8Rc66fY+w4tXCcUbHQ2k2UG
R02JcxZgJWht7bsXufZuQCh+6Fz9m0xJIlB4hHojFyACuuoxnetd0xeglbVg2hUjC3phqY94nr4X
YsBNkNCBIlQJGU06GNQGgBqaNmWFnzrGw2SWEylb08+ZATDiQOGR4taGdyK0IjSfEJyeklC9Q+J0
jqpwfhVBrnZaixGZEAhsd5r3XBdh/Oy0uJeqIXkbcqvzGQ5nW10RaWaq0vWTfJQfBrb8DXiscN+G
8XHkYHgMS7pVMSrYXR2XVy/RvkjUaVxiA3yO+RRu+dhvhXL7TdwUP0WhFdcB8DOXRhBgdX/nhFSf
rRkdfhZnNxIUhmNmp08WRJbXfoBEIy3rx2Qo7b3JDpopMXLBGNmhVCm3rqH2aNNdapchIQoPYo5K
uRQmNdmNJj0Dvo+fs2PeBq+S55i0niKY0h3ToT95SZ8ShB3Wlhaqp6xRIi06yOiS927x7mJpEubr
1DbuB5m7guiO3iBrOcz2Tr2puqm/pDYnBam39d1oFQzSVt9nre5d6pLkhQ4tnhLB7Nfl8Dgo5Fi4
o9VzHDUH2BNYn2X/ZHQTLRQCfbY1Tplz2MVkd2UJCz0udAI/32wFpKonDDGTItQ35Pv13VPXJ+m2
HywXaGf1Hg6OfrTK+FgPQbbrFT1ETVbutgmw57qDkudpFN97kPzWk5pS75JFhHNreTScY/2HEGKE
X844QbWYVKy5w6xs1/Jo2nLv3QfvYcbtwemiunk0sf0A4uav3AvjW+Lp78xvqGBZoe90ffQ5ukto
COxYaswBGjUEBDXOS1RhPMk/ZkbO7533w6jAR8dF8KTH1neztiaIeIFEhauujPDym3SAW1OrDMem
nADhlu17MzXyBS/5NTMaUv206Scseu8h7CP7qkQ+bnuQGYjsuy3g1P7VFZk/asnkQ5BpDriI3/EC
VUfWp3gzhEa453QZLADATjwcK+YmNj7aMwFAnm8YCe+OD5iUE0scMjW/JURkvKYTrAUDqqK5C4Fh
PLl5vGlK+yRimdEqZiqqZ84CxCMucFbTHgMSOEPVQZoZSJiIRKjBaLfLfZkxP6jJqjx7RLgQZwX1
n+tqk3YSs4hunbvZ+zINRnaxiEzaDEaPR2KmR6gI4dmagWWeKbyAVaIqPADb2+BdxhJGShteya9q
5J2z2keh3nRfRTk60NWy4IrP/rfqiq9R5ex4SrEjmoO9W+srojr6/hnpwYvRGPQTuLsNZrTCFlUZ
s/gfHs6KG6DhWx+l7VE54tti2Ll1YExhZMC6M6FCEAeZXxi74s4qX72pfe1CBQ1iibKQ8zXJK5Dy
zY2Y9gmWI7NWb/qmdam+LZHS+JgXiOVg/KibvzWs7YTpfuhfjaCYcfvCDmyOldPrr7H6HmPLO5aD
9R0OuX3ok+G5k8kfmSbNYcqYmyArI+wk2g6sZV9bJtQPTBqaY66e3RhmFo4dglXtYn4ZBzqMJqkh
Ba6TvcOqNbMT8aYb2gG4spElxmtkupg/sQbL2kA07Ho40wXRQModtLMKiTCJmt0g1ZfZquErhgRq
wbJJfAhcHuFpL9poNZewgFY+RRM8eqTBglwQwM4O7CX6UQ827IgiHi+Flomr7LcW6NYXo3VpaZkV
/ugxJ0YI62g+/yhH1Ty5tOt6Y3yhlLN9DHr7KRvVV6x9V9PMLq2ZRC9eaEfweJP6VMNwbBH2Rm/C
DIYnB8pnPHvIf2a7fxrUz9iwGry2NuL/eoZClLLT0o3EtpOMqKadSS12oJEeUFo9qY5rmpvhSu2X
QR8HRHPo56ehs/rT+khghs0Zj9hvItOzgw3ZELqJvdem4uJaUhzI9lrg0HG0bQMOmKpM9nHF37GS
obqGyURMlhw5LvpF+56kyZsCdt6EJbE2bp48dijC2a1zJh4egT3jVDxOuczgBWYNhAATcgqWqJYL
g2MvSFpi1mzZ3VSpQ9pU8QeZx84RzDmn7ZxetCoAFzUUlZReDX7JjjSLXiF66LsDwar53bG7/cnU
SolAGeiKNoCm0jRLvGQ4/AGm/Cmwxr5XMjmlmo3jIsji5zaDB9LCDyUya75jdfwwiWy4tgO8yZY5
9al7Eg5DQJsAiIQT/Z6xC0t5y9nXqgjpd+dcw+iKLoZ0WEtvtFbYfUUHx0RiZjJD6+Ta9lIrjR80
57U9wC4Lg9/oXa3EQzwEsNKb0gk45lNYfeNPzseRT2Gn9PlrZDcWuIio2sDXwZanTEAouMLQgpJb
TLLcG/lHlBdC4qRpAoesvfRLmOFhcW3sktFotLsGFOvWxDBDMALaWQ1LNCrx7KtlZW/DaFHB0mL1
grrbqhgbQRzBTJCFgbjMwq4who9TQ/cTt121SQT5ObGbHUbwxnvawjRX8Bdp9gfDO/2mOT0uvr2Z
5+M3s2h135bh77BhMlcyZ3qaJpIWgGkTk3ifwsHGNZO94BKuYde7+MZ1Tv+UMOwVan6ErJqcPNbK
Y+e0j7MuW98Op/eYVTMd5Dl+Dez+GoaBhC2h5v2svI0bWAe8A7/iesr22sDh2iEgIp21vRHy2Gwn
ZfoJnPovmvWHqi47eAaAjAL1MPCf6jfDnGfZG9ovU8Q0kj37C1evyk+Vs9UhFT5VmfMWzfn8EYU2
4FJssuwfNTXjkLpnK7Xh3hjYk7CNkB0lR++Iq4tLqPYOMf6HU1W+F7fjKYh1hLTWLGizBf1lDiPv
UhGHoNswDmbUI4SV9vGhTVlpNNTS8OZpI6fOk2iXyivIDj0kq32qu09zXeD8WtolGkmVzNaqcpdl
UGDGyd5GREXQFoYvFuUjAogEZFSQJthew+y7u9imZWZjzNaH7ThO4VmDXEBK26gduhQ4BnDyO1ht
9y6LcR84dDCykfwdCLy0sumrWPO32svJ0eBk0DKOgRVEG640dRojYRec6t58TtDMEEAAWqUWLdWy
nWZETOS8emJgl1HsRxlWbfKbL4gS6Bdbk/aQvFUOULdO6zK/Ay4DO829V5OnMMJr38iTr7aZzgXF
YahaTMOFUqHjHVTmoXKmX7XUHye1q0abczX2sTPBLndUoKSr0WwhBvmYzrCtuhx4fC6de52U3yo9
Pcd9JfaabrRwpByCB5i+7VvU4w+UVQmaiG7Ahp0/g4cbjojzwQsI9w8FD+aEhuSqxrPm46SPR5tr
2yP6p2NTj1QVg1vQwp0+7JYBjCX6+E1q6WNuIe6fAsomu513cVOnfgoXwy1NyUFPZlaX2bciIrfZ
Tb/LSjm/izb4sMpvsalNz1DEH7OeKHakpeAEqy+Fl+qnzrBy36haRb05EgaYSHkQen8u07Hyoxip
X1ToObAlVsBcWJBbDvkNLdYpWn5nLuH9GsjKPf11ADVjiiBn0jbDk4xw1rgayGjOv5nq5Tkru2aT
qEUxl9cIzavB2OvgWcCxzn/ojT9HUcGHVTp8fTjT7MpWhzkk0WcMrpRH7ck17X1DottNi1EbNNMd
Wq8T5t9qa9TvRuRVD3pdV1viD2bCDYkvq4gW811BH9/sH0q9M/eB6u6qc3tSq4NTab3YdWZdcUjK
zRTq5dWIhqcMx0xa2vHVCzK1qVBN7TIdZ6SnY09w3YjUY+SZYZwZviWibMf5dUO/pGXIISExTbLC
fk4gDRhLsvHEdPsxLPaOHqf2Ki9ZzCiupjm3UbU/AUFsLAbUl8EdD5rbzsfeLssNn4JiBDwTLRTF
23UfRyYLXDevsPWOf5Z0okiveW1qMe1nWPMwGYyr44maUrPOdZ/9JkB+3iLD0SiOyOy1UY/aQa4/
E2P6HrniwpSmvIXTd1Eh1HRpQt4RRCfbEISuv25SxK7XOld4uZz+QOWXX+ZcQiQCOMo8P99YYO+O
mdttImxYB5Y3rwDUKSy+to2FVNIDoxXYVbCz0I3A8GANso6dSmM4/cXbBfX7P60BMqePYSrOBASw
WLvwvGGnkJvOsvIuBesRfLNGTthX3R1Sz/3FxP/AyQAXdZs+1Wmqn8PEtnZBos7KdPjCNSmuMN6X
9DPD3uqTeLZG9Zv1NRxoJX8YEw6eRBTRYYxA6LEmOmdSfmXA54LAhqYSu9qvcq5GtEGF2GmWbM99
j0GH4+ZAZkTKRIzkRKYqwVZbssESEDxmYdEXIq7mYDWEsxK8QDSGl0MKF8o41h13o2qy0BEo7SQc
AlFKXMB+C6JlkzD42LMiBoPDwbWhbZOdC0jtvsrnu53lYrsIbfqGAU4RYzHSSX700SegvvLboT8w
iDC/yPKXNlMfKUJSO1ZjR+rwL+wzLTmnzx1djac09W6iokvTaVq+6yNtuiuw+10X2Rt20/gBUJ31
JD1xpr/w0FpJcYV/vCvC3DzYGgkELAkJaSDAeUPIXb6BzaCdjESQcZG11PPIunZhkXeY9+MvLT3F
q2yKYCPDhfFpTGRJRY63j8jo2qDDHPfCoc6sUP2e+WXKCjjEVK0OdmujdmsMrDBLgyTr2l8gaoLr
VIV3Ixweozjw3qcOZnRGEvCZ6273kFRAHbDMXjSEgafC0ilJMys/wPY1fdPJ0MkRbs7Ut77lWVnv
u9RMcIdVuS/MZMLm+WCLzni2VPK7HJmxhm0x7dNAQnLBHASVIcvIAdH/iFYzrw5Jf3Pf1I8jSX5b
O45PM3vpZgKKeihsxufpMtyOgky/CUiubRldKkZeCCE1bPu2NpFM5o33aE5ONv0ZEY2PY2u/VQAQ
bRNMueXo3bYHnIS4A4hJ4llQ38L+6oREXNZYSkHba8ewlskNqM6XuY92zpAav0bCAPIcF2Rg9cbb
yCkRIFX8ikuUwe/g3OrWqL97AOsbK/sJeS1kPW681FLEhzRARWF4pCTkZp8/9TYVCQiDXSCqwCf5
FaacW4GGy4o78kvzGDQcDVkV+RRjIN86O/Edeg8b1DrJFi3lsmQYe5LTbKclKnd0hqsx1YiiSsN3
gMIcmgrbqsk5DcV3AVQESvFxLUoSXU8Wu3m/Y3zJpL1qDnWE+HImKc6vzPHVxAzMbBa7lJsHhj8l
eDG69BRMUUukLYkk5CPukx4ORw9TatNihmR+p30QQghMt+EzTquvA/nRp14aybNuMgypfNdqFLQ4
LAmuy+IF56bN8RoW2yEMCelLB8aMzyGni1skij85wTnSZEnupmQOtpEHK2BAcNlCsQWckUEmYam3
YY4idkMWn8KE0G8HItjFVY9CRQXrRqLB7EiHNdK+iaTw/IVveGQEb6JmIuODsJfu5JbM7CHCOKe0
gx+Zpb2x68pYZ+Bk7TiiAQwTv2s1zPIC8WgUE6MryP9hovVnDXCpjFA3Zfewm6JjtZxmsZFbm86J
KhB99UuawbQcnKvJCP+Azjtn4Gvt/vbXtPY58aioG6jNj2pmudCILNnNkO5U1QBvWnBGVla1j+Z4
52oUX8io+Lq2YDIHsqyMDP2QfjPLTGeaiyCo3HQcbjNU+rM5QG8O034vmt9xIzPaqaN1L4bhl8xt
IjWC0W8TDaV+NkqyH+WLJCh6U5cS2URNaIldek+Dp6tjWjWsWYkNpUta/eHffjIBAudFSOIHLVOy
JBtWkpWkOBroooyLhIMY4u8diczAV1IN2S0B07k5se9E5AwbvXaKFXgLmLP7ChE3nO1i3okoqA8G
CYwPjOCYg5tV9mzo2Zs7xM/eFFrHMASxZA0UILY25DvCPKxdmcvb1Do9huxNod0AE6qTrMzfBD8U
8AkkKE2weZ6HeiLWGnY3zx43SU6oQZhyhYupVAhFcibWybi78epQYAxoHNtKXqN0yKGkBY8jXFPX
KeXHWF2NOXIJwqCPlCe4T2Qy/0oFtIxc69mfAFUd+5hIVIAOv1cxfDC5P4oKRze5sQALIukGe41/
EmjO3D7ao9pK401O0/hnNsuNYsWEOM4aDoP+g4Irfuxmg75fM2VX0y3vkB9oNpaZuUtK5KkpRzPw
qhFbet9cyxEKcKgXz/RtjY0e286WauqN+LqY1ECBeiCW7gXB0TerqppzHeKR6B0r9hu4D1ALs85X
dYviwZ0YfTT2BVTZRmk5mqSE5OSh15hse8z2vTB6VYwkkOqiDylKfZOQ47pFVdwfWk2/gES0rgGy
aAgdo6VeVBZVRxk1IZl78HjX1mMSEjojuruRTnTphUp3Vpd8rVkMXxJbvA8B8xcXzec5TKvHNl7E
i57YGibT02LUw9PoPVdO4pzXTSYs9rk2fyYkDYdwav0mUSZBOIx67mEUxYdKblTJ5aVI7elLGjvo
TiO/0CPsDUXqvVaW95JxIJxDsmft1luO6pRm3ATg0U+j7hElXPtoVO7eCzQiKRENurRdBSYbx8v+
1N4AYL2auZC11dVMc6JrOuCPam4oSMqoO0k0/3oqLnVGvkc8JelT88No630Rl+kbV2f9UihC7Zt6
bwmszRrKeh9gAyMb3VJXT1/CfdJ2P7WZi4ijmfdrb0FvnlmiEFcxVjFYJhSGEfMPzW3ig/ZrikR0
rgeWoKkpXsjXis5GL7eq072rytOjKMlArUVTnzDAfY9rPPp63nBEuTXpNS5d3ngyoFTryCKK6YDH
gR5WZJib1CAj1LLig0ryklOQHhxQiCAXUjm9pRzu/mAXeEvLzt6KoH7RWhPnvE4UdGQ6zwTj7c0O
rV7p6rccPBuEYxQ0Q9U+F6lDdw3OdsJa7VyVksSTgkahHpcdcePRvpwMAheL8p2PoPKtmRJcmfrd
jPj3CyaUG8Tt+a52yYvuC8famlTEezS6zcmlwxJNJZI9G2BTJn6IEeo2kY7EAJRNsavi9y7Mp0MU
YIjtCmJ30WaQuUJUZ5gN3YW0muohmPr81qQ/cL9vY9fIPxLOpg8m8hUcP+G1SrvRLwwz2Uk94Wxk
x9A1JkwcYtTNr3KgOZx2X9IyC/DKilez6qpbCwlw41h6AA5f3+K/h680DcU9mP4UDOX9IWJ1QctH
gRADITClCRT+4mujVe2pxDKGNE9DRhMTD6sFRXfti8ogAYj1g0EWzjjIK6YjebW99Gce1tmxdJV4
ZNj/4mWMPmjXNTc8vq5GqCHNoBeuOcQl1bmD794PWrhKApfmYfCe6XunL0L8yVRX7pkZDhtrWeqM
VXqZ6IxcswWV7oYxe1sSw1lJzccEnzFZAE5+y9q3v3eMgf0CSfZGxAj2wOw5Z2EiWBXFCN7bsviQ
WZy9xsbITqKHw8XsZAdBVAHlb2bnsBoujJEKymhZUTIqKveuhrwRgs2lHhhZGaEoL6NKvuC65//S
tXvJwKqNekJgp1psnEpv6EQZh3WlyL+A6hcEt9N2fL8J53vCZxHY2s7eWKzujkayYxTTvJuS6S5D
Vpxh8NRE+vTIO6BCd9UuG5e4+6CcCDZC4MSXtaGm0beoQ4E8z/UH0THDbuqRcNShbkMzTL+Fy/nE
cYhWrTvxFIJ/QZ+upgM6RrGljHQOMFuIMO2fSLwfr8wNxL4elwTaZexYgag5EO3eelYFYm+pWAvK
YiQxyUPVc3Gg2eU+CPwXD0VHiPzQlmcwKjSfuA6TLoQmyyn8JGjPtQS601bI5oYBvxn/E5rEbti7
PQ25cNLfh5JlWT3+pIGZQlxR0S4Yc8KVqobE7xg5v2l0JoHb+rnS5uSRdXLFUiCW0K8ks4gCKGiR
hzRcO6m/0tAf6HTTYz1IZ1SvVmIlTyGnrFApRC2OehlbyTO02EVXpm+GainPYt0PZuNCcwGjUSIY
kZTK3QYNXMIKC43SI+OV4C500smVICbsNSZt3tGtfttmah0FdfGtGKE/xtaCAra/m3gUnSV9oDc7
Tky9e9aXkye8wP6g8b2JmojrStkUf3q6BbfdHIzSoX+XnwfUfLhoiXObMAY9oKD2LgyxTmUIP2Sg
n7GxJ1q9bZd0pwq5BTNN+1a5XbydWXBdGtv4EtjfpxAaI1/WWzy6MBXjhpRTs0ddYE+sOwHj7CLL
eBvM8odlEEYbuMTUekClJQugKvCoP+z8eSaD/GFq9oXsq2+GI/wxj19yYyx80dvdfS7zo1UnmxJm
HXgcJnPpYuev4A4dOp3QKosoFC44hn4zrOTsqNeeOIetKjOPE2SmHssIUHpgj9+kS/RXAkDcKM2D
YKV0yawfcAkJLSOfj6FEzWUTUhITzBAqth2dO1jgwATS4D2POt+NcI8UhK4+FAv9CCYD3ZAQBXM2
W+EWwmi1L+C6wlc492oY768hYqWzJLwqT94pnWro9k3CBbkhosWeAVeYjEqI/jgaRf6GVHo6e9Y0
nhWToqmVILTGJQMPwcrec+cfjhkWfzlJ661SVqSNpDrpZE0FjaacT6HFZr01zYChJqHoJWXt1RE0
tm2Mtp1EJ9DogdoYBrIxUEgop/vyecQ+xCSZr7kYSFScEgLlS6fAr5DO+qtqwmZTO9jYIXVaD1A0
pmvD+H61lxWMV1/m5CdCrMfaCuxvIEApCfVv1eT0z2YWV2dnJJO2A3JS2cI5m+liKgALtGnL+WoM
3fhkJt+RJcqXzkr3lvIGBGa9tsnPZUWiuV4a0Ja6P2Wcf42o/PeMH+jqol7nojw7O2rbEyMz6q88
PsXh9NXSck5zEfQYz12IEzmE5UUfMYWK9jT49utsjSDtQ/g93ljQyHTdimDU4TXyEuMiIs6UtKE+
4FlvErR6D6gp/uidhDAoOYwbzV70Kh2xGdZ7rk/PyPMI50nKn0k853s9EFtlSP0kZ3klsBmYRYd7
17NIfiVVkiC/4dwwLjp7QX6pemi9Y4WNl2RYsvm6HruGVwIkNN9CfO8nyiSb6Mz2ne4pV4fOmR/+
SmQb4xZXytzFfVafCuEC3Y2zbpP1ebup8NH56LvdXZvTPSGqShAHS4yrU732mQsGxuUsUWgBxnOm
U5ukUB1B3mTitBMN88bTaSuOXYAtPU38Fg4mo71SPsWxnaFPlcfkigYyeDNbwvMkZ/uNZ6NIiZ2M
3mihPpCG1ySPkYUsbKiqXGpMQ/hxqxlvbub8BntzGLlu7nMmL3nf1qje3RjXJT3dWUquA6o8IKwa
DyMShCKi8VwPB3PUtIPIf2B0KQl+ix8jGrIPOEuAsLW239rjPu0T5+d4aMvGh4fbP5dG8+hG8N8a
KTL45PQ/AUssKQuDSdK8p1NpG/pjPXRXMjZmJF9fc1pqD9iJHM4vcJ6Nyul2Y8Aqz0E0obyi9g9e
1uF7gWm6m0JyxHsnz65T0f+cEp2+ZJAeTeW81foCyndS8TAtieJWl49+V0kaqowrqaQBpLuefmWB
8tQEenOqZPMtNLWbUbb5vZPGzozH8Nq6+l31EXAdLSP4vMzVCcbzptMKjXkY8yfWf4vmcbwRHgw5
e26fVz9BZ+mvCDzLY9dRF1lW8pI05XCYC/u9s5yMpbWjcKmIX3LkSpEDhPOF8jzsNiM2PaZOGzvT
zQt8sY+wqbtzPKhFQCr/Gp//PxHl/0JEgf7gYe/9n/PLHtPsIyrzj//kofzzon94KJ71v+DQYV02
MGwvYWS45/6Lh6KRRabZtiPxrS48En70DxTFdJafODpuO4Ao7OqYXf+BopgmsWdSSka2lrG89v8x
wEz7P+190AKWIDQD9ghvQzdX/sp/Bpg1DCxhoOtI72OHeQ5duFFVJ8chCjgLoneq4E01oeOt6ImR
jfGSujqT7F6fODKBjuVcRJUHu7lY2HPTQqEjgh0gq2UdvUBAqLOwKlhMlrk4mX5vHKOxiM+9ua80
uQTg0DAcm+7HtJDv5gWABfEJ9hweQaUfPEbwO9K83NNs5mjB3HCJZWUUZ5Q20m9bMr9HbdCwgAb6
vXD7Ft7eeutzIyxCG2N0XFq8lY4nDuuPIOljdlhv1gu8L82By4PAfvcySFnVwhRcN+FCEoSrzaRC
UvStd1GpkoU8o3D+fPL6g3UTL69Yb33+AkXs8AMIBV+fwoTp/J+oZZAh3Bz+wsI9XDea3ufnZg7s
gwSKaC90RG/hJP69BToxpxDc0LUjK153umPQzwiVZpKacw/ooucJeGExIO//zd55LEeuZNn2i1AG
h8YUQEgGtUpyAiMzk9AaDvX1bwF5q1h9rdpe97wHGYYQyVAIF+fsvXZ4YZjEZNcRu+Csq5Hvi1QM
pGehNvfnLEwLSq7EHAwb89HU6qsEDGSDF2uHBc+izENxOWWnCzEyBR2pgZC0VpYknuVxZ4GXRDKU
B7QU3x1noJMw2/fhyPYUow1tI7IhrroKQGoLshIr9JtcGZY6MMthpVrS7yBb3iou+kq8HFtWdNit
tWsSQcSaRw8aM1spmehh4GUCzlRjCJrwRT17g2rWEr6mMn/pK29zWMmbvJrrERQnNSbU7rA5w1mS
H6J9RiP7x2SiHAY3QbuG6z34okUZgQ5Rv65X4qcyjA6hE8PjDAwUhd18sVY+aMvm0YsUmKEIvzk7
e5h540oUHYEgdjWMUWOljcYbd3RDkIqVRmq2bCgNFADTSip1VPYHGuzScoWY6lbvVSMFU2cCcKpu
qFOYp9t97opBVeGhUgQfvO0BFlvNkwY1Vaxo1XkFqYr1VfewVYcVstpCW93uw0unX1sriXVFssaw
Wa0V0tob4FrnFdzargjXEZZrNAJ1daG72ksf7Ze5EedRLOkBYT9Q9pbffEcb6wz03953Vvdfbhvb
NwJVbpKegjoRKsWVornqEcXiHs4Jyy636sGlIXRjgcLhduP3BabhnYLsx2MAxF+/2rSEwTOn/Xy1
XdMQpqHIwbQ5LbazJl5ASE3CXdPeL2b0PCULW63Z0K5W2ylKASpd/Fga3bqjwMAELLFhURTfZ9Fw
Q8TuRD9gWVsmLQS5JoEdZtFHogdztwGE69ShfOEU75tWfMSfcSQ87S+l+B9F+yYarynutKSpHdVw
pQv8zB3YvRurWVsBcmsojsk356w87k31Xax68BbHSccu6Ljd5LbUuYQgc6fVRYuAifFHgk73kprc
29Git0rwNkbbhkU24hj4dNmKfEPV9jObhmEX6+D40vViTuRfR9ttEwREvK7mAdkM3p/QMYNFWMeC
PhGdTXfZGXXXEPfjfuitm++pAf0lU19ItxNJC3lt+yTXEkblTPhI16ulkUMAnIgPwAAeaCTNICsx
2h2rq4ocd7QJTY52EP9u7utRpfk2ElS+2BXjt0GVe7WxThbN4kRbzt26GOpTvTiyZNqrZkRpF3sm
uNk9qYozHe/+WV9m68wqf9prVfmELZGkB2Rb9E9HonBDaLXKjD2aqZKvsWc1PyZ0V7VZp4cFRhuc
0qUbmnhvJsqvUh/cE2UBtCioH0yFKiaGCwxyTBXb4aby71ap/3Y0Ng5kjUQh6ExRUQSsBo/tBNjk
8ttRV1UPPXJLQmoxoiQrgZuiHdPVHzuKXCevPKwCN2QpWdj9DEilH8/Kir42cA/CAkf4FvX6fNYG
7ScsVnVnSrDb+tLd20RQnpux049Sgud9M7vf0erta4qIcuWyGv5sXzP5pZawGH2qAeQDONZXArFj
tz2SpBEd9DRsxe3ROJnJuw7h5WIdRgWeQmActeRo6v2+nU/IV51TUoxQS9eYAweofKAsxquWs8uc
htPf3vt2dUjWOAP6oNdzFzt/PoYuBQ2qhstx+1C2i41Ibk7WJdfmT+q50qdcpmPm08udWWspFDIY
gaBRbC8lDyhXOTuy9QRdtZ/LTJus1Vy5A+1A+0IZ3PNyM9l6BcVD7LvVIemU7WU0q+yQawocFWvK
d9IlQDQUVCgSlIvnFidqAqcxXeGQqroHjpycZ5dVgDrEj+iJlL0s8CW7KYFB6w6YfdAQNM3CB75e
YBplACMa1PBsM493rm+lbn2K14iFlaJNngAqqjVx2WIuoIqJ/fqfEO6NxL1dbLd1i7xXoxbAweZJ
XS/0fx1tt23w/CIhziqK7DaIK6z3nGbH7dcfqeRve9vhduHAU/IL0KQI6vtLGqWOV6vQRSkDjeft
oheyO2hdCOKSMYhe8rUV9+Rul6gTOm24VWpr2fWG+r497zbefr+M76tLqCqH0ir2oP5YENJOCHvn
9McsMjQz2FMnf+1MaByUBtTzdtEpuRF0BZ9IpUZAkOymOWjkLRasv3ZbfwCgT7CU9XTUyicltIg9
Z98PRd7AI65RVva33+Yfm41htfRd+wTd5moUGmGAnGr2nUOMk26M3nLEUin/EdLauCcQg4G50bMr
oMXZ4Ztm/gc1vxl5vi0333eL4tjBejl93/fH87O6HxFn1id7eN8Y/vaYmseRgtt2bcsfSNdN/ffV
P0fQH076yNDeWBHJlGsMQrVFFmyfY417Y7hKm4pekW0edN5xSYcXqG+uXtLBXi4USE9DrQAhtouZ
4lX5OykGcRYKvOumrpa9cN37zSSXr1T67WgzylHWAz66HW43fj/mP91mdxP1PyXK/tjwvv9HUcKX
EM0QfN/0t/+/3UG26l9PLifK3HSmoDOsPz3aH8l4ux02LRIl35m0dcFepP7EgC6x8Db0tI6oURgW
19lzm0K/r25HJAPH/0xDWB+4PWZ79HZ3QaRcMWC07icy1EqhTkh1Vnr/Ovm0W47Edp19M8Q1w0Ew
1YHNjZGln7cLMATAWpxeOsehIdtYr+Vlu5hsuwpmZmTSahNkyAIXcwijmRmZIfo8z4D8Q4I6OzLi
svAwEyOAK8SY+TSsOpoWfzuc3HUqpAVKXsbf7vq3RyUyHaENFLzw7VHlTqpVfVqI+ll2NB3hTq6T
1na0XchC7f66p86spb3abmXX0hTH7ZC6THGmy1jhnVsP580S+P1XtM6MfcSRQ36FMDsLqoa9AA79
1dP454//+y3ff5JoreK8/cXttqnTnJPEs7De/LdHxZuTcbvnz+H27H9eyPbQ7XrS2DgYt+t/nvH7
T6lp2fiaa/XllU16yp8Hbc/9t1fx52V/P/33X/8f3AY8P7UbtUWUloWnJZznjv1oEhk+4rKGFoW+
0Oacn6aSGMMlGTUa+82NkaJC7Ufy7oalfElXqXLl1i9ZrRPn5C7mvqRmSG3Rvuuyqf7BVviLJfoH
2oxmt8DsCppFgcah8XBBJAk5eWbhJ138PBFlGmAJCs+Wu3hGLGevCCEDUTObd3ni9ihE+idwNcw0
DgB0ume9Zw3D00JFP5CN+mrBAfJ6mhj2YF9FZXqlxCh1Uq108UfxNpFokMEniXtTmPjIzOgxWe0Q
27Ft79OW30LfBQDvY8qJNZCVsv8dWjE5QNMY+rE6vOFzSihP/3BSBKp2nWa7Gfu40bb7eRLvOnm8
3rAfKrwnWuMk/mKhTLGldS74uaCXys5obEiUBTxeVUDZCIR9i52+vInjX+P8mbvoe3SqvENKemxU
xq/9AG3D1mO6CmxIy2oiyVSnlVsTRBT1fFWN4nWR/GWFeVCrrnnQMEuB1C73UcvOTbb9q2Jbv0wl
aAHI4BqYmVv5rx6MmodsCvd6tjfbGU1cjX8PadAOCfInmql7l9LEy1B8qkTbSpZct/idP4qWtW7T
ZoGeqHcw2WcPu4vmcdT6+YiiMDNk7UfWOyJllbxVtztVWT4QLwqiIEWL4rPLPkxtwzdrkaYVUeBr
yXCjZ9B/qEsXB1MbvXQrWjxTMvBRhuyDmu0jsoHhoCAq9/BL7CZkXvukBlhP3CUN4VEwTam8fmNY
9ioU/GUSz6GtkVyhAcexWIACfj2XpiUOE2LsUUV2hWZRP46ReHTG1jjoeXWKi8Z4SAzn0anzm5HK
MhMJKvFeRLeSfO++mcZgoTrsUtigSRPmh4SIWGUk+zIqoBMlafgLV8KFfw0YTmrJ3dhSnk4Y4DoD
VOASM0wmrK0IlQ9S7BUH08gpvqu3btKqpyzq27NqI/Ub5vnWJez4BNL1pm7oY3Scr0KESGNr6zA0
6MurvNsZIzngjlz0/aShSZdo75BswmswmnPXE6GwLrIc1Z5OY/2qwL4EPFGt+QUtkXfk+BaRwZqo
N6+dpdK8fCDvTiMT6MrQBv0A5eSB7n4647bPaZaXZoZUxPw0O/MBKqP6A1jQa80Q5c9DRrhDQx9k
RF500JZxuFbV66Qz6LNPWAsNGG48CuEKkt4wbKcbuvmGJXufptC9Vcnubi6/UO0/Aue06IM7njrF
jH1P9oWU+OyhratTE00GBSzl1yLES5mEe3Kuj27txqSqOZ1f0N87ZPnq5sqIfyuHNXA8RyCDzIR8
0u7Y0GDqjINBh9xrrAZVpZzICSetCchIyM/NPC9UtVjmEaeo1KlXDOGlyzVYdKH8zSKXwMNJH4OQ
wakqBtIoc9w/0qb707nod+IJxBDM31D0WDPIbcrWlF7K7rT02xViRgcUt4dH9oSPxaQlZzJ8LUK6
0K2VZiT/HONRfaxR+5/zPtvHtunu+sa4Iv2yuVdw4nqpGDPAMt0viN/dIWSM8tW5kLukZ49rEHuQ
9N1NmY530aBbqN0OY+U8jRL9gmuVPRZT9VeCwcicdc3XxuRjGXPfcGLUTFoEjIbza1+6w3WotS96
a44YbeZyj2SZLe7LMORfddIBynNb3HCELJqE2Bj1B2UK3hN0BM8Q2ZsbTsdlxY3Q7PYIEv0lKzsi
sTYmzseYoOgZevFYYP8hhjZwhJB3uY3lq7AOXZU/ULsvA7qUxg74O36HOqn27qwH6Ib7HZLCGin4
h4zGd/JBIdqPzz3IZOpXMGm6/NFNhmdlZhYvCIaeuph4gum21KzPodz3OUNNYmOhGSx9R94kPUNS
uib1a4wxJWL7+HIEATYxOWogqlfuI6dfAsKGUuZyI9YPqHTibJ9HhYdkBIxuZhBtLAqXhhPJ47Ve
AsVlfRRMMvmsxx2pl80ulcNhzCSSr6btMN4mR4epKj/krrzOddXZgZ9MvDoxYIKV4hcGKrQFCVak
pkTwbyhe1Q2fsusFrpCa30UGrjhGS9ANUaC9DzZN87DO7CN1KDKpsI9J4yYiBzxUo4pzg2DH2fat
HqmcW2AUWpT4zTCvlyK8mQCsBfEIcNgI5ZuhZ0hbsDq2o3klLcu6EWV8jc+JiDrXGPYZGXHUm519
WpBhHEUugVyUh6Gk1PdNLo7Mwg3NZBxhdqLvcIe/VnFK9ij62d1gaWUQs2j0xgEJcTJm96h0QNtT
Y9fj6QP1gIpLIyOTJH/BZEHCr6L91qq7CFqub1Qkp0zGzFD4YmXaVfdRx+kzfqGP3k0IIcBR54tl
yE5sV29m0m5YFsS3oHxA5YryYNa3RSnunKXtA0jWzX5Qpt3i9pUf9ZE4YTzqPCSQeznoz30TkyMU
My9TQHgwFP3ZJriDWNFavUdcIg9tiRlLjxDdV2LZFdJFwAEDTvaYaOPKGDz0Kh4CQvWw9N3dig7W
4OZxQiyXRC0IM1EpVvOVFTbiaOQXWNdyYydsBDkkcp6qqjZXjT16fx9VQ3bLyq/3I9t+rrP2Spbx
nZ003RW+0U+DFilyELweSeLDOkMtjIp9ilNnZ+E9BAGilugsw58C95pc+ByVtFkJagC3mcdIP3G7
InAbVrCD9iDo35NldbPQsgUZCUghtgEwdqD/RBojjSk/84rUXETGBE6mJGm4HRos0/lAvQOcRmMJ
qLvdrToTsjLhoR90+5A6wy4yq+g3ew6q+EYk3ddWKR/cek0KNZKZknANiOg8ltUB+32O4D5ZMSsq
imFN39dyfGCXy0TNrw7gESOc6VD2RB9Flozqa2J+YrP3WGlddhnRq4w5Gm+lnBjN3et43YYsxQMU
bTJN1CEQILEAudW4tZHWK/3g1aVy1aWEhoi2lr5qwx5blqa+d4eWWrMjdkukj/6CYtuHkkSDP4ib
EMd9a7PhVH4oNhW4jr0X5q+58qvMgTo1l3dR4tq3aN2nvnLfGY4Q1bKY39dIAHe5nMQNnWq66urZ
dZnBExFNzLTltJN5QgcGvtFs4g3W5ofamKc7W1eLnaqINqAGnpAgVYMPoTJ5NKw03Qt51EgbwpoA
qgIKsG1igZXMSYEqy59VavxKkBV7uS2VfcTSyhtzdbodp3GXjU+kNC0HraqtnZXLUz2qRMOWYjnq
DA0MiK56P/bTmsClkaJjniyD2m4+ujuWSYpvDhk6i5C5z+xuMgMWANk7hGcMFChdG2Ei8JvkMKDB
SROjxQvdpgfdaunn5ugG7Smwch29tpZYqIlRcBjiU1pFvV/W7MQE83BgduElhZHGQiv+SrrrtBT7
gvmVZWQIQLx+0K1H2xXiKUTEN0Zjt4dFXKO8D8ymeesGCuey114MjcU9aM/7IjJfa33V7an3wrFI
wGrKHkXRAt+yQ2ijVgtdeFxPUwFSWOUTn2Olp+JDvHtagx2YrgaZAUfAhLczpgdpjSp4KczN9nSG
8ZH6RqHd9TQ6aXpDLi6dOcD+lKBz4CYlxMSntssLFG/2Bcj7IXqtjlsEqKPSvcuIzpyooQsD2GMJ
Q18sgfEnJwBRM7PN2OdPc9Gin0qKX3pJwmZRkCE4CacLRIIQoGo0yna/tbjo940JNLLPyAyZ3WPV
ohJuoSJ5GYTzowib3IetW+9yN92xyzHwIKF+14vrHJi4l6PV8WGXMTfot6pk0pqMbFfDqA+yBCdn
msh3ydjvg/xdDnFmvbV9KhnwHJAKaBFEKz+sqX/KpHtvNFTVm4Uag2hjH4IEZO3E0+fpY8b2zzTt
vg4FkAQViONSN5Ynl5rtWjwXnNnjjkLale3oMb9U7JkdBaDCwercKuu71LzITG/D+mAPKlG3xXBG
Gp0kn2aCamIAjU2m08uYjl/twqxkTubeiobfBrTBIlu/QKs+8Z2xbTNKPy8IeR7d6tmBtu7NhfuK
lOhQ28NvWUzPWhydqsg4sKz/CLMYOIvLYrl0rQdwGyQ8YQ8m3MbKlf7cm/JQVuYcoKwntRxPqcMP
spqMJBj06boit6wKQyAr9oe2QIyqx8jdLTV5Gwna6JeogNZPnUxcpKoBarSa6ao3bmgNRaj1YV1h
t31WM8y2CxwsvjI9mBGNsXehEmQqVz1rUkZhl3INGU0vS6lXN+xStCwkR3nhI6shL3sleuM57n/S
t/2K5bLeReERKIhnWsYzo8SvhubZvi70gxiihh9GrHm9y6gdmk7A/BxdBmVgEo2cIKWzjk6E1oKL
hpC0jhcrIqcaD1rkPPDrGYndY5cStuAGaOjlCU4uJHx2Yb5V8+prNvwyI03STT7t1qToxznZ2RgF
JtrVXjLY1EeWJFAExcSurb7ipcEwEM/HOJk/RUkkWrPSUoBbeoA2yiNsSem1cDEb5YeMJmTMtn3D
GuFV7/XHVhvu9FK5d0Ry66Z8SwQ9U0otxp+6uxyanvmJjXwj8eACDH2Gaie8unL3epQ553jusWco
MTvkOLpztQpFThGz7sPCQzSlFLvBJVwkWRPKOka1GbbZVBIbmMMrFRqrdzmVfCAhU6SxhlLj+UDm
Re8mnhvNU2fSIRLSaS4ZFYaEgFxG7fFDb7o3B81lscDTw7Uae/mYvsziAw/KW1TA6+s7nJnlzOzc
AzsbRHdDRJydg/rRJutaIzDhqiZTFQwtgbyGhihUvaL6BCOrgXCQd7BOh3zyDSmfk9kMr9vxjI6L
eVjTPglBJ/ZODnKvsI3naHyYAW8IXHY7fEZfbrtGNzbqObTLaA+lJgLSk7PW1MeZdwSxsOgFlUQc
47lSVXtpPkyV8izHLzem6m2J59FspJ87zrtiPiMPZZbTBxyYlX0Mc3aL9Ik8BKOkXEU8f5unpG2o
uGlr+8as1WYlJK0ifohgkpUqCVmsHLLEnypCkgWp5YraQ7twurtYoSnYZAbDQ3rnxjX0X/VTRGF7
AHGFYFQw8vGaYWVUu4aeuWA52rrq9bpHJVAm9EQoGn6QvKVJnV6lbBXPUsU+VRD8RZHJ8ttC/107
d0mvJjtlJHPdjeodKJZn2AxffVF9rZoSs0huAdQKj51KyHeMKu0lHl0k1InjZ0nO6lz5sQpcPdmZ
87UN7z8v7kz4cadmAX1QsO4cFn32tEa/VjvluZsFXeJV+j+EqideipU9xVaAwZhce9HHhJdGCQHz
x4ndPUbv+olJ81qvl3s74vQkKmL9ngS8C38cdN5jzgc4NFrLOpqzRY1Xwk+i7SKA+oPqPuijeKtS
gIpAmgLdOtUpmeZ4DB5ROWLJMq4zE4lBHtIcjOI76nHIbMfszjZpnyKzaLrxyZrTp2RYHqYpuY+S
+ZSgye+7Yt+2N2amvVW8hXDA8dL8xD7gRUR5d+bC6QX4PKnR2yCkXDemi0QI7S4saCNxi+HuQwv1
50WTwtMXLHJp85XGdotgmnwxwuD3pvLsuPOxNlXiXlzhIYkdSM/h7ZqN9W4sw73GtwWZhvQ9Hz3w
o7MsT2B9wNO80VTQcxaI7EpXLnexJ0QB54hBLC3uJZhN7up0el9s+90qGkoI4loVxZfs3Hddys+y
/Bw7JMolDY5CDZ9pI92jePYLq/zSeLH5gscrzrDDVE8lwFmfiiX5tCXUGs7nQ5fJt5IFNlZBhqS0
mTNP76sP+EqnFi5RmdAiMnIKBdPJmBH7a/WjaQI77NRXW3SPo13s44lWMVTeewfnD2Gq7VfmZPdu
9DKCRdA65RL36Umq+c+aaJ83IPMw2ICZLIPtqxHa6HZoCrjubh1oonlVkrt6Sd6yvvtdRDd61yJl
quHzRr1zXSFVrWR8GwoEC/Dn7cH8MgVSz8hYi1UaBKtBq3yAa1SRWGnHNcb45Bz2rySyHePoRztF
yqno53slZCtoqyjQkgeI85tK7f8Eff8fQR8iO4dQl/9e0HcqfyUf5X/R8/31f/7S8zlkmLmGjlbO
pYprWGv0yl96Psf5B6kztmGowjFhvK53/aXnM8Q/KFjZEABsU1DBWaV+/9Tz2f+gza/iB9QJDEGX
87/S8+museL4v3MwaGWtIj7+nItT1XI07W/ZMFLr4mSJJ+WEOnox+HlZrFKUFFVQOMfw6l2ClWJp
33TpWs1PJwYJKiXmLIr7nCzeQJ8oE+bliH4Iub6CNQl5e34oJENd134wVinekmmfll3PVLnFPRYD
4zxkyUdjE+M0jrQMKgO6blUh1s9ZxbPKIE5htGL10ikJaAgFEwp6uFM//eilmV0Qrx9qqQ9X8xgh
q9DaICtwFRc2GVt6UV3cHJZ7PA+XYUYOqFa07HNHvaZCopFXWWZ+06Sfs9Y3BDNTZu8mxOQhZei6
lw9KuxE5OuQAQGbCwiRhHJdKr+sOlT+6LDE6+tm03ytlIpizEEFUtznmLzz9utMcWLYelIj6ghyA
SYhu17bVuU6N8pdpmW9pXhC+RvRkxiA2vLrMiqbR4XyvUnZyBhpKDeeGC33kMCtp6lsYvT3qKnzE
0Fj8QdBRRn2Tu6MOcHtAe1IXJ3X4iKX7Oxsw32gkm+VAxktxq0a5dmgsdvZQCF5MimR1nR1l3sfX
oZh6WlPy0rJeWddvd/jq8p1WGZ+RgZkwNixYw5nVHKtIfVQeC0oLeyrUVLiLNUZ3lVTEYjcz8t5Q
xFTvG/mV9reupkWv44Q0vhhJodFt7ac0bPs8WtLX12ru5CbLjYHlrVhscHA1Ib2FYd02+X2W8oQD
7Akry7H9LnZ0h9vTZmhTHhQEe9h+s18Q6pAS4rkn5xlLQ6qMEcnyxUM1AP2KBdvxOEmp/DYh+zx2
sZ2TUMCHeRIMdf4zrNz8zGbuwMKE2X+kQ8fqmbasozxDpkOm1Or3cZxLvjo4ieBqStw0vGhMIbvu
pZoq66Tl80NPvSygxdydQiaMQLPqiyDZ00VG5Sl6IymvEtJrzuhcmR5uSlArIAcQFvaq9ThmVf1K
xAgFCAoEERR+VDh7+jGIjCKD3n6fw7ODlrRQMQkcA9lEJcdjryT0DKtHWDVlEE7ReNK6jk6D3aGl
wbVtuVjRRUbpJIkBARpM/Loiz3FB74f0AryC77ixqW4NEbQm6lqsV+ZTquREuZBWPGsKYMexwWrW
3NqOwb4e+BsN3qb1NdhooqLzhU3PV4t8DEYwgtToOjCV1qvs6LgqY4rnVr5rAGxSAgA8J2G1nfX1
g+JEhLY394ghnJssJdckTXP805TAg8H+nUUJ7LdigD43rCQYWw+UPvpU8piglRlV1VL8VLLsJtaV
+UAs8VHj+95pEnkkQA2qauChVMdPWIFmWY0AUoiVUwmtfqJaGWBerq5MadEwUeNjZVBIHTB97ik0
QIZyvKXpf6Rzc5UiNGV5T0HTWX4CjUZGJi0QZXUYlFMNEynq76Upf2dq5PqKxuYhT+bANpXJD21Z
eIjvYcnZxkNzrfNxGX1FW7IEX7boEbuOi6Z1N5FQgzKab/A8REGZmXu1WI6ZDaogrhZstCjufMOM
8Lg6y5FUimtF18jItqAr5IM8CxVpUS2wuygFcBA5XgRnx2nC+JpGdeIpkTVSGG7uY/yr/uDkhQcV
cJJwU42coT1xKdT0FCgHoT+otf1mhmxy2ERfjcprrkniHmVG24vUbTOBBjODRvcX6JGKu5p89Dn6
kYFnA43QsV8uGSNoXMSq+yMeJ3PtONa0+8Dd0a/8iBrtZkjikX1P9eKwCzp2A13VOCMMZEx+i6oa
SV2icWwszlMxKCj+QLI/VsnoRSjMDnoV3ZFH+TAlxeIh5q12aG/Hs8s4jjqvCbIpNdjW957rfEUi
geKjyee6L6CWJL+dfuoPyPaoFxC6kyqTSTNF/ljWqshi/XDr9Brz14MyqWjzml+Gw8o4Yc27p8Vx
Iet6ZYPL/jxPt0Lt9o5AjkNVM/I1pR52SA3pUcpDtKjZPtVotqg3Y5fUt1LYzzhalmtHdERu1LFy
0Js35GDJVSqUC8JS+r3V8jFBcYPUFf/Wl2q6pPYXJTXrlLunUpkbuGv6aSbXtkyFvLcpVfjNcksy
9/KAAYscyCzcyUlqfArpfGyXEj81kbuHZDRvoTSg8LJnqhk5TbqldYhfMT0IcuxxJvsxIr2KYHL1
1upDT58Itc9ywqgUqZDPri7NpXOWj9AoodvV2Ytlq+ONS4gBlh+sQPVUPxQTfJDMIQvJYDSwqGbi
MjOv26a8H7XYoq8H+UK6VDNLEBG7Tq1/126pXtpMY/RP4LhoFtWu1iKbwUyhdmgpyeBsf0JHk2St
UyDOqQ6kKLhRkIGqE6FbXenq+Lno5o2aNsoLNdGdNNzPwY6Ig2wck6ward6bBWS/sirvFNM6C+xV
58SFeTDIz5QEoQMEG3rIfTlD003PaaQzjxfEWTrm45zScVRCtQ4MyVQhFzFiP2+eyJRiLC+sYWfq
y64mm4Z2wappLdnk1Jmyk31+VxfMhQotWMSnakhe6VNMgqbvzgxnPaTb65a6OaQAi9znAoo+pTpM
ETDQlxST6yS+Vuncwamta7tXiZKiQjkL4vgWjL5ZwQRNlPci5iNJRKOPy5DVl67SKpBMpOx/0Bv1
zm2plIsvZnBLUQFJEBZ+EgHcQRxQsH66mm31LppXN/IC/LIf8hl5mvYRNh0+OVva19GgxsRQKeJg
4uBAQ9D/EmTLXppixPwAVtNDLn2dPsG3rFGgtL+QPhJxK6pny2jee2QsKDWYRiJDt3a9e56rPn9M
+lYPGA0drJxBrRSvcQL/EKUVdY683sdDSZNenRiz60nZacryiaKl8kVa3rQViQquSQ8PUOyL1gsQ
1mR3eVgA3PaFFkioHCqnWLu3MZN8LYy9QwosGj8knVHIHrxafsZjqtGb0RCPVPIq1TLyngiaP+Y1
SeR1BusY+JBXLOJNkX3HIg7shpth1nPynJKmRlGGjgs/FBLNBOOaoNpaKTUulgF82tTs80pH+y8t
eRpMAC8WhdBJUsGMFNYg1ZK+OHqj3qYFBU/3Mcl65aQn/RBYYsaASItn6a6K1FnO/ZwMwYI1vpiw
kLnzy8JAP5mopV1yeZzc2Q9CRFhlUm3f4gLfOxWrQHtqTlgPtVMfksNZ1LQU1Hc8FcjrWOV7JpJl
PzWsZCZwxmwOk6KeYY08akhi91TZ1u058URne9WZuSu9aVfXZYesLP5VrAI0i6RZf5LhU2LETyR1
DcAP2iHIIzg9FC3aatdX+DKcfwUXmCSlnvfwNv8KMtjSDFhjC+rP1EBcilOtgSa0yRhM+b/pLrJ5
v/Ad2L2bBmpcZ5wiSk7cXVIT2oNKvm0koR7MIlBN16P/dPU/3QZF1/ZdABre9n/zFjlBXVi1/9/+
le1xYSNAXuLgIExY0tf4frSZFdR8vq/3rOGD2MnBCH3f82+H3y8qsog9BzqeB9//W1E07CGr+F11
WEz9+bv/03cpCOliMIazyU/gfW4sQf3tn5/Sn3ew/amslpzeuuL+eeLtNhgSINFsfDybUwNrEcZ+
7NIggzkVWj2iP7daOKr1DNiOurxBdBQynX3f0UJp8u31LMuhK/hQ83oqkwunFMYr8uzbVdS8XYRp
ebVCG+G68K1uKuHvi+02V5+ISCwzehsl6h7ClI6bknZT12OC6L0+TvBDbDpdtUSmT5XzWVu/UNwz
cIT+FYiwqX03Af7fbiPU8KimA4GeNuuWK60hl9lwS8STuGMpt6+pIoizN+21RrYGxKe1GRKXGoF7
oEPokRACV0XDvwUtbM/zrfHfrv4R/xPkCA7aPHxr2qNlUMARZJdN+/99+zBM7n6utMvmIpE2ygkF
Zd8awELGQ2w90I1HzGGuARUReTIEPa336LYEFz0QT7n+2P8mIP++qiEf2C/GFWf0ZRNqr68g76DP
Kv/yiGxHYLH/sozEgBjB/6RJYHVzc26Z7M7tmkK0Xf1zG+ddgMf1kJ3u5v1yvsPjdZeCjyn6s2Ls
X1XXO+Qji6z4AZvuPrugxbt+nc6IIk7zvgm6wDwMMw2L4yj91NzfLefXcX/od1gzvGmGukAc8sUN
KQOfwsfDkJ0LoCb+IXxsd+Y9FJ/9hV6VL4PB72fvgAUgwCi2e1uf7MLgjMcEFUHwmjr+BQDW6bW0
g1ewytbt/JMbZMATEnP0aFLmqH6RT0cwMD/sQ3F5DR/7nPIBPRSJRcJfzsmJVfA9r00cWALcH/jb
nNtfXUDdPBDnxR8DoB9jQMZn1WLsfiwWOi18FjjgeXfjj6S5NspbPhaM491yV5k/+XjmjHCp5fT/
2Duv5dbRbTu/iutcG7uQwynbFwBBMJMSFXmDUkTOGU/vD+rtXqv72Hu/gKu61NISxYDwhznH+Ial
vaANHm/jdM6twZ2jdhPSjqQdBWMNjLqwbkDpZS7ArQrun7H1A3ect6K8ZLmfeG0fHl/gpqzUh8uw
5pRQPBwUp4oPabLpCX38plZNzQJ5DbxKeBHm8Mz7SA6d6fE28JXUtLlTm+Q3JoVtPPCxiIFvFDRx
Nix9vuFHS12X83aeIFlTIQA956qQbTxx2FuTk1FInmyWBLp1NNkwfygaEy4BBmyHN9KNLEb+ld5o
iQIsAIN5HdrKhlsOvDRK10YOofTnxcaTlK44C8XL0nhcuiYOr140rkB83FYPVghhlHQlnmfmtWOH
/yLaclkAgafT6wJeCPwWi6WLDPFcbU3znPoXZiyX/6nPhSt7jHfyHe0QKuqoPmdEb0/T5ERPylmx
xdLxoSza6n1+lGF5HEM8rZG9U1FOPLDDpIkxmO/iB1ZqjWNteuH7kjRnc8D6L3wo+Y2jk01P/v3C
rrPkUxq+de68Dh/6VYRM/n3TPIhrd2RkPRTbqD62yCGzL4AjMjVbR7lPnPQ9z47xoK+z5Emq13Uw
2kl1FO8721pFK3C43/4Hi0WN8zU7p/IYyvv2lD+m5UHYfqvcONXw2m/H9K6VN/g4SW5hxCA7CrAw
V3QfjksMupspCpJWmL075Xv8VnjndnGI37gEOg2wpbFVJTChbnftTxmQRad+kuKt2XqZ4pSTy0UR
P+lIPZZw8PJBgqpR3TX5K3/e1si0luOhnol1D9A8cDGyx85goN6w5pfTmeuRU9Y5z/NO/PD4ZfdC
reQmxZve6dm8AytpXC6kdN7k3xb6H6Ik74l6yfIzrx2Tm0RR8JvTX6IA4L4pHUqIannk4grCFTEX
y4XGmTWvkOPDJz4cT8kNEXJijea+ndxKXa7oRAHCjo8J2coxR32kI4nW2Kqsm2GvEuaYXCf5W+jZ
y3dvXMkNxXZpZVHqD45clKmxUkqHxAP+EWg4b2ZvNrv05yjlyS4xH6vywSo/OuWTxhFmMOyH26Le
ih12INvA6ijA8D4I9Ts2G5Un0MyrUq8z+QAOYeFmYknwpGHaSN2b4l8Aq+Bm3GbVXTKh3RtvVf4q
Im9Ki4tcHs3rjLMDmqPAGRnSgpD6Zwn/Yxxve/bioeTxFGHx+QyZu3hqGjeoWYituPeoBWp2zT2Z
rBGNGtsO9ZGjfpiSPa2TetvNF+tmnjnDcr3huPbOG02Ic2ufovBe86YP7mAdEuFSMmRDhA97g9fO
2GTWGTrSm3JHZ8OeUoehPIETy+jJd5wOw+t3vbuM3Yyxr1xKvIYn7bqPxRfIpmhy+aN5l39r/ODy
Vg75E3WmaS2zGoOxQK/EQsnmyFfhC5ovVw+nDd3HBz4tt6TXvQE2nhYn2AdX/WwcyXPjOomQjFMw
oGm34yLkneDofkFUeeIYUHejiuHN6ksnrfTA9c9oGlBJPDByRgdOHHp9jpbRPfIWVB6sgdRwUSa+
4DUEqDTx4ow+DKWITPhcicm06G9w3XjLzAE1BhCvA2I1c3NiPXg9NvedTZUvJlKQz2B4ZnTQz2bC
TMpVLzyqrZd/CzfESjqwyB0nizKOfNalFYalbEsQAX+fxbdX9Socv0bfFT84dN2KdzHh3GZBBtCG
p4+fqaQw7GoRHgXufIffMlT/vLySAVt1igPKnzfjRkSJLTwad+hlXkzbuhl3TH+cR8PjAIVvwwff
eMOKu5pZJInsJF3jVWUeZmIn5uJnJsSegyRsJzxifzFtrg0lv5SIgM1zbIBTXc93NHtdLi3eK/1+
B+82KmeP82FyOhQOF0vJZLt8ZEf8eOPKY7rAJmJDBTgwf5lnzpJ1x9mcmYmbNfjvg3EH1XZkPvCe
jRvbsAMySbAmKx7OoKB44lk4kuqw4yTx33P8NDofHAT9SuOesYS54MgR51s+Px+Li58ptCcOjFt1
D+865UNKd0wvmo6s9Cl9kq+cxuLA9OxfjSOCPyxdjFFAoBmyOFaQM3k3d9xl2YGnjd8QY8s/7ssA
/MaGV5w9pjJ8dxNvegDHwfKEz0nA6pGhkjrrmlG0eXnlj1mjZFzSVrZnqCQEhmjSAyeewSd9YhiU
dtx59EsOfDLGgBcmd+34yqdQbnwa1LHMoRxZ0qzdRkClYxu317o5kCEs3PhCxRMlYbAKHrjsM2SV
rnGH2g3mOZ1tTpAC1+kt1/YN8+S2ddUVoyQXKz0f3oDhcYSzeqXcMf7zV3jQmp0+rrnM0m/eFpM/
L8FWfN509ab0L80Ht7VvICtFl7Jlyp4Slg0uL20dewKUtqyihAN/Oemb0bwuV6nqppKHuIbrRCSq
e0vReGSxoK6HS/pNLd5ktRfco1qevWker9QPEHno3SPzZsuYWt1qDJ2aNlw4BMUhukC5awZQ6k62
7RELufne77ZLTZ+rvrWAxHIm7TJGZIropjsK9wbFwA3qEUeTdqXVHCh+9NRKwgYcQ1l3a7XX92kY
bWZCELNta6xpakG4LJtLXZNe+lDSPkhlUpOIFjq+mVc26Xap2QwN4zLIyZKNdGA8BcbjZargpHqE
gEe3gROP2XlyAkGxE1K88SEnbbs1/PmwHHyE3ssSbR0N1+c0o7K4ZtlE4ntH1M9evsoSMSxnhiiD
ssTwMe4kAt6ipQhQYqiIX5lOB55miJDdIUitmdVG2G3rwiKU40kDvkeomgslbiV5PrL2/GQtGNPl
MjALaAdLbdh5DBpYMeaJAJRpurAyFwcEkceQy5UVsbpf8sddnN3QXVmDzPfBUStcJduH2ZfJXh97
jG08xuwouYADF2OOiE7rXLGmWS6wQ8U4wlr/g2uW6Zx1NtduthmxbF+QYDWvPQJgVv4a9DEv1dbV
y9Rtxa2/5kR3gOVgtapr5sA834fmCW31eDeaJ0l0EsBxFkoZ1/M8Brm2vhceF+GS6hYvjFdcAcQN
adS0x3VnHTOWQ8EqKo+I0FDWegWaVkYBhhWwwBTA5C1NQXYYrFZGR/w0I08REc48DP2eN8yOg2vL
C0FDsd9hemXtZsulbT7ksUPdkUU6M0bTbSRSm23WBinrFBbCAxOUQ77ZhEB1lR2aj7H5znKaf3d0
93KNg9lqO/lBulUrbkrD8wlbICa93pN+bLI0ZkBWdwpuLqRdK0Srl4qKdEugBZKIWmLDH75CQHfj
N2RpAPFwh13TeKe1T4nHHwZsUdcRuLZ6z6Ewt9kN/whUFFVb4RQPoRq1Dp6zdD8n5+iOAFRndLEU
x6TvsP/iAmzJ4M2ig8iCRDk2ry23ewa50mHV2t7rG1oWKbhLgkbs8mTazQe3XAEomsnKQIjGc2u4
sLgfaTOwkLNWeQ5Rfg3DC245myYuF3TkdvXRfjNNGXsrx0xiC0cGE05uqELxPhZA6wlukhx4HkeK
jzQ7mzsiAuaMwGa72tFpoXsSrkUKiCxdsG9BhRB7lI0ugJTa1WmJDZRrdTjcdjfYQMVqGrUnU7mI
r9jGuIRGbuXM7rtP0wrtC6QOhB6ZQDn20wwvLa7D7mmg063tYuEl4bKpnVE5CtWef5nYeT9h9tdO
KHF8ZaUy8uOoGV9GDW9J6zQokN3G+tJ1RqHXDgZB6cXAwvgN3aMYVOiaNHa1u2vDsyW+0VDno+gL
mZjQdwhwK6NwQZ4kjvlwbzmEg59+FiaIAtkc3awTN45xj98t+woepwsTHqYcM9qr4j6mskvudxJs
etgRzLoZ9MIuP8QKyxAPuthnQJH+voNLuM+ZBu38GaULchv/wd+w6YbP3YVKsSr0dCdij6T/D6er
v9PuGwrD6iquPEDwWHOIw6luBuNPdetnbGIBO6dwxfIegr5VO9q9f6dntvKZgpB78m+kKlARsWvT
jq/Bkfqudm91xAe+g63v821ZeSChxSssb2UxVB6lm3+w7ttKcooWC1Xt9rAmB2ZFTrPabyPPlA9+
y/iCJxAhsU3BhWfiXKfKpjIOxAbVNNrr/dTfRdolGB5mIm56l/xBLwxfFd4AFV0bxX2mIlHXER0c
pMapz+nHrKy6u/x1uFUpW/kVMzCj5B5d/So6TCvo3lCIDszKcu6AeYGpmzvhOT3Lj+2FRkyD13KJ
gMeZebb6E7IHX12pgzMyXsSucMzkFVGNqIkQroVvjBjNYMeirQ+Y4hykCyTtNI52KLe6N+04dkOF
Au82r8eDdggZ3dz2EEiMhP0qZ3nwZnrHYDM/EBkysLeE5xdwRPotmlJsiKgXABq4COs3cclamf0e
Jry3RjAvIgXCVbnFAHaz1njpOe8OG6snRK3mUX+kyOLKlIaRAGrsMPAm2O1z28N7WJODBFcXyFlu
rXE9oUij2rFGdQmsWxdQKR4jxJtrUvBY0FtnYb+fsi1tDP0u2Fde8Ch3mwoxNcxWUEx2COHYVl+T
47jXRFvZZImrbJRVdm+JSEMPIcMZJgxb2GtnaUXFm1EB9ddmPBT4RIM3hfxbLh+nfsm3Oc2flf9a
eSKQFdUjgkHflZ566LYSVdnL1T9pK8KGzgIlBds4Fy6AUsSD1wiwoxuyCpUP2ffI9u5cEfT1QKrB
Gm53ML/or8Gte2xBLIY77LuPKkd8wztuQC8dRPQIYFAQfR3LZwnDBd9MyamATmMi+L5yohvioh2Y
ddD7AG+uaW0NEKgA5wUstrziOAAUZUyEFMyYfypbW94abvMSPzOKiq90yAJP4igr2yhm/N4XQIYN
u8KXWt3K6EGPVtzF0n2lXkDWSgb0t60pfbPqMolTY1IiMAI/IKvuLBP5iaziV7ZOTH+sEIR+2cSQ
H3sikAu0SvCy/B9tLkc85W4+mG6+m/F3Os22xtTJmLlHlJhSV+G9BNtMV9jO27PuYL88DC8GEgTW
tOZzdog8sn5xbExe/YxGAaIFdLBetAO3FPY0s9hV0dKh1WYiDAJ3Ynd3mPSno2w5AY2ZJVDBhvQy
ttscm8do1wbcVO7W+JHlJjv06SWRQYW4LPVJU7Uus3RHqV/c5sueHSWJS0oZ+zTmf6oZwnFav3EV
yDZDnJF5tG2m+IaoGkeGG54IDPmk9ceuKbcTg76JHTwSg6leSa15tvQdEgs7euoMXJIb9VjY/usy
egePLa0hG/fpS/IdPXfvSNQLyu8r6UOjerKyNslECrvjT1uxOSTTrflOIRUqKCYYx62jwMdBcXoX
fOsNfjpyQHgZCPLVirY4DSi5wX9Jn2+Th25lp1vaTOiDKB+gAGKFwCiPoqMUVvFLeQ0Tp/EGOhgb
c8si/zrjgHWye6TPJPP45VtxVyMjhmKf7NE/URyyTuFZHRBZbtJnk7kKkrKGUcT2P3GauFhvzQ5j
orYEgq6IFB930Wu3EqgUKcvuBe6U5HXyCuVvfE+KN1CUyapeyydKqh9tfMdKS/Ay9YJ/OVBPYDKl
hpIwUsdi3jB0JPgQbV+InX47nKRn87UTbK/y2N4fuCWVdX9tn/XXkFGUlvi6CDSHWUkbN0F8STrU
axqGC7v74giwC/zO8OZ9kVeLaOOg3AN5thBT23J/TN5k9r0BmR4I2W1pjUHK8WuXJgHkqPy5fC/f
iw/rqO1qdvbUNc7IBVALKNWVjEkE6w6WNpelyldMACoK6ehinZQ9VwcIHeoYnnYey7uA+sKu3YnS
t39o36PH8hk/NKuys/+QK5ugPQcVSUXAnJOV7n9VDdQUfRkMmJLSaJ0D2oxa+6vFJuXMm2BPacBw
ZcMVyLG12aIvp4Uto9e/AxW1e24fnjWk6bYfN+1mRIuAt83poTh7wR3L26N1qir7oVwXp8R4IS/L
JOcG3kpvI9643lun4Ea/KsTqJr6KV2psT280gPRltH0Kn1lCxZxlXhYERvVoXlA6F6wBAqhpdv+M
7py8IqY7hZGcyGWKn3ZMHrbbeNlRex4/gWsVN+W+ePS3Hdyc52g3PnAlfi2kYpAOVfykBjvj/gFr
Z2R/VE70KNnGCVcGQSTCKdkJJ+ikGZeCf0mRFa8qr7c7zIq3DMmifU7CTS+7svgy73WH1E57prqR
yHftQHDQsG2tB6MQDq0QYEOjnxJkI3v/n28HZekF1RNrSNGw1sFQKGCregJrfhgZnWAg8OppfQwg
N37+zaqiPawVJqolpTlcYDBIJCjIyDUlyXgeJufXb7LlMb9+VAME3LH4AP4zc0DlFn/8/c+T/Dy0
VWOeaUq0ELVlxTjw179P5BpC6bCLROBfraBXf3wJlh9//s0vB5boREe8WWiGXOJQMjxYvz30b3/5
8xxaAU/s17MVtb8kjzSIpU3Ef3WIkVrc+BXdop8vQbW8xs+3Gg17iNjLr0wM2JJriHnuNWO4//Xw
/s+3+evfrECA/Prr55/HZGkdEddEBs2fL/Xz779+/OM7/CWi87ffYLVTUMgwNf36ham0vMjPz8XA
ugwaLEHxy3P/9vI/HxtFKMxcYeK2agIWkNzTWWn1JDgzc1ZLDTfKwZCVFgW9KtvGfbXRNAM6WWwS
oqNUx4CgOCwU1K5m5YFsBdajw7WRrE1HMI5NhsZW6AmA7ZBP1LrmtC1Tux6a91EgvJtJe2xU+WYR
7Dfl6ChbYh5qAp6zTnkOFaylCi0LS7AQjKjUfyZ4Dw5aXjAQVkwuXGx6fSZJVIx7dd330kaskRUk
vmFtFA2ZbJg8Y44ZHb3Rti1pqUMmPpQ/Wp+kH3nK8VFZmA6EOV2HYd5nPsszsXLznow4aSPHlgvP
7RBUySXOXog9WatUOQY2bxquM9IGWSrGGVW5tF5bNabtEK4vrgUVDCU62eAyv4mmujPAT9paLOzU
rH4sI+FN1Oc70AlrP3jHYEEvKGffzIBjYaus8Q+gUTHpkmrQLrv2SEAsBVC8575v3Ebkos5o5hek
Zpjoa+zBsIpkkR0A3VdmEc16DQLEeqVKQacYeuEYQq7wDTJyIZUmpfyJkuRIlvhLkCBhlbvZG5MP
SdoFQ/qRD1iRBnzu9Dcb9Kvdd5ib77SR830nKr2HWzn0wihal+SeVkgTNY3tdCsj023zZ2OK6ZVL
O1geO8Qk2yyjzzL7WDTk+6buLxMU1WioUUfluymhI1RjXxPbddbCKh101mIM936NqhHqemd5vfmg
A0HEli/DG5k9STf3ATXPVrtxmN4bRH+SlZ4lOX4nT8xJR4tgdilwZdipJVWPjGOmxNJXGXfvTUC2
wjirrPaY42tELhyxSTcOrSHVtlBr4Z4sP9tvJcJEF0+PBTtxVY53VVCqHzOOkNrX7rEgvGRlTR3U
6qimKik6o/xLCnIAAJ2wH5oCX3oBM6AyvDGjDKZ17KnUpU/NwjKOhWkbVvFngZ9JNsRVkA2Ppcns
OrWLY6tvxm2fxAfivhDtalAihLq0MzEtT9CnXzEFJquKhDiMg+wnM/lp7KRi22TzDegRQ4osoZVp
MKkaIyFqBIyy16f7FDhSivIyquO1pahfXElgQ9onfzDf2kk/+3SlZwOpxiyOj+PY78lwcmu9Qrnb
Z7i9xeNkBFcjzHeZBMaxsih/KIN8Pz7VGQWd1OrlbUwvs5RbfE+R+qh0JjE+mvxWfYiK9Q1Au98m
BYdrrHom2WkPXtxfDxD8VtY0MXn1/r7Voh7b2Di7oQaoSTjNog8NUfVPiF/3Vtx+SYMlEzbQXNNS
f0RNXiPERH07VcFx7rU3PUe+MBaso+mIzZkFEroW6VpMxWc8EVhFhMM5EQscVfMJ8fNZqhLWH/Vk
rdXA//aVIT4M3YsmMcxVZJZpqa67kkJ3O5wkEzW6tVhCv2vDd1prYBY3TcjXDYsM0mLz/ptA6ytq
5yVVjm2h70ejA8xlr5M3FHXsLsgDAA+BopeONc0OKOYYaJ9SgpG8VptPpSA8hdybHF3tJdKtEnKp
+FpFpKIFE73KxebdxbdpkJ4B3OPIr1vCeAV2zFGoYU6YFMpDE37aZtgqjX7UTGmvR3LDjkY8ZWHK
SnUILsUXeJBP8l65bWlAZqAWSDWpVGJ4QogcwHGcjggzl1htam2avCwJ6bj4UwT2vbsVM91PTaDs
CTcy2BBWRMVsjC5hWt20snms8uHEMT/NtbypWNCOXUzXVBCfA5OiF+k+/lBdCGzyhLK8RCoWPgHO
DD7kWbT9LPpWx6uCL9YOFB1zRBFecEiCQtbJpE/hwJPJrtsyClNH0ODQy7oI6i8BgtenH0Jhhoir
229Vp7xVpdU2UJP3ZIFxtkr4btZzvEUaPO4Nny0/43daQXwpE8IPGJMmo702XfTdRvJ0kVqu/pnE
MSAxUGCWWRDZQ7HOiL+iPNjFbtxUL1CsBtLW8rNyUaiECCUKluxLy7D+feoq7YIqfE3bdx13rqOK
Mi54TIqOlM0uQn0YjxiZaiIpq+aEunpRlVJQl4qJnY1fb/whpVvTZk9C2L1rslKuDHlpdS21Ohz3
MHNSZyhygel5eIz0uWF1ap2RfRIVh3CupO9ZQsgYZOzS5Y7cRIPgZpU2cCLY0D0sHCAUQUy0vdgC
sb/S+0KKm+M8H55FYmRtgEcE1PuJk48yPAJLexZrksB8Meeq7VoKIXXyIM7yR9GHbkFSlRXiW6VY
W2pLvC7iEgI7UBBMRG0Qy7OeWnafIRUxF9wdeiM/7bc5wAxnaBxF2QndwVAWgqBImyHwLbQmY7qR
CC4FeiwiSkL0aSgT7mSqU2JDySjLKNH2FPQT85R1hb8Kse/xbumTkHgL37OSKLSX+X3XVM26V8XZ
1htKAKa8g8nJgBiN4yryMWzWUuxEiMPcpis/pETf/H9LWQ5acvo3ljJNsyCq/78dZc5bGn0jxov+
Yir746/+6SkD+fsPWF2SgWEJa5mmGn96yvBG/0MVNdEyGCzVH3fYn54y+R8YzRZwuwh9UJFFSPX/
x1Mm/0PDnKQaZPGaikFAwX/8r//xMf5n8FVc/rCKNX/7+b/lXYbAK2+b//kf8t8I8SJvS5JZcuiG
IioYBjQcZx9v91Ee8Gjpv7fExJVV141k2iiWKxV06dtRPfRiya6zDPvHQh1zdnyRuarIe1uxxqBP
30alF/loUPwie2Bq/whwcqGTI89HyU+RHi5qq1iT83MmWqQjqNMtIh7DC2vumdFSN/gtHwcE+uc8
Rrxvtaa+/u1E/POD/v7BtL9Z5ZYPpooWhhdDFVVT1qW/fjA1n8rECrv+FMi00gcrpnjPEkittU3Y
whIuDCNcSVkHAb0WmDK6xgShDcWkDNWvNpzLvTX250IvR/RGab5ROqFdm3KvH+ukdEWI5hcjClUq
e0NCw5C6QG366dE3/c8+GaKNOOb3BYveByMDESbJDc7luOz3kZljeRDzb7S1w77WTUZutXWFvBq2
QQ/ZT+kGIHEtwo3RaLCWTbRC9VHy90o4XIDum6vGh+nTjdbSYVFZ8blaLtB+nkzhqi/52Lk6AZEP
aAX+62Oqc63+bj/8OaY6uQVECgADgar1t2MaGUCJrak9BfPUrvsujNZWT5Bu0BrBQx/QmyuhdgIa
5s1GAilqZXxri+HTVIPGi6wKyFFbUmBOxHPfd8oG6mHnEo/GiiH2akLYrzEu7XtsAdR4dPkRm2ZF
T1t7IegeVUpKKb0v+3wfjKIbQMHP7QFUbx6Jw0NSAIEhEvE6poRC2ilmJY+cQGoQclac1FEKPeAh
iJ5kDNJMtOm510CjdJh3VpVksIqWB+lBMTiW1nwhXDF7mgLg+UZG41srw2MiFecJb49RIheLpnkR
Amr3SYQBKA6Z5WQ8AFpXHRQFTX2ms8P/80u/oImniVrtvz4f0n+9eQ0VGwFXuc49rMjLPfDbzWtM
QgDPLQWNpr0nwVzsydkjqw3I4qYOcQyRJRXte1XTj2OvRl5CIUD3c7eSw31b1czguXbqWlU8RG3u
KthgLPo/VSU+/ev3SaDFXy4bsi4MyTQUS2aM4ctyWf32NjVxDGCUB/lJlIVmFyfaEfKw5mohtoUO
Gfy/ebkfF+xvLllxeT1LlLHrmjpIM/Nvt37J9T9XdVic2HpI4VmQvirWlZjQZBJ5akk9TW2Su+jZ
rWvFDWWLKvJUqyv2lkgPrlPFe+NembCQt4qIY3NQGM6M97iiB9xGNAdDwI+ERhDIylqCXiDBbMWc
1etSpvZG1Ld+/DfHb3nDf/1A3GuyxkpR1fVlNvnrATQMwAnszqKTpio3Azrg3gi5+EfoMwxXQQWY
Erkq/mTKddCFyVzwU7ImSJ6N9eo+iuhUYx1xW4k/UiZGw6aULj9fEtX6gjZi4HngFpykmSQkduH7
cQbp0SAfkLuakV3i0xn5PKwHan+xXw2A3GuW7Qu7eF7YxeJiGmlqIz2Jhs8aa46NZysrQpAmu0ny
w5MUd4ZEz5iA1Az015JW2vdlsw5Kkhl8LRmPoCXYd1si/jQZVYQBbUtouu+2EcMTu6AWewdpbMSh
SgfTXAAmU0JVVU+bvV/kOMhUaKP/+rhri536b8fdWKZHhZoF3ld1uf9+u3BFvdNyTfNpMZhO6494
uQRtuIOL8DIscZhhH8vo6uDeyeH0mUhm/KXgMZbjYnirEoNERJbm51CIIWAOQu+1suHfx7D77Gh5
bN/QdRamz65LTmqibEdZj28xmYp2Zk4hFVGkG1WaUSnXoD32ua6+Ee1IG768V/FTrdKaeNGpnwGi
VNMlJnbvMCdzt0KJLmyJDLwOcgIQR67UDUWB3pkr0GmCJlZrqLcqhH7dFYhK3IxzVNFcz9NTQHeo
9+vXno3BeYFpPqnGXS0347PZaC3gB/dfH2DZMv7Lpa2oCiOCDhVRUplVWOj8foj12gQvEbbKsc38
yKmkVNqzS5P2YjOyVg8iCYSEbm5+fvHzZTR9n83T8pgaW2m1/vU3pH59lHOJYOTPp/ntIZoRSxUu
RP7w17P1DdUaYDykgvw878+v/TTmJX57JLRbwcmB2MAFoYj38+cCRaatIKfr3/7w5xd/vOTPGwxB
Yqxx+T/98W/Kzzv49eIY3jkZmFLFbRO2q//rZ/r16H8+r/SZBea0++M9/Plhfnuzy2f/4z39POaP
F+3K7AxDX6rxV2itKe6L5WE/D/DV2iSpefn55zc/X6afw//zrcotm1SnkDnek3owLX4THATF30eS
TMz6KmLrdOwlhr7eGhVMnKW/bvsOeSLr2Kdem7/nhfo5tY+TMHz3xGNvu0Q5xOr8LY6EuvZT9NAm
4Rsmkhnb6fheZiJqlg586GCYhCGMe4LVy0cfrkEMKBLIsB54lM6e5YjlaqGhEe5ElzJ24JHlvWfC
L+1OoskX54KrwE6Bg1jodtlSqAsqlgmJL59kmWTYabwjAy1xAgIBI9xkLeb31eBDHpwJ56ZfyDYe
/ggZ5UhOTHG8Et0cul3Pc0QkODti/MXqDDC9MCsuwXdQ35GwyfpzY8onPfqs4v7UJ0Z8jBRE5BQQ
1oleX6RePneBNblJPBiLPxcBtU6ehNHRWOM2oP2OVklWivtQ6ZiQ9H7N7XtT05uJlQZ9OZ3GqEey
owB9rVT857GKI72w6GSaiz5OJ9dRIEUbl/WhSCrdbSK4O5YqvcyEPaGOIBPaOAUBIFGhxQlHMJRr
Ugvc4Pd0m7yWD1pFaystkpfEF9HT0UyR0vEz1sqrrJJcXujyfRzUR6tqTURAyJFAm9plU3qV1YQe
JHUhR3RiYckORhSQIkm2Xf9hsF2t0zzxWolw6LGoEParhA4i7S9Kaj9TKQDcgbXToMcR9NwzA13a
FyIjI+Gf6RRt63IjVPq+DnUdlHa3TzqhXnUh3bbYrFdaInEcDM5ePH5EVXoPZEI4yiajZEGgD2T0
dUBFagu6kGLDyAWWmxTn/fbA7rujcqltxxBOKdb+qA7ajRST6dSE1YEYbU+fejpfFZyHOsk50u2M
qpN0Gnq5IYrALmZ1kzEUJ8ajVKHznuUgt2H2ZinqJEFuSOmYC5QsCvW8mmIjJBrMVIOAVk0ev40h
2aXjk6rFn0CD18VY42VR4/scIuLB1Ixdgc3VKYbKXFcDsUdy/64Y4SEV6FYK0X3LPG/3CcioKrnS
iTfjsgFRgdMenbpsq+nGF6R9m2pPYxxW56FUnTKkKV02/aWuoFO17PRmsbiGCpyHrqBsGNTlSdDk
zi1iippRIw1HI7DWfUWbz/KBgsX5g9KXnoizeNUU4O06US1WbQQpfBoRwrUqQ2s8p5+z2pso64gz
HluEeWLglKQjsOruTx1Fc1sdxAONAySbAml6k37SZLFe6wa1DzOUMXuaAQFG0zqPjfdeCM4MWOnO
bDCHdELCzq6ciOBRdpM/kUCSiLsswJ1Fwh43qR7ckeE+cmvFbui/geZuVwqLDZiR5prdOs3dqVyb
Olb//sGI07MyhK7IgAhMPffpBdG7b0yIfRhrTx09HqISVUB+WvNQ9ewHpVk6CAZqsdHgVobDsJlZ
X8JhKR5ZbK3j2HociGla52lxwKGOCFWuXrmG0CXlprkh2xsFbAa1vBpmiQlaexVMjt9IvxKfZyKT
DxhhdupgYIzJwdQJVTTSTAIzoV5lVqgoKfJ804tyhOW9Qi9gmV9Dg9yId5ivltA3tkPvWINRXXCk
I41wENUUnoRoSYfXg+feUD22YqNTzq2Fxd+jB3YcK1QtfWCIDJApOG8gKhB31b2WM06m7IrmmKTd
1IzcXp6aS0NjOa7VbVfHESdAqT2dHLFV6WNs9FvLWs99Y48tJbOuTW5J3xO0KTvEl2GpaZ/DhmD3
pDNRgSCKrEfMD1bXnibtUlSCvB19xLxxqTekSY5kWut37YxkV5nYNLaZta+nEv8NivtJRGY9pqLi
qRJKn6oS9v156E15n6ELsVrtGompFzAeLuavYAmcXirQ2TX3SUH3W6z37Iugs/k5zpcbuaMHucPM
l+TKgyabB8PnDM9tuDV7KoOTbyWrJpqvcoUKeWxH0FOFNK575Y0brPfSLnpMGDjRK/5v9s5kuXFl
y7L/knM8Q+sABjkRe1JU34Q0gUkRcdHDAbij/fpcQNzMW/XMquoHagIjKQoiKcKbc/ZeW9kEvDSH
hFU1DZgKm5VrkUEWH8oC5kNoVtup7QC1ZNxt/foNZ+0Toob5YyFleUs6G3hfpACO+NE2I2V/vavL
+dABuNn7PgGX0kWWiiIHgHKR74d8iJApE06WKaR/xjhRGwqqnZmGp8GxWEE7zrMFtIMCjmQEIGSH
mF790hkwJxoydral0fj7UIcXHdXegcLEg5+Nz1mPW1omV7OPfndV/pscGki9/Xj0ZqrDljX+gPOM
GD8h6i8FYgPUL4FBOHbXRlOadQfQDTGZdtqr3kWLcWlemvI9wTyiZdeE+RlM/a0KW1oZhHw57s8h
DY/TFFk/bA8qY2i6w6WPQ+OuUtLcrM9YD+vdfK7ie1Mk4yXyZtq+y68tv2/xwfwMYv52P8/Gkx67
kdCswkfjEMNq0+Zf6znUMF1xbXbvDfPp3i1N+zyEvnE/GQVgjeUcVfBIxZpaeJanW+lZyR0YXHVb
dHQrnbA1Pvqy3a3n8udyuvGZwx9tY5QntmLloSsHeSFaFRqoX3z5Rt3+ssuluaH0D8O1ql1gG6CQ
7HC4kk9FZq7ZlZ+GiPfrU/nocX/lMeURMorYvQ35KZnn9hEOEEjE9Wz9NZtU8dP2jWFTmKAjzCog
7ZqEpb1FqeU1qsMf3vJMs8uvfeQnaLJNfOQw0GgZae8a50wZtRtOyDCL3WCJBnwAPoWpa7pnljyX
kV0zHag+PNKith5Nsq1u1qeZLoCz2v2GHWwCj6ja+4ms77OndLMfzDZ98+3gbX2mN7t3WZnY710c
jIgXR/dSGiq+S0jSdoH6hb3xCfEXgK3X/iL+HYmbcLLnsCUgD6MstjmNztptlpbk8l7chEvGrNT3
KEN3085Bct/5MiRTkeZBb7aaHXzwsn5AVtE8MF017wTGOzuug+HS5A1cPmA3W2na7ZeUNNqWs0Jv
6JBeS++pJi/iKOBfH6subZ4KB9vD+pSQ1W6QBNGX4dGICCwDJRTRQBfDKIxdE0jvLQqT5/WppFo/
DdlSNmigotPplhdyl8271kHYXII1/9JF+PcHGSA7oG3dP1nRrI4BZMKjNWjzKZI9JMjltQ1AJOsu
gKJIT+HOU6XYdtZU3yqzARkx4dxJzFL+HNx3Yy7srz5KaI31rXkrC6nvbKqDf54AIbp13OI7SzXa
Lzhat71hJHcTrxFRm1P9DCX7y8H6hkwBcMMdkD66g3PtpYWRb/kT5Wbs+cKZAg5UEej5GtF0uw4d
/OEmm/zvALn3+lLajuqq9vGe6ja9WnWnEO8FzMnKKW6j/rg+iyUfogr+1p0cDed2fQLiiOBrMp7W
1yMiEn2qKTXv8gIxQ0jbfDvMs/rqUSD+eUEJuY9ShtEdVBaiJhofdbr2gk+ff9b6DOoQJKEEZXPP
4OldksnOkK1N+lMh+Fz/ihcOyLdSy7ov2E5fNMDnHeko0QcG8z9vG3YHqE4HZHkceOUFOG2PQNfo
PyC/81Q+GIDB4Y0dRnDSY4ds08K0d5NbJB8VTu/1r0ROgANXimNK/jx7g2aGnVCFO75M048MRNt6
Hm141k3ji/zRm9rmHDPn7oUwsh99XJ3W8wCCQ/6RteOjso34PAVzs/cyLi+WB+f1GXmsga9ySTzC
/3ZPdolzIpMI/G1fvkloFd44j19pAMvMM6f00njSfvIa8+dg5OMXFw/SMDDV90HCah92Ovkzyy+Y
doHnx/deC9uJjqZgYxMl9vBpqcv6i7aXwXyhrnFmPi92jpmAiQmq1/WHNV1OCqi1uBu8QIPrJyRn
PWuWz0/DYHYvWavEyWsgyMs8nb6Q6tqMhV8aNMu+MxN5CguzgV4s79aXbwqNwmYqnWsVR5CACggw
6wlx7n9qUCnPnaI/l8oAI8Py8qukZhOph496AoI7V5k+wkWy32bfJRObNy4hKEHenqzbTKfOgxcn
+s8ZiVbFkeAXwWOakTfRT4zV6ylFBA2u6BIsh9o6VEY7494W+Q8zdbfrKfsxmbYwkyG0m230qCcc
sqFgk2YEKnyoCbRH/NRYD7VKndtZDwbcdd77WCcnyjzzm6w89mfW6O+zMZw/agSUVjfND7Q5uiXl
g1yIurXPaeaWzx1prH9elc0XLUrlcG+mnnsNDPoC6w8UmLE89qvXfgYXrUPsgvbY5V9I/9dX282D
t2tU6p2SAlybtCNqxDYR9eunozpk2XGtGMsjdIOJSv6ctbW6VzDAGO+soTiPDnC49U0UxgVCav8Z
xE23d4gBojkixWvQ4t5c3qRhGQSJLV8xEjCi+/VrNwVsDe3sYNrJz7Fn6o6tfDyHrt3uHOZ2HQU+
PD36zaAo6lObiU/DImqudLzmKhMyLSwyIg8C4O6VMC1vH/gTmsO+Z1btUKATy5356EAGk82q5VqH
wXSX7AB0xqz8cETq+WkiVvQqQ7Uzgzo8VOxgmWK+xZQbD3bqzjtnQAjWq8HdhqPAPhAYn34AYR4U
OKqdIZCvEn1Vmg0jaU+Ncx774IguyueC1P7Vd9hVx24HhCil8QaP6xks+CdljGORBd5bB517Y9t9
f+yEtglN4RqFiDzukh50y6zzBoWeX/85xACabnzqScs/rTpDYsexs94cPYLCiEK4tGOT4GMl0uuf
x//9eeuT14OzhGD+udu5ySGu5sv6a+sJ1sfnfokVW2/+8yDDeLiRvgfxa5VBrjCSvIdX4taYcg3o
93OgpivnwhIhQE/1eUU4LsJ5ojatDVz6+SAD/ZYmP4BLhiyIiSBuBblv6n/AMuiEWevWAFynivBN
C7nIedApH65pIGmbvZuAj2hfiC9fm9PJCC19li0sgNmV9a4Hac0kMGa4oe59txN/ntBPhFvnUuOq
WQ7rrfxCXlF6dEb7GdAhxrNEnbX5WxoGb2hl+PwB+YQNViKMRnRj7H04IDvvlnC/pv+RqlgStsIG
IAIs4ANudr3mvvSdWz9uFbQr9KNcZYhV8gGFWA7PUhhsGLKmf13fHNXR+lyWyKdqRo5BgiFyv3PN
WQ12KvvKT1+huXFupV9MwrM3asX2DC0QHih0aLi1dZtCotvr5bH1p5ViiS7QYyTdlG8rvOGJ3zZI
DvwtC4W41mj5VmGrk0HWXfA0sih5xzPsc/5pB5ZjL4B7UVMr4yEh52cJd4RQmW7Ljq2lHzo7qyrV
OQiINa0nYk5lzMRL3ma/gYwWnWHNk2XgKJJSlr/z5+wr22a9X6YWjrXRQ/jo6pMVZUdFy/A4g5Pb
xQxVtFhw9c50rbfCo+SQpYVx482+sRF9pnDutI+dS6iJCVoKWmAxkpfp3wpjyfBIgfjd0IWmIVJD
eZvb4S11070vmwDTRkjaUb1xkXGdk0WQa2FVIXBwpAjZp2LjBSOQ4qWtV9eS8Tezpx1JraiVx+jn
oNSvzI8AFnfEYOjGuSNdpD60UtwXc0OozTi8rfGXKwBnjaZdb7V0zijxGwNRPgk2Jo0K7gjd8m1O
Q3GNilsRdP6DIZvkMtvA4qqsDuAZe95VDX2/KRTsj7aB35BlnrvLfJwkqYWdPvJbsi/FEKOoExu7
z6eDZ/Xhzumt7s4g9eAE8OYNrv98Ibi3uFTKrZ8Ii863wDTRXgnp7DNy3zZTl2Df8kN/H8kIe35n
OedohOc3jawtxoitMVMDKDXDOaAmqO6DjqS8hgJxTAShWaMaNaeXGFb+Qy6h4DtFIXeeWcxPZMMg
opUOoY4dNdscpA1uWDocmdfM8OAt61iXhX1OiD2ZNHz2NZYyB0fFdqiRxUERCJqxRT6vh3J0HkKF
y3qB9QTLALYSe/455IZVITnCwmb6xs84T19N4tk2LMCisyG7N5EYO5L9aDZQEPHNRp1Ng0uejFAv
yC0SFeyHxLGBYCuPLXiQHROHjc4ST00UgNdjI0hyPiDbag+DI2+RWdrnfw6SmAZ8wfhdjFJ+R0mJ
I0TCbSRN/c/rHxR0J8IbAeqTULmt06w7rwdKTiRe+G+h7MfTmu+sdXafVlhrC3vU538in9dbRA2g
w/C9tzUpuBhHBFlrhnC6RA4TqGzsCE5DOEtPnGrNQ0lwDFdiXG+LLiI1viDWC/H/8j33N9DHQAaF
U3/2DGdDLLh5GoKcOO9yvM0zGd6YNlQXf0nPbMh++nNY76IZ9v/O1TQpnwtydk7D8k7WA8QrEsyq
ail2JRHpkxzIzyl2ZQVc0DIJQK5meSd78yVsGeWTiJewHkh9+/tW9D+3OJlzUzX08vMM+KQW1nBe
b7lLcO4/d9dbZu0TkCDqY9wInATLwQlTcsmb8jV27Wz/T5Bo2TCORQt56Z/HgpzAkywhS3LlMkVE
3rMIL0lbIqUF0L547WJsINECs/9foE0wJDde2WDFckmtm7HV+MjZL1YYFDUmV8RhdN0ojQaM7TYs
2sXwVdv7eZBvhP9RqHHNR+TJDmuJWl4GC9OEnhgv4qUHa2iAUUW7NEr5rNaDYLV+I80UduTykXQl
xECrwAY0LmnT69vJW66hiO26aRwrJ+j2Y5p/mR2AdQ/saTNZA/45IrTXYYtMEQof1AxphEQPlNcg
ZMxOAT5/QGjquuMZoUtEN4BAizUCOsvK+JQrLI9rcnjpc6nZlYmDeL0fQjyNo6442UNWbU2qahsX
AkYJu/DctdWucCLm4sQme6SzHXiTUP33SdS9/BOM+09K7b89Fgu+iKFu6LjyvejIK9rVqA2u2Vxm
uwI/xCaXeXVLrxD0vBWA1kgCcAsmiUUAnzXdXTZjAJZf8ipv9uaYBfejsPcd29wvejDltgwRIoa5
xu0TRcNpaIzbhp70tRvTjhJwzONOfBT+nN86qHhwXah9OibNZ1ja15QW60vpteMlQHu9zZ8TLxyf
KjWHdxUaA+kY/TkLaQgSOzEzGxEiJGJLHaY0nu7JZFxohwZk4UDg40QGRZ6pPdCmIeWQWqzt3Vqe
PJS5ABQ95GXA6h1bb1LGlJSzZbvie3coXoZHmwrvjrw5iMvFMDz6nsc2yjKjY0Jiu02UKaBpIhCF
cB4i8mM2dkjrpoVZDEu3/mGFLjyZZhmts9HeeHmf31roxG6sCXShsAtsl3U8050JbMSecfhS9Nmv
1oxqOBrcoxbPElAyqBRZiMUt9Nx34lgB//jWZ+caYue4FuoLksTfR7fZrY/7dU8XwU6sk3Dy9q0t
24NE3fsUDvKjJbZtG+LUuJSNFkd7WnJBZu+lNr323aXPf6pTSAxdXKl3Us687Rjjt1p/GuTmBlz1
eONAQd0rQtndmwL99smUzM1+P7XvvoBcC5r9u3Et/h+QRvOSjHJAPwmlHCz5w/ik73KRqfv14Kg6
RTwxhqcM6TjlSml9aaNFPFB6L3EH2YKtWrpXXjE9dLTb2Xu8NdoI3hz010RO5VcaKd3OIKLmIV5u
TSmQniQd5ZFwBi4dT+cs59zpMSlag+x4MW2meZJbtF+aj1qRxVNkE4GrJjI3/Atnf2YEKgAinUzU
1kdVFb/LtjNxkNf1W9jn9DZSRbGNBLqtTeoE/Fzy8Vg36BuTufK7j5/DvD/GtWO+jUF6ViNY00zE
zYtvj8WpGpHRo+CinmzeKWV4vAifacQSIxo5NSP7GzUujmLcQRqMboosZyoMtXrEkNNdRktGv50c
eItSSIl2lupOQ9vUby0Njo6ss3s8FIi+RudOhNUTnSn7JU0cjUmWoSGDV0OMzakdO3Vf8S6EP5VH
7ejqdr3SUxE4l7Ta+6TEogoVAEnvmOqqp6Iquqtjt9f1nuUj2jPMhs6NjzXOiWE6R3NyfzTGwn33
x+LQzrL8HkLqbMRbxkvAzEcz1tMtbVFq357jn/zAsx+95TD3IP0y6uil6ebsWMgxtRu+ZGFW6Ae0
T5sOaQXqfRhPaSSmR8eb61Of0G2LyPqKJGKRijipix2x9oz6yvlhU6wko9Hc+LWFHlyxlCCAiL52
94HuitAspbxzRIraSxhSthBN8BkvpQRKlfUtDaIO6XUo9nXukdndTtPPgFzcgNyijzDsUUQVCciP
wAG4ZEqI5e6kn3XZMII2c/pzjNNtUPviN4F7Y743eoDuLM+CsyTCkoEs+UAAGaMwT7DZdWb42E14
GLzx3Qpj57XxzJQGIqt3OzHtVy9q/r67/pQOJ01Sj6WiVFHzLEYGZ6DgP1xHkV8UxUhWlrtNO/7o
W7CtmT38pTxzvutBv8U99pkJMcAlyEIWuC4VYE+UOSZYLCqijemVphN1E8q7pvgZlrTvkXgkL25E
I4AuyXSMzcB/msFH04bBFOk6MylyB8+L3b+wEn5LmsnvFXE8W8Q75X0Rs0pKQ6TrZZvSx5nyjGZD
i72sz17ddPwwc1yoXB/BF3lvj01gN78HIWnNRNBAyEum+APZQuVEedUew7IsKJF6xF/lJI6fJ1+I
l2ge4l3GigAK1GyTJ2wQNz/2ZK8X1keRxvOJgEd9dWd/a4msfqsZ2cvMfe2FGJ5LrvnKcfV9asQV
3u/AOvElwp7qkQLUmnm57VQHNtsVQJR6/Syb4sVqHL3LnPmTXFiceMSZCJJ20ydlKGvbdr1BFGfd
v/M7P/LWBeHTcGG0tIo3jT9Hm0lT35rCmi0aIM93gNnAwNQmV4744dDhL6vT2JjE2TTqUMSJuW9I
56RgmhwdSklHykxgfMTgHquerGzmV7kzdA4gzaYug6xe3dMVZsPY25Chcjh5srL953ZyQ8JYK3Eu
IC+DZJf+mXi4+ET1aCb62LtmuZl8JHEG5aYwvhPLoEeXjexd48nYTozIP9X4yx0HerCDU18dw5Wb
qu0tIjS6t9GAhB3I0rvNOvXZtlb7XMR1fY6W+qYIWu8r+CCSKT4o7Vkvg2UXl1CX1lPF5AllRcHZ
aCuie2b/K6utrZFIYr2FsHfE5MUnyxYV0JAsgzpJYS6QjQZRDBUoa0N2ZzooDrRFmMTMeLpFKkNd
IZU+cbKmvLodWBDPNa7w5JMd/eL6qW6B1AUaC9Tf/0FtF1sntl9EqcZtEObqS6XZHjUy8bZDUpwC
uXwqpvPc5KlzMvOivtQRfVyLoASn98anZB6NO0v3h/WeJ3q8Z0WmrorIXYkBa8EKw/EiGPVXDqaz
9QA8l/z3d/AhIAko/2tAEjtjmiG9w6+S5k5rGhlNM7+qEeGFFaTuR9jDYs+mWzEEE4JKZVwd0y0v
JLYvUiIivcr5vw+tPPgGgcVSPwxZhLDQcFhapPN4MeR0WyRW9pqSS3kxkM/Bhc3C+4mwvnuuSuhs
5HWpGzRbv0evMDdZ4s5H2lTZc1Ge2lYF53YS/jk2jWcFhv1IggkVUmHP5Dnn18pjK6ZGOJhzpEk7
6Ip5bycgB9bNtCo7fYkK+zQMCliPZSCASdOHrkT2MIqQNIGb2JfBXTGwraqXd4j+yQDVwgKrGXbZ
8FqaU3eleBHcKe2X7Ct6j7zY5FCG0wx8w6oJsXRhWzdK7lLCIq7aa8Izp3vNzeGdGMruzR5jAqgH
qApRU38sncevNIGs42aD2E2KxImFvL7n3RRXtx76G0194WwMkwb5RaKmTd21SO3HIY+DfU55bFur
zDx0AdgLb4D8roU6V26j3oRJLT0uk025XCa9AlZip80I/dD7NqE3L1v44RGJfXlxWdpvosRKt7FU
B91T4M2d6DXGGM2kXSQ/o2VFaYxHgRliJ1OMqMGj4zT+Tdv3PfwY8qa7MNlRLyqQB1npA3m49O8j
Y2vac0fSGCYaJVOmuoiKEqFpGK3EsE8q/Ieecp5dny6LSI353jbSYjsgwj7GIenwBb0PWvjqqxxo
AnVt+Rc1Grpqll/eDgGrJVukT01Qp1tycyA/BD1Yd4cBexZecXFLOd10TuyfDLOQRxVYOJ2GDrnY
bAzzTWoTwO4moAh9Wbx7lUmJhXp9pfFfUswNv00mCzOJSzKxs/vWVyTKYwO6T21HE86YkJUj0/hS
WrE4WJJ+qt3RyxL9RynxCfZRWVxG3zqoUDOHpfEPL/YHXnCE6tvYSqtWV5JVdoXpkZrROH31YGde
t+El0H8i3wSu/RcvynmNNayFvIof6ywnFBYB7o4ClvVUNpn5xAXcAjjVdEZdl42f296uUvGySlp4
cESiiJlsFQBL0SGpzf7A/IEsqrPbi9Polmw+ZnnZEiqJAP/AioOoudAudmYFEzrnJ5c2GNsLe+U7
Q6DJivTwOoKYafLOObE2gaLmwnOcs8TBy7nMbuoj0dAGxs5rLmZuXAnvzu8CgtGZ4dyESDlm5bww
k9u8IPig1OpC3MTJMkvjIYpn62bsuZQLqmHv0E6aDAaUJiinSMs7HTjFndHMOE+95GF9qMwt5LQl
yKe6mO7wrL7Eqem/9Ka2kJcS75m24jFt3vvxMFI6ecpSEl3xyduHflxspESLBpI6iW8ddULIQVzP
GF7b6hAbLHUwTNq0Kz4dQcc3k96nJ7rmKasZ7VVZim+zschVj+PnfPLB3mlsNHH6mXV9SASqqI46
1uO7RpeUVWO4KUu3OBmGq55zjy8s7Y9jEMZgOaQXU/orHcJKouqZT4OiVKuTC0qYm3j61t2y3XU+
x5gw4myMoiOmcEyWaX479axzZBsQkoaz4ksjK+7NnOju3LcvXTLOGD/4JMhsGN8xnsw3GXoKGkz+
+M6aBSFl1AKicrZ2HeeP7CGq7VC14U5I0R49ChhL7SC+rod0dDgvoSTbMNab1tX+y3rIKe1OpPUN
aTm+DyViqCaLyaUH0RDHIsSCAys/SrriqiKmY7dCAUNUUn4kNAmIfgQhj9TR+pNK1YN2oh/YPY/s
xXuWVgwFWcf2NeiC4q76tCeGu6xbYFMikHtFOwdBSgEiueiLA6mpUIpo+7xowvCwarvvPZQxZinr
LiIwgYq9y149LV8wlQIeolqbEYH9QK7M7zA3pnPaLQiWuq0vtgFHJo1NNOSD65w0or1KW9Z1Umwz
ZeE3rE2M7IDI1uM7yb5tHIrHTrj6mvXhbSwIsbI7om7nkoazgajF99Fm67opzyaF71BxoeW9cwYy
wOo6oEdFETN8CpTehEX8qRw/fOukXwPDrS00ojJ6m0ev2r+xya9wtxQYhcF+9xg14TNZpozv46TJ
X72EmFfLHK4NfPUbWSrrvo1d/9QE1Q8CcK17dCwXDHfNyelE9epX1rkam4yGTBPv0mmsKVZk6fc4
nXV2GAI7emmGaXixgYvZbf6LPpa+Gl6sHtkBg4CNCC0eI4PyQiklZp+sufoDjVdTDSS3EhF0wKjh
byrlp8dcAndg8CiOWoctCwwOQpEmr/HJ4gwqb728zY6sgVBFjyPlM+nRHh5M7yXREFwqt/wK7QAi
t40gpY2fa2cGZtTl8qOqYxo4vvfboc0uqrBmIYozdPDCQ1MF2bn0pEXWfWReS1otV+R4+jzAa9QV
7IVJ6Q+/R1hLlFZ6kXH0rqkJH+ngUe5j+07N+SFtsTE1TvkSabt7dAzyAsqKLj3r0BKr6ldnBOjt
DHrGnbXwrOianrwAsCeVSufNDJx0n8KS2Le5Z7/ZArnAOPnF81BalOoD9Sudi1e/RqbTk2jM9lUt
4UiTu6eu11p2dKusPngufaiOebmjaOWdR0mRbGqnY+ox0t1Q9GD1ZsYOKOXJuR97M2ZPoN6Fku79
+lCSKDhSsq+PXi2pGTJrFqkJyxbvwUbXA1VNZJa3k+39dClpbWRnvJfNPJ6jrhmwT8fjg+XV8T7E
AkjnpkNERDc5w/l9KEazeGPHRwhT22zbtMNmF5r+jUZ4eaT7Tv5XEYvbzG7ufSQQOrDj64Bd60lT
z8DRCC630/tZAYLGmpbtHcPxr6JLLwic6yfhcTFVxoL3hoNmhwVNkYniZEVR9RhYCdyGSNpbo5Cv
9lxw8c3lQ4MzZee6IWNsYL2KNG2OcZyzYLAkWoapPtIVQ4zYprDh8edeCzf8+5CGLS7filwjxqn6
qywNcVkPhtKIIfAFUnJZ0MJgZXBQN8+I/a1Hv5P50Uxh0tZxAXGvZR+KAAII2zwG7iOcikS0+jFb
Dg0psGBFLobfiK2mq7q1rEsymPmHVSFtnCar34lpts6a1QqlbidDxQleSAtQfU6ZQSd0ifrF0u9t
2rG279PWAYQkQn3sDcqG02AMBzWN/g7IBOy0sArO1ZAEeyttnvHbBxdK2sEljJNsq7IZcIEA9DXn
CrIrsTfPKntxl3GXCKjg0JdD+4I0hI28ArdgaPWrFMhM3CmZt/UwEidbINYQgSqPqNTPYb2oYKov
FZXxdepXMejU3Q8pF2Zkvjp9p69RjvQqb6C1G1b8NM0G8ciyEy+T5npPMYr92Vf3kHo2dKSpUaOB
0+1n2PTzxyjYg3qRA1tiuYtA5FbIGY04JYIbU1YJoRiWe187U4O8dCbb2at/OEo7D8Pwaxis7mFW
MVYGiRqoowR7ZS+5zy1fYqeaCnanIU511CWem0TvmTv2e6B+5slOuwcuNDr5tkmsWodeVLRAeK3l
q5rI+obuznweevIGon5pYKeRexnXw3hH1Qd4EK1VeZMg5wHiS6JLbkNKGEjiaAdY1vbQbBAaOx+i
mY/l7IjHRmAckPIkpSN+uXGMrrjLxqfBb25ZHYTHITWR28o8e6UdGN6li5w8cNqz17K2DtwQ/H4U
otSmppc7ybmkHNWSEe5HGVpIpyYkfBrp8dtEcTYxW55U3RXZ4N7wvehPFgWVs9/1oIvt8AndNKCV
PHGP613EXv3Wx5r7MAfW7ViTRiX7FhZ8wLXiGOYVNbPcUSkVIMkKk1yw3ryCwWVEz5b0dydWz2P3
URp2+mT7Sj1LlshGbH9UwjThC/BRxEb19631MaMPCH0rnYOvDeSTmK6eybS+UkbpP+aJElc99Qib
rBZLfgtRI5YMGRYaJMyo5Oj68fRJYfTZGdrxOSX+lzJ6jgFAIFjuhrK99xRQz6yYSWhQvffqEhF0
M5G+84O3RGMszeRXp4PXNo4fUy71QwIcpp1N/dDN2E9os7Bt19FChEvG4HtxydqZj0I7iYtTYaJ5
MivEO1TjohdXoZ22E3H2oWTcOSZmsyRVi3NAFidMtu3ZNq3oDHjdcQcIl321DXQXfWkvQxtfix99
5hFJoMWvwafya3UFyhcbAVZTmMYTJeR6Y85V/oFw8T2mOXmpZk4xsBs/CY08QYZG/Mj4idw+x8ZX
IDeiRkmrANpasiDXkmdjIsg6nkP/bA9ls539cN4OtZ/eroe0o8HRJM7XWsFN0FlaRgx1uwMFxxB5
auIHzeh1zI0RgDD1V/rpfbCLBG1mxzB2kk4b8moLF2TaZKjZoZOjxCLHIipp6vYEOhEuDC7WgtAe
aF8fzMyg/uQaHhGTTnD0KPtu8pY2XpOEbIHoTB6Dbzxo4aOmwLVRRVDCn4ArwpBG6oVHQdlyLt5S
Hm7cwb5ZnXH/P8T3/0FcoE9hYwH8PyMXHn5XlZqK/uvfoAt//+Lf1AXf/ReWTeGCSLMcM/BCnNHD
b6X/8z+MwPyXZ4UWe01hk33kWGQG/3eSr/0vHhKBadqOFTqOh99TyU4n//kfTvgv3/Js4VtE8EIW
IOT33ygL/zfqgoUX+X+3lrqM9q7j+PAdXN+Cv/Bv1u2ipLJd1uYEmLl+HrIBW12ZPbvTJCmYgCgn
n4iAsnvSTyk1mRjfA9tVFNfNDY0b7xg2fvEEaadUtD6QC7qkb2rQyKyodqWIMUCMxHiLogen6qtH
qENqVxoam2MyYoKHW5Dclr3AdREt6iJIWzQs4x2VmadxGIkzst6rKAa6mmIYk+Rbc6482QeOcWcX
iT67d03hRQ/yO2t7bFm57G+8hX84hMkRr7KACArDJa9cVgNNjoIYhwfBToTSqjx+Dx3QMHiXunMX
FqSNU1+6dEq/ZslTmpGzN4WMXzqj2WT7H/R824Ol1WZS8V+DEqg+lsgQYJnFVIe3AFhIL7VH48Yo
inMxJ2QWiCE9lD1lvkY4aq/GFCRihS05Tiuqoxn4rAjVNNGtudiYxpiffLv9dqb0r4RG55YG7Kvw
+2Y3ZyaMwikNb/oiOJU9FZ1U2Fcf5RVNnAAYj6uuuXMdRu3f5C4IhgS6jkNQEDqnedx2rh/gbSEZ
lLzV5jTT1t+1xJ3dTQmsYXoVZyn6axq7+mKJb9RldIt7lxr0slD1Me2MGbaxFiPQoS2GfGNSXtj2
o5/vHcVCVCyo6KnRm6nGHxRq/Gw9KIwbdsLGwcnSd5gjIe2iiWV3jOUIQ4baYlSHWOurF0gRl74d
5mNYB8cE4H7g5TemoX9GlmQUhrk5zuK+C31g9a6NhUZM/tYAmLDR9B3movgv9s5jSW4ly7a/8qzm
uAbpAAY9CR2RgsxkkklyAksqaMChxde/5Z7kDT5aVfWrHneZFS6AEBmMgHA/Z++1jTPS0DdeXfsn
QBj2fciteK7dT75V9m+iWHIPD+WNMZY77DnWyTDpdU9rcHRqY3mKBjS4HeTkLJ/Cm2WFFzyRPFHE
VBzIOn0/KyG2gNGxB4gO+ApRzKHq8U8YeTLBlkXqHcS4+HKBOL8M7Pk0FDWR9f7kcRv51hY1M4YI
6FHZjUeKegcQGd+bXHUk5tXe0HLYlHHsPPbBIZkMcpXI9WttQparLu6o5c3yYIrCuuUlZLqgydpi
45hoICGXF278dhjjdT/N9nCmKdLustH/3CcJo3WagRvYXgQzYXvBRmp+JEdZbkcbGK47ExfkN9+w
lvGSuXsXijrYxV30uTSm29Ks3q2JxRFXpXduEOOuKH1oR7nYwzowd9bogPAtiBU2CTKOkbMOBN+0
EXOYtpDdEW3GHUXfVdD0necKoMU75PIMoKvpITRghVrNaRA2TLaljI9FGj3Fk/E9oI+1yecJR5q3
nJG0HX3GfItIyBfuKSpIq/pREpa1drQvkzVyOF7whJo+aatxe+sFPWi41kKt03HdWqruhg/rPPAt
f0H5eqmr1NpWXJCIwPK/4JU61lDN3jhh+EQ35bZrqREJn1GICMv+ps/fh3l7O0Xm0ZUrUz2xlg/5
Z2sev+UTIOV1hjq7YG9NUhMIlOyRPtQqg3wAA7Kua/YRZJK3jaETk/xarfIwVFDcRro4pXBvogDI
btkj4pvznMiaxv0Cl2uF8sdUcB7hlPuISiOKCQfPDp8YJKJE8lPUbAzlD8TDoj0gHiaHwpqiroRF
QE7GitHYrL0HUvnGezkn5cn2uBgRjwy0Nz11DQGgy3HGEUAUlN2F57ok0zLEuoonjAqrgcJ5S0nB
DWz71NorveCs3JdB89ELpm43QYs61hXDEtN5rguAJv1C/u+A9Pw0ORRQPMtrT8OcfxjRleymDr+g
qDKIsN15afAjz73XfVhdLnRT/9QrmUA2BfHJWrlcrESrjo0VbYVT0kF1H/zRPkw1/FMZQ12vs+W9
LJxJta6Dx49rQW8qj4Z1vwZnhsYgVX1vO5s5mhIq24sD3iwwL05WmLc4ZGFVXKYpz+5hxUTkPsT1
XS5SJqfe10ZdrsPBgZxH2GpY+l+N0DvZVRkdDRv3FIYVWOk91dAmN8hWQNIkkBb53jeX8jR17WaD
Us3Ytz6QYLGSRVKnX9beIfAmrZ77PQi0jZH5yIpi3CmORdM/EgGZP1jtv5gjuAN4akc4NTiepHWK
64AZCpIMI6Gd7gGA3dhU9GLnRyOqD7nHBWNpwcY4wIRXq89AosOfGDymSkkI8mfNH+164VDoIVxH
rfPOsdM7qH8EIjTNcDIqzmMGIsfRFO4G8hKtFTX9HpYDGUrm4pQYnsDZyTJnarZgoe/v+zF6aFqy
lkubKVzIQSTFsQ6tTw1yj/1M3PYhTlBQGfZ47s1puSS21ROCI8iYCt6ZtQXUzrfXg9czRZ7N8bxC
DTs4Ek60W1APiFQrn9iliu84FvWxyRl4iCh+oLt+ruxkj638YS7Wc02lcLOgyaPrkn4ele40Nsx9
NpDRkMKF3LY0cjYN5OQ4dO7LsDoZXb6iI7KcDYN9fuYeJ1A4TV+DkYF5GxztLHqJF/99uAAwchoY
6FRoL+YK8bRZvuaEkO96B3qPsU5HREa7Ps6/YsY7D6Kk1+w9p0vw1UvgbAzthy4wjlPev8XO9RyP
K7zTpntjZLdcFKKt5WNhFNmbiA/YV5lBnsed4WLfNYRz18S5OFNawXsy9pTrGnc70Jzn3raQ7deQ
NwBHtpDROR3PXkteSGzAMg8WvGaboGRmYyCwutgt2QKyYTjixofBzmJEn84b3Fof8qXENT0HsN84
uHrHuaujJD5mSuJkZvY5ruvndlDKX65uIJn9Y2p1AI9QgDtL/s3Gg3vACfVGVhizM/STmZXDkPX6
3TRTgo/75cjBvcc1gWtTSn530uyyhqSZonis0uR91TTfjFEcyD3FTxiJYxxi+C6CJygcGZlFJJOY
y16gkd44CUefmxNZM5NaHu2lgy+l9CpOJwF1N8rGi4l7Jw5A4Zy4s8f7WrGU9WLqPcLLi5KpeY5f
FPuI4NxsCjKT0AW2svp9ofcJJcnUD3AAMOQU2EBRaTeX4u9F4AVogvEVnY34QCX1p8A39ZXyV29z
chbnUdnr/1ZorqMgVlgSdovjBVi9fFfmg0ssaGuAXP8lk9UK2bwjA/eqmvUkaZn6H2L0No7vSGmH
Edv+FBAvfXXuXOaner8WFus1vdDq4m5ovnoZQ+zrLr2m3+P1Pa9vZ8mIuyT0Gok07MuaCedSj+/o
LoVn4dv5URr5PbQf+OwQUdyLfoK/LuYxDaIz1gpFrlSfDfwVq69/Qm1HQwYyjHsWJROnQrZOWGpb
+liY9areeV38sU+/4x/7ohSnXue0pz/2XzdJFa62WQbhu65VanZi4OJ3SSLVcaRxnjQXKSZmz3rb
RZJcyCXcT+oXvf6sWWzXl8IEq4TwGzE3wIR2ZbTPkwSi+RK12J4KDPuouVBCd8Pd9cV67Y83bPOE
+YqfpHunquTlukAvTLytWuh9aUeyOswi0vjUR9Bv9aou12/4uhpH4tnOa3C+ihM+KD2sXstXTKYA
oUp1Mxm+aY1siAZht04TZ6uofAR5ynwjKMEg34RB6mcOEWb6Z3sNin1d1999Jriak86A1R5HBhcs
9fNJldB7Tb0Vinw+9Xc5hJSzvbqIqUxiyS+vq7ESMhdBfPQaI+ef1T/r00gvfJ/K0VaqM6ryQI0E
KZMaS4bedlUWB0fZNZYlbC96U6+ZatMdMwKz9HY4Zjkz0X4fVb44ObL+ZACdualTaqkze5a8a9+y
e9vhU30ikatquZTYPdkITXTMl3V+tLpb4hTzxyD1jl4bfWwjQA6+MaX7hqH0IafQf5CUEqGVX6bK
lU9V7XiIEcqHypF4FeMqI69p4XY5OLm6XjKZE+myr1c18qC5tnE9iuXJwACtCQp8I6v4alsqvnIQ
OycnvcVafefiZeZ9MxREm6UOEctKbWPNjCLi3DgHIFRhE3T5zTTAdrXotsOKqblDCsKlep+ptUTv
f4l8GjJeLN+YEI6FZ9IVncdPo61SQGSB3hZ/zz7DH7lr4iW/iKn6wRn+5HKjP7ch8zLDSJPTgJOF
vK5h2RGhmEBwfKtwV/BPRUy40eLehUG0BZ0Ewj8e03vbYUSIYFA5DSivn3K7x3qUMdXENlhdroR7
MsC5tWjY/XXnH8/Rj4bKEHZ9Xt2JT20byG3rhHf6saIRJLzo1XVEIl5jgoCmU1/WAMk8Ch7UUGrz
dcG0hE5jzn1eubUypjMr8VtAtBPzKCSyK25CBF0rP5cxhm9nc1VsG96jU+4kvdYqA1PervNZzJSC
fz2mrAK70SBESu9r1BQfVsiNfuGgvU1/v8V1s+rItbIXRPBdanMry6OkQPZDEU9R+aW2NenV64LG
A3EbYjpn0HU5oCpnN6tTgYOdc6TAsMAUFICD2nd94Lop2nCCEV/FEhqR//oU/WicLy82mhouJL9e
KjtALBbjvI3U7jb1vWTURI8ZdX6J3oAjWrhQXqzg4KtfSv8OQrv79O8ak+9COJO6G9vqpmU63rPl
OBBmTMPmDspiGWrnYieYCUcM8jSJ/Wg3lPzTWi+GcpBJ+xQwcPLUtYVxeX3Ra3Rcfq5d97m2RUDv
RK9sV7uQfSz+GZW6/YaT/ifn7Q125TTbR+tDXabp2ViBAqUMIqEr2OpKbI8cFXptLMvlWBjTKVaG
GldI3EmjfWLiGu/pfcHIB/RG+qP6VKu+INbqs+kP006uvakhMe30X5/F4h1q6dw7rdFcssLoQHR8
XrIJp8mwHKU07SMG+kpJeoBLgLx21Lt2+v6IbKGHVcn2XMw1Zd4Ih1KG1LXAt4AnyYd0eXFRwpyD
/HuvLv56garXLU/4b/nKS6PtbuJsqelKF5dJ7dOLrs8V0IOv21IHm36dfgCDBZeqQt8/Mr0c8nZB
oc+x9duz1Btd/6L+W/rl/3Jf0CXcka7voNf06677rpvXt7l+vOs+JfHdRDE1s87PPkTXd9ZPpsvK
0OP1s19fkxRBgkvP3l93vT7FsMlCF15PsIt0iGpdhvEixxghcpu/sVXkfL346X5geMcUnwuBoY4+
ildJfaLbyoVB7azX+f3UI79zs0yckMdu0Z3iHozrdOe2jrUx9SGjj1x9nFwXsx/ct1FqHyBoS3M/
PWTwnMm7wLSUBtz+J8jxBKmUAPOr2kDrpu7DMvO5mVjqT+sPYbbjO9he1SEIln2cOiWpa1g7/Ao7
URAQlhVgpLrwT6iVZcopm/ScuG3mb40pys6lGoGmi/UW9FUIrWdlUgBd+qLfg7s4hI9p9fpjaxVc
l5LxmPaA2vuk+d/Gwvf/H5QzRFDojv+6r4D9tPr+tU+/Dv0//s/rO56//dc/Xl/2q6tg/eUHoWkx
DHeEYweqdfCzq+A7f/m255smRGZyMUJB6+DaVWBWbME4pI8JqtOl1P+zq+Caf4VBKOgVETZiASL7
j1jOga9gzb/xKmkqOOj8aSko3jRdjD/4vJ4NTFUwIju1hQnlOIq3Q9zcQsYnc5dh55ZT8GNv/Mhb
5zEwRxLe6pW5LyaVbZ4RVFUFBZN6TNrbMSBDCY2H2QdPwRjkl7iSEaUiQtSK2zFwu41viPu0xo9q
pjQjkTv7SJTwiqIMDxEHbPwxQkFYuzSEAzLKBIWVan2fKtcXlNF7zDUPGHAJZ3L8F5Ty74HcPhT0
cvCaTHeugVXXf2vuvWjqlYZsYzX+jImRD9mWCC4mONPWS2aBzlvosRP5EAUrhOfUfQiXx7Ggujh5
O2Otnto1+ZG04l542ZdhCt90IrmbwJ3MPak+ZnufUwjbyh4W1DAIsmHH9uOayCeIgY9j1Hzqiva4
mPO+Myn8Qjv44DrJW6btP8aWDy9QASBc/1HHvap98zX7wn4Q0rtBC31rV3xPecxnjv32I4J2GqIH
p+RuFDE0nKp7tEp703KPgefeY9r8WIzRMbYmm3QHJKFx9c1psj3DsXNq8rVFHaYCUEP7LPIIVgwj
sMuls/FJxXAEN1hao4jL+VXd/BS4LnZaIsjMhs9QjNIh/ak4mUB2YjD+M57TvTSDszuLz5FPzb/l
dem4wsWgTlJPJWaZ0qPkg0FF6CPF6LDqrp8tse4yt0XckNBzQOp3Fmh+tmPuPkA2Yorh2Cf1xpkb
4XhRvzZ652+ufI4XvgeKiQQkzsFzNtjLpsuQCuDseeji5uI1lEEAxtGoR3IkK+/sTaSlkW/TuXCs
0m66HyqM9g65H0PTolBHE7IDVfs+R6+3AaIZ7MK6+tFB9d0XyFlQ0N6nONCIRouPPfzSzeB31rav
/ee2JwgVQdzXiJEV9pnwKfPbapfGdzFZ7l2BUSQZJmzmwP6SkoQet8ceaPnLW2O0vtothP3UeLQ7
dWcPKe8O0sSrt2tCEW09IuOZjhy48acnxJRT0DoY5fmsk+efAS+dE0IN9ckShSG5tMm4XxvLJbfk
h/RHyvyL84BynKQWpgvNHD+j4rrPU35fiy/I9B4oaKBKtWLEckw28gUJvkvbOmsq/pnyEGfgwJZI
zme7gJwRbSUlpJ2o7Mew79tN/GiCe9oCpSdajY5GQMDSUITfcVQkaUlLUZn3GZq55g8RkWCx2urE
a/JzkaDrLD3vfl7yHzPqjw0tDfqHdv3sTcq/sYncnDPBfLa4eXOMUne3sCmiG3YnDhHEcLhASn6r
uKKcxf37I4r8YNfTA+MwJVyz7dqPU0bijWZlEuqO9G1rcNJRVT42srzFajtvUufJD+HQjTI/xdZ6
WfMveROrWSLuKr7rgU9hWvEPt6VCOB0QHT3hEDhQPYPqjY4h8Dlp2lFCzilBZNbluXGpRsMxuOkd
P8ceyuMiyL44FrmvXBtJaW6ij1WbLKeBn9B3/Se7dTBVAT7nkWojAXjQECAFrhBcT+GbpFtcsZD9
EFSHfvfRz/m7wsdIxbX2mHTLLZoW3AVErE7ybSW5ApWosg4NsqiNzMsvaFhcyA3NuZRcWCpMW1tQ
ynQP8J3HDd4t09lIMxGHtrAeB8TL2wy0yolmsESvTEVvajGU0PPlnB0kPMYUMVTGxbJu2xe7Dn9g
2Mu3RlfsoFvOKlEL9oSMjrVr3ASdMR/72HmbJ+ulxe++R6qYbsPkQ9dxOcp9DCbL5NymaPv599Td
rumGhDIvOsQsJQ3YzO8cvgi0jBQ/oxszpUrHRPsdKtn93BvuNmDs41p5vTOz/IdTlxHYj6o+jIl3
Pxn8gqPrEZaKh5f4z4oc0SV4jyn5VKPK2xK0Tg+tbCcQiFm9MUtoUqFfc3krJwos9JnwFlXHCZ7f
ds7H/WjhJhqJiNpObvjWcuyD67wxlKfNiKpbW0Zfc9vfxpZF9Upm34aqeAcCUiJQ/zj1EwI2P1+Z
XLRIPhdCBXPkecwpkYGbNk2ThFOvgNds2BgPXA4XdS2JO/uBKgdxpmH/iMnhndkO3+Zhft8KELNB
T9qoI+K3fq5AvkC8wxP02wTTD54McZzcCWdFR8Md88CbFIlnUE5cbiu3PTcOzSx9w8ItTyvC4IPW
RhcBoWkq4iidEeVk+gXM2Ruavi/+UP1I3PKYrcOnuuEwsKzim2lwLpZI9bfo8slxBImeju456oBz
BKFBUI6Z3DRZ2NzMXXT0ZtqpXO0X1RyJUzIvbXG/Tv7dNJnbKKP1Y0ajvW2IBR9Sb8/giAv+an4H
yfQhWBFUJ8XysDq0dNaq+ZQO9PToLPHlWzmX8hknrS84l2HJtNyc0OB3jI3XKmB8kZUv5pQ/t9K8
KGx5OnOfRD0tTfM7KrpsG0TAnbBR0Xgv4i14KNd1yYmSt96ET6CGGtOSFB5ZkCTamfyVSXCxCSn6
hzjZt37fVwerQ/VYpiZiOTIKC8BefkwXZZD8LGibnrpx5VIRKGPNYD+MQ7tthnk+rOoCKWbSw0fk
vBvToeRajDeNCq+OaUSCyEu3E4ImKAF4JBfXx0x8D651WyLbOpQ+zWx9O+TkcTaI3D4WavSVpXAA
DLpEKRdEIzae6Jt9RCOZo8qljl0BJW0994GcQgAfZnIIB+6UiXPnYW9n/MawwfDkOwMT0jYJ75zO
wk5YF+YuAfuN1Hcf1wDe1NAllWgYus4gGsG6X1bzoz5yQkf1z2FjQIm6JBX+a/K36HZyizu4FYSL
fKV10hodUM3oGa/FqYBls4nvQ59iHLavauvNfo/AJHprr1Oy6zPANwm2j8zColYj6WrT6nswWc0F
Dqk8NCb6s8Hz9iPxO6QVADDa1I3/oawZKuUGwyyRH7wQcWHdZxuBi+vQW+4jX3l1soWgW8yU6nXR
ALC8aaex23gL6IAWIcw8hheHmn3Q0+BjBP4pacApMtvfdV2pB8c0IWjq7ScsOsSw7xKkuLzbo5f4
LzEd6UMgJf76qEUzG3csXrfNbiXxfswIcVKm6gRjcoagE6omkZuqRKSBN5p/U/uHPiDmB20bEZ2Y
tC7eYP5EeuhNvdBwj+hAUQr5pvtlUpNCX00sRdPTklumlaRdAhtw8r9xValDNy/CoAWOhLl6azjd
TWi3wQEcrQgm+7QylZ47994qE+topoKcVMpeMPwaKKIZhrhjaZPw6PZAFSrFGNHNkbks3nttWODL
VA/gwnG3vWqdWA2y9rW34MsNimmkfk+UeWEereeUKC2Nu0mqe/hJoPvt2N6IxYpvfdHfyiEZ6A9S
REBXF5PpXdwatW0eHSAZl6AYBDwvZ58IFwMYan+c3u8i7zvm3wiRA23nLhy/1nU73ia+Od6uD0Ui
7mXjYN4sAoLarfi9SD4DzBAXJ0LjCz3kXPRZsW9aDpigM2dq53CPt3o1922GOKL4obdSWZDKO/gr
FeHsnWadZFY7X/RaQbu28uMbX8DXyuoUMAY6pMrABANBDBPgID76pugOtQ0LR0NfMMVBa71uY8ez
96JKvmn+i5nOWOFfV90cxoGfM3bEfUxkn7QvlhGh7i4SnOL073cMc0D1zgEkrNK+beoRVmNG4Sz2
qq3esqeU6VQYYx8lLVzuxgDCml506smvm5P84KRRdBB17++ZqGCtLnuFNOytvT2pTFxfjFjTUSwl
PoOAvEqnWxEl/sax4XctbXyP89K7sYLQu2nKSryuAV/2d25vQMFX+/RTBvg54CsuGJHdvd7jqBeB
JubkbeW8HTrzznK8u2jKxu+SDytns/0E7QoZqmcCAozolY/hMN5MzSTuFsO4pahNfced3qV9Z9z3
pXdTTTaBfM5UUGUcrCejq0Du1aDg9aa3JvdOmZAXPTE2k5Npk8GbWbfdSprWNBbgjq2S7BlajjCq
nemzXOMjLIz8AfMEwY35/Kkc/PKDHEJvT5XXwRhHvBxI2a0z8G0nvnj6rb7w9nVa/ntCkaVm43/M
1l3hBDgSOViC0KGa8Hv0QREaVIHqdjj1ZVcd7YjAtuRHmi/BDs3209AyqnGgA6fjQh065e71P/n7
rhWYNpJH4p/+qBaEiwtCupfDqfPn997a3Lc+g0kmgk6af2Owb3ddthnockfWevz3f/uPYA1VqHAF
yA1hu3g2wuCPP83g33DTlfTvYmGeqCaM3RA+zcVibWJ32a6ueYIZGb/m5fyvqPa/EdVaKsPktx9o
99K//Kxx3b+U3//rHzcvFebv3+teP1/ys/AVun95QUh+DFJa/C22CiL6WfhCwPqXiQCQI5iqk+t6
qHd/Fb7Mv0z1P2oeoQMQx+Ez/JLTir/C0AzUseeIwBLuf1T4wk1FDe33c8nkDzgmSWmWwCDP3f+P
A6qJcMtn8cxFKorOWoE0uYN56/eIENZg3cbcCClFyaO1DA0hXEpq4HZzXQCzQWsw+EGCAzZl9i9S
4lDVPlzeoL7U2pjitLhuwtPZjj05YvrBKvqMIUPS46Ber6vjeo1bFD34AS8rUcPX3dfH9L7XJsD1
YZDSCACgmrW+TTUlCZrpoCS9wFCR76ZApmuLaxhQ1sY4r6q7nJuERzqCMJ7X8v+gGoGVjSue6M5k
v4pGnloaEya1g6cqnueT5Ro7HV9T2CkUAyF+4Ltqjr6FvvWWG/WJOzqx4qVnXvSii3zEhEHxbMEx
2SzOTD/Q5Ps+y3inv0c/qhh8oMTRtXJdz+fv0RxUpfPr5iydz7hkzD2X5DfQ+bONl/Q4BNbhjkSP
nhx5CGBC2QCUaEQvCs9lvhXAMHLd/raAabbx6Z1uM5vyvV4Y6LGQDahtzxzkCfPrvi7jbhchh9tc
P4b+LLqNoNf0gs/RHzrMmP+sZaD39XWzw4LZnypMFqcG3JNuSGU0FenqN+eACmCBVspw3I0TBNTw
dTn/tabvTDsSmccTFh4YLUD+92uPp3Qdk3dIQudLjcb2spqHVI07ROpTA0uIHUjGC8Gr7cZuIEYM
irBFPg/OVGjpxyDsbk3V2EpL5zD5+AnnNzGN1EvYEDDsWNlINdfhDl5HzK67scG8t17ShnlzmaIl
pbt/cSWo0LoJqz11Cvcy4afcysb6EtbBbaaEI7pX9towGxgpQ+YinoP2WVrXwSEYkrusLhDJxBn9
SL2IVGdSr9WLh8uneIxWaDkLgA3BWZWuScCAEg382RFnGHGHgNnrqfI5MsNs2IdRzeRHFOBDFJls
kiFKMPI6EBuDq0uCrN2jq/sRNtDBsjQutoSvWhf5+mwJq6lAQ8kz3e773H2i6kzKsHMaqUDy7Q4P
LpzyA4Fh5p7cla9G5ywck+2MT94fQFeBRmsULW4oaYJSKiORWGaSUi8lhkR9HYL6NQkvqluovwYv
t9AGS/n4x7+9Uk3YGLD6sY9aJk6TFbz24uhK/mzk6XPT070zvRp5ZI8NlXcafKbkY3gG2/+tHVGj
GuWt6FbQH30QbqFKtMqVAv+1mZFjLYSOrZEF591Qc72xASoyJND0Bvkk5mzhEPNxArXj+wLbMrQK
YhmTqsEanJ7aemYwG5Wnrp/My+RH60XAUTRp0eu+7KrEMUID2uyYSg+Ct0Id5ORcqRjaoKJxHC1R
u48GOm5plrQMian/+SZKGmtCMeLaxraouFL0alOWABLRG7/o/hey6x7NHLMMY46/xAsHaD2GpMn2
Ij2NEFxzJr9QbtNqYzC3PvawOy3V1dWt3VS1ivWa3sdMEvS2yL7qsz9ouvbSNDlXAzAQ5X4UeNoT
xVGMGGFyTBBx3DiWLriP+6BtMtKMacm1eQHwcex3+hqkdwEw7TeugWp0LF6sYZ4ujlrkAe1C8iDc
rFy3lezqk994QCeUCksfC6+rbuNv8R2Op1A15ClzfQ6r1NnDvYAqG5IeHtvnwV7tgsoP6GByk7H5
5VSKM/TDCYNjRDbDcslja4c65W1oSRqq+pslLYEh282Uqsxvj8kPiCnMTSmYAa4vSbgzixa1w9+X
3ioxb2ZXZK/XZaIAiFArPe54zMNPpiWNYx5PD0ZKVnpCZcWV8i6tLSTfKXM/tGf5liHBAgFSdVhW
Ul5aAgF2XtbeGraYjiJKh4tBceui15zMwnmBNbccQtSENT+HxqdqkKreJLDiW2PWuK4Sqfo2/Kke
RsmFULDvS+5YAEAgW0yJmd/IQ41e+OLF3HhnhBgoAdSqXlDk+7WGnAILGJfNNq5RIgsAFMnC1G7j
OtE2Ltz6TPZYebOaBUAZayhvhknIfW3gRCt7b2KCRqRztXDxmJshO0elal6pC0ofJdkF5ROlq/Bi
mlxhY46ig5uXcPqYBfZOvW9QEpA0f6J1ax81NNjJuvoM+3KDoZx7gd63CAmVDl45RGiu87DNFoz1
3tmvmJ56zRjSkuCMPxKWhNln8s+pKO5GrN6naZpX9GaUDhbMG2OE5CLr4MFEjoeFLbfOAZXLNXKZ
APGsG4QcNDUQqjbzPidk3JrJ4RIUfUx0vfxSZUvtQa/pRcJA6Oj4M73tbdkjte3i4XFe1JXYve8R
dZ0GojDKTU814BJ2RE1zCuhFFUjM1LL6QKUdsIUa9hRqsKMXlVqjGZ6dlXzUj6hWbV4fCIm2r7Z9
WXxv5wkEspxubSvl+oVNIrftatO11iPJefZm9scXO0G2OGCTlMX4nMb1CwgbecRqmW8nY6Dcix5y
dtG/Lv67UobW0ZocE2eDf8H1sY+QDRZeApQFVd02n56XvOj23hDdtoYcNxKCSRCqU5pSt5U4cFO8
5hk71FMeIXugErQeg2QhN0fuOxr7MHFIx17Suz7yiqMNDH4IXBt1MFnW5D98oO9/20/rchKOc6D+
86OjSlpjajmTM7DHp0gskpWuH9owJs4LqJ6zZvD42uaDGDFKpsUHv5/L+5IxnrMgVk2pTcDxx9m6
+vddbt6aaT0e0jj5TClMCb6AnDF+2hNFTeOhKk+I+2jxzGRzM2I8FSAFDgUVzl1NfE/d1eo+8CJr
5lOGbLwziCi8+c3eOs15b79tEvG+rBZoShs/KeWbKJ2oo/Xq7hNya0FWu6kimHO4fwWF4Jwgq3zs
dv40JZvZLZ9SmygcmU7rYSah50PHPSkY6R659FTDwvjam444jAUW/paqWaT8KSvWMtBI36yR/6Zh
/0RlGu0Lphoyh2fE2oBlMpW9FOJBoqKQ7uu6P8Zjx0lnxTezPEcZHWLs/xSGzfLz3Dkfl2WyHsYE
LhG2uGEO5AYGZXyzzJ8JNUhubK89h0s6cU3r6o3n+2/szqnO7rTw9YbRS1B7F7fPgFv6ULGQL8HO
eiuIBybile4aBFLMJCU5mcFSbGcPHeQsqErCHJEziUkCJ3TEwOFgeJSElz5+bzdNR146MImugmvX
YxcbwexXLvVygGXOoZjdXUKx7pgm1Sec44c0zbjlZcm+8lsL5ZBX7MrEpMVggM6HvXMIE/MD9Alg
K+Jx8mR5cuvgE0Jz3H50kKuEaMLuTtiYk10nV1kH0BwG0ewg1+98ydzadEhqsNbwUxFMd1guaCM/
DfEDtoybRFBt5ErnbdqkBWy1JO9dqBgYi8wTWaApfPb6be9YWBRystXdiafPc+YiHOs++/wfJRlO
tHbvyYSuYea/h84qd3LNbnuPQhc8TJDGAAccXCsngOEPi0IF+EtF58P20FKG37q45UIINGoLtj8/
whszj4Y5i11NSGUk3ozwhjmLac0WpRtsDYB5vd+kRznMdOqAiEaWdywWQDwm8kwkmNHbWGlxYWBP
5fgOjts3w5BHCXEClggBYAVEybB+jufqC24KPvYUkAK1GoCg+GE2tp98qTFSImYYPln0J75YvXgZ
m3E/MV3GADV8pILMHIpy8RaHAUVcDxwfKuBFlmerZqAdlnN5kVpDqcXA45xllNOnlimWJynP6Sdc
F/pJ181Kv1IL7fXOPx7+H+4rU6L7DJnOS7LtHUZHsRLAOeqOa4EPY7astvUi/XtNb05O/uthwZjx
QODnHVW89pKvDPb0Wi9MeY4hzLe5uIN0HRz0br0o1bOuT73u02tCdIze/uXD17cBmPTzjy3vcrJp
X/+wfnMTjMx5SUx8rXyq6xN/+wPX9xnhCDJcdAX4V/1q/VDNyPkYFf15RdGyX2XznKl7XKqG8UNE
fRb8oQndTont9E69uD7nuq8mhurfPAeJDNleRv+pELQyry/74/3yV7Hd359BPwzForpc/2Y1yAys
hX7mP/1kQ+ik+AKq+eeT9EuLgHYUwQMPEv3ciqnDf2sF8XQAc9IAfab8cV1g4fu52SxLs6HBilNN
j7VopVNGuT7+uv3PH3P/fhf9fAKpy22P3Xjy3V3EmJxPJ0yEKBiYaDIzFS4qDKJv9OrqwlcjaM3Y
zsoa4Cnxn167LlIl479ums24K7iYnq679Bpp6flWdPO0zf/fF+jX/7N9nDGoUa9vf32OGYYPEh3V
wVQxyImCcSdt9d0QJEAM0gheC6f/W8L8b0qYAaW9f1fB3H0vXqaX9vvvNczX1/zS7nl/mS6efksg
xndCU/ym3fOQ9fncqgURxDyAqu5nBRPXP+V5dH2h43q+qVkBvyqYwV+ua1mM+gXpfw6Ki/8ECOD6
f/IAiJwRlhW4Jv0UNIZ/FjDzbEwy7szNacRrsqOrc1mtsSGaMkCeDxs/LUkJoTaebpyNlqPi7dpP
aVOdrHGadyUIrU2MQAM/aBlvM6PbLBmM8toaoKjlfnPj4bHaHEwIK3vZ9fHNWJF0GeDbl/lo76ba
7kFttltc/rdDx2jEiD8HQnZMUHuBIUIMN+n/Ze88lhvn1qt9K65/bJxC2ggDTwhmUqJSS92aoBSR
c8bV+8GWz1Gf9me7/I89YQHMJNLe77vWs5wAmQOIojWG2RfijZxdYy8pTlN2oKeMdMsUp8RaM+80
yePA2xVNxQcKm3lnNktDlZ8Iesfd9Hnz0xzFdVHyszRa7F36jOTPWftmtxvHCo/vhMnXDe1HTKUB
+Ef/GggNlA8Ifpsa2MLGr9E+zP5CVRQ7ZrXivojTkxpQtVE60XoEn80nawp2+WzuUNRXV7Um/M3k
0LDMEHN36kzNgoA6s0lu9CB4tvxUu3cimGqJc8aBWx8pCGm4Mx86AkRXCkKOVRsSk2KQsuWZsY2z
tlqkC4H6C0P2ysnpws+6uB8GvdyMZpLc+4H9KyrR6FwZNaCWoW3CTW1qH3NuD15sl9daqmPpm1xv
nJCxYHzlstVEzx2Qz0DRof/iuy4ybfSmCPirNWwy2jXbLMsAkLf409XPZKBpb5Roreq4vZfSCktj
229VvQX/E6TreaRxJMieDC3AOU7wLrAvMKDP8LaE+m3dA6tOugaTSRKuhw4QQIRJensJE/2aLIEB
C23yOYFxSO3j3KsGUswiu+oiyicmlGIfCKzdWBUuGjIhygguYFy9awtjTVQAAxKiQD0RZzchH2QZ
jKXwEl9RV0Wopeu3nImpKNvEwHVXmo9sNBzz+x7FkBf5JNEhpPbGoQSCluT9ihb5gSzYW93JzriA
zkJ9rcvspqxQSHBxJk2AFKw4ZqOAUX5GjHeYCBkjU3gukK8ZmNKnhMkADS67KO47mGe2k6ePCRo5
hn74wlEvhtSLkIWuM1vZdyoiqmhJ7PQvXLcuo+FvfJs5TOLzy/sOcZWAXtXA/CozTdtmvQ7XsKKe
06kYw6d0bwRKucmg48NJhgFAbA9TOkSMZT/ui2Ewt1Zl7zvURZ6rDOMBwuIaRwfV2tHId0aeQl2o
4IqDCYEWHzxASR0BBjIFJCDuM3ZQ9IUYYJxqgzOYWFzl2AY+jJvapofq3Hd1M1zoDEAWsHb2XN4T
gdPekRsEuxHwIOC+R6OkvDxEn5q+hgOCeGsQe5S0zsoRbYVW1t3H0/1EgWSTjihjwJg/UAC2U3Ki
08T3iCmOKNKVqIDdxfmVxXSQExuMSKISIMJ81K4qyKWQQZoFEZIssJDytV7QIeIaZHh7dCGKIGEN
t+VybiOXBtyIBI9oT9MCIgnU/o7aNUh6isg9qiCAHDqV1WOTG55m1/XatwpMzZRCN4NV3VZTOp6N
eWT0Tqt7VbVTsAmNvN7kUWlSpiGUWZs4O/XpnVO55h75D4jLqdn6CYoDu2tRe4bqxe1ndwvpaqg6
gCxReF+EFXXKML+HRlStYsT5hMRru3YmlWIKtTc7OioZdenh3m/wm02UKHITiBGOJ+3GJl0dr/tw
3U+3uhGf2iUp1TBCyyuJ+3Z89Y2MZeKTdDJb9PwerEC06gHHeJQsrJNFrPgpHnvtkFvTpneyYMss
uVthWOlOpT5n24EvIKGrEr9KoEaCB2N+J1BkTWTK1pjGx1hjqmppzG17AYMjaNs9FptboIDjztWK
fl34DtcNu7ZOus4YuuwCkKuP9XLi17WxO6kUlDZFuhTIVbXdz0V0MmGRe4kfL8LyKjnjvfO0YAoP
qdPvigQSR+cMIycdzqOTG82LPheWlq/3wGaaTyBdCw55Vk7NRFgvjhvBFF+/UXJBs78HmoH3n0Dw
tMpOYdqpaJz4OAXVJPEI83WL+nuv1MWVMU7qCVeuWPNXkNpHvz+sXNIncuPJ7eZ4hzIPxEhPuwGy
z1URgxGP84lA6Nq01lG7JJcv36JebuRSNX+GGCaPcgXRxLhnR/v6ljkB9aAbSFtpUMPOiDf6qcIB
/bVYRdaB8DLhktMVWMZDoQKoVrpwP9EJ39amfjsaFIVRzfchSUGW3RAXtCzli5DEVCi/tbFQgbT0
nxkZ7NsCgADUr599yr0+lXqSIHDT6iYT2Mm8gV5JJKs7X6VL1FCAqZXuC6L/zh53gzJfVSNCUTms
+r8B6P8wAKVPrdN0/q8NJNfYesJ/Wb+QDPfy+yj0P17490669TdhGa5AWmdi+jAXn8g/OukmQ1SE
IKoOxHMZA/5jHGq6SyfdIuLYwtQhaHT/o5Nuir+5hLIYNi+Tw9D/XSfdNv55IGrS5jcXq4rONxQL
PesPVQpIrbKxQAycEXgvrQR5kyKZIbrZmHeYEvWd7mLKkiatPllsld/r8s5WDZDzKDmtnKVtNtVG
DsSuPvaZqR3IBlpqwrXvU5jlNCnMbuTMKnuK9tIyqZOIHlWoXGSPTN4MgwPIJlpaZAkNiaXGjL2W
sW+0+MXlutABwS0Rh11A7FDlDqvOo1jfo8ydw+wxLZzncDLu1ABnTN6TOop0nGxtmJiaOPj9hXPN
uM5jWrV0zH80wfyQIZTHaZIdlEHfQG1i0IVnfxuHjra2Ue56gencDlF8MoEQr2yiz/AtFKfKndo1
Xo0OEru5bzWNSI2JRHZKij1Q+urNWDJlII3d4CP+WTnJXVMFt5Pakkxc2WtdVCW/kOIu+lniOuiH
KxE4E0v45ypvSlom7qfFgL/O6CAJQtVJPtRWedle4bZYIxa+MluhbJRZPFXZdBFJfqsZ0bMorRST
MVZq7Go5cYT7Wb2zVKWgpfvcu1DecS8NZOIMq2yM593yhm3YPJHOdTSjZDVBv0fSTSk0GUa8G4E7
bbOodHc2GazwV3pwRfkdrRWNbrFWr3B+mLFxDtv8mRSgmqJ+kHmJBTnL0OZTGNW/Ssd58KfqHv/r
jdPAAwkpHjugXYIh3ruZdeXiH3eTWF/Z1a2ugO1o0Ouj8Z3H8jQMdUyBr3qnFTOuCiN/h7IxFgyW
0tnfpFZ+aEGOoIV9cwiPAHDWboNkF8Z0Tpv06BOTAu4ZwEa5NRDnwcdALGtbh1rFv9RoNB/6nOlC
YVafOsi41aTO8464RMwet66tX9JW+6CqudbT8iHr8fu2OeXVMBSfBCUy3rVOcRsAqaGuv7IGWggz
P1qJBZ0gjf/S7tjx6vA5GlDe23YxbWu9NUghxEaQ2t4wuK8lV1N0yfUlz38OqpGt3KXboLE/kOJR
3GtP6NarFT1GxCCmtSWjmKQp6ODsT4S37AvVuQ00riepCk8Xgi1U80M+KBdUvKQxEVloWxe9nxrP
IIdd5sUPBVCyJpneZ228Ti0avQEpc52jqrsW1qfXCV6pZbc1sxVoRMkj/v4nYGfXbWcpHoNlTJHo
xwdyO1dKqb+brXqjdEe7JXSvQrXulSTmCYPeg+nALIVgv0hsfxAu8I4Qul4nGdCe3qftXqf3jmoC
r0nig4tYBGkF2soBMYZuMMwCxV9Vlr3qGvMmt2GOVKl/LdJqT8TVE8KGwQMVXBsNoJUJXjQsntpp
H4YEglrqLgBe9mRLR8yRW+lj2QbOqiGIW6khp8cD0GK41fcDGbBpa9srE8HKMIkr9HH5uksssFMi
uG1H40Sw8wl9q+BPVXOd/kiiY58qp08+4FcWmTdKSPskqaNXkxmn2mcbv6nvfSuGQJSR/jJYe0eh
1AwErUsOZdSDdfPjc1QFd6G/7rvd0BczZE1+TwMb28OQOHCQJqOnmzi7hDDW2QRFLcnjS6MBTw2q
z7glpoUYMbd+aGv1zg1KOj0ax3QfGzeM3FNoFytGWkzFoseBThTuATqGLVlLC95GLYYbPZ/u7A4D
EDoSV4ufewNNf9ZYn40D8Ync2RIUzniyUvXehUmz0oVRrdFZfaji2nfhGQbOpUmjD1+Ds1Wmw11r
1CFfkiZPYZCrPukQn8gO2YTNkj3EJQXt930f9m+NUdypZf88lnxJfF7X6BOhzSnujl++Bqh4E7r5
AVZivrG77EUZ6x90/dYMlH8gxjmCQHU8bAWVRiIF8L87n4uA3U9MbvKHYQDcG8WfZH4xlJ63ik62
RIcl32sZAHpMee3IXdtp1640BMZxVW70gkiACJ236Jnj5T9U3l537Hij+hplakPdp5m1qf1uR0nc
fbNizhVdeEN279s8meNmDB3eBBA7CX/TRuSc/2asDQRvmNdYLk5Bmu+T2HzyI/XD9vVjgftmE864
ikKTGbHeb2lRnuwJPFefzTeRT0iWWsOfZvKmC4CsGWNrPX0Jh62qYusCgEwn92wYIAezGzNDAuQA
18BzLTZ156LfMZcUlF2a5rdw7T+C2LiaraZmNji+OEzN185Y3PQkD0TL0TUSJg6JMKZMEH7MYt70
FHpWPp3xVezWC9Z4bSjPVhPDBGvcfeXQwAuGfp0kOXBcw752cv+tJ83ea7TSQXv02urB4zhGd4Ez
eUXPTA7ZmbGn371E46o/czRlWwGLiEjsibAgo/Bsuz9g6jqPSnIzhQwnBgx2WPWomvvrEA2CKuY7
LesAgCG0KvzKqy1IVG1iXkFRcdZxm+xwlO3LAXOVsJ/Gkei/ZW939ZL8DMc31hj3t8Go/wqGKPCC
xnjNjPq2p2MURPHOzX5SzNrb0/hBeNlGyWyIw8YPGkj3+Yi+xAY4TOZru5ud4YhknZE3HUksOXdA
P6C6DQrZ2nutIfB8HItbg3B1cw5PDvP2lZYhtK6SrVtbN5pe+x4YuNHJH2jhb5syeTEHeuLQFB5L
YjAVNcbxZWWnBgLj2hYl57tRwAGyFzhcAYltVomGFUslhSCl2m97D4owAT0pHDl4uysSrzHbquy5
OfqdM0MKklBVrm7sIYZZk/Cc7q3SPFqqeYQLShc1mn+4Y4atgslG7P6KNObu8Wy9UxnaYWYjQmFQ
Xl0Ql14pLrSr3cMAC7NFpL9qqvS5HYS6K8p45zTGrk8Gh+5iom6HoCKcw831UyT0dddRMimj/MEq
OcStrHoxzPgByzDkhLr6IAsv2TrVD8oJ7iYuaTjnaXouW8ZDfqFwOBg/ip7DNSydRxz8onR+RP2i
2Lb9J7iJ4UaE9S8KB5dpqREERXxnZT6AWbj7isvwyY7ndT09Wa1zRAvne5Eacb4ZWoDo46tRlqmn
B+p1abzOhUbLk5AsF/OS/Su77vEB40cmzahOOSNmZvOA5zb20kx9UgiFWRk9e4KvBtu+4SVq4TyN
ZWEx+LFXag9uizMmWqkRKUFHGE9hZYsC7F5zyjfh3lC/fqbF+N6EBYdPM5yTxtFXrhlfTSS0QaP5
4bt0WbtQvWnsklILHEDHCBENtpBiVWRF5LQjpHCCiw5khnQQqPGMj5LgV2okr3EVvFTJfB0a8V2r
x9ear17ZWMe9PFNPGIegoKHmmgt2RB24qhWOj1NOMSWbq/vZMZ4xB52o8EEQStP7LrXOZM7Qeh79
wouUbRYPN0MRPIlinDZ5Ep5EZXDeXTi1c75WcvNB0WnQKZa5gbzTrPNo/Alzz+fkVRLUgvfKMTAU
TlYN6yzmIhQGl0LouJaznavvRZq855pGtZs5dmZz0XKmN3BLnhpAm6vtPN06qGSmRpwYkSsm4tGI
1IblOK8G/4FAB2RsLUlvfhhdqS48nzkUBvbU28Ig0zUGY7maQjSMCkxStw34AJFjSe6h1pnhg+VA
A1Ry3/AEVDwizoqnRCsCKnlvJCjfxQqpUGkavozO8NMO+/epaz90yEGMtF9BbQYU8/ivQj++6xSS
zdKO7iW02x7twV7zuzsNV94khrNW+yc6EwSrBfVzFzS4UAWANgI+CujAcbyPI/unHmfkv1efYcsl
dtLS50Gn2Ks5+xY0Edbd5FbrStdzauctbIGqqPlwpanJxdV6G7GH9dqmgE1zG3RcslzwRo/reNFR
eQ2GullFVnZwLEXHAV9x+e/u0Ru8GiRvMe4F4r8vRiQeumZTcFUxnA9dYyMUHt844dwZIQGp/u1A
XwCVGbEKKLWKMEHjFcOLTKpb7KOuZ7hFvQ8RFYj4x2jmDxOV+LGUMjXPzdC5QYclFV5V2F9i88SA
YFtjGVtVYjxE+EhR2umXObQvIEMvekm7YqqaQ1uNTIIay4ucbNvrHR6a4V6vMVYqfbHviNNzVPfN
DKa7hoi4fd1VN4hHHtXS+YWG46zEFucXlQPM6R2c0y3NXoudFyLtoOiHHjcWlk3rfWq0W3CFO5Dl
S9s6OocEIqwq91HXyEHE20zWdaRSXrTNS720X1vtMbHDjeVgqvSxMvfDIt3JTqP/ACNfgFheRrVm
t4KHzAUwGlZCia6gvIbbyBg7EoHGvTFxjlrSMlb+L3/Q2kOXUZIPwnwTPiiqpa1zhD+rZnL8o5Wd
jQUh62f2D8MMHx14wfR4r3G+rIKSQKgi/eiwY2lVf871J1PvP6LQfw/m4adri9cutB4Dk/G2SwvK
UW/M0v4E5XzrOw5pTFG5G8PS9xpGSKGL+k4TCDGpP2njuY4uo8b1MvCLnVO4/Sr1d5rR7SudwQJG
M7iCw0STw1pyTIvyoalKgmEsAS+aSa2rVjWE4vQlq5hEzuFIAX8kw6++mEkD3LXkMu8q4bmNwG7O
lKbdKfyIHXPbBQ+C655ubd66RYw7Ar7Y58Sf/JYALssMcj0Gj7GyLC3ayNUMKmtYsq+PczZl+7wk
48Kf5t8CkN3gEkbVcECdVG3csnyXr0sxepGHQMC72y7sQHmnFGwQlBBD5CRs8vu+sdS7XayMQKr7
rvzKJ5dAwR6v/EQfiHRUlcQtSQ+UN+A8d8QhN/06X1QCBMZZGKihf3tT6DQbRWqv3YiSQqgGz/0A
3saV0gQLneq2TZr7fpEKWIlzGboe8+pXMWaIkoMYoAUtBZrUJuOVmBq8kYvIQaLs8uV3CdEEa+Am
Gakh2ArkUinz6uWilJ+IUPdJcCD3ZBGJu998QrleEEC5TpRdpSm0HIBYz4h0lhJoo5BO9NuifLYt
tdbRIrv+WgSui0gTcbD8POJNR89vlmHd0zzqx28UI0kgJfQ8NOTyv5b/StJyzW9avJff/798hdw6
8j78sWwyuS5viH9ArkW9toIx2A7dnfwr6FjxLPnXSPyfvFPeoGRk9ummlLYXnY/8krpEr9HqAdLQ
Uu6YRPXajs3GadLw6/+lnN/PG8U0tpnrC/Y6SiB5ewgMKMQzqSOtPt1xgs3hTnFDUrm9m4N5+4UM
VJkDkcTZdNaK0k7xnz74t+8gFzEb0/HQQ0SoUookt16ER36V9xSnJcowXKpoHaL1vdVAO7tL0yT6
+nNHySD7+pvkP4bm1J88ufjnP2hU4XUR7RxlbrZGmGvzJnbCZwUPwW+4UA6Ro07bjWsce5X8SgR5
3GDo77fyu+BsuUAPULelKnp4XBkH+qArXzopuZHkK+XS18uXQ/2P+9yuxBrN5WYt94Q+BuicFOTU
LZ4FfbTsveljxV92RLkLLk8gIoUnmAyLy2DaSyYjSXMDWa1AEjsSncjepTe2HGn/5ecuqEc/NEvP
zWmUys+WHym/7Uw+GkM3hoaFVR++9qTl0JR7klz9vq+wMVJyRhL6TK/bxgUU2umNHSjsiN+73/fR
+tsu+rUonzRTBt27Sx1k+bPlXXSvxE55bJt8+7VV8ypodnpQH76PcPnz5EvkfXI1WPZCte+3UM34
m+xoKx8z5c4un/H9+j93Qbkut5Bc+nqNXP9a/ONxufrHfV8nnS8dnXyoyBhFidQ8BGVDJ0zfazgv
PbUHgCx/p+6KbhXoCDcnfRvTq3FEw2xo2eKDpWOItS/53N6i9aRc6Zz1lGGgWpBbl9ySl7Mf6u4k
FlgdtcZbgiyLhn4bkRLYBAraw3vyaNZlpXR7ZcJDIG8Kt8BNoNVAhOS6nTpo/EtwRmvovuhodR8n
co59OLEqHpHP/+vF3PFJ6nL0eyJZ50NKhpEZh6dhuUGcy1VAroNiIHxXLnY6/ISoVneDMQ6EaQkL
4evy9CDgQmGBbbQyztCSEyhvJEfwe/X7vlHau+TDX4vyIeebOPjnU/98/Pud8TyDbwOqP54FfLOt
fOafT/96Z8k2/O1Dvj76tzu+P/X7Xf7qvu9Pl4+OlniGtQ8T1QCd8seD36//+jh92Tn+ePsZjuO2
jNofX2/3/ef88bzfvur327SUwFaDzlzq+6NwWOEGVH+F+WJqkJ7C3xbHxWiIDsTddxjapXtNtl++
PWvfjjb5gFwFn7XtUNrv/hKA9wVSDBLQs81IxAdFc0SJ0tok7V6/rScZ4UoUqhiEyvO+tDTJG1fu
ANLl4tZlvS0M7VZ2Zr7cTBL4p3KB24iGSY10PPVo3BmL2Qg9lrGDM1Txcfzq6VTyItSSwrVHUbBh
vkxHKG/CUN3Ihk6wXI/UDiVAlFt7SflLTZ8+k5TdyXV1wUnKVWCazxm9g40m4b7LQSuXcG3thnCu
qVRGASrxOdoGTG0WNCfypBj+IPjIuTk6sIdQ6P596Y/76lq1mYUOGTUNOljSiCNvhqCoj1/3xeq4
SzLU03Bt5GM9OVm7kChQuT2lbUkuSdvS933RQBw8ei1gl1MMYrpuGP2KxXA6zi6LcgvLdavWH/2i
8DeyvSa7bRGdEVx1CxTzu/s2AVT0mF1TMV7GddK0Jpfklv7jPmMZPzL3efvy83114H7z9vU5NbXF
fyY3p9zE3x05S16Kvtbl+BL3HPzaai+bcZGEOcvFKaMjwjkZxWYSVR+09bHoL9JNU5rMvreovDPO
UVIqjFU7ReUfmMO62Vmc5ZUYn5C5bFu/RxfDZJD1YEJLXS3cCgQEx7Rvi+FUFnF7mKxfvrogW3En
/XbzV/dRgdkTZqvtQg0XkDQgyps2pwzQQDbZfN83LSSMOKC67Kq+uZZmthncTuCWB2qQAq51/1No
pNzR/4CBFchNJBc7TiGwakKQMw37+veWkBvme+uENYwjBeukJ4+17xvZGf1e/TooWwtQypR8yM0g
N9Bfbaovcmihl3vgNGu5UUrShcwygwm/HGlfm0geeU7cCy+fBloiIYbUfqmoT/a0T3yCiDxptFtG
5wcBJNNgFEozISnffDoJG2w5zVEyYVPH6qFZLutfi25gg/gKmT/Lv1Bd/sev/3tZkqua2TN3xH8t
j5Yo1p1NkzhP8gQpjxh3Gt3Zk4tfx1JhRQfYFpS3HVrTVuaMCOFIlJM2xlDRdE9NbZ9ZkZ7sx5zk
jjyk0PxtcvTzUdlYc/ko96XKhFpeLDffq3JJ3icUhcYDAwi5p4WL21hZzjb/J63AGdJO/5O0Qkd5
+99KKz5e65cm+WdZxdeL/i6rEH8zgA+YzC6FBY7gT1mFsFFd2FAxgQOgnfg7oMBAVkHbTEWRYZmO
afwmq1D/N3JeTbf5Af8EJHBMoQo0Hq6NvQlowgIseHu5I92j+bf/p/1ranAGm/yQygqlvcVoUfn1
lTxspV36+9L6/3nf17VYXpa/3+uv3ro2Q2ULJHcx9WtGFm/lkwppLJGvpJQNTc+OzMW0UvvprZ8O
xSl1584jB3hXOXTd26F+CIfHwin0Qw7/a9PDQGc4rS15iwfeixaBSEEJ5fVTdkT9vI1Lmp/mS9cp
OXx2lArUiQyr63dLXW02ei7ObvngO+HPskOUVmd04hTjR9st9LOqu6GWjzC4QJM21MV09PP+Ko37
RycnJCqtEQfEeKRaNxbHEtOkjjp4Syw8ISoFRm9CkdBHBTA0s0dYrS90/1BN+yPkawrF5WTZR6FC
MEt05Vdm4d/NWlc7dAgAp854x+TDULmnXFGTZUHDegsgcKkvF7hmIMlhTm9XvmN3F7Xw+20bzUhD
5tAzuYp7sdaIdbO1Y5xEMeFRqxanJMEg+8YS3YGL3uewJMMHQ36fqDFhT53bITlNSahqGZWR21Qa
6WPAhkKdekyYp64LY3A4hfXJmhQtuHBCIZEIfGgO5xSH3Ii0cUyBW7z74eBuewf/vBmb6XYWYJiE
8+gGCz/QQiba14QaWe9t4KqeiYrvaorUkT5QelOHi3SGuNyMUyXw96c+1u5nqxBb0yyReWe3M9XR
vqgaz1Qo4uQBgtuaghJxtzZhKKQNjUSyO7FxMCpcieA63sjZmTYDcu5VpJnPsZskax8xL8z+R4JE
ii0Ib2tlqjXncHsAFWYXHkFOa8VGo5mTrV2rZ1icdPHMmWD3ktM/mW9JTNxAmW8q1X3B482PL0N9
60/wzEugzZr6RvpKvo7Fi2KHzTZVs5LQNhQcdVKdnT7N1gwjaPImdBG7NGHrFeWlzFxk606ssEsT
fIWQ/TKPuUXCc3eyjSUgrzUOXUSxpx+cgsiS4jEnRnvf6SWBvH0/bPFtH6zMIPULgUGFkUWfBXZa
GADks3pE5gGIEBOHwIgnvoLWYdm4LGGzo9Zb+pbYXmgs6+F1FhBEoKXKHphS5/FVSQGv7Ne0zl7D
qlujSOkRfNh3cZt+qCo1wxCXaV5aIJ4mNFnmS25jPbYbaHy9Pp3dQRwwDb/H/ehvjPbWpOjjKXGx
HiHe32rg9BGJPycU5tF3vlJu+xUia9+LZKYv1+YvTknKcNOaK8UwfjilL7xuYFspeiWIKTop7uuo
ISzm/Eo2jumy0UxaKfmVS6LDHmGI5/jIPZXBVHf56Jen1o8+LVzUnB43s0uc++Lz3kSDi7DTar0h
pB84bMzOeNDz8qFOcp/gOArDS0nw68ZGMp6ZT1E2des40m/i2rpNEAms6UugimhgBWqIVo6Wvot9
JYKz2O9gP+orzSIhFCStR3Q5SD2OCTuG2VnnjoBjeRUbBLxn3VvM0WUq85YTgCG0O6XoVkZHdw5B
36lSNsYcPYm57VFCNBgxq4FCbJOe0iyt19ExmPWOHjYoSjAdExCrYcdveZ+DJdYvG6/J7mXX0KvF
XO0F7XhTQR0EW9mQoZfRIrCTH5NSorCwS2MduWQt2c6rXanDGdzM6CTxXvVpssSWc1dALt8GKYi6
obJxRc7RShgXxEzOKu6teRMkYMoV4XOIzc10G/VDfvEJd1bbdalWhGrp8S/T7Y8UUjKScacJhCbu
73YC+2ui6M4cf9s4tJC1+aPMxN7qO0zio51vdNN8Lv2RQulVPW1ioKvr0iTjsQRFCy9X3JjRqtNq
24tQCBEY0PXIikQGnz+60ywMlhPGUiAzgh6j8tqZJLvPJeM1Ai4jWgVRtMbCGq1Lx73JfUAuSnBM
CyRkLXyvlY1Ai1K5tQlpPlFERyoSqlt9Dgns6kzDm2J/uxxa49wN51QgmE7id528FF+Yx3qmya5Z
Oc3xgjjAof/JCYl7Y7QWnXYuwuK9LIYLF4NzHaA3j0NOuqGZ3gLQoZ1RnN14Im1v+Ix0Kjh5Vn+E
VojewCcZUG8/J3/qjmTPP8RtU5I5QpSkRuG2tdrPeMReoDjgbtGxnCNR/syFBkw1SrnsRdDxLXLr
mNGNG8V3PucWBm1OB21gjnxo2n4fZ2KVIUehCEUyY5eKi7oQuJGYMqgew+IqNLVXQlTu6mk6o8Po
wAxP+bn3t20QNAAJ0ketNQllSYx+1+Yup9pounH8/Ad0SIWIJ5djB8yAmBEqTz59PQvV2jT4Vy1C
sMaBm+sPRKiIEZIjIeB+9uFGOfmLlcLYARsLk9+Tm3AsE7j3izKauiMI7cWvfM/seO/A7j5LQqdW
uhmdC3L9znMT3U7ZI6nt2pELkG1iq7HVFLfPZH2ibiBgEMJI2esEY6MI81ph3/GWwA4Q7YSDGt9E
KkIuTQ/OyVAp574LT2qJhaQChUFdAYBZoe94MlFAVTWdnPYOIR7KE6RmfelCXFmK/SrH06rqQEhE
RX/dTZAOSk37gMuwcU1SL+FF/MwqAeE6zj/dXvOaQa12LUM6bxakstEg3vdNM60bZICnKYo8tUaX
Z9Z9zeiidjxNydZJg/zfqZZ0b05sEEdPEA3weyf1knCx0fnCnpH0N4wjcd6PYbR283BCAkX3o4kG
JuHjC8Ib+pFFY297Y/gIjopG7maTJy5iceWXHsfRbmzs7sRYwVq1qVlysYcYU2pGu65Gs8DYVb1q
6TLEc9q9r1jJmSk2hU3nMrU6kaCQLtYdYjfbUuAOZTRATHfeTUHW7g0671Ortl7Dxlr1BP2sHLNc
q1OM4G0R7PD/keTpVB9dxwnDMEi1tCNbgOghDTObtPC6EgY7SlWNoDmUeNfaWYG8tARJC+EX8Do7
0BgDVDWyD3sykjNzPM5Fe3WI3ulErapZnxhfZcPBnsAxDilqBGf0p/Ng18bWIYeHVqnOYYRtaqom
QfQiV9YysPEDJTTk+Vx3WGLbp6ZCLZUTgjnk6bo10RWKUb0FCwSzpArbbW1p9a4niDanlnIWCBnp
5DJgMK3uin2AMUh6qAB8b6qADEDQ2u92k7yTFPva1Pa9H46pV5ojQ+aue67C2dlMHazKOqaLPHF9
3wgx/cB6He+tPBvxThsP7jyU66LAJEHSnvD7d3N0N0qL0IOTeoOSjZt6ChHN6BBLouKUG92b3gbi
4kL6zIDV7KxSecgyp7zFhx754uBUqIvMvM63getcEY5YrKGzkPdIdvfacPIFbBJ058Yet1asVl7V
2Kgfq0g5pRPUMWTCF5Grw07YMA4w32ZePTOmD2alf1BGcQEjfZ2kYbDXDLPYq6nprnKua6pfbEM0
tpwQ2+g6Liyo5oVOErgSakCFMooAJZCYsKg6L4H9BQc5hOmUI1HQrKgEbRX02z6pPlQ3qU5NbFQn
udTpw8UQqnbQFRxBhT0A27eHidECwo2gGJ6UKVtyAKezKTpxHdoc2CLC4BJPCBu5bK5iJ813pPkq
Gwbp12OWGAfbWYbttqusmDmWe70IKdwH/hWcmJE811JsBxGvYnMC/DX05xrdyCn1JxI9ibeZ4t6H
nuGTWquS8WND6U7Gaj62vX0HbT9fu5GZAKmo1MfMMW5i+O6jNrWbhBrQRo/tzaSBdJlU49Qt+IjK
d64yTiSdVpwb0qxuELJ7hjZhxTSsX22EmEM1fX+fjMVD1czOKSure+GW61nN7b2e3TWqM9/M1Dg3
1ZzhGiVJc+Nit9lFOra/GBwC/YQ5PqLUvYeUHXk+M4stJpulyKg9tfqmZ+S2qvtsuEZ3Vlzy4Rz4
kDxm59/ZO4/d1rUti34RH5hDVyKVk7N9OoTTYU6bmV9fgzzvXd+6QAFV/eoIlCwnieJee605x6Q4
LfKKOmG+mXo82cvNPx6zk/QzQtjn+bJFuAtWTwIhWx8fgCSS/rA8KqM8zwquZ2C2IJ7NMYBymhPK
9XMfYSxdHXXeP6i0artsZPCWB79jeWK7Ns0tpeUGxBuUHq0jCLHS3iMC2NZmriPDkGYMlONk8+Hc
Avxzv6negxKHuzk3CpVEou2qs9ZiHwhdMTe6li8sNxFqVqkLWlRTQ9gduZAbO4MpkTVkkHjT2S+e
Lb3o5bAD4e1Ben5ZRqjLvPbnZgmRW+4CNL2rdPQ7be3LZHLkAKvnHujyM5YbmQs7GxBr+/PQn18w
g6og80l/JrXLT/OXfvlyuIxMlyNHj6BqyON2GX8tMzJqLWa1yyHkmYkQulP2o3/4m1xhmYFWs+1i
xHaxSALYeEiT19SDicxD+jdzuPWRhS0Zf1qnyOuFDJznMvuNagZ7FT4zNwvmrxvO0VDLjTS/YOYp
qZAJQJCmYqQLu8E0wrs0v1XL0ZBpE5w4aaWxah/E3NPWZofJcvRnDqwP1iu8ax3wDZ4UvNzkAZXt
VOzGGe7oO/KOdaE6gKuH1LjMVpb7Kg3RA/XJxMROWw9zz76Z+/jLkS6SdmcQTdTOeK16vlmOUtHo
HnDpt25+qi+7DXStQzQ3iJeTbzmKmC9wgg75uFbiGaY/n20BtY7iLf84b9J8IpaoZecuMulj/Or5
VIMvO5S7PkuZRit0YOeQxOVmmTeWcwuyh4TYy0FOJNY8gpzDiYBsswfOn4yla76kF9rzGaT8FXBI
Xh7BsCQRGjPVARMK+RAarfclUjH+SVdc7o9hDMfCyUixnRUfztLN/1E4LA8udycJ9q0hcic/Qcgj
h2PeiMlTe2IT52+WE0diy+CFfvYakknHeGX+D5Z/aPlfhvu2UJJDpcX088c/Pdi5dcplgqwz2rFb
szUP1Tx/WajXInJSQX5JzKUEGLfeo1htYUvD8iBVKZ1vEj4orihiXC8L7HK+4TMN9nI+GlFzQmn7
6/7yIDx6HnSQoaIWYo/81/eZaFInb7nftGomXpfDn++eai3b1/L3sEAuKn0eziyHOrIPruIttcn8
IPZ9MqYFsQ1/e+ZCzxj+4mgsT+wG1mG6N3T4ZU4JIse90jBJ6Z7vyXMY43LkaOK1aiE3L/dEQqvN
kwNUG/1UGnB08siNiw5OD+Xsn+8w5qN/3DWVfOuYXFX6meOHSfc/P17TaslN9BIG9vzaLi+rYwMd
X+4uN/38hZ+7/3hKWEzGrpu9RMuAijYTmZoFQlJPCgQzOxqebLP17FqEXDwHperpnwUhSu95MGUZ
LWfmnynIqJ4jKzYRu98WfCRIAlQZi5ZqIejZyyFt3MqdKtaEpriTlndzmXr87XDBodqCnXREfBaz
HwYtLOHc4qHQdwnq3GWcoJkd4TeS/PIzX1v+/OXuAjRdjpabsKzepr7VvJ8Z2z8dbz4Eqa3dStuf
oc5yBC4c9Jc6S5cgCarQSf/8w8sXjZrk75IeFH7VkR0e+qtlIMIHKJwFkVxqCP/F2m/ZzfqHTBjP
nNTl7hAIdqDZjG9vZguA0u07HRTfcqOx6nNtmu/3inRR4XT94ySc7y4EluWcNOi/bZRev/3t/F4O
ae7jdu9hMSx3sccn21RRjn973nKOy41yUQxJ2/zt5F+e8/M7KqWU0ReXIVENLQkAIcE/q3yggo2w
A/35A5dvqc3SZNADen1lyz1pQ4ua7Qd1E87jxn/cXZA4WlJY/w+M/l+FpSnqQlj+n82u2+9CBNF/
G8j8+3v+PZCx5X/ZsEyQ/8s0xv6MVv7tc7WNf5kym2fZwmZqWor9M5DRQK/8h68i/0szLAY5XD8s
nKjq/2Ueg3mVH/r3eYzuzJls/DQksCBIDXOOTvvbPMZRC1Q1hZ3u6qz8LuIKS167kqfqNwMlPmsq
m1gneYqy6gTjYjuGYbS2w649pJNyxoWAWprNeGDPru8BXFTKDmdlq3Kw66WYXCN/RpLMTcbaCekR
KHdcES52T75HUGjEitnabzHKpYsX/Rsm80E2JecYa120IesvXBexfpFY2t1ax1KAc0psBkvKN7Tl
L6DcwC9ksAh7o8nwL46hp7X2JVNfewXumJHSoSWDAiSxcSslqcBOZsSuqdXgt0bwWxKFCt/Z0eCJ
kbf52j7tMhKPEvUrRycOaU9z62QXytDxBNiPvNB/KQIwm1lMM4cP6l8sv+tpePNTn15ejUzGyfbj
1De0rFoupoV97Zp6HRFptLaUHCpjT0fMMpRtROyEG4fhQ5d1dxUK8BXjCfIgIvvTyWQuiwMUGjJ2
3aYGqkXBhVE4Nu7jpOLPLZ/aputPU3Is8mmC1de5WV1jgMxGzUtLPQMw0+trJ2h7F18N68L4radk
BwT4+g0NUUawUXM8y4Oy6WNQ0iGoir3W0vnPEYalgO/kPca+fZUpE2Y6+yYX07MdOvEBY+rBbCcc
l0HReaKh89bLTbmuQBC0IiSbwMTnknGJHpthWA2q/ZUR0CsS6bfa+W4jHQoZ8oAabo3J+HSQyKZ5
/pLjNQwKir7W+EwsZPFSUwK3osM1iRvsiRc/00/0sNYR4mTXTLhyx3ZN7MzMwIvau0nCdRVn9n3f
6G8SSARdFOANTmrTfpWzDL9pXwhSOY0ECxAbZe/Qc9Yeeykvq/WTThveq+Ar+qPYSmP03aTjxrYY
TYQJUmqt/PI7Z6vrkdfRQwMBCKevQPqb68AahzRwR1UNjr0zeratoI9lqYLpU++7KghQ2dQPBgo3
XR4/NeN7hHzpDiG2HRrmKyXQZS/xedXTpIk2ltKcSb4t90wMUNr36bm0i3ijtj4QldxQN7XBxMYu
xvs4RMQcYck4t3K815OxfUhrFyNitePCkt311fFPCkw0PA5dkO6kGH94DekWFJ+/Jz3mdQK6DcbY
wA7DOKgKkQLGkn601eHcdRr0TRp0BgpBd7KIDsECgp04Yi9ih+pRltjCrngzK3IxtoBeHE9uOX1H
v37EDxHuw7AawSv2vyBc+EHuEWFtr8lOnc0VxblOZLwygbMfR+UpHmhnRhaZXRpo2X6aTrFEK7Tg
3B1I1dsq3fQWdvhTw06c8kYfNzU9dlOiz9Ho+rVIbLGGuTkzMdsdhHDJ87lKbVqrviMtTt4pX9JY
OvsmCQxXQeOKhotRUUEykzMm5jFv5n+6HG52HrPYjx098Kgi/giwuQTJCY65s+0VRXLllgBINETB
Wk/woueKNj2SdMVpFH4QDgkfeKgehtFOrqYsj4j/0wOsyvLOglfF1zT02THp2ZjQVzGjrY1pvSaS
o1yMsnUh3W3Y2hmMM4JPpKSA9gr1uReRCQ+HFzZsKwycQQtnvidOUtMB09gQbjaZVq1HYIKrtqt6
jIYgVQe1fEtba57W6O0xLd1BoLmehk/GhdGjwWhnUkQMNqnLVsBr5B1hh5VnIBJAVWydlqgxc5L4
fwIQ+lJylCwSLstsk01fvkWGEMjyzis75xzT1uG7wTkiQhO7XtbBWMlUuIn53OgaXQ0uNF01Rxoy
LB7ARN0XgbIPoDp7cpnSfu8x37MWHmEWpEBYwwouj7Krg/xJo7zZjI611cyhOBZjvdfD6BcLKHPE
yb+PUJ7hsBnuZKhY4aQ5EK8Hcep1pkDTxEydjMvsucnzd0sezvGg91eswCFBTv5nhtHAk0XiMjQP
z0r4IcV5ve7qqWRYKIw1e4onCMrPmaByq/Po2HLy03CuI5KMia7L5PJqcxqoJtqcXqBqZiC2M8gj
cckwVL16hmCqY3u0hyBFgeg3G6nCWBWFb5Ktqrcxtg/hKMMt7SrsAY6dbYN6eAuttrgoVvDcjcS8
Y11YBUz4idvFdIh3KXIbVbo3JrJHRCBfFae6D/uoXTtm3b/qaj1ddHJKusLIDwOaY/i99GE1i8Ap
xRbTXqvxLQI9vtlVNhyHxAapNFTZlvGxWxBITvhLN7yGpXJmQat3JPlFh5EQvmJiO5foTNgrvz7S
p8f7hlIhmXwypACWXcNir/rgx7I6cba5X1xSZsyt2kb7zE69VmvEmwGUYI3ynYC3kfcPHdUJ51Z4
9YPxogYl/RSja8GbFx+sNebLZOlPIzE1TTccU5jcpCc5DxDOipVqi5dkSj87zXcOYeRbLufSjhyL
jdm7jjpRMDuZsUWb+FXPzAPdNF/jkLaZUsaX3qFD0h/MZuq2oQardWRifwqQgRflOB3L1tN6qQON
EQ90/5yrDSXd1ZwBu6tSZQebxTjN2uRix/qZCFHnwKUaeE04XuTcsd1WEtKjzAd6PY4N7lcLeQQz
pC2U8MbFi6fxwpIPpbMdg3YAdj+YQonBpgYTAuUFfFhyezLoB4c2DqFJINeLDfU8CIjihbQFzWDv
xcQa2ElpdMEcDJ2d6LvJocxgOcGBbR4Zo1KdvIHKopFclG+yk7YXcsnbC061d5vETsVnL4L/o1Mx
thl8aMsMJ5qp4/+lJ8S0AUrTerRLGv5FxivjqAx0SpoyKZb3RILRi/hhXpdSCRslc2wmRuSsJiFQ
UdNkSDdxtZRlecv/EL4E4rkNf9fNL/J0CF5w6m7LFOgxsFSHQf3RCTVaM8LKtkVBIaGGCiHnyVSv
MVE3u9IMkisxfahS7D3NTgq5gWmETykiy/Wl7WLiIcdBQhhcnBW9hP9jNeLIbuc9DNAIKOH8HiMV
J7bvIRLp0Q+gb+mqOexVhpieRdPdM8v0m3LIgRBW6a6c2PAuBC/GFCssmpP6ItS88xrNYIwqSe2m
afio6CrMZghnTWnsyyI6yLSAf6tkyCoWQ688fAVsoGxNWAfM6SZqLDR5K5+BLdVXN3jUlf4u0qmz
VcasG8QSQB7y+hO5Y7ADWkfTvaXLno27qLfmIVyPu/pCWsx4lP3MvptPmTJJjbuhu2fCl9HbToTL
jn9O1poqz/dHAsTgHeltRJSYCpxvBOtFy5ygL6rbjQiC82BR6quDv+0BoKxbxZK2I9wXpDbWphzz
/Cby2E3s+k62mvqWqaK4zq2iSSFxMpu0R7yoj/CRwdmOJe1wpQL+F1oQoVKNlDCHuL+CQG8PQJTG
JNdkFmMWGqNx7BLCKj/wASXHwUSS00c8zQAk6emoLcpcVa+O+SsLG8v1SzVl/s9QPqyHVxxxpzFT
3ww2tBgSQjRFXQI7rSHiRQ7AHo8s0l074Sbwc93D9IhZX84Oij1ci2yOuxytX93ITKXMku00xdeg
Sd1OoVtkiFbDm7IfKF0kFEZ55NxD1ns3i3ov4Uldt6N/lsr8W870XVU9V4rzYQn4x3m7bVV1j4v7
w++L7xCsiRG9OXZ7HaNxN3VsN56FAyiheIdoTlRksx0CbR8Zzpna9CrJJEz6YBb85joM/U6ESLOs
kn8PzZBGEdFqE65fxkyA2Maw3zYRLQcJ9M0kNo3UbBkYPxtAnqUiVl0ZdxG9LMdVpmkHZeleq/1q
ZVvWBwMz1w6a01CXDzxRStcdYDm1vLMz85GVFiVS9N1ReK/SsX7xaw03adisAVAck6rfqgznZwsI
mQCtckbQYFTP85PUMnmyDWc3jAU+xf6+0v2TnRmRm+vKA7CbY62ieo8YzcNvYaXVHOZo5l0x2gfO
7N+t4XhBAOgdelBZ0gPrmnDdyS2ioYjJpr6xRfnQ4JjuxR1a4i1n7GMT3IxY3kiK7U3AGytN/zb1
W61hdp9/YaXVcD/ZdzjTceDrRjcKZlXpc6Unu/n3sqEmKbQ+9xZrvDQGCIceBOPYNYGom16iGW/T
YsEqzpTf0nyQC76X9SZ4tkqePyBn08HtavWuOUZHi6FMUeAjDoN8PZbRjokxub4FlrUBxJ4M82fS
nS2gUFwu0RkzfPNZkCRuz8qaxHnuBiIscuUN/94rvuLTQKCeUr3XonsCHFMn95avqIAayRk1hk/J
GfeT/QsR4Ysf0lUts8e8je7zpP5V6wNMDhJesukUinLLiGZX1sUHpthbp6pnU1CwtEynzTBeqdYI
pcF+NMdc2zKHeLWC5GyO2i5W2j04cOL4vJYSh4LeswtDW/XayAjWAtWRPhpduguvpWBxBWO+kQDz
u5KYlef5nh1ZimIGCXRc0EGNSptPQ9xsfHGT1OwGUWWHz5PyUCZ9urEIyawH55odDGpKCwsCM5Lm
qCOVXpvrAkbESrrvyvkDCYu/VQ8mqagBl4i2SM40u7ySDjga6fs663kxmuEhs8dHe8pOiLzwdbab
uFE389yzzxuyp8urXI1XoVrZOi0ktAPVpUKRgCwdmkTEhNw40Rp46XC3S/icw96AwK5rh6yO3tpE
vmN8C3Mkcy1ajbGh35tS+1on5Et0ybrr6m9Z04+6hMKLHFlC+i78pyedVRpQ1EpWsl+jpV2k0b4Y
evWdDI9CyW6VjH2iBlA3PTVyvZ2N2NR3K922v4gzdjVNuTlm8ETo5Z5WMEZF51C0nGkdaXBDtYkz
CE4ya2qaZTcx2LtAQ0CZJ/ba18c3oLLLJTNP9U2d1m8QMu5NGz5t45rk3MRG+1kEkYcG+CEr6uPY
Fx+yZmyQ9buig9qgbsMkvTp2sJGRi+s1260M27se3RV5Mm8YicarfwOPvWOc9oscD8cefllN9Rxw
gZsSEz2M+ShSVJUYcDn/7acu059kpf5yGukjaMZDzvymYIxUOM4pVgrX7D/n7F0ZrdVqPlkCI34r
4vKdiIBLH+oXxIYoDsNXw3/Mawg7miy2gozeoQrOelEey66Hgd0TCjQRd7oasxp0gY0LfPyt9nzk
0Iu95AP9KdQ6VMCFW1rKa9PYT1lieLXkXAaKibwk4ZhZJ9c0LNVIXxLNK9O3Vorf0Xa6vpM8tGRp
xY58GnXQncBZt60E2Ulmj260D1wwcJEjFZHKATd0fpDM4WYmYp1l4bbWqp3cjDidtQ25MCvV8R/i
ONzHurIN1PHcGpza5oBq7Tag2Mkn/sSJyF+2RFg9uSzuLDzWYVLRQ5Dqo6T/si40Gq+2SjVCc6xj
9cFqP0bPUQVbppyxPUkbfgk12FSdfo0SXN9seN2FkjJSLVVpt1PsHDFcm9xXXF0hmTVrwyHLWhq+
shTMSijibWA7yiqJc3ok/d2YI02tEulRsGzioi/Po1APlaxtyI56nkrOaiTT2zySN+gz9oViXhpg
4HFFpKRWr+oyfwNphBRYsGljPA8iQU3gOIzyfe/QdNKqTWSKFwcyTKWJWX8F7CPTEf6kAjXKCGOX
NN9dIO3oyEG0mPGkdCdQDXdIYPtmKzX1L6UwkXGSmaxcyA25Zk22NyU8/U1/zTvpms36MKX2lISt
0UB6T/Kk98VTbpbH0eqQF8QuOapQL/JXZ5we40x50EskhNV4LicJbaGvipVWxdEqi9kSFYY3Di1T
fAq9yieglG2gbu7QZq3M2HdxJG5p57gzJ1q1TlXWvIYaRGfBHky/N7T+Bp/jNcyuUgSGSWfFZfcn
k3009slOkD3caq9K2lIm68eac4Rsgk1l+Ic4FK9yFz+WsMH0bcA1ohusM63HC2YbPvZF/dxQngti
KGwzOFMAU2mB+0KKnXfmnQEPx5t/Vi6PJ/KykAGZoC4i6U41If0WX4Lc8FhbTnyrR9VSZrwrCDp7
Q0dkixzTb8l0sRgwai7KWKZBI9SPnrgRbduyUCj5cVA7z5ar7yAhynlU4bsa04uo8vOA7gAmHSVO
dzNNi9dtFkWBKVrHYYCsYDjN7xeY2bfO7J6xmP7K6vTClHpbpukWFrQelfdqCS7JlumpmSM2gvEr
1YPfkDRWjZy++5aCglLocLW09t5P2ArrE/Ndv0bXRY3IgFrDnMWzR3ZRpt5S0WsgjSXrIe/9O0Vt
DnYMaCVGwUKFVTw04gEci9GAtEsliYW0zV11qBmhAQlSok1NJxsCINogg5n8Ji9pTwoCXHggKMBG
0VCJ1pXRngkpA0eQ94bLBv0h1n/VRn9l50rBlBZUbONdOu0tJ38g9pDLVTe9ig5oi1WUW6aFwBPy
K3nlb40K4WhoOnfUsq+kHg9D+43+fL6AP6edqbtaKqmcsin+V2gTA3Z3thPkNEtxBdaVvkJr5ySq
sKuH3IiwzVQvrd6vlKYrbkXdnQvO5UMK46pBxbO2os4+6AYkceDAZ7rOVHUFSvZq9iLS3S4KaqyY
+ggu3e8U8t8qbNRd7Uyd10q+fJq4fqJMbwgRrjdwgpxbowMqdxwudfVE3FbFFn6TlIG/cgx86O2I
HgR50J4dwMp2u8ax2DlD+FDq+mEoVOH1NrIhWAy7loBerFnBIzuCjynUk01Vx5jJO1rmQQrFRoTM
hO0wOqvhmKyUSn+MTedGCrqKCJpAm16/1oLJm6NJz0ywDd7G4HGShpvu58++YQHrhhnhQhuR3LCp
9F1cJgPIsCLAZK1QN+ckDsVIUiwHkImCwDHp6+c2SUkfG60XtfC1TZQPe8G6JXTzlaEg5Q9bvYha
jjDtAAVWdW9AsVqLMm5cte3EKsjEJgtIURc1+ykb/REhfHAzsDJsSdHhFYrGDW325kLGjuW4Tlhh
VOmAP6WfDBneRX/RweK2uvUkStDJOUlyucVbiApKViVprXNFG5OtFhnmCbQJldA8wwkcNuM5We00
DRD4hEG/BxH1HpbooMes3RvAUanfSn2fpKhz46zaa2llu4Eke41fIO8eW4t3A2a8U8Pm82P/l9FT
nhKVEq2lWsB2wH7dDpxKWqKrUJ46nRoKgoCBplHt4HkZRfKQtul33E27MnXqjWPy5wmzYVEzb6EY
fme2zXL3khUFO4ACCZL2BArnuQhBDkaG9FDPZ7IQjEUaO5opQHqxgnaqeq3drIYADR4+iwkw0oYY
cHUlJsTpPstT1oY4S9bIqL0+Fbc41h4HpXgOwTjqNzGVR6vMr2Vue4nCKWt0BgN7v3/D0vAFUt+0
s52ZhhWwMzRGk76fZpgMbLKUIMpWcXgFDWjnyZA/lwATV5IxknqnH8um+mCJO8v9OKxBEWFVEai1
g1qcC0WlBP9UgDzpt8kuPzK1dltbqlway5wWmAUSv75nfw1ctkmfWySmcGwUUqbIvgsU7SstmYch
SMUjI2keevjI2KVA+PLMcuVQ2uqBBvCEbDs+wJmj7geGDrqEcnCwHju9e/PrbBXiQZzKZK+bxt4M
lCc/MunHScqeJRuiURVdertVMEA0O7UhC7EfvthWMbpq03czgXVSYI/oU/SXcpK/KU63t6fe7WXl
vo+jLxkPJDTYB9h7H6oYz7GfUGvlw6c8GLvE7p+1iE2JZSGVqp/geKGEFJ9S8aJ1erj3WXnrxsSB
wyeZlrSE27jKNpyNZKjRlzVWis3uokriA2SETexr5ipWpQ8rkA91XN4j41nTBFmF3XBhyPVi0i1c
TebwHYbiLqLr19v3zFDcSvZJMxHYkifxEAzpo5q1V3J1qTzCu6JNj0bjl6e+kfd0mDt2iVHFIp5h
DAiadSmZh7EYGIWYYk9z+stsZt1igCZwpgZhGnLgqxWmeq5IVwyo79e6b9xB59wO5F0Ecs8PU/aD
2X+nZvJm+M2rLBvXRhJwEbP0IYCjZMZfYw6/kIYGbpeVDqretIwjsNyz5JieqqEk04AcASq9CMXB
/EM2G5mf78R/DLCRLHmloLkv5Rg4Qmc/1BHmLat81wa2Wo48UceknHQTYmXRn4EajutM1EcHi8w2
K8tvKRKHkZkidoKLXoR3UWO9OZ3zNAO6J/hkJP9FALp7ihFRe4OU3WxJF8iDmucAthExrdvqKciG
a2x1xFyIcGdOeFPbofgmeXyvDPmty0cvUhqmsjqYwQbqK11FjSlFRBSsWZNSgIDqj6zS+UtguTy2
6C3/8dg/7i7P+3nsR6HpR/U2GTVGT5lNKWo+RDF5w/LESyiqzvqD7llIPTmzAkbM030OUmW1KBB/
kDXL3f/tYwPDE0JNaYtgAkv2i/pwDCGmIQtIV4u+bVG6/cjdHMtq9tb0JOS2a47xrDBMF32bPViB
a4RwZGW/JD55EastJBd9yGyQO7O0qMws+AfL4dTMqQn2sPkb1mVhmSzklj9Htc/J6pv42p1mK5dk
/i7apeXP/HO42JKW++WMUeppWVizD/9HaLioCpeb5bHlaFEgWnaAU/rny4sGkTSEFDuA3q8L3S6Q
i87CREyE+tA1TDTRRS7iyEYnaFXHSLf6Edv9iAl/HsM1Iu2d9sMuu5sv9V8pAsq9KQqSAezkZAe0
4ywt+pgY31w0C2+F0YQNjiy4TYimnJGtKM23VOYSZ9f0qtT+O2nsnl0qN/ZM+6+L6oiue3QdR/LG
icukZmDcyQaBByJR/D1MvyvG//Eg9HGnCJmL69hdEkGggGVYA3A4620wShezzK5kt7wiGvlF7sb0
0LEJiOEdX6wM2Zxad6M3FU6yDcy9lCa/ZfSU2mDrBweg2MUepns77pODqvvNMSyCgzxWHwJUwK7L
/YS99SpG9n8BN9ZeGgR8XFHNI1MGYMTC8gqj21vVHAZSK/waUD183HgziwzTbMDkkprUYqmypZpw
xwxaZZ3R+VBlAOHyndYr9aUzxJkshfYwFeaeZIaCDLFo9US2THqWg24V5I126VRNu5AQyKdfGw44
Ma6TVv62siTy+Jb2khmJm+X6WURElnNi36JmsPeWovmnRPWpgDTXl4ZfikMbxS7V71ptsjN2RCiQ
DF8gJzY4KM4x9gi6BSOvauLQ/g0FV2qnfu8H8lFwX+ZXUi7z6xT9LlqAep2YOteeybeEkHiNybti
1D4lrtxMXpJkOap6K7vI0iPTpQEaciBcwmoZqdBuyyFGbzqF7B325yBS6Uif6ZHugyi/VwPcabTY
xpO5c2z5t0aLYGLEhimHuMJcnQKXTh6JPyxMlKrZhKWIrQR9gMxTINcCvBwvysBAOHfGUzT/Jcye
JKZzlDeKTDS5b9mkBpkB70o7NGunzAQrkZNeyDV6Zb2Td7TpHilAPHl+E5kooTRhoJIxk+NZIVEQ
YINNzVse+/Pl5StGZoXu0JKNYWMcBAmnobjrsxfNsb9aHExFVlG7xsWDjpgv1sXFD81DLPlPA944
aXg3K+1bbuNH4o/PCahm9tHHflAeowZZPGas50IDVyw55S981rRvJrqy1XTfT117zFKNTBP5ZDRU
iorZnwoGMDvJgnydHkotOtU5dV6M+zQkmCjShMBFSJYmAY7rwupe9ELddUlDbquslvgxoOSFeC1M
nzrVkpz7KkiHdRGFWGLsjgmK0j06rFXSYIO0D5gn9eOtUuqShhZCbsJKBkzcdmM8935/tsfkrZew
C0DPW8lmfVMypDOKOKQ7RtuUJRhY/Nkd1cc1SVBaSdzruWGM2kFrdtQ5GjB6KCPfTVvaVp2FQ1jL
E4ieTvnZVxRhVib/astym1mZ4/WF1rmScrRtQor9SfttsLeD8qxjmQ6Ge8JZEBYPBZ2+oF7jJNor
5s3vAmuNUw7OczEcoc7Z6yHrXltTA8B7DzASLZAIbq2kpiesb/Y6HXAqqsmq7IojvH3EmdJFJhKI
C6FOdwV+f9VJL37J5FUNc2a7SbETxvTu+3PcUCfubUX3+vjeMC6IzB8d0iBXsZU/jSJzpVE7VThy
vNYw7zAY78sm/tSVW99h8opsZhaF3fzKUXwQ/TVuRnBz1ALfeVk4e8GE5CYNoeWWmK3ZzahHpdho
ZlDupsBPXIN9HhqQ+DpNsg5niJchHbeDoWKmoaKs1X3LIGzIFdSnpCP3RV6SLgRjVWOTo0UKJ2Ux
Ic2Qsf1E/bkIjhZVnBvVZPekWVJ5NCjUtZZV31agf1gWWKKWWaXcavQkY+dhrKNhFxq4UAWGxiNg
2S5U1JfWoOFi1IfMsoJ91A4aGWTSC1rUivoMSke/0UX1lVYKl+kOJX/4W1G47lsyycwivWGJLzt8
w+0YoBWTImVOEoYGwAZaCqG4CyqGsJ4OcylZa/JxNBjZqVZUeKZolbWYo1mjsX6P7YZOfUkSsW+w
LXOYkAdfdm3mRyvPkaqx+VkFplZch9nOro72zjInAnRJCboXdfmEYuqj0+PvuP3SdMOAJTr6rjkF
O667+i3jxcoMmnq5ilyPHT/zgAGTdDS6qTNiDfKbZvMOPbYFyx9gA4V4OFZYL5tmuCrh0HoVBEy3
8tEFJolmnIz3UNLA3rOj5O2+loFivPkGbsRwuppRppL/I2wvHup1zoR+JUJH9vDF8Nlu6BWaKmUz
TQ/CRwMmmq2Eax1MTaiVDjKgmSrq1+RGTJxdZlDdpWw9PUkVLL8+8xlhjZ4j1Z9ql28DKZ0epSne
c0UKYbrkF6Mg8SaQlYfQoGZWM3Ik0fZ0a6utdmGjU7+l+TeU7n5V45AFBakRCWyZ59hAolP4J9nW
L3pQonxzoH+iftaZnaH9MkLbs1QAt6Ps4GITd7RlnZ1mK9eIoZQwwntipqKVxqTCc4CcM7Pe0Rmy
L7B+A87oUt7HIaw/hGHZDrNF49mGBFstLbJ1TcCzprW/Afs9Z33e8bPNg2GqJ1wx8XPaXkO9/gqG
7rFCe4AjBFtoL/sA3eVtG/s3uiz2pgoqus8NHg8906FYk1fiB8qHkAYM0oQWsyE0/4u9M1tuHNmy
7K+U1TuyMcNRVnUfCHAeRM0KvcBCQ2AeHfPX94Ii82ZmWNe1qvc2S2OKpBSUSMBx/Jy91/4s6QCv
KEphzOjtZlTdD7VFk9l3CgGTqfoe1FAbFo+ZWZhiFbdoHPOM9gRh0iB2a3VTF/uUv8xrWrchok4L
jkr4WUgHeZ1IMVdjQjzGXHc36ci8KY0UcY6EKs5TpvjaQEyUSgz4moCRFLG5MzEqJtJadQgqDwX2
oRYr38Ep6NVUfIiOPP8zbp7uS7a1OnQ66tAE67pO3zKIHQdTYhuXJlKufq6yYpPbSQPjn98+VQg8
ScswPwzl86hY8fHnI8vDcwOuUo8eDIO/sFC7zgsQhx3tpuZSBadv3HRN/fzzLpqTbWNq4BWBB4Ek
ARQQLcXfRLpzCjP66yubJvKut5L19JWAmLlIOL++nBsaznkW5r5RaE/F7LRMDglJ/LohVrXcJEX3
wr3FQRqh0VCzI+HC2TFavooFWxcc1vuJfiqnYLFXq7k4VlKWfqw0eBmDma19a9uA9h0C4/VuMleO
xVzYGefXKY8Klq26OLK4H6OCRAA+oFPFX39slptaCeA1Wsrz10NpJAIPZQkhGK2FKXCQebyvFQsz
mu7uRCg3qJnl8eumB2OMgQTfoeN2O93GpOE0C0e8SNTDkIEIzmiD+Nmo06rqE6LricziE0cPqCDD
KviGJMkHn1Sy6pj1XXlEW0IMCUsgx3X+poWEKBZpuuticekacneqnEg+sybHOVVTeUTuqPodoYBY
Czh8LBUlXhyO8dEIyfvSneSdbSvHAyrS48D2xCtGBhdJI1aZNtIwQbV/JMitOtJbAPagdig6Kh34
r1FSSiyuzh74gE93waXz2NVHfRzEtmzDU7u4PWEZN8fCkrqnyXBZXUIGIV8POknhc0jRBAeizc7d
adaiwJmO0eSYCpPeztcLxnTcautQjkZ57Jc3IRwZGOAUOdeh2+2bWPW/fveE9tPx66s25traJRRR
ciJsJcjj26bnTNOad9jv895l5pvpcbMte4fkdHXcqPVwjEwsr3VFPaPM3U2b8wtAUnnRGcH7AHNO
VSEFQMneXi7br7VNB0zWVooihXJu0u3vvNEbjCXZmbF25QuxgVt2DBULpZSgm2SPoQ9EGjf4QLhn
yBweumO8MW/Nu2Cg1pvcmthw+9Xo5VOSI4RWVLnJIcOs+rngqJU0zJ0k+fH/AVX/E0CVBsGJMK7/
3g6xI3s2jv+a+vX7j/zuhtAs8zcoU5qlG8hBsR78Efllq7/ppm1qJsmvXwGz/2RT6fpvOmEAcErB
gzOQEACmfrdGaOI3V3Wx8emG6mg887+L/DIWFBU01LAs9h//9e8Eehnii5ul26ogpED8Yo0gd4ym
rRXq92qVKLtsysCaZuVESJ52TmPqtowUj1U1FEet7cxHfNMUwW4zHdKc/Kdem5+kZBCcBaCDzFjV
fHU2x0OrIupPCfZTkUxTcSy2eleyu26phKu23WOryldFbYV3g1CKk5HKB6QUG7Vl+muiuZ7YfB9U
YFRIvjSvdYnSdHQGeZ3GRDToKXvCQZKsN9qvgs0NKxCZrJmLvl2IgVyRhfE/FYOzM4qgWLvoXq/z
iJ5DtcvWLyOgmRRJtzXrqDerSCi6gc5dKxNxbrtwPUv7sS4g3bvyvoa7btpBtZ6V1jqGTNHHLtzN
CUH2oO0kSvsVuufyqGEqpja3Gk+NgxBDiAPxyOnVVWQuc5d+eJesZ8i0TWrnqqOXOHTbQbHfWmt6
ZvVuLkPo3OpmU2GnWNZUIOlDnea3k9VmyE4c8nwT11xRjFnALBLfrJ32WYrgBx2NfmVj6NyMBhFF
qolbJEa1iLHBT4cUnavbsf/VZLEbk3iT9EOHQCM852PQ7xOHFntmmyTQjD/KckghhSsvSky4RKnP
d7k1TlhKZHhfxKixHEanUW1W574BBqFX0BmTQv2BcGE4wpV+T1rXvhAzRItyTAjdUEmarOeZKsuB
yNBGxbYqnZrimRnhX865688j9t+KLr+C/WyhqC0Rzr8eyLYtHE4OVXWFJkiM/qvHJ2fCzvZb2vfF
kiSuBrh7jQ5v6kj+TmD1+AE0Un94XRrJySuFOYkhOXPIzKRjHunypneRjBJh5qDRKAEK9Nqtg0XG
l3NvXJl12G5IilGF9HoS4cGp+ts4VfvtHOFWzVA1MfaNt0OnXUj5qvaVaQGqbwHRM+sIh9rZIlAu
Gco5MSLLaj717qBxlq1VVPWXMpfbCDHC2s662LNbRlukwEAKl8+S4tudnac+66w7pMvrfh5eKcJD
v5ccqm5oo6JiF5NoJBqYOAaNDkE1MjcdYQqq+sJAtkLF497/6zdcXyIJ//6Om6qzLEJCYBiDvre4
rv7iqqqIpw7ZvhT3Tp1i+55aB5Mzo1IG42cjzD345pheCPDITmNaISKalOtIxFOrKvhP42r06wlS
dtU171ZX0MPI+mJnaHlzwr6Ngg1vqBYnm0SgvYenzHy5ZgCghciiJKE+h2QcLNJuOk/pEuOqJeW+
iySqu/FticY8ZFX/LIloYFMcX+sIWawa09OZBcGmSrAaqGwe9arUjrxLxUnRja3oQueQNYNnhPV4
tURABMKobxnko7WqNAr6YqAwiWdtNTvVNzZfpyyrim3ezdQg4iSrmV5W2bTrGkU12afVt1iVYhm8
HgjMznfqbHwUdncaGl3bOSxuE4r1bd5rUDiKpHyawuFkkktk5aRct6bSIo8qV50Yq02UVI5nJBgP
zLAk0XTKgXERGRxHpbHK8sg8JGwBuQ5dMkgQyIEs1zdahpBUi0Toelpf4j6pelLeEvfFWYRRhFak
EY3FynzMZRnfW2a/p2uEv00mxCEZROaV0V0rFIH0FVG0MiSLBSZUmZ8RZIAUWLYFdhUVqE6SKZc+
AuGU0rE9Vrb2iEr3hukkxBVJEu001pBY4Nls3EikuziWaKkiJ+doRvA7NwCg4k74VVXv6iw1L0sA
bTMNRyUSXEl6Tum5r6ZjzWbLqOj5U5n72BMWqB4Rva4YvD6jPKsdRRwKAz1BqFVQvS3Tuhei21V9
Nx2mKcT1YxEkU1YfLQarVaP3JCZj7/Voh78XkZQ7UF76gUoxa1v1zHHlCTqyuj6np9qi65mo1bFj
MdHZNJyHYSL/l/DnABMUw/g5vRmnWyPKzWvQER1dAPgfY5QF8GGrre06FcpKbpwCVGGNEXbiL6Mv
nFa7IkeJ51ot+vlg8udBvBp6jCqta9KNVtk7TgIK9yInSNiSWwXt76oY9HGXqIYLnihMD0CuvUEP
ja05myShzA6XpzQ8RQNXR11UV2aH75jXht2/XgZ+ZoL+WUFYqip0F1kiQj24frruGn9fBvSwD4KQ
geQd9higVZFGalpRAyd0EtfvrXk/u2Zzm9aCsdkg/MbpyErvvEhx4j0ni1yrDBpQ9c/WagbO5eRF
/xTSgPE0Lu/7PhwhqKnWfZwfkD9UXTeepBWsMqs+CLKItkpDo5jBHCT2ltTPyGgvtaheRhdJTD2P
MGDQUiMBnWJvaCf95IZZvLadbXSjtsxaod/TUtLhf8UEjpRStmtobwgVjOLTDozuGIWdWEW6xtyy
CvrjTCQkGbyLhb841fDyNmWTMSuMAv79MSb0Q9X9IvBw/b2Btgh3uWqSoyVNvytHQsHJUwFNuwxA
WfuxYsSeBRvwRIO3w6e5EIw4sU5GhUC0Vel+JF1LSwMM8rZVnNynyU2wB65QmqaKdawn9anPo9e+
it9szGZbnX4u4bLhMdfQz/ehRt9xQnJD6HyEjnpT0O9cO6alexC8hkMjZy+pIDnNnMBH29X1Vdgb
/SYO2gFNc2uehwI7gpjIccjdibqMjTAAKz7edkwQCI9ZwgKQbmXDJ6qDd5FulZ7b0cY9QF60V4bD
MmdKP0oH3kU93cWKG21Mh72OaijyTk/U7pTVCLQLBJ1lftIKtoR1lZ+62aFHu9zsxr77uZl5H/8j
/ES181Xf/q1aWA7Kvx+0BsWzowrb1i1MxksQ7l+uXQPtbSWcm+AOnx2akj50j4Fduce51eVONfWn
qsl3ijKPdz3RNrM7nU1ro9FQ9ox4rr+rgbFViowemppRBaOP8mO91FFZ6OMpH2hnK/Mdic5Qz1tb
2aaNuFUIKPkmCoSHpP9Gd0wicXq6arw14QnGNL7XyLZ74tSWQHjR9L65MKLqkrXMcCDoz3A+T3rY
uYzkhgA5y/xmx4N2bME1rke58FqMcz/eFoxETmOAUsAuUKgoyI/urCBrKKL50OxGfXJJmJwRM+0G
Y0YGaYb2yRrWLWfONSEmBLlq5mwdS/p13Cmbf71cmMt+4pc33lz2Npqtq4ajW7+sFsUMQEyLQkhJ
9tyux4S40bpi9XxBxBNcCzTtW9WMkKwL3CGEGRH2A6cs7k6VBUcJN1Nyl5cX8HjKul4srBO+Y79L
qyc1UC0sfKHiNWbvXjDX4vBujFUpNOtC6JuCNS07alQG+6AMM6ZnVevpMNUg52TsCayergn0sQcN
xUGWim9NEZWHuY8ij8TcAuaJoP+gyvs2JIVmBla3oUreK7TLfqKg/9uDU3PV/8eb5JiOpumwhXXz
1zdpgCXSzOZg3VEjcsWEYnYTa7dyVrtDE/Xqltd8AeGYImAYu4PazSPbFZxCda+ZqNtZ6hTXKrap
7Fpq33HAn4oKxjYJKqqcCqpS6mo+Gep0iMgPV12yzIwgb1i3CzLMSSM94NQ9O3XyjGLd3JXyFOX9
ScW0sZFVhBxGX4LaQpxCdu5uXem8MamzdqyK84OD/KcZDXdf0ZufhYxPfZ/7pEBOq0bFnFVRMfq6
yEcse8l0ge1P0RD3KpMXiZyFZhvhGOahbgtxylXMOgiPuv2En24l0ksSxtGLolnWroife6VrTnFn
bqYujc6ObYR+N0Xmg6pNxCins33MJUkhFBIsJAdcGD3gw5z9lY6lJuoHJKgjGiDYdrXUFM/Fhbhi
SP9iD5yWA3ud9TgU1qoRuKTNEgXekJOxlRS2dsQPqMEjCV1b2SkUTVfNHGJyBRs8Sm2Wn4dmwkYL
zE+WJOR1WXcHKHijtEDD6ra2L3OJry+J1ejEoOqlMyTLBvlGRpm+6WjdvotUxwcuGHVZgdjl1IQD
pTijLeOjl0AfczhrEDf9Iqftp4F33n5dgcyouMImqk+lWl/iSrnJBk3cNLVCNznKkJPq/lxk8oLA
cV+rqHVKrHylU2rQqLAj0KrWE0c5VJG9V4smfDJS0JO4QECI1tGhWZwV8aQ+M/7XHoeRQO6sIcNv
VOCHmhjrJj2Wawi8ctMq9EIT4Vzb6jHX8+QGKd+l1Ntoo1suUwfJyhPmEMp64yjhHuc1c8/BjF0v
zYZPR+sQbZV2SPwGDqRJz9MHrJpRTPIX05RyUxEyi1qLu/RQt06evBtlXu6nkSqOU4ptr47ZVbg4
g4idVBjUn6iWCH0c2nvDmPJNBN0SaU2IPGgM1TNvrlj965WOxezXs9g1TLajmrCsr4bNLztSVKc5
/pYexaNNcTDmboKpqHMOko7KhYvS3Wyz9CPMMm+cVLnXI+Zrei2rdTaM9XYKwMBpiU1FscyoDKs5
Ggn5sHFwVfLi1tST4mERM5JlfKvqSURC+uTSbIj0RxetBvoX2yDDDnMm9P+HlmTarSq5bn+ts0bT
gnPK5LCPgolPIuyGG5EGH73o79TMcB/CsNiUfMyXPg1w02hJswlooHhcMwUuzrLy9F6MWGEtCFmu
0qGp0bKNHCT5food7AIN2MsY2ejzlIAMvcHZNBhDjsosxCWoS9SsOd68yq4LXjgsbqzOOIIlYA7h
ujPSrrD75pB/g5t8frAJqVtnoRqt6xGiYFHd9kVr0ZApo0djrutdGvO6mTImD3lwb7vLd6uzch4D
ke1dU5KAGTNvqgNWN9UJb3stV89gw8A+qMYpCdCzD6Kh82EZz9LW4NiSU3yykYPs+8hcItzhM7ud
854vs8GwU21PRjEDQINxU1XuCtcYjtpSzoQJCv4MRzcjzBGgKiXTXUv6NXZcYyuJkV3FFleuuOj2
RsqGbtRmqnkINpss67cFxd6KsXdw0evSxW1BKl6EU2QrogbRQKsgXxlT+hqD8hT3oCmKoFK3zaSx
xsGrWHcUHSXMxWOhP6hqVCMw7dF7BshjgzKx1p0d+bGBbnPG7YVo0Q03AXJZhP42LfmorpmgVcRn
Zy4Qbuylz1GCWKEmaZVhvWQ0EoK0LjOXPawMTn1iT7e8D74l0/fByrT70iZy1yJJ8xDTA79BTYGa
u4VSMtT5u2becMUNvislwNSg5YwMtSHbY8c0FovIMTDz9AJYDR5slz2iuX2jYaOd6+VeW7tHIHZ3
6B8MpNo2vumiTdchtJeNHT/lUtFvpCqNaxAZjof+ihhQhtjkOOaCj9BN74Tu4Ocu2X6b6Y+gGd7s
Wti3yRNywfAQSYTsEKsTo7yNlY+4jYTXMs05Rhm9+9DBQjb1loAvXopHc85yzMptvVaSjETOYYkl
dO0nBckcqmmulWlo2Og6MYJHXH9HmU8rfaESZBNM2XYskn1oFY9VWOKrVAv1UKkPvdFQ8pRG/E30
+a5uzgxxSrTklti0ZfuhGYk4TjmTZqdFZjanxNloUYwnu41vhxBlmNLbmxBnFstrNT2lAYcdxVEU
tfNLPSLjgrZQ+LlFGvvEKn5iIpUykfxWjbnjmbYDRzKxTgDnyquziD2Ufsyuldncdy3D68ytSRGw
3Ow8d2AlXEKVVn08UpMp6PHDLnkuYt1afHRwJYSbb+HIqxwtPZkZuha95JpTk2vfO9fEqug5NB/0
KfRLFFauP8Yx8T9pNG9cJ7O3Zm9KzBnaJg5b8bBjqGVg/nP3CjKjkzCjxyRolXUV7rKkbXb1NOAG
kVZ+tHGX+x37J5h2ZrDLFSE3WsNYFwdSf6dVm5wM5LXaIp7Miiie0WMG19GicUr2SLbPw771O9MI
DmaaN7xReH4dDTEvRDh0OSOUlrYe7sFWZWddTOPW6KdDnqNV+iqbJ+t7m1XNns075okpxR3vJttC
mfQLrjv0ANuqS96zZMg2aibUk16rK3Cqwh+cAP5PKb3QJpdZGer5MvSMGt2qNmB4mRSzKomus2Z8
c4B94gn45mizvlORK+1djSIhJTvTS2NnuGhJ/TrTLF6rRr7o9YY7Zggub5p75WTBuq52wyWrEBDU
hfEjq0O0XRgPns2puAkX64BZ1axpZtowaQfJ5j6h5C5egLyQSphZ6mqMOrmzqd1/Xin/z98KXvmP
/+T+O5SBJg6j9pe7/3goc/77z+Vn/vk9f/+Jf5zj96aU5Y/2X34XcKrL9/xT/vpNf/uXefXffzv/
e/v9b3fWXzOh2+6zme4+ZZe1X78Fu8rlO/+nT/7b5/9osmQyp/9LUbG8wu8/ufwJ//XvhFnERRnL
v82Wfv7QH6Qt5zfTtQ1IcGzq9T9nS672m8XVweZh4lVQNtO7/SP3RF+e4nFTsx3+MZOt7x/YLfs3
l3Nd8CPLzIl/8X/D3QKe8ssu2xSa7hgMsSB+OZbhuL/ssmM7Ziiiyehgdo8SByRD954pvpwT72Uy
G0q0nIrUjtHL1E5DJDR6srWoVbEx0/jDHqsfc90qO4K8a5zvcUOorOoNsXudZA+sIpPutmOP2Csu
GA8zPwldIs1g1wqrFVVqYj0xURfae2gMzv1YWyfMLojBLAehHSRd1J0mUwxNDa5WN3nuCLEpr7N2
Y9e4XBr6j7tsbvuNITPMUC9DWdUQhSf6KvppzFJ1XTTZVhuSZ3dydVQ3IdqfrKICsswadmP2XVk4
fSzU4VapLOskk+xJTOF8VI09GiSkWWwpyOBeF/YUvgz2QekwpcAlaK40+L3J4vR1nHmfL90YZ8gi
L1k84Kh20QN0+gk/LV4A0GaXKjKwKvcludSLhIfw4JSMlGeVAfiipwW2Z0Tq1mA6v+osI95HJESA
PCKXNKgvXzetrUOOJrODhEN+B96NTB/YWGnlLs1d3PtKgkgyMZQtQBlIT7FyRxxPcrF4PQZb89bS
COBaLNNguaDnzKCHbJZcp2KQbbp0PMeug6ijwpRmLcdONn02w7RXqZ3WBMJuHMHV1C7HG1K5Ji/T
Z1T56Xhtsh5x6+J57Uv2aT0kV5mY2zlV4EAnhnuYfRnEIDV001mDQ3jIwUmkylgczWLALN4wlYts
jEvGUAaHGeKJdtCbwnicVdmtQeLGa9Oiv1rmPTuzWfAJop2ykvwZSuGNANDml0gJRsV5UQPtyOXe
vFUW23RkUkL3WJ6utg4YDeDWa2BFw6YwFE/vAHLEC6G7LlmLv0iNhjtAdALF4euTIs9piTbHoE1W
4Etrx1hfOV2bn4rRzn7e8KdZRJHf93F2SitJ8xzZdhVWN6FefAtoQZQjEl1LX2x7AifwEFS7vBbx
TsT4XwzEWwhsO5plfYsrWKpkg5NgKdGKobGpz+i57hws/3o0t1Tg2MVoOJ9Rom1kaGioXowRE+3w
UDtTeKFU3ytpigIFuvtbWuCuLpJTXtnybpIVRCA3D9ex4xs1Cdm1lnziwT4XgfZmRphGg4AceaXo
+5u60a4KXIlVWYx0udVFr6wCAO9s9KDqeAkH2z0UqDBQgCTMWdHg9K32LnLEPgqDCTW1gvPSRlVc
F02S0k2wa+IcCxK10pErW2mCIxiCrN9XeUIgfT+n67mFe2GygSFbwDoJjeZcnlHh1QTDTyFyewjn
A1kYQx+DW9DfrSZ9KCklNq4K8WduGJ9NlXhOUMDzcQapF5liL5II70k9P0OiBcFTUGlMFE/qkGzc
YnFWl2xly1RZaSUb9HBynG2Yg4+lmJgGH1PVJhgZ9JnYFdj73bBRIntgGh77kkCGuakARUn+RDtu
PKHTZ9WNyqcgedON8knH6sSGud1ZNSI0uqbdylZGGzcXe+xQaS5GfjuiFI6Ig2ZsV3hDag+rugSx
EYm3JvoGeXHcfNq5DhAQDKCSo/yeVua1bYubDHOxl8r6BbZyss4EDepsTstNjMYGLA1UpB718Sbq
2JcW0XxVi+xHHQ73tY33yMRRW5clXIvAF8F4iI1uBK7RJPvOiN6y0QS3YaZv2EX3YTX2K70dftBm
i2HSlO9UUDiIUOCx8o6HjlWT6ZfFPgWshTfHONCh8EARTa5hSRxCEmkm3tx7DCQ/0BbzU+Zk+bFm
R6u5bK4wA7fUU9fMfYhESww3jlyXHgXWusDHyr2rOd4m2V3sSj7GWf1ajPFVQnakFFPCna0QDFXN
bHoC0b3moN8PVWIRJEsUgdEjY+xth0uVHngxk+14RFBqRrOK4/jQzjiGkK52TfVRfEZDeM2ibDzo
k3qxW4sTeTSOSS7O7Ej22FWW6CgDlZoF7Aw0o6eTGrt11AgdkDCe9SB7zYhF8Zxw+qjoN1bD9G2q
jGpT98ZLmFaYFOv4eVS1SxR11lZ7qdSBfIImJOXABMSLixUfe4zrybLlc1wmx6AjsWQIserB66K5
LOd75i4/OsIzFi6SEQS3lkZKpoLFJNJ/lDMZRu3gih3K5fLGleQq2Nl80IbIobn6oqOrP5VOyFvM
FmFDHInBZG+4Ud2LgDvg2Xrc3yhTse6r5mMWJs2fJGnwUML4amln0Ivz+lggsYnPbMxxlwZYxllb
HpVG3usDV9YgaT9N+h+iSRRsKspmJI49tA5BvYjYClbuJLaCI3Dy3UDXinEd8TUZLUUkGzzH+VGl
ObPNiV8y/hFL67vJTJX+kflYL1CBtJRMN3p9T45H47kviWreIT428VM4VBeAXyaF8WhwBv4R+tKu
U3/gutFm47Fw58fJAT3njtNaTvaNO4jv7MaebLVcB4BbBFegjc6kACOkZ+aDF+vTt3owFL9KJ5qF
DG3phGOvNLRXyghm2MmzEyd8ZtTR66JGRTI5+rc86KsLvx5NbWAkrsOFA03iifn8uI81gcp/WcOH
bnok+Vfzh9rDZ0CrsJhh+wxci01igPmI2URSyqBGcJsBOcgieuyUIygjxHV98TkYNEzqqcN0u3QO
bPVFBtadimqiCSvzvR5vg5rN7WwjjOsW+XNMFRVKKzp2DgOn2XZOVYf5DhWMFt1MM2aLNlSZ1hks
XYn22eVcSpkOw1v1DC1aVzEqeLNzvKjO32B43bSWcVab4k1vrddQPo19cNRjbVs4+trC184s/CFI
d+RYP/ZQdtadC0+bYR4bHI8DfbMEe81pfnYaMMFD832edLR349XNzDuI9ezdyg+9tveyng56qx0E
9o/Oqp61SRgLF++o1vQya4UBdUyneo62vWqg8aBOP8aFeCu6H20kYRRInZ7lQFcmzMr3EfFp+m50
MzQR2IRa6LzIIjjL0PqwHR2MReB8xtmlGnqFjX1PNk2C9jyz3G/QsALfUHnHULZXTDJ3g6WEsMmK
K3Qwx1MC5zUuKlI/7M6nQDiHlQW9J3WFx7tUekwPbiISMCWlHwcsTbm32SX8zZ5vnSZ8Y1f7aCfK
QSx1pVobh+LDNIALaRzWscw3dRTfjCQw8Tc1m9DhQproJvJLZV+ygpeKtVKUaBPnL0qVXmfA73lB
DK3YlVAANcYIAQP/cZiPlszuncRC3hKqj602EbiSs7SMufrQTfDbhL1PhwTqwvg85023FKfBTowC
Caej78ZIN/mVLY2Ot7vVwGptdHdAMpu6fKrsBOix0cucBakDRTEgLNaes0Zxt0Gv0S4030dQkjji
Xt20PSchntdI3BHFivZFs71gwJ4QzpafGea+r7JmJUt21Om9nipYs23rQWvwRQz40YMeebRMtG2b
8fH3dkP/odg3KQudGRfThoYpeSFcB/MqGdZSpQcNO3TLIQP5rFguMgvHvVNA/Eb1QL7P15eW6KAO
jBDwk+VpESr178983Y/rOvJFlxGVvPzg183XE3jXSSX588E/n/nzMUeP4PBPMTqAP17568m/vPzP
+8vTv3xPmiZHQ+8YE3VFy5x4eXWusPL3L1n3ocb/+VI1+EdhDBHFenCwyu6+dEBaff3FXzdMuYh9
WF7nzxvQYn+92zVGBELFs4C30U8V3/Ov1/j6LuYrf/3Wn4+ZB7D3LJAZ2nJpklbbLTdzjgebijHy
LYKvodgvD359z9eN1RA3PNrE7En7oYzm0Pvl5/+826ck0gDaJ6AzW4yofz4DWSXdYqZeZo+wJkna
4iMdqZLpl/pfjzn9mHpD1hpeCpEQLIa8HbF0LVaaqjxE+Ygz6evLTglpwJAD3m3rITopZ2leuFrN
FoSMY5I8Yuqgg0OoJO2pFTAOb/w23Br35aq/wXiEsOVI5YKE+BHaDGLy5/mZihQ1VPkOu2kNPYJK
+hA/aIj9zfxeQBTZJvbBYRfkxav4M7khmA+r93N3HivnNnsQV2OcV+8GlsoSds0JZQO0KJqbqx7q
2bDpPjl/2at0uGpKL39tWi8+lsBGnV38fWDhydcqHdBtrh0QyvNl+16AN1uynjyk5GX/ip1KmVf0
mjvfeJPnoPSkJ7fGM0sJqpVNhh3JA7LzVD2kx4V4HfkDIp8ljsZX7mskD1zSztlWtBvtwTSxoG1H
bfTNtS16IhK9a3YjrhDwcJ6n27bbqMTpgIVZR2C2yruw3ZR3ComQ2Ylb68QUF1hqtNf1F4Ssowq5
e1qNpFVOcCxWQlnJzx65tt1tBP9MP+7Z99gHVFnYL1dS2QHqWmKQPC7JRZMeWEfx0KTKztCZLVPW
YbpPuap75gOWGPNhvEvUR+U76skNiZTzzpKecczu81cW6OyKMGtHGtd9cV/fkvW8sjYL3QqqxI5w
NIrcFc6G7+7mxXFvJm+sQi+YIIQFh2yTd75rH1qwD2GENG4DBQ+YAVtMv8r95DtyoB32kRea7Ot3
NqbhyT236MteCpiBr4Snn0IMN7fPo6ffYDw5tc1qPFTI6Ink8tkeEr3nXWtYEjvhX2F98TD9wOW2
JJTTQ9D0QScdQEm7M78FD2JPY3xrX+Ozvbc/ijf+j17ks3m299lb/KjV2+BjAUk+m4nPoRpc0dSu
5hXlF2+AsXMlxxUwzuAAKsH2P9Vr8Uwq5pWrYjmssPeu4TCzGfXj1+Dbu/sorlgM+7WVevl6hCYY
HtzSR7+lW1eaSJC74FtUfrYibxEn5Cpcl4/wx15bxdsgkTP81/JyE969WNBhYNV4R0dbaTdYzlD+
+YQbLmbIVQn/S4c/4mve6JE+vtXuJqadj8HJunwad3dxv1e8z7ZaN29Vy1zDT24Y+PLqMMEfHxK/
g7x8nFdkviy1yO0YbbNvhCPmnEuFRzdHDh783p7NkfIZ3hY307o9VTcINOdd+jgMq/4Ys+Js52M8
8k6V58wfGYlv9iXTj3X4CqP8j0dpaGzCQy7WPbFiBRErnAGbGpiT5O0NiYzx60f+XWau2/r/cnVe
y41jQZN+IkTAm1tYgkYURZmWbhByDe89nn4/9Ozuv7ERPZqmWiKBg2OqsrIyf8vWZi47A3ZHOI+4
i9O89mcyFNl6VQNwFrAeZ/tmsn1fsvPi0wdFCcFOHzDruQ73QWELWa/mZaEjHcGtwxK2TuL/qmF3
AKFG+CUdXMP7b6b85k5gOQU5Kp0Zbvf2nQfdAfntZzAfzm9M0PqMS0HJEpYkPScX4SFyVSRWbSZP
uS9nHiaz7CRkTnzcB7P/DSX+eX7JERCn/oQkCfpOoQHGcYzLk3jUvpGpWpw83G5oGUaHERFC/bC0
YfqQPALh4/RXX2j++wAkgUL4lnpI2fj5R+rlx11K8EieU98ImBi5Omgoa5Q3HxEK4ysjSvHEyxYm
ycnfqZOyWz581M2jfBv/VqPDqOA6PDp0DOrYWpQeFbT0AZ1EpA0f0qd1o/HGidy5+5B/6IwTpVci
XaAsapNpAD65QYmQcAn06YtbtjPFc0v9nH5g3VTDpR18dXEt+2ODTu+Yf1Pxmin2F4p4uiOrrvCg
tX7+ErnLG66wZsp39lJLFW6GDRKFncg1Adx0WBPlbx10AtLKjvI1/1ZauKENA9mHVjQ0UtoLk6UO
GBUvPmrMppfkz3ibg8m4MjrbCfcvJ6fV9wtLv402cUeu0D3yC9J4hNcSO8F0bXpHmJZH1DvZn3xy
Ky3YEK2zyyOrEE7BYhfbmTWSemL1pBz6YHyRXI5U6LJIuUIaBK+RKFQh8WTz82WAwtbCo59/M5fw
aj8x7soXhyVHYOuglezGbA5zHNYfVKFyjZeMQRvEt5SD3l++ViJV0V1w1eP4q+Fe8+yBaurP8ogT
9QGXPfEHIS9UXvVL4k8HdZ97qLsK42sZTNH+2FNCvEx+Argsnj96TsHP+FbcMXy9Iu3tiL/dnRve
b/rC1rNEYZocWG9hZtpR2PszavIPw2Gy//sPYaHtizbuU+z5/csiuikMchec9cFFHyi6VY/1S/2C
aFqiHqLZZiToWJ2xFsi9BQmAb1rpbPN3U69YhrZB5nMF+RZY9L+3Xl874sqRhDpjJgRyz2MofzkZ
2EbeRmQfBYfzfIZ5f2Wec7xFx9YWPVSZYSI72Y/5V+99tPGRJVFOPlOoZ620AQeUz0nKDS52eZO+
Kp9G7tyTvuTf8mjsZGzr2ygdWoMj8LlitrP7YGE4fU2PITJ3le/neE70R74e9TZwy8HOnAhTUQP6
jjcglBjdtjD91ehRyKA71MZDYyCMKr4me+/0PgcesOO1p6/hTXxhof4mLg2f8VE5tR+0zDpsnuwZ
CMbLjvZlnGZaQGPbj0/jp35sQpbBn/gz+hBOStieYGm5AACmM/kcsce6f2xpuiPUe5Q/YTIS6ICA
ODh4/NuYXDYnF/dRxJGL10dsJm0AOpjLnTU98HD6F1MKGEJn9faHSJcq95u5z/s0bYMJ1MhuTqaC
SJbH7tj7iwZLJyw+K0I09jqkZf0+wL+KlW8+NieBvZCkQZAAKwiHtvqDxnECHr6K5WEtH9WpOCFw
5go5tBgULc8TlDXFl8qDMd4NM2jmewL0myadLYoh/p2inoWaeqLLQ3pC1cr5DUzdEQ4nVww0m9jz
Dgdw7WB2ePSDSz5+nSjcxohzf3TXxM+sx+ZgeAEmuo7q4h5r6w6z/Ak34s6mG+W2XKP5GrdfBQaq
3y3aiLCGlh+FbJJK40WgcVM8IlkMk4sGhEdpxL8MS2zhNdvqB91hLpcH8zPOMOgtlgB5UuOzQMiB
eK9xB1Ruou1ZbQpPDOnt47gCplqMOxCnFp2hYaleLkC6/KavAZlO/DdIEzEKMdExxak2OljTh+qC
JCTMFLYd6VD41TVzN/WgfLG3cZ4QSEvGTmiwWf4jT668VSbP1idcaV9yjl/80OOQQJWFd2XnSaAz
H8df2PkvcFLw6Nx7tV1CUALqBrfKwxO8Xu2p1c/g8ZV2pEM4nrzv7QTNHtU/U8X72JW0AMpWDpQs
vygsbY4rT2eNuUN1k2NCYwT3mkPjq7/qr9Ac4G3+zoFiEka8N1fWufGGJkcoYgYagpjI5m6EDugP
umKXTxIUoJ3a6wESdwM+dXBNQaBt1B7pItRX9gqn7nHRgILgZKjaOfqd3lziHXk+adQiQIJqL6tC
mdUqL8dFvQKpbAUCJL7wFGUPMXIWl/zD+EM3OX3cy+QzfNMPLV//jQd7X8GRknsq1xxwJjR1yGgX
V4HEAxvPsLkTugA/ijDOVJvyXzNh7cCzhI5CjvGaH7PMZz1j6UjhibP3WZ0PmNdrJhGxflmPojdh
k4biRv64nLAuTvYnNrTHko5e8VdQzxlGqJX7kWLhiU8aYZHsRQE6YPAKOJ//ZHRKPHSP60s9e7Ps
i/UT8qJtHoy5C6givvRIa2AAxBVA68EhRr8o/X0VXqPl3UwhMO+bS5HZ5ccAEy2z3wYQZkLwBLK4
Iz9t1yW1Ld+w/KL1CDDWIB7R/D9uJwTfmfPaFaDROI6cAiIhRoZ8ptNeon30mEr1S3EX8meKOscV
rtocal89J8H8WPhIs9LHifkQzrYkZtJhag5dedMTPOgOSvRcZH61E1idyoU/x1GnsJvJEBLQGay/
Okux6XbG2qtQHkfpSjjD+TggH4Tw/K/5S2NpDyRL48YK8SJoVT+nv7aon1F5ZkfyG83BvVlsPNxv
xytF2ngKMoO9zZlrW+n8Kj/m3cEoEX1wywyhlL/kCTP77B0sREXwEkUFEd941ICcWQP8dhE7EJug
yP3I8lbhXKGNpXq94VZxcN2n38G64sxbWQHlmBxXlu8mecrCnfTg69KxwdcGAilBGOcIPVlOvd5i
WFPJGTgaT4FmPucpxZBehH71VOYwQUlIhBZNkMkhRuRPVtwGipkvPIANNwyiA/iPec653OaPiKWv
6Ncl1JIpl5wS9kH1E/piR4O+eOTIxqK8Ub/mDzRYra8Gsii5zC+nEny0Xwx+lBqv34P4SGc3xa+z
GnOWE8QuzRHke/1ls0EeDyR4RlAc3wN26iLAtBOh9kJ40XxI/fhW641dvXWSVyY/kWATuzvlLrUQ
4m/DRbPnFCbdL8cYLISjiICJvW4rbguK8M8cD5xP9nBl3ZhHhRK2j8yETfzagof7xB3DvTyAXzl4
rDzEn/nncP5owtr+aH6Uw/L2jb+j/m4JzvDTqOzgtkRSmn6mbEzrhYfwZhDTMEWRe+Rjukdy2QNq
3zd6BwQwdpBZ0rtP4Z7F7nLXGaRP5F6ui+5l34RdtC5xjBnnZ0TQBRfHzPYFo4ev6Y29tHLbW8rc
wyAHKSac9EiNqCZRRSZK5Wt1LS/5kRuyhzuSfoAHiEj7+8EL6v6VCT7bDZlefqyuFd6aT8vPiGlS
B9CO5pJ4wCZFA4xgVrfYd3zQ8U4vKSIBiK3a5FDLRnnBZXdlQEEleDUjzxOm5jmnnvuYuC3GBBwk
y521xSeRuQftC9tYfRsDFlzO9bWxY7Jnnas7i5cVWfjUysEL2NMX9iBbJnyaD2iCUwQPpTMkWmbZ
+ovk00/J+U+bqGcgmXVs6dv2waL+ii/SjeXOp8Admx6hJuU/qCWWv+mtvBmnOkBViaa+y7/riadr
9o0WyNnyOfbqC0F+0xyKazReq+x9g28q+9xUTLOhXZYuOtM1EAJh8V4wHV8UAirrLftDTm74EnzU
g/wLwCR85fi804bojjfZI9Jhg6x8DFV4DtXyyNQarmSq0hvhpe4M74roQpJW/CuiHN8b/gdXsJIc
uyV7S/2q9UQiWgYnpSDlSN8AR2mPrJ0HWE1Fv4AWTfhJaoFyPNssHjjvPaYRFPjY/wQ7vxA0adbz
rzH5sSe/LLNP0j4pXl255nsdSK4ZGDUyWVSIPSW/dvo1Lf9KtvXGhw8w6JnRHMftTgvJIEhNbhJ7
4jOkNnFHDzbtPDxCaxqfIEjBUA6jLrGJZlXlsY4O4rsO9qE/Ip7U/zKBwijgHmSnTx22rNGRt3By
88/u3Ml286wlgfAdNTA1nBLiArZxvvWIt9uqOhHIS+vGZ73y39pvbMrP83Nyit66l5kDk6RztjFd
jk07uTmIKd47460WXal2Ppdj1tnAiXbpuzR3ToQQLhI9ucth32I3/hn9ne61da6ZXmgDVRDq75hF
tToNOjQPPaeWawyg9udm+jN/cp7xMR9loBELDe9vzd9yoPgB3kTOpgp/m56iqpN/FPdn2l3ic38j
Ghk/8JIea3SSTnh385tVfYBxAcw4EMeCDvS/a28nDmsWxd9tssVf5RRYT8TmJ6zayC+HzR3BMOV3
+T3zeZBi/hA/rDPKoP4qn3IqutsZqojsk0xwPFd3YoHyQ16DZ4NqGDO1dUBAADBAetinkd4HB9nB
jt+sCwq/cPsLMq98V5RPAnNoQVTf2foLFq8WCs/nPkdR4VAaL03kzeojLMfmDcy3MWDD2AtxqNmf
ylcTk4ruiad+QbW3GU85BlLV1eqIBIqvmoOgBYPLYhr4+GnjLK5/QOgqHUvbc1T52vbFHxAZCwrO
/r8HJTqVCm1xzYtl3BbMhfY4VE8fJ1s5QB1+zlvET36K0p2EE5+BrdsYRH+rK7P+G2zEUoPl0KMj
aqDh4bKhncnxd3zE1qdDhIQ4G2vk8kY9PgonU+N5IfBqR+/gdITwFZgHES/ZEoBlcxQiJ2SgBxSS
X6IB+NwZ3oY3/rcjbgftDWmw6qkGcY40R38fhQOJF0aG9kCwQq+/Q/b2NrH9YCJFGMaucSXTMKtP
EZlkjiqTfq/RXYoLOyofA3xN1sZiTtjVCX9TvzvQzttgEONa8ytv9kVyiVYiFJ7xGpOvA+jKJ2zs
S7JNe3kTHjiGapdNVYdxQuGHIApBFnrqQG0CGbpwjgo0zN19QD64on5mI6UQhhrvnkVzIsIOS8Ew
TO/fDlhe2G7v5OrNvSSr0XGD/2K0pjdiLbY1/AkzLM2YfWx6xKXR+/iSfJO6EBeD5bJBpvS/+DtZ
9kRicfrFdyx6T9U7ISbNOCk1oZ764xe72wLpNZj4GZ0u1NNM0enSIKpwB9RgaT0QtRdhH19WBF/n
g8Qp/SYhWfqFJJbgKLTv27jh5UFIam8vKVwRmqLc6U2cWWk3KBWGZWfPImVKOtDSa296wgODnKLG
Alao2vhQj5f5RfXWI5ZqxNU+i0z5Gu5wyc4AHi1oDQGo+U50X4ALS6jx2qRChBQSmBUxgs4zeEWt
pIPV4RGMSMpByq4jrCkbO4e/hYUrhp3rDpC7epxnT4vAYAhLYEZkEzokbv070/1NDqW8xMcs/CPc
wUTZMoI8OQIpcVk8IFSV5t8YOOevyqHYrgEVCVSOCavmLGBEIabkpEj5kSQpel/ni/JWXXOPs+2d
YROzt4g4i/zbBKHJkSR0BfELBYj39COPQ7YGrqZ8Wb54J7YVjYQdEutGmHotYE896yS1jln7Zn1W
vlT5JLPBfST3+SFd9hmYv0YZSYIXXbL8amgBb4bNIbuWzMiQW9yVAz4ir1SS6d+E3/yaMAn5+SY+
N0zqr5xOzPtyYiEDVsMEezAvTHCQJpxUvLoBUfR24bouKAmxco9EfU9H4G5gU23amUVJKRDzV617
K9eAUhvFUPLX/JmfBdhpCS5yT9Z8njtPY9IoLnkLkBBpdQsX6zEh4ms9fm8eXQL0A4JfZBIzw9QF
vBVGQKjk1dob1Rmcp6z3Wvg7wI5Z0byE0HIEa0dbo7J8PT4ggk3k3CunUnsT2Pq5ZiFyqy5Y4WF3
wSKu++RJ98yDLZvUGvILFAlmZUXt1+M5qI44XLeJtM3DzV7gJGCq3AlMVMwCACvqA1fPtfLO/EWR
mM/g6TzdFoAUhxZmZEPb6wsfyE7GeDRsKcsz/1p2/4T+8ZjB57JzSLnqF3FB0/A50wpHnQ4U1muW
d/LTLD8M6ji/8+t8zp6uuAw0PfLEWcqJYeWOuK+GcGfiibiCcuCSJOr1lMD45w16zV7PMaZHzkJG
nPFS8Wew/Ex0caInDEIZX3MNE0oDYA95ccNTBKL8YHbynvpy49yLhEMt/uGuC8DGNn8F9ucFlw+y
PuzhCMqFaGvWF3ZKTj5SaqnhwN1vkxSl3mcJz4x7JRuM8j1y5KFyzjOqMhcNoIElHiueijfUlsbn
qQ/0lcr0WcOSRJXB5eq5Rh4RuwJTKdLY4W5Cfy9cSpQfFsoNfvad+PATpvogCn9VYPuLGWM6tJ/b
4CRAlTi/7pPW9HTpD3OFl0Cusra/93+fzCdYQ8glqKTVMN1Q8aM+7pKeNIrdMVFnjwvlXtHHIJHl
XZcmZPj5eA7+6r5uFKz3W6Ayvj/Q2OGXuHe8DXiM3A6TXvG4KhYR/8KP8DjQkU4oDe+3zd1i68al
4RnK0DEEXCMy2dz/1ri8HXfOL3G9TIL9IdHSNLoVzDZ7f4DkoMgN7uUbce3PuFDI1O84e4iSAFoc
c3TXy/zBB093qgQCGROdKA63w5+tv/OGOjCP9sDjARfOyZpV9W5oV1aFRo8mDQkKrbsoVqwA0rZK
EVh04b/xEHmzfWEgVMJi0NyxpVj3bJxU8h/T58GyQPgMfpDHzh1ymyqi5e5Ee/UtlmlaBh3ytvLW
7t5u1A+ggRL9or3JUnYk61A2zoZBHlVdy5We9eIEeCLkgAl35jwfHsF6FqByeqvxmGFAjneN8cj9
4OJGbqNgg3DmMfCzmCrucxFiCvCzvE+pnfoK4k64w1yF1vky/2pdAG+UUeYq+Dkeg4REB63+QAqG
3RmXBMak8sIvJOJ5ts7U65gfPMplcqIyaCUMqVxq7klBwI3Aqsv7lJ51mvfVZ5D2cVVc9namsMGy
yOmwGU9MsuFxfKJASnf/vhbpQXouoHgujLGHASeTSIoDSmzo7Fg+ascKnkFVwNWxjrXEI3JE0aXP
PNFCvk1yjCp82iyX7cQabxPOh9DEeqSK6RxRL1DaRNk3Ec2TLwNvv/krTXdiSGncUjwYY7nkxZov
am88Yy5zip5Ze0Z/5yW3uzO4GgcOB3F5hCzIZHco+03MW8pc+8DGJwuKjuyRPMFw3BBw3offLj0Q
nIrmKbLP9kVdwv9GmL1UGA5wKhkfJOnJhRHdnbFlfl1CuG7c2Sp4PBLWIuODmAQLrtqrTk73qL6C
4TEadJOjko/9KrMQToEhu7LgMWBVf0hKn0fHQFG1VhJs/vwCwicDyw7E607z9kSqQs3YYdT5/bw6
Mqb0brOU/1uQvd00tg8m98P98VyZlhF1O3XHJ+fiZH21t4h7InFiMqZHBpY0j0vi/ndCkAG5yEl0
LwLMx3Jkz03hR6bqsStftu3Ex++TYALKxG7BMReEnGGcBCooJ1kZ8rJUsbzFCowOSM0ep9VG3d8J
2D1pAwbvhwv0lOp/WIzWKfmGpVo+7fNVcHjnyQxXHX3BD7IHJhkJLjmwStZWz8+5hdXEWVxoYRTe
RDie/5adSYfatI+0wggoNihfeePMJLRQeqhwOJ9SGMMrL+hbGBVIaLFfuioVKcvRXhNyB/Zy6F1U
GGFPuSuLYj1Nyg1Kf/sMzgaTwzJPkoDPCwIK2c0oIlx1962Q28euQpDdBvrdYzfiqkXvrMujbvFF
aUkqXIvCORyWh+iVERXly66VA3IvI6Pu1ewhsm3R8KPR/3DozK99Xis3niVAK3Y6tJE5bUqvFkgh
IVvhs7JGGn+nHcllB6qASaFzldY+biuudOzDqIew+5Pitw8G/H4Z0XCH1uZyOmhqUA5ujp4RvDP1
yDTkLqY4IIEWCNRZoJ2XkZR8kO62WWglDwMKMQKWASweb8hwHDyw0mBkmllYz5/CN4wVtjH1tz0K
WLKZqAZ4PWNKeIP8TXdrsJewnH0mjSHMcoX6KUHKxRLcnuHZ0Dx8oLKHAuiUnFa0oqY/0/C8V72A
EhIvSYkRnKI7slfJQE7IKEBNVgD2HPUTGMGiTBOgZcPE5FEwZWH8A0khELU+sAKxE2TS822WSBW/
cBiZNWpRexFvNmnKB4LcD5k1Cfub8MVrEwOI1ImTZ51baEKeGic5HYao3Qj5Ezob5brfBT9JZ+7+
ctceZHcNquSEXwpPYLEOeyTNuhfgfr6DiPDxRu+y8nhnKk6c2wXHqVPLzEaK/uu+gexndgGSFrKT
QFDecD2sfKbNqN1YlpDTox4nGQSo/GY6yrwVMhSphwMgE54aSKTgowazh83OZUIl2dPCDUF2YFUI
iChglbO7VR3pLbG3iQcGB2Y8Kdohng/C6otA5ygWCEjqsDHgxnxStwNADsMtVLeIiIuN5d9mxGJt
Hot35gxLiitjJ9rwkOcK/m3nbEbsHDyiWAzEIuShsfOUkFZ01FMpL0HUcvtPCCFsUJx3ghby46iz
kTcTLxdOCWetdGrpyjY2ppfOhGdMbI6+GQLDzJ099uHsAyzjJWNIcMZqERdy1EcqOJoFbL8XGXis
/FYZ05gDZ/xCA5+7t+QgZGVX6qsAl0z72uO9XQjSVvOALaTYML40IQhnOejwxOzHOV7cPQwP4GmF
8vkEJ4CSDJEYd298s8k/go2SrJOv7sc3zBPgT5hFhaPtNIOhh/UXwrQATOZw7kCYIiJy9EHwm/TN
BRV2p1cRW7VENo9/lgNxq9dHpR0WBtPCggAvRKpFk6ZjuFKxwbbt1h+Rd5VhCaMchX3Hw2YWGZ1C
SIJpNHTGSja5ZQ6Tc92lFRpdvSH/pRylsVaOVitBI8sgUVUq3nui+pENtFHg0Cgfc4E5hUFPiJIr
hW6BphZc0yrvf1wrYsQ0aWCWZVYSXfzOJLKJLxbAGQLl83GlrbtJdcFHYH2jP119mfUZWeioN2is
wPMKf3XFm5LnVjVJpHY7iX9eE8am/XRl/DlHHDKNwumcbGUwGl5GXIMGMaK9kKbtebAKLzek+2Ji
9qZv0f/+9UhHyzvKzeu/b3W5UhLkiPd/b12W+XpYQG6qNBuPlbwMx7LHb3FuU4ZsnM6pDIky/79f
5HiDiPnv9YDA6XGUG9ORWhZuR8fm8f+xfVD6QNNqjpJ5RXZLE5/+5wfQEfg2Vx3756qiCLR/6fBY
KJAR+j+v//1t6pl+ZVWGaw+LMjW0XV99/yteBPxVqBv6WqvtJLTQNYW8W91FXTABMFBth747QBCL
UIT+d7WmACO0a3MEjP799d83//vF/bdhdvIv//PNJqfdviMHG3qwns6ACfnvk/99+Wf0kf+7nH9/
/fdNrWnfLJFK4qLQrRSXiMuOKiddsw/svy/z/vL/+96/f/j3PXlMDkqmpwEGZefSKCS/mrDvMra2
Qc6dRC6JBXaA9rUT5R69fcRiB+obctzPrjhpmiMj+U/Mioayjs+0UQe90LzMIDMbZDE0PIG3M5CB
avnbFyIKCkL0FWs0p+tTe6wja0DgUaMwssFpy4DQMmOCQDBV8bXC/nZU8P2Tmr2RLkEmtmhMtJBx
ydyVg4gjUB9B+Nq0hXV+bAYO5EnUnLEqGjjNKylR8dAtezehiQ5WP5moVS7mV9nfOw1AUOukCokA
W0hJ18W0nP1dLDrQ5IZCCCCJ2uk3fOweW3GtA0WF+NrOEZJPhCeIG6SB1mGMZNGgRUoAPlevvpIU
mZeqHGn1ND718CobUCszL6JLs9tpTaGYSgpFuA7PIxQ03dIk18I1+NAXMzhUo6LSSeNauTDS8er3
1TC43VhB2DPoqJc6MvL2B2cyDuiYMAjtIy9uKKZnQk61nkOI3kPDoaqQuFJGVihQldlwo/BbBA6a
aW+2nsBHLRwcmxlGSCmRYeDV81qLQwifPkX1BbIj+XNtoEyGvTAsHFBmE4BQn/OIMtH4MdUMWtei
Wp3qr4pF7lAhbeiIlk4ktbhTSUfb8kF/IJb1xgTjX7ETJfnTrpFAYrlb/o21GhR19oUGna9JuXZY
FIHDqyB4RE3al8Zd1SeiHrWB7YjpNsNpy2JamsbqUrbyXd6zLlohQhMIEaoXHbQGzCPrulgzq2YS
jEBM5vd65IoFIYcUKJjncVi0B5GzyxiTY7XEG4E9ZM8myd+NgWhU1L6szNLO8cgBV2o0mjZp/Cbp
ZIbwmMdQkNfTiHMU7lBVdbKUiUYJsYPOptVuIe3hvVRHKLJWSBoXf+d6ns74+yqXCvdlhI5hSFHo
pQVlO0mG9qeVFagEk0BTfFqzgExUk4NCjuPbXF17Rbfe0h1C1DxrVswTktNhltZDODaanUdNfdKE
7mIY2nzI2+FDjzW8x+cWrgqL12kF4zZKKedeutJ5H5vpPonIc1JjAs0xfqpmm+1tprctU9WfViCc
i0sFISPiEWGqKsdMMZNUy75CNEQ8JYakhTNMWvxVSphKM8172fiepwJVoG3I/Uzi/F3VHwOd5sPc
0dhH28eDMuXyEQWiI4oBRP9r9KkpOu0c+XzppzgO1ueyNfxJlaxz17Rn+mmGE30rpyKS/iprTwNN
A3DGEUCtAUISwrOaJmWBkCHOLdJ5VErtUdyeBp3m2b5HsbCCHEGbX2hOGM3jVECS1CDW3xV6j31Q
OeJ5r/2IZY02Q60HET6bntL1L3NXfcxYoyvTKAWbUjzsM51OXbwFkNKXz0ayfpl5k7pymnhmQsvb
TIsK4mnBQvytWgdBQUYsbWhp1mm1qSy4HpjMpaeMc8QaptTdIpq9Z7LinbQIDcRo6YBtNSMURuIt
Ta5FX0Z1s2wmDhYD7cN8TFqHpuFQEoUtnJVqvalJcsga7cQUKb+KSL6YFeT1Ab8FCfkpA80nR5+p
rM09sGHSvas9kr3mIGDcAk1D2BskG4yyfcXsX1axWEIF2ZeWRwPkCPs7TixnHZVfbSa/oeMKo0OL
qEiS1oeF+u68e41ZyDheNVV56yypB/nY0rBLFWLCGiCqWwdyQpqw9CaHb9ZNS4gfLLzBhCqy4NMI
q7g1pmSO2Or3lf7X4xqrc5BGVoJkUlUdN+y89KI+j2mj3MY2e44kq/XZjPNQzl70uBYfdtc1JFCU
k0w9S89T+XlYJ4o6ULH6DoOU2fhYVusH17P0UM7p3zUpbSjqyUvtxrSchrX5IaTbdLaa+hLtbpkZ
Tcd0D4ifxU6RwDOrP5lNdxabBllQKXmt9Ik8j0rGWkgXSdjYNs1p9oXcSDypbF6ZpU6DnelFLwfS
82kmbra0wkt7gSpgrN1VocP7VNMRx21+syU6Z72sQKctC2drCDvxyhvOBdkuYmuA/yplIDOXdGTo
J+SK5D6M6dCh8LBDJPQOx12WXtK8RTyw/NtjDxbQ2B/RpE4T6DyHvZLi+6rLb0MZz16iakswT43u
l8YUttrKUavKuq/NpEdGpyIHUrxKkwJHo19vghFTFFOmzStRG7XquqLx0RrO8qIQ27K1jOok+7Mo
j2e5KR/neXtf6uHa7S7CVr4oh02czmraxAGC8hMY9HxXQQ3xeHIYvDrAGDzFjyM28NXWKqDOFYqL
oNAZLaMkukwFqYXQHQeNhqReB1RoB7l4pv3nilL9WZjyBwF3JM/YEE1TCejbpm05UeHOSxkISiZU
P6jHegUSP8Tv6mck0vvMZH/Coh6o3DDDlAj9UMbQOvRkPAur9STRhhxXnUXJxKwgcKN83GeHZupf
EPtkaxdAFSWdZGuLze90I9qskceFmAFO1clxqItAmnllaOEwe6uFOwXJISqxlG8TmKb1ADZntqwZ
URoD1ahhmWfTha7HJa/+0rhvj4zFZ4M8TYcNXpxGOEFP3L9Ox8u2WellTa6mVsJtGN9XdYHMiuS4
IJ/WLTsNbbecseEQ4Q3/xJpOYB53w2siPM0afPTc6ls/yqafdFWju0VlCRm5ETkB07zE8fQd90YU
CKGiNYe2oXQrDwswwFaHLRJddi7h69CV6k3L+29pwKlCJtxoTUDwztz+pBFEjJYu4WZdWcYfRt97
aoyUoSZNlJuliCNoyzGtuqxKmpzHhhKqiXvyLFkUCA2SHNLwYXec3xDfdZa6RuUrMd671EJWb3zn
wMHBHDOieleUaIKZdeo1UaSdG+w00Isa6DbfMSaxvi9WWocZPLi1WLhJmQZfDYBesVTKg71C/7Pe
el171lJ5uxrp2F4QJgDWXwlYQAjMZMIbemmuijTo59yi9LrQiJMnmAXPGSbAqGB9mXWUnRFZhh2U
5YGua0Cui4bCwyzWh9lwE9klR9JO0iL0Pt7xb4qeX7dx1i9S0SGv1HBOmrA3MxrSZZktZ1kB9/Dz
esQWOzshFLFrOys2WgfUOcW5cXXpBmI2FGVPQtGWyARUl0rtMxDwAaxOR+61iPsjRtjtaw9t0W+o
r6Pu8KTrHfCFupuLFAR0k0iVvpUqoOFOrWjew9s4w1m+12i4o6MLayJZDlXLeuxbMT2MGd5TBN8g
Z0Y/PZOaNkFPGzZ0YF6WZjF4Ra59rBZ0t0TtTmggsjhU6aNT22tZKxYMqG1w9sWj56tH8sjgarq6
c3IJSYXSr/Rl9dUBkdw2JYwQ2JmKEZ9pXJMJLtWPmtjXU0rxt+wqavbijBfW3CWntD0YFou0wZzJ
mxUmeES5tphHKYwmvBqRvqPfjW0S1SV0YU16ZaP+WUFpCJVZkN1arg91urchQPisJE06LdH2IIqT
dJARhziQTyvztkcFUNfzWPQXdYPOCCGMhPoo5V1+Qz8tC5KR4nq+t0XWNVbWm461lRjlgVRiddG3
KaK32hLqM+1HpjGS9KGGQF/elHBe5WBSOC+q0qYQngSmgio7ndDxq6ntEvw5erq4Tf6J/xQGLfgZ
Qb2rG4gu9xZwSjtXnHmyGD2sRr73C1A+wT/nRRTBRXRVkh4bk2ZYldDGVuNyl0M16ZRX0IJQjdiH
BpgFTbRVuBXVJ/oYf9vVSI/WVmNUvfQfo96Em4BoYTkUs78hhhh1MLcto6+OHTBaFXOzohlfB4WH
i8ozjfMbiaEmglebIjSyFW6GkImaX1f9H0FIV47eySJmwZ65W6Gjk0UAOWHvmg/bcNxVwvvhQUCs
92KK2VVWZ+GZdFfh7Pzeuh5X1P406SmIjUmtcRSe6soIo4pEwRipauKLEGTFQBW9Mh5IhtwqV77n
PNHhNSOQnanYsdLyCn9r+DNFyyuwg0b6ZLLLaf2hNrqWBgqrOUejMlOQQISN5B5F+469BZnHnkq/
0IlRkLfoZBYFj5OW5kDYdtHJeXfkMcTpuPYKxEkcY8eR0LnCf3qWFLpPpLkMjXJQHtV5CifgkSmO
0gvi9lDb/xd757XburZt2X+pdx4wieGVYlLOwXoRbMsmKQYxB319NXrfe09VAReoei+cA8NLa1tL
lsg5xxyj99bNolhzfbKcEp9gPyfEOFCnUW5rwkPGWbAwpOjaR2yrYsjdyNXCDU0Ji32I4JmS8LMK
2WslsYwOWqBZeaAa/Aflx0vpFKceypvYTUqGihG3aE6cdfi+SpF4Cp+MCt8tY3nD7O7I/xn13wc4
8kJW3MKokBylH/Pj0JpXOfL/sGD6EYYtxy6gdH2kHAS9az2RYC/mHmThfXVQ6K0hzJFqCBp4NaVM
nDIk0Xw4v98DFjKTBnDzStdZVZ3eYUaoRhAcksmlatvv/mkiog05Sua0OWxebm7J9G7liqzePsUd
goJEevXoFYx5a8SrsFwqkngr3yAZUsVc6NAGoIVrBtrbdl+ZabuLxe5H6bCRGBNcIW1kku6tx/Fh
EiXwTM/56zV5vFVSHOId2ZzFrMnejIFIfWfozCSoMmm3xuqqZ0Ny6Eb9toXZ+rXJLA9uTctO/zY9
CEoxnUUUjfBbPoU3kwXSCZ12wHsmoOFzpPjCgtW6RGihlMxY3/M2+o5eySPXg4KubrEtpXuzzNBS
tuyq+tt4mJUoOdqIBonq9/mzMSACi43gmClvEtyKl1cod3QATplE8lYqW1+PU840Xe1mrODTRuoh
zAbKDPY5BX+4eqeQEc1WZ3SRv/0eusa0HwZsB8CMabvNUqDEtjIaE7uSJsZQ5zTEm8IOuzfFlJxv
8Pgyuii4d4m6uGam+aOkAqlSTfWVaXzicnTPveGtbZREoiP91N1KoCrSOdvlBlYaGMXcFFmBRR/B
eK9CAjHxbfGpc/uooV31OlqPeEKroAW7pnB7WkI83NetmT8ixpR1nf5O7l2AQh4PKtmdAisNvMpP
IUVORFDq4AwJc+SIYZygakxpyi9C/giTM9yhKl6zUn2xvKoc5e5teGmq6tq37/cmmWzNFKdx3Ahk
FWdthnYRqJIgUDFX9NJNnkNIqh20uNANu6r5/6C3/0vQmy6BRvvvI4Rmj8/w9b9T3v5+4j8ThCTp
X6JKehBZQYqosaP9j/8KEZJ0ooIUaaIC4Td0CHD/iXkz/yXCXRMhw+nUe7L07wghVfqXaU5MTZSV
kUyri8r/C+aN0KH/E3Q7PoXI6yJMiDAjxRhx1v8LTJ2U36KZ6HdtLQ1PuixsxR30HoSd7C1WHiUK
dqtQrud/X/IIopoWhHtN0Kt5IkWV7Px9+/eFslXHJloZ04a8hfnfl7cQVvN+/PL3xxfgeYBmCHWT
To58pRTIAR6/NIRvghyS/+OP/zwmZKkX3AkWiznvc+UnxTwav/x9J1c9D6qlkeMAuxeEY5Y5VgOd
vvjft/dCRo3SEi2kvi7vAsFYKJSpU4xpcvrE8LVXuL2rZk8GY7GmAUdSS5iazGJUTuV6ztOo47yE
5JjOrY10xaZGaNqIEaCKdJW6IW8t09gGTH1WDfGXCVgV0VrRzkNNbeZDF7ZzoSVgopCrrTDhobLO
mrkq6Mx/gyKHUoOsSNB5TcHTODWDOdOZwkUcDmaK/EYAUE3gs04MyFNvEwLF37dVWfGtTBT0XMFX
Ty+r9P9ep5Az5/n7LopeFBy1WyTBe/73BZxG6IkdvJC2evlROfgB4d+YQJAw9cG8YJP3exnwbq61
rkQjqv58RhgpqCCgbuoEZnTT/N7lsyAYx3+wj9RAPaRpVNgxKTm1UGRzotoyuEJMyolYRE0yYh/+
/YXOOVOo/3qM7TubU/I+dxD+GjceRzd/X2hR5v98p4/zmL/HZEPWfFDjKCPTbP73yv++6OMf/x4T
3jRs+pTV9EnSDoYCXk/9fKI3jz2ZYKwD9k9pNFrqAXmGz2mxU5Z0ggDiFid5cmAi2z9oaiD4Z0D0
Ym8Sx1F4y+DJblF3uziSpmzejAeHzzEUCdABCJmm2fMdaSomcvEzOjS0FZXmDuKmbkc1uHvXyG5Y
xCMH18qu8a+EC7y8vFYMoDntK8DwYgC3qBnRo783Sn9Q88drgk7fL1WMUjFKEXiFnD/qOeVMNy0W
0ODp8HOeI2fPH1rMqdRH6CCYx6NmgPVjoUCBBpyh9NQXmjgD/sN0AQyTUNpU5Lq6RCFCzLWaOdrP
c4ujEBsoGzruLoTFSEgz8AbK09XO6FRkZN0ScgCL4SsKj6a3EWoknfekluTQjOmF2SV+kFE2jvdU
Z4K4zjHYPEiG4e3btMdop50F0kSQCy/rA4oO3gndxpv7pq9Q4GN3Ynk1GKRHWGAqdtR41Z7H84/e
0p3PeIZTbyGsUSczFc0/GvQi+P5JPgZm0IPio1qeig4uOaTg6rzS2JO9Idoi00QOjHFHs7ryG30v
ilv+TS2evZChf4sGxI49Bxre3VqmaWOhcxA/OSww7i0Sp1rj/y9VPLJWIM9BWzR7BVjUFgfgheGw
NGENsWhMME1CXS9a1G35ATwhAzDkIA56exqJGvfmPoe79bJySASAIlK7E53koC3RztaX7Es/ZWcT
OSzCGeowvVmMk31GvT7mMYFPEfvb3UOqAk3dYEVqv/VxEH4yvGiV0ATYDgXmXDxXtnFUlsIVRQe/
DJet+qn+9EdkAMFidNTWM1r80PGYB7eynTwwFAbcDnfv+Q1eQBz9rna6khVWCl89xwv0e0h4kVC/
Du2yOPdb+Ub4UXkd/X0mrnSrXRo5Sd5W86slc/U9pRNschTIGKK5+BQ5Oxb6AjElus/gVi6caCZq
zusIpzvikwDpaTcow8kId2qaw/b715wn0xaPI9hnR0cvrP2a32SRLqof9aHMJ5/Rw9yx7gyVox0C
MJE0nvGPnu4J2SIIOGDNL/ItHROUBdKFaGosMah6nQ4oBcT0TeYzmtzg5MrZDrAmQSb4lD9RlLwS
H1fJO4VT74QPnMUovXP70a4a3E+rnDyvi7oMOWambrsybc2RU5szPuovvGr0kgC4JCt6khq+ggXz
rmMBIApyJGvGKBIxfjNEN2c6vhmRyvW1Uj5YO+4DqWVWrz1Akyf6HrEO39C5fc7kzwG7JwlYnNqs
hKfrX7xYp/ygX6D4z0cdeDh6cUb6rz3UFd7z6vONe1n6ev3QwgtQGvjom1BztSxRJY7+4cRUKLBY
FjsPc8isI+vYonKfnKKPN6NN9+WxWna39um+Zzl6QUSiVonaKnNCxCV32gyz/Ajn4w6jy0+2wneB
lSOxOgGI3Jx7Lzv24F+4E5G3oIBfNuf7ewYAThzQCtim4Br8HugDOHgzfu4XTNbwCmZsdKw7xBYc
n1yUpR0ITkBoAup9SyodkC9K7YlPP7472o7be5eunl/hc2p+B/safNFGV1lAlB8abSPuIkTn0l9f
7elZrGLJMw8C9lkmdi9rdPI0KOaWunCrhoyywIXwXX5Lh/p6R8AB6WIL+qYN7ODciQxXzhMN3wgt
Emw5KkZrZIpn0ihEcVf1G138DRt+fTsIpyweUerc1YWWOGnykz59bEkKONpdf4WdZWAXA491eB/u
7U3GeMQiy91bDFh2XYVbKEeNTpsPsKqWbnkONTDRyTpx47JY6PhwyUtDcYLti7RVk0+GjMZb2F5U
lBjP+R1f0G8y438YDPAX0AdET26JHrXZPPwOCD22jqQg7YLkyrFQXme83Hr6XnWz6f1azlOEGGx9
8NJceKkvUHLBd6stGTnF6Qw+aNRgEXXllNY4I2JHCrevEpyJI9WrtvN4eSWNuMGO0pkE6AUz/YYX
KzWz2h4Tay3iTGY9Ry6WMVutdsxWmYQv4g9zrsyfe20x+Opa2bw395Mx54qmEb4Qrjq5aywxMS1F
cZpfeQn0EMpqI9ANYLSvrEmNsJlSS3e/jdbZOEu11cl8FM7tE6c7vtyJrbicOpOZRL8wdzKIJ/U6
7pedugIUNywyJ3bPnM35BCcPKfxWoW/BLxMsBU7Oy1aBdZaUX4zKAwDf0UIjwAWj2wJqcfFVByMF
dSrkFJF+DzEJ8f8TgSuiK7ZPGr3H9wvV9kpq/RavdbLSwChxRMudINlBIg1AU8AD5+rasxCdxqcC
XbHB+29Q3VoErvyAsylPwlYtPAnrMVuvNuVTuqPY/+Hcj0SGb0N8fINH04VcaRkzcOFMGpsRugCR
BV904TyVhRmfmWbKiNAzgtSs6Fu95CvzIzUsLOsyCHkP2iJM3DWCIXoqlyK3eUl7mdhda1gy9v9S
Ly9bXCbgYW2gyNAIfwXdLteBOUM56NVYmj3Uf57iZLd6J3jt7u0EW0GaI8bbdAvlo/B3GriEn/LW
r+u3Y2xyngMF2UL1MyjBdogQvFvRrL7i8LwfS0AY+FkWvEdkuQ+MGYn7OQDFq+423c+IdmY3y7CG
x2dly0CHRnEjE4Njd0TOe+KX+SFyTL60aNJPmPXaXerirsMGvqBW4lV41OyTwWs0hutWMmfMDbpi
py6S3XDpLuWJ959/LGoW+Q7FUrlm42h7Z/qaVcfuqOFEWgw5yl237tEkrLO5fpZO75+wdxSmddnq
fSrnHANoftfcg7ITfDfb/FN1S4g+KPNkriFbJBFx1Gv64b6ZBQfhqD+4cEpPOon1hQS7yVlSPAm5
Oj3oCl3dxXiD5YDWNW0/6WtJZ+B19JmK2i/bPbnYk5eHW6wgxMJlNBHjy26tJQEfDBKQcMKjyG7P
3dhjhG3WOInfiO6rwUOANtZpWk9rLQCCHWFkmqt8JjANFUv6dKpi83qwT5vIhlJXOZMpFHqvB502
r143NQ1BqE8nTlXFpj6JX3T3zavhRqIbZ65E6QltAKcUQui3m3ZUt9t2X+5LeSVF03avvHCuzOKP
0VuHV2tRbAf6P6ZbHOJvfvlCcTpSPGkNcsdMzWhebAnUYnxSabikpq2+lplRRnNEM9UGWR3/6Utz
csnP9ipOBX2aIYAUbS74522ACbKON/cLr6gZUAygkQw27QuviP2ES9bb5u+E8lyY87vk6i7uvDI6
6PlXn/rNoyA8pbsmSK8Vu5kNb5dqQtrg7n9h9rHUZfcmXT2rFWrOEJy2VSpv1eZYZsz/8tgV9Fvz
vJnRETfmf1/0MDPnAi1Uwyhvd4UeURuazfwNUvuf7/4e+/sSqPytCfadBnyJCaV+VYsc1IJS45Qq
K+al/2DqVI7LJOrAqvv7rpP6//gupR+E3HD8m4Sxixcn7aInqAyY8Pgj/USpM/+//WnarkSHax11
5MTXnwYUR4EZH1gMOaNSpDk5jho5Z9K3e81lg+NxpPBWm1GF/nmYZ22CdfE9QPXOyrmZFWz7f98q
OUf8IYGgKm+hSRHjW78ucPt/IplMeqS7HNGwiSEQZ75WolDyMLG+2hG306AI5F/lTgaNo4IWwvC0
KH0FHqQ+Z2yffUEkNcixszBtCwhlrAi//seEnWIq60ty3aonaZMWh8lVi0gISTmmBbhN+Eg0SFmt
pU/lg3ZQVoNElvdCMNwJilvRksHK/GSXYSs4NbWoiZWUWt/JL0Zo3Zf4xVbN6IYlTnTBb7+miwqn
ClYXLb3dENqNq340q+LGqZMOnaHa4dtmOoxrnXosBwB3KZ629hHMxa100w71lzDYwQ+WR95oFVs0
9Ae8EXz2qM6TicNQUf5pH88th9Q82U+gOk12/RjB6cfhfoL1GQdi5kK8pPucTPNlvUSc+uYu/BXk
aX2N/eEndKXbKGn70HeqPfIKsOivnw+KYk56HV31j+rndUN6BRkN9WmoexIQEDy6FJchP4ZxDmsD
tZt8Lg8tBCs2JFBNrK548HD/NTsAOdBsqYdXqdMRpmOHLh93DpxqO+Dq9Ce7eh4QvWkp60GiVeQQ
wKwQw0wE1aMDQ/C0TOZMm/rp96Q1M7VkyWOm7xDVyQ/xVO99YVfXu5vjfn3ZtYyDOWeIMAWBjQxu
yVWZoyX9wk469rYvIW8ndLaL4Hz30551LFrejwjNgI5pI9MjXt2hKDowVuaKD9sUxEvj1SMETX3w
rIUyhbaW+fUCg71Jm9YSDnXo4CCPfR7YC3tc//FKRbY3cuv3nJ/ReLSOtJBYWA7PDXZOxLyYF8GX
4CRSPyo8DHucoFwrKPnUB17/C/MniV0N8yUnR3lEkYCAY4Bvq/NgoTrw5pDVM/Xxij3MiDxyuYwM
TLRABEi79RTw8crUXInITWBkNafnBmWXfimgsJHylGxe+CLjwlJe9vCA5bC7t46O5/ZU47ZlFsN7
7rRf4ARwH4cXYIniVosc+aFy+OZEBe6MKxiOWGqRuHw/ID+GOMGnUXg4uWAKYdlEbhCfctgXK04v
o4EQ+sRNxfXIQSBmDX7BCZhJe4pzSG9OFdhj7jbqM9JMIAWRAEVvixwZXwVMA3UJ9tLAaHDf0H5i
40Ryz+lB2oG+uR9e2FY+R+PRNDV+0fMrwmpSokeyzG+KP46nmpfPxmYZ9jRE9KEz4YQCdYqOAT0C
FJBn8ddAZbXkHCmi1b+9l/f2M0RFjqiefaLiRXga7DTKUrbSym0+J18gm5AH0PSgO4n9nRFtcMiS
4+Tiiud+lm9wASI+FyVouKM1B6oCdgLALi19sEv2gQI+eI/ImhwLUeHgFM5taTGof/0W6Jq38Sq6
GT90ESBwHbgwQBxxG9IA4gNvdnQFhCuH78kXF0l4RUXQ4xO7MYWDODPs0mSNDwvKzfPa/LDEhR85
2nz4NAm12qLdVgwrqamwIOcyllUWSV4XzYmZtus0rOvuc9vdiJKjlcEciz7WMLngzBJ0a0Q//CSl
U90GgA68ad0KDsWb7RtXdwTbrqL/lbjMk9ObMR/jjVNPoO0TRPNuhVvE1u3qi7mGyKW+UpBtnjGP
es8NzkiYNu9LejP3w2SNXxc7pyTBet0l8fHOynTBUY75sy29gMlMP7ZZWEJHzzfeVbBKTrBElSkf
kM2CTiU4yxoPDjQd6BMATUSVd2m3rzk2+wNeCD7Ol/Xe0dYixN7h0y0f8Y6bJFBw9bGFrt6KD78C
b2kazs3IZYVW7OokO5xe6KT5qNKHEzS1kIUt7850vdiJRsAI1I7OYcspv6AprOmgRQvlwr0LBmNY
5RttO2xfJrIdCy5ThqzSYnXWALwoJPlZ49PtonzP51h0s+E0rhTPaXjgk+eWEy7NKjF2EXQWVlhE
VvkXuwa24ifUFoW4Puyk8eJ1ilfdVgeehSEmCWzxp8feOfJfF8IXXk4iIcTQH0I0eq5BJzRye8Dv
lBHmdqRewUbOqRdnL+Hn7/3mg0HzsGtZBIwPWxSZL3pgPVHvART38g0GevzmWKxZfEwsKBQhLx+8
DXZo/KUa2cU4qsXBo4Vl/LDVEu0MVElgivlcsEOxinJhRd0K2AcWzfrY7eUfiJvwL5CoYFvHPty6
9O6wCiJGuk8Y8zn8g9AQwL2a7K+jp3zMOwjXrxmZw0zNGXSpONU/kcwxNL5fKy7G63DrVtxpLNhY
RJ7IJdECQ6V9nsTJgmF3MitnCpENQCa5nF4jVoH3SlBOVAud7rx97lrsa09PFfbgv8y9wvl2xIAt
Xuqh6nzuC+21TPD3LpTbpHf0zE5SMFezogFX4BW9a6SbhqvxETkcj90JOdCBE6f4bY/a4GBeG1C9
VE6JtBOsJ5it8XdmZYFyw2e3eo+YsxF540++wBTQ/OQDv7cryEaBvo0jsqe5FDhVsm1jZs+gzE4h
JQDywLaMOWG8UNQRhlCDTWKBAWzQdOjvRutuxDn5TrwseAuWX6tztDP0lpAaSl6MdkrmPz9SdTAN
twLa2qzFP+7ZaAqHHPbaVcAbARlGE4wqtnJRT8EOD9SD2bK+bhdtTWuzh1BC1RYAhSItxAxs6ZvY
B5Iip+1rBquJe/QfQO0Lchuceks84fzuUZJwSVy6H2ovCAM1w6Ep+XPmfnQPb6SvATdZAKCh562g
nNvVR5jlxplZKTqIwL7vKhaSsR0dc1pEWpXbbrevTto8/Yz3ooP77GVrwFcZyv419KF6SZeJ2/2a
pR+ggnZJ6HGVbCb03yOSwwvA3bH84oBOT2ySb9UVD7yxWGa5d6sfanHEL3DDy5zJwEpgpG6NrAN1
bqzyqwTu8xfRMLy+t3GqaziLpJGLHh2bmM9wegde5Wc8pI6NVZGWJXP53xTQXnTTdSZuVHs4msvc
LvD9n5DLn1PuAAq8jo3PTTNfmkxTsgIt7TdkBTYtYLAisgGHPjB9TChy8rxfyr+supgNIkx+m2DB
VVYfsocK/N3KShuNwt3Kl8Ou1p37DzYjVnAtR88+jZ/zN8MPVAn2MH9ui33gc7V+8yLvhVvVS5ql
eb7hQy7m95lK6eZN4hWwhOhmnIu16vSLCKoLWgPsS4rM5UlTp/llWzaTaXKURxLFZAFIi3HCUtpM
3lsyi/hbrHw2xfmeNapUfHlEK7rCC73XWGYA3A6MZZhz7nFhmoivJUe79sv84uaEZ9FeuFjkBzE5
vH8QO7rzHagUd2916i8DEAVYTbx9j1tyfC/LA2LicA5wAxSyfEQfTYU9Uz/eX1CHKm84wX9Ib+xL
E3WTNOtw+Gajofy/L5XbHbWBtjC+qU4Qy2aZR0JKuE8pH46TXU5D5xCTGkDcDpfbUj7qXJOX1m9+
MJByKNvEq34nXhG6vGYJEMAlWUe6A3Sb4x5gP0w1NRoYiv1Z7pirYAtNMfR7R92ga+041ZB66CpO
br2WuBh9LAxbc9H7/b67Sp6xRASUc1haD/VYOUDDoYqHiuLyaZTWHeJm4lBdwH+VvkhBag+skQhO
gIokX1I5HVqf8h3bjDj2nI3CQiXMgQSKiw45uUBEhHxxGi0nnunRJuiOIqrR3hbJSTRsxQCj4Bp0
eCEU9ouByFAnxkJqzF4EOsIttLKRrqllU/6BWAHEQLaeLW9A5Prkqg7KKWdhRQc3dhtA7k0F2U8k
hwIRP8+3NEdie+uOLczTzpaveP9tPnQqZjAIePCzDac+CtP9S5lKN0BuoJc58S0YCMw4WOgnwlPN
FTEO4SwRp/T53twjwNA+EN0FLPoBgCWHa0f4vPvdtf+FNI5EVlgVV6F2m+/6fEdGjrd+h3oUPB7K
9MnZWIhfNK4mraNehHkpeeG+P3elM6ldWhevB/Je8L5jNx+Rfi76tTInxP35tmSQRTSaKj5wJ9do
h2CGQbs0cvdyGN9Eg+F7p51ym4RTcUnfZwCosFQc3TMOxTWgo8QIimJcH5yUZgxtkr0a31p+o2jW
XaPuMFFddKIDlw69+SWd9G+/wqC6q/d8bMXdmrYJjTerQdcmwaVAK2ppPgEdwgOR2q9yZuhxD5w0
8CaM2CQ/2ipvFKF2xWUxDRr0tKeq8XDnvLnyOQYnUwn1MZO9gQ3aFjzV7+KpCHElw+o+paP4nVvw
h64J/TF1inRJlcf3Pypt5Lg9amY7vFNpQOPl2MkRb9gk6xrNMjfM1vjuSp//mHNBMuCDdOIVq3bC
aYfz3gNJJjc1s8UtWLwF9HAEPm4+T7l5KJXZSILVxMnd12dznnzVyyd+cBJhP0VayeRDQP//fQ1W
+lt/GP24UTHr07xqXi3CFTPW4Fc5Pj3zWM3h+HPgH27qbw81LoL1Ps5GwykWNEI+udPIp9nfhe2b
Yz98TwDk93kpErqx5hnDZt5f79miJ95S42ayWKyfDbCSuRHPAeZM1CWmO4Z04LoTCAuQUQcrGves
k/QF6jczfMn0GFoqgUfuNCJfwfDe1ZUsdJzaKAoZEwGEbzxgjPJYRzATJSevmcIpKvYqRTkh08zo
rko7Z2qaBi7itEoAYmhVvW18Uhzf1xp8RvBxM8LpHMRETLAYfXMDfGcfhIxmgs1qmZm7ycSLkjOq
04NkuoNBAWMBG8lIAuGsH/vpZ033HNqZaMdMgxOYfgwNaUqPSFwOLoUD2wmQsFty+FoFN5l1jOre
kSsmXHx6VMDxLoIIIY2v4A3AF3wdb44kW6il2M4gI4Wb5wQfzgymFhuiPm3pxHgs2SOWicr4eaVa
TvNlhhXt/fKp0cxP/ZQq0+wcPwLN4VJPlxB0HAMSPi8bABhEccj9u34ZrBmf1scn4AEcT6bXHjnD
M1A0P8qOK4MnvxRwq2hCkb2QO8JP9218jIhACCVsSPAlKDZuCMLYvtnhUGmPaj6YROoPRA9KnJk+
OtsB+4RQ02b3+xKQr+ZNrtAVTdJKUclNpdhl1o/WOMqcurSzweWiHddqPnzK3qNdlKihoTUyE9Yl
q/5mA1XAQUNIBdkDzh7x+SrFdXGGKLQRWI5kJlNvahs8YxAtnoKlY2jhHMadxnUtWOEpcqtDbFhI
+WJ8JChtb0k+Lbb56fXydSLSVTrbjvSkZ+eacGyf26E7m08sy9TOLBQUG7wUt/mK6fN4Gu0dm7Eg
1zqI0NWwymYk0fi0jrgWqOyAnZzoy2LwyimYDvoWKd1kI8/ZHiFYuKVbXXDj5nB2SJg8ydK0fNK3
JSk+RBAzBSlQU4sdgvP7gCOxUW4RKbu8QMYQjLJ8gz556uiokCfTaAyS4KVpswDWXOl0CFLCm7bW
HPDWvFPPaXmFupU/TxArVSf67EF6T+/8X/EH6FbDloE5A6OO9CXMozZFXAu40iGvjrHxmc6Fwxjr
2jCmPBGNN0s3xTHZs6mbqMgXgg0l4sHA6Ml5tLSUGQMHiCB+fBDVzXPebTRSQ+7T5Od+ES+IThMK
71nxkXnPOV59DF6Wgp7Sqm/0//P5S0ArOZUX5S1z7o4wq0/RgV8HSpxElg3PHs4iBAYs16ROr4JN
v8o8GUIgTaVxQheFUy4aarvkWB65NfsjFxkLnly4k4NyNVi4Nz3qxJlZTxV52b4+RFoYZ41mTI2T
3kHAC/RZfE51WG70bn4yZVFCEKInxKyMLZr3nnIHRungY4xIamYu7nB3JiwvHYgZ9wWRzZjp+UoK
7FDHDuiFYDCJguyZZbioyNK7q8Vc/QANxvlDj8y8waDumPElwVVf64tWWEsrNpaS9CfkvjQB/uZx
WH2Bksc682hL+Sh/okP61WfT7IeB8I6nHyEUfAhzPG0oj18clC7VovwpMeeN8lhLXz5POYD1PQlF
/HYKwdxMlmhtFRYjwBbcJ12/I58OvyPevjdl2EVewM1ZaRtkQlNxYeyZHfaloz+QV9uw0sUSmgAN
JWvyXGiL9nP4jiXuQev5y5xjVuPtteqCAEyvA6TXrCXFUSjSQFjtgmuL/YbOrr7CCspsBIE6t58K
l7+xFQhjEnAzIhg4zVrDV3ThUAFnp8QSwUSH4YnTzCfcp0h6vowFCSThLj8hAYc4NGN1EF0FH8xr
ab5crKkFZnGH26CwCzgYR3Ub/JCawbz520im9RRZxCn5AQKcE0yK3vbCv9e6/O5ohFbVRfSVEyNF
+OwH4UPb9x/B05dmMlytqfxdUaI8IPKeadxNTkIww2rlMVs86YPHkoGPeR6CXrkEBxYFTRyFaBPV
yZvxkAJprfOZM+Swncbw+mnhRlvJ677jbc3wTdg2JLugujspHypDnuiQqHZ+Mr4GUA00fxbNkeHJ
G7587JQePtvhyHPUu3InfqmLeANaWYY6xoDzT4/Sn9+30lPgeTBXotFAX/TAkHkCV4K8D0u+Ai0+
hDcuu+Ag0myeGhtGPvlgp8vPT47VMR0Gv/diarAfHWLhqaApNA35h3iNEU4yqzg8T+8D2oCMqpYV
/AVUdia004G788vkZ8zlb8Ibai4TL4ASYqN0DpmNHlLYYM8jg1t0U07yMxw0N9xVi7FC7tl4EQJY
SEhONCwX9TrdaGvB5iN93nJurEXklvt8Z84m29gutr2nfsFyVjoLWchC9idbw3Tqa3Th1g3ncEF2
ybqzmS4O/QKHKroX2vKUnTtbmmVe1E5ll2S1QffR4dFmoTG/V1g8AB+lVnOpb+1a47dlfPsYW7Y4
ZJdMKd92uBAm1sD7zHE9tLKT6id7LXCWk98iXHB/ab6KSryY8Tk/6MVA1hud88DiGfkgOOQI5rZ0
HRgi6vP3TpFn2oYSMy6O5lxcpCyfbD3FkusynyenF6CST+2LxxoQaj8sEVwo0scTOQ2V/aVcEQ5D
xRZREdmFvMXV+mRSA/wOhRXQNNqihNkFnsLJFvE3WPpwvETEY7lD9ykgsONEDX7p+Un1nivHliLp
7Uiyp3B2n1jid7HkmRDLGgqEj2l57g647HmeCO9DxbxTXYyZV5/NMT0+F1yfDK+xtgp0thFiHuqV
MI+PzQwVlfY35efUuJeX4WB3Myr1nKWPl8iOyQEx9I0LI+wCaM1K+qCv+4OBTF8G52w5SsQC2+hv
92FmborPcMat9aafekUTwtwmn7aNRbYS2z3yOQh3mzuKWPRw5/JacQTvsCjarNv9dfRu0Z2aB2cU
HcJS29EVqGnA39jpjnE8N3YIy3bIXHf1R3EB2EEdjZvrkxVbIOAKvi+Xj7JhB2Gn0eaohtQCGRqN
cHzuxF+sgmI67Kiy9S0xXn0Iugap/W44VofJtluA84hnkTrVqWzPpccCs2nAzizMY4J9cS0iIGFn
pv3x/hYiL7ARxSzGjDrEay6aR9osVL1Yi2ERDZ5psxJcS93uz8y6y/PzbJ44lNZwA9hsTgHHIMov
B+z4/AryIAttnbqWjjGPmhb1CSPV4TeCOHR9HjkwjAxdAGQcmhw8EesnNQfHmgKejoPxb2BA9Kg/
OalGYNfX5u1+IE2OJVEsZ3UKKc2H7EA9ee8WWb5+ir72rX3HssWiE/ImEhptT2KfMXp05UzVXNWB
cYhDSsFR3BB2FmA/3XYPESTw4elna4Ubs5nqn8KWnS5VNmlAQuWdaQ99Uc5TkDaHZd35ZraPkl2n
+PfQLRi1Upj+FMz/LtQQo2PiBqo4pdtEb+UUEMrnyHfaHFNuH1Zq/AophsHcKTDHAN8vLzGOT456
KlABq5RQy/pcZeWL7jJzV5pXzJqITUEQtXotam+a3HiugbKKx1laWkcj5OwDZBYeya8om1WANX1t
MRlzcMcDtZIxShgX5LcwVjRB6qRs1uG4AQeHwa9/oPOQ6Wi9IBEDxDhWlxiJauCHr6Vxn07ofpBl
pvivZIWlChkVK5/AWB8Rn86hDYb1MA+XOb2M91jCcrqhbxlMKwCX7FUADHdPmubdua83+sxgbNr6
ioIMdck+zVjaDVhwSP8e9sAYlH5eIILAidq4VCS84DS5Sncko8DVMX0921lDrCSbCsMIamt5fPtx
xIC26WapsGh7yPb7KN7I6SolHOCFkH2KyPAtnIVu1rXbbBhz5VJmkC8GE/O+XSnJ16ARwoNY7DwA
6xAzsNGjDJFaiCIBZk9JM2QkjfoxgZMR3jiLj+MNNbNfmoJ3R1RHiNTg31tb02xkd8lV3Ztb5EkN
MMeaxFjHgEQnWBRGGRRNCK3qrOqX+LJRF7Ew48RpT9pXu/0b7DfjtP/fc/6/P0oKq7qWShA/xr/9
++9CIxi7IyV6OB7qtQDiVlreO9AlwLLGx4a7prp6rW/be2rODCAsaUNjjKAZimCBphxIHoIygq6h
lcJ3eo6ivhvAPBTl0hBUzop/D/39pfzOEGzWtLb/HpPeGX9tjj/x92cTJzmh6Sbpk0jsU0zrcCij
h/Q/KTuvJseNbUv/lRN6HpyBS5iJq/NQRc8qlnf9gijTDe8TSCR+/XygdNWS7pm5MxESgyyapoHJ
vfda31KL1v78t265o82R2p8vdI/14Hzt5x3nx/32lMAF4AKUZZQQ4xhvnR9UFgHogPPV80NlXFOY
ZHZ+GEXR3cTjfmqoxl2SDPVAEgFv1vLSYNspMuiiWG41GiA7k/JyUp5eedU6fcoHfd3F+m6KermK
A361Gkr1jVelN0WRvIcOeGTXeLfNUW7cwiVojvFGmut9amTrjv11iG6manK2SW1ldHtfIyPsL/ys
mDYFerqcHL3tLPt4Qwo3RR4dhLBi1Fggi8UsZkJusyhpFidgMKATLZzsZKT5aznWaj/CpLnEccKp
z+O86Q0pg6t+mHalx2Q7Ve+1WdtHN0IW1cc7+DZrfpV9VvEdCXPEHRgItkFao+q2lLZ1DAUjeRwT
X4HJLD6AY7Dwc/J+FXT6G64QUp5mFhzDiI8vQpJmxCyMipSRZYq+U6C26Mc2Jt4BWWOvOBHmPc1m
BbaxqJPXMSNUCHXqYiSJGA8MIfB9UxBmBYRowxdSXYo6Bs8nWoSXYTvgTkTkNbsZYrpxvI49+3tv
Imf2wCtVPZk8M/PyJlEm5iz/KyvFexXSzyhIOAbXm6+EjzKB6NSXuKN9k6GmwNhOieFYFp7iNQc8
w2wCgN+qomK9KRPEdggCdfUVTFW2hlWYTul9Q/3QoxbrRsqATBPa4M5qJdrl6QlG8zR5Truxuo9q
yG9ZYt9ZJicO4YA69pO62lYlNlizL8pDLz4mvROVcZgNjoG6ztIVX/m6n5C4W2kxr9NyeI3MpIFc
9MPMUD5EHYJ1fyI5as7FAdACNmVvk1r0HDqZZqdMlutBLseaonpPW9wW1ilrWkQKdYBoYSYjys/9
b4nvy60deR9hMl9ru6ApRTyTW+HD1dj0L3I+UezS27QTbzqVAoZAAc9fJEAeCna1ve8M63qcpp3U
M2ruBBhCyUzR8ernli1xbSmLPmS7xxGFODLnYJYFxY9OJd2xCfTNTKwk7VnNAbpi/4gUca1idhny
FKxd/W8cApsfbhl/ZV5Ha63g3JZbtKhsNlkoFRu7NcarOdAHfyY+JMpYDbhZ/2YEnAsaOmhQIFht
440F3Izvr7OLd9GWtLq67NXH0n8hI7TOfgOTmpJgNEB4DiNTVZO+YZxxasuc8GFwY9p+DUFpHYey
rCnFjUX1b6vbiA2JyFuaEXYMgqeJUeeSqbypfigjH66snCO3C6onHFpW5GmZbr2QUffAkiaL4mkb
zTU5Hohua9tFZwg+dZKFuZ3hCXNCrcei3mjhHT2+gHFBvJUDm9k40wWPFQDhwEbiP3fZAj2JL+Dt
rMOqye9U/J7208Fy0X2ZiAw4xMY7V5B6tCDC01x9lcXIiDSNX5OakXINtgtWAvEtTk8qX0c2mj1g
9+8DzW6CUjUeK5r/3eymFMD5SzfPzy6wnIbRFOi3iynXiJ8HtuCkCy4KgyZWzeAzBQQJp828891S
3tQ2JUw+fZq++TZN/NYkneu1AQAZWfZHX1PbH6LE5qfVzk3g0nI0XAAqFufqswRIM3DJTMS2JeCa
SHT3U2m4bzntRtthVkmIpx1jmy1c46BYRNiTxwmnD+QhH9NvxQD4CxPd0ekTH1XkzNR6ZEA6xdgS
IlQiqW7vQov8giErjrXDmDhrWTlIy8HY29aE9Rj6xpZ6bXs+Bv8Ab27UOQ/FUFSI3+kZ+lPts2RI
580wd9hv/OSmsmL7BPDktbOHp7pjPxkI5pOTSRnv059I4j45lQ0FqGBoPwsQxmZOs51qzldNw+ty
fLON6N6IYuYUrZEf0CK2gIwSwfoiCxmSh1cgtTZEyJs5bcqozBjg41CwMi13/aTWhlc8hdNiV/CG
bzJIor3psxxW3kfhld+19MItwApQYCY9+HKdeJBL8whpiW2XyQr7m3Uz1EjNQ6vOV4FLvTSAbbTt
2NvO8XCXNn0CWo0czNpcSEn0KdjNUMr10BTdYF7FbOUo/S77GH8PE2dVZcSbBpsxRm9YmT0JHKl6
Nod7rfrnvr5f3uIh8hM2qsQzto7GHp1BeTF08ZyGDpbaSlgHO2VG01VaMcZB42GFdEYCya5Y1GCE
Qqhvq4rBx+gZAxJo87K3tHE5J3G0GUdxk0esRn3h1lCH5v1gJc3a64u7siz1rmLMo4J+67s23Odk
Rtgwq4JxhY4Q2hf0GH0tNmXeYxDhRSYqnCFbWWV3U8Vs8n4GElYvbeqehbib8puGpiyxJaBdMRoi
lzuay80MrsXQ9L7syGQIIcVLYdI0KIOrWRrz2m1RT9Sqh0wGc64B60QYW3OIBPTsumIJGZZY+7KY
Ln8jouFijAD9RlRhuZGmTNAoYRCeKCQLcUDX0AHguAHX6liNsU7EAh2eKOwzl65H71H7jZxhL3wG
T4kfglW0C2aYBlpslCOtHkcyUPoGpDESPngzJz3RM64PoR6ZxQ7M91Of0HQO/WD0McrkQHDAUots
lzJot6Zik0YI5LvEfrECussG2zcBhpzcM51SJBpPYdEHqwiyAvN5QfsDWrJdZc/A53bWxAE5HnpF
H55ixCTdaogxvVQkjK8lJ5Oy81/6XNjPpXvSTic4kTc7Y6CBqc0cx5asv/jGKdmD8MULhHoF9wfx
qHyYbDmfymHsj0ta3cQ8wPZSdRR2jNI8pKgHCkdnOgyuwqp8J207AYbCFL/Obqck8A/OPDxptkA2
VpY1rO4a1W9xttJ6ZdKYRaYP8dSjd86arauZP5We+1qWDLIMRGyZH1H4pvSwQIwUqNGsLycXz3XX
WsRumutJ6as0QvQ5Ur8AzpXFqrHcbZUjXUj6+9n396nXrqwUUYNNUnDQEnZTxnh+nNj75vSqpfoC
tpJONLGM6tQIMKzdjGGM4UFT2mChLeNm4P2vpIi7U627U2Qkb3oKkp0HSRV+Qga/x5XmLtZ0k0qY
edvWH9djh/7H7Jlsu8RvTRPpdFE6H9xe3bZFnW4rJyE3ju6VlaDir7MWG1I6YFZcSiADwgMoXasf
OU2n4SlWlt77OOkvuowwYgO+utkwpC+SbFW5155RZvB4Ga8KDyOjaf0QSn5CC+Fh8S0yaH1kfccX
1jxF5Rzs26twku7DbHv4bslhKLGkzSxOtvNzkqXuBgc4CEeC0FKGOW7EVmsRW6QSwTClNYiyRivk
2x3sXrr0U2+TfDbfNnGJ4VZjJe0FSFmp0daWCXwlH92Vup5CzhKK2U/fetZlqFFDquHZcZyMyPXy
FiHCZEMfaBHUtxY/dSonZ22C9apw+16Mfuvvtd8e3cmN75sMHK6dACNDqhg4rrdxofP5YQNZMwyP
OqRcCUWzHadvlbi2gYz1WIXXhh8wAtIpdbT/kljiQRbAmAbeK19ThpoQagwLyPxRx8FHKkaxc7QT
LnTIe9hM8VXpciirdP4mcuN7LvlCBX1SsJL7RDRvXYvE2Cj719KGyZKZ9SmNWmj0FNyKPXdVehAa
pORbSIVBUQISt3UezBIUfwpxrKG3R95nHJhkhIyXoWTl1MITUiL58lUJtSH+iECgXES5BuYFo7KS
jT45vnUqE8O9MEAtOBsXhud929BUIxF4OfiH7Z0ZMlGRad1vm0XZm7XDPvRbEOMO+q+FLT6T8SRi
1p49DhH4Zc/uVGJWDFKJ+bi31qFojy1J7HVP/hVQMvjIxja36B3VVY5SqKf5prVx22EteDQZmqm0
fyunrL9MHIVuUuX+ViDMz4/eaFNC2+PRczh/yMTGZFKVXNNo58zY6VZ+ij5NAOBOU6QaHVyJy/HT
nOH6GbLik97JFg+0wlKWWDpeewJzqBpTZIo6zjZRRKk3O/lDlHgQGQdmtfwa9eUg8vVYQICB4UdP
vG3p5xMvllJ27B3Du7X8ln5Xv8lJuDXQTUwl46GAIYVDlYqEGcwPJy04A2rPnhze981VRzK2HpaO
G1pBdh40ToSjhwmhjrW9TaKOsbJO5B09hSejIM7TLSHoRfyAhtXRA5mGb/lAIJFHHAOreXIYpHkV
aaa1poARadJu1IilhXfnUQ0dLHGnTAZimX7O4mEX5hmtg8QiPDc2+MLY2W1iHdSLsKBMJguzKQkX
v2z/jLmbYJgGvdWNW1XhUdTzri3cAUUs+WEOaRzjaFF5dyxmIiejFdoGJ8ej9xob8fUcLYtli42T
dSmCnP6a7Zxgtzhkvht+BB1QKS0zqPDjLbDcaz44yJqFW2SoHg/7CH3dzL7lDpkbveAbGsCgbusK
laCf39sT6vHRkUhLNN+vufzuEXpSx4qOdhQWL6YX0WY0JElqi0+xHJlA6iVppzW2hSTWbDKZu0wh
vWl+Slcy2BB5V1xPS5+vb4xTl3wMkzhATcyPYdCzdQQuY50uxuWDpDWgrIi1w9B6xm2rHPK5svu6
QMYQJ/IzMdFUdDQHWknREzJXBx2zMn28/ZXi221ozmziAcGOTBl4AywmKqvFtaX1RGY5HYcw7xx0
uorhQeup66T2N00o1NLKwONtI4pL7WgASQNWLJptOKAd+rrBneGQgkdVDmpycInBdkDj0iF8FLXr
YarqfmgOvSIkFLscCtJWdQdTvUd9pELikdwoUqc+T3bjOF/Ppp0fqwDd3zQ3x3CQ/arpIrSDUboW
WXSXd4ivjdk+Ost4R7gcmECSPnuFzwjOXHnqZY5j8wAQ5Hl0HcRcY+9f8KbIOuQAv3ONGVXMxMi9
EuXRqQaMUhLtNHFTkSqNjSPwNehnp/CwopozEN0GZVXP6SBmq1czUM6pSoh0GusXpBmN2dmfc/uQ
2Km1Xo76Pj8oBlMSOU52muINdtK7GmFHY6MwbHS764krbi0jejA7HCIzc2E+WGEVL4XnbMZ57/R4
KwwnPbIsvKNjMiO2UNvKtH9woPxK5rYlcoPqrhqUxR5QrqKeMLQOQLqb2WCxqqBee2lIQRuEj5UW
7IQeG6rPsFBRw9/YHGwwZ/mfc5qiCUH4PvQm1Y6n3nBQSX7ErrvSgg+boKhum2raAAljzmHI5E57
H0F8j8WhoSd1EYcD6EVlfzMlwxS1TI/0q6+oXABTfbNNyrpm00fua1TjLcWCdTAlOo9iSN6lSVMo
gxmQ1eR+2YplVcaQsm/bV3Y5GkyRhV/EdN86Z1CQLhGeml5lI3M3PxwgknPHTEN6p7yrkQL0AXI+
CwGZyr8SP61uZ6T6ds2orF7qWEEJB0Vy16j4ysA4EShaIFNhXUVzGjyIjoGIYnilaX7FTmqd/Npa
1QIbVT8i1cybqXqYHfMjaKzkg9rmS0BkLC3vsQoFXU2n/+L89lZ69F6EjFll3dTt0O1oZ4opnjZx
m765posuaz8oTqipi5m3H2ircWi4KlG46ArfvrRXUFPbrYhZxPiwGjqHgPLCYDTh1gdfFcFlZY0f
kZ2RxoNSvAadeqmjLsJ1TZSTC6J7Cji8Vdp6L6LwCcQU/pXifLBi+BRNZHcVb4HVq+3slf1VO7kB
8y7Sir3UrBHktO+jcrdLmXFZd2Jea8+dj2FIOFDGuqWeu2ozWtE1BzpgZHZIAGVT0dwIrMcGeNlF
UU4GUk9McWJ45eSV3uWT1GDawofAj8N1NBNn0bfkhFfVytOtu5rqFltq7Ty4kuNfZbndqoibrW+Y
xhaNqt1gf4qCouQ8R49n4thXTaDCYzh7ZFsRalJX3s5HeQDplWRAg0VogJPTiSqOQqWJH4FVkpmS
YsbSvRwTjigB+aWGO6SQjRviV7Jw57C2AEXsfqalEd6kWXM7m5g6le1MG3j/DUdgHC9lxULe9dZe
JjZRa25GLZlZhpU8OR8K4UnJgZ8cr7JF20uKgd8zdYhewMavg9lBpD8yz0iy964hLyigHU3VoC+8
0X8OEd+VWP3wvLh6LRrjR+UOW+UFULNn48Yfuq+Yxtu67tBKqMaZtyFKjBmYLiHELLuXrn0NvHgT
+w5oyiT2dyrSp2CaSDr0mZGKSLOQa1kc+AaK4gjA6YW2OWJY9K/imdjgJJkIVRiGtzgmjrz2Ccfy
qJKTpnq19VzubJEfI9KDL7XCfugMi8hSylWp8fEbigNpbdFsdvrbzghAMcQlfY44ERvogcZw7HrN
NGlWmDq8Dl5BP5B5kIDFGy28PGY190DeKmb7M+2IiTPcZWaFxS6zTX/d2nyrsEw/vUHcO30pCOFF
YxVkzbfMm95NaZzszrviXHur+GWfm0gcJtMpLpOqR7HSsw+WhQt/+HWiKt5FHRwZKPRBdZUrjPwZ
0vdScfCX2LI4kUwX1COcn732s4grFqRWgLy4Xsg7//5qors7JRdDlRBwJkNRZzfnh8etH2gG1UsR
MSq9ovCvcIcuD1ouft4sWw8mwvn2b1fPT/+39/98+jx2vK+ft/2ACaPaWob6wT+Z4JFweMfLxfna
+cKoR4iNIybVnzfP185/O9/788F/+9vfbp4fF0GbacZPq4vWOscqHJZTeYjyhk+jl4/429XzX8+3
Z2fiLqOE9mGH0EaXd3K+YOtakib+uG3M0X/eBhtM77Bfpa9+OYtdPhMtbZg9sWm0Mg8FvEg+pSH3
bkREcqODXTQ50HICpqfl2IpDYibiMCdRQJYdS5rzTdnOv9+RLw/xPZfJA2l2P59wftj5pkFTaOsp
YmKWF0qF6x4mO8DJNpg5IWgO3J7z4873nC/qsuMfp+i8z1IH47ZXYejK/ni2tEGr1vandm2BYDgc
cbd6aAVSKGJHFg5QthZakd8yzI8KzsVtw/TXzSR0VgY0Y6e7S6/25OF8YU8SQURSd2TIhzMKEagz
fi2/JgOtRRWA0U0zKz3mnMDdjolZ0veMC8lAy4GN7SB/VodsAUVV5w18uXn+W1kqpNuD33W7Lpar
2hqxN5zvGePKgpzZVN8LRVf+5/OKPuGEqgfvAIO+2ObnVzi/dhMbC3nEGI98nHT789/77V85v+xv
jznfNUkmKZaCePrzxfM/3tn50ec7/vTa/8e7f74C6RBEeQ39/udj//Rv1mlAVmh3LCwWwDCzOPwF
JSAFMkyIQg4flItw0bbw2flaXuW0nsFJQc8Yg4phGNl2SfWeuxYg2jZiKlAnRBDpau8lWXdlDIqp
Us4cX8a7MRnXmSz2Roxupa1BeYFYWUWh8T525g/PTcrD2DKIB+ZIF5SVCxWnoMqGVGB4Hj0xZpY2
tONVWBHpoRUMojHstxGzD8OjFdBLwkzz8JEFWH3KFYe0sCXo0jLNdSyJPGjiscWsxLB+rDqEnwG1
iDsBNSD65boqv49xaqw7WOc5awFitfXtQItuhV0edZFXP0qPAUIL/RulD1gXumQrFt3MuyV+xbRw
4307WQ+2T+i3hcV5KkyECGm2KzgF78YF/isrGDwWdZkZpcipAvxc9XALBpyTWRoNp8lisDQwwbQc
xnTDogYv4vAw1pNeRTmmrcxASyzmZmbXAorjo1WG+6ERSgaN0d3WzBaj7CaJZnKJ5hAJjSW/REzE
7Zy1/soOrWOdqAH5aYQYvY8OcYABxPTDl4U3LZmDrOI4xUE0oOgBeuvNxvswgFHuqv7D9Dd5UUgG
jYKJfp6DRqbYzgRxi26CXzdCDWozXDu64psvnHcblOS16GmmudraCQ/teFIjDKhvxhy5oV+0L7gM
SjLK4Jx0Mo4v2oA+qZWTGpZZZLqNOccHCP3TvvWpHWJmsLlMu6OvjBNzgo7QrdZkXWxRmcoKhokm
dpth8Enl1hXxEAL92JCtZVBfE5/UbpSIbkCXf1Tt0rfl7RhswjRHbIPU5AFkYIUxJo+qH36Rkrag
MI7HrXGdVPTQOJ3BFErhWHuFfYqhjDjmSMxmTzuAIJQr3cSEbuXWqymd715O8meMuYKnXtMOYIdJ
5tvS8B4AJE+39B7tmMVaLlCAecIPd/C3Ny3NkIPhmhrXVJ7vrYAqqAqNox895O4o7mRh/xA2Lv60
eIpZoOCor9Dtum9jb4JLkfMLMVKxRZkw29nOzRddryc/GQYuhZ8y1kFLrSdrTHwOaV5NxlHNKclk
iErWrE7FSBsJbF/5UK0h1BLy53/GY5c817S3oihsgKCmm1YtsY70dTdRGR3MPN3TzHyyWzfat3xD
RugYtDpr8WTVAPzLEA1cwEHULRW2OlfsRicJdrKJrvsk7Q5ESXEcAVFNS+DaxIQ19eNbW4DqbXgH
ZYMItozumtq67ZOJ0o/vezTWI1joC2fQX1buGdddik/A7mnhGYmFmgYdVp4iA89E9JqkiKrnyoSp
k5QsOvEAyyS6rmePXi/7B/QI45NyDUWFSc4tBt94OLoo7BTGnr4DqcThfOMoaHyNUcZoasv2o/Ro
G5DZQ6yXB3zPRd9m0dpD/JJDOZ9d9VDKDpVhhlCG7xYBsyTggjU9AD8L0a2ujtJP41t/4JwcMxZy
3TTeTI71LchCEzVMhf7Szp+0mw5kY1OGw4AXpzGJPiUttMESIDFs5F3TwPtqh+w2lQ34wNnBPRsN
7N3TOCKL0RfhSGdKxIimRsjGYp4InfWlehxqxdhSPbZ9b6ItTb7bzkCaAc2CjRRofifLtljD86JM
idG4DIsTUYXE6OCZLvpSwjvJ7LUx3vAWyX/sI4lilNaHO5FUWMGoZIyPEnbS9bGKlQSdh5oUIcd2
NgyxVhmmCmhAZY7S2OtFubcdwEKCTIO6YCWaTAsJgekdoP5A7mVs3rQzujCGVU/DXGBqGu9U38+X
dkDvQzcW9kIzJmo6GD4zSKk02qqvKQNJqLqkYpVmPhtm2/Otd3iQBKRMYPFHUwQY2waSVrKBFv4C
aY8df8GAVpgt2ulhkjZ6cDelW2xAwibHRCKuKURcXi8iM7Zcvx7Jw2jmct2V5RV90hvDPAvQU3dd
Z15L2eF320Gi/1fTnBM4xg8dzv3JjVPgNM0Y0UaY3vwcDUgxTTc5ffuDahislICkbZIQMA3X4d6c
8jeCJVb+NL0VHsN0sPHXw2wsAU9YLTwbC5PZOYSrIoXXo74auqw4tButyJNsLI6pVfjeVD3NfInF
1+ue8wCqPRvyg8dQq5pTKKIeZ+bS8L+8ZVf1bEY4eXnVEW+Dz8ljtTdPH6StnZSpG6A5fPoMx7tl
YskOSizIbfJohb2wkOqGEKRT9hSECFBAebnyoDzgdoyZsUEtfzvfMQew8Vrffax7SYxpIl7TArJh
1pnDYVgINmq5sFSOmSKunhIjSQ5J2RGQ4k6viQGooq8cfbBY7SEv4aIzRLwWJXKCDB3UMW8ra98S
iWQv3cOot7fTUgOYPnVBSx0Z9LW1NRfI5/nC/uPa+eZvb3F5Qp+mDObW5z+M0mY5Ny3vPFDWo5EX
QH584k0CvOXoIl/KSR6bioxXlo8A6JXO5SGwl4w+BumEwnqVs7JCAwBJF24rmIhl9+bEaP+tEJ3n
eUl/vnADNgV7uTjfTIyADjoF24qMgOGQR99id5jm396U0/eKbEXd3yXLFp67nA9kls8XHnsLxSVF
RGuDLqmXi/O1v/1tDELOmx4Go87OaE4ulZNhNCxpY2dAfZmLUzwMFHTV8lv+vOiXhfOQivjSZOJ8
6cKYLnfWQmE9I1LjPKZmqczttITEjctFdk5pO99OFyjr3NKNCQuH5O6R2ECybhoUL5BZy+5+lIG1
93yIRcFyMRcIeQ3ZFpfKJNKJtXmsDkOD66yrxXXi1xwgPNs+6CU38HytI6Tw0CivpplBKzZeGLGt
4yxrMUHJwa3zezhf8yh1V56LhCtJrxrRWgfZB9YBHfuYeNFetNBM7BzRb9wkmOALy9X7xLlnLFIf
Kitot0kWAGXr32bFOo9ar7xkbNDyE5I2GMUGlh2/dw6NbTmH3sm61cA59EJ6qA98m0Plgk6GdRkS
JpwvPLGCJPCiQVDaMK3TvWsTw0QtwxzzlsCPdGuVPptTSMlLqKbxQy11zPliWK5ZKkJMP5MP+wcS
168ISibyCc9SF1THarSwLxmc0KB6kSebTRnBTMsF/dV9LWdrOzEfPczLxfn7P990aCkWJc0cvu4Y
gN7yG7By+/0inGCoBGgFLufQQIFbUBDZiYOoVG3rAcVLy4I3XEDCPzfA802d4Smv9Rythj54cBz1
1jR46sZ50Upmc9ZvEnP6cLDHc9z392pqjv+jdMkjdKUxnWxghHO4p7kDfBMovUvPGvhkviXWngx0
3GHmt/kroYDIaBOukVfDc1yHj+2H8VgfGU2ZiFRRai9rQZjLGQviSxxN/lXyNL+BF/uaCFC7iJ6S
xxKtx9bXEE4vyx9AFJedctrS9mSC2OBLYhRAvIO7ZggC3ToDHMk0/LVagGMgSDYc1OcHeNKdAvS6
GcgbHVfJuDPv5xv5WXNTIxu8cBFDgDhiBvhms/taK4Q58pV/ymMWh/yruzDvMaMxJCxxgyO88a7S
D4sqBnsqFHm2QNpPu9o44p2S2ZqVczdtcYTY7iYRn4hhgNU0gEYfrbc7AFbr9HZgHHeBzRihxaNB
p5RYKnxiC2gquNKf8a19hToNcMEafyxEArjz3lfD6Yx45gfvS5zsB+Obc4ge6Mez1uuxYzmwdy+i
5Io1A4cV+y170TfR14Q3/EXBwJbb+MpK9y4G/uESlr3wKCQ3brsymGIhJ78CPjs3FN0X9SvbAQ54
sPYRU6Or4kg83rvfXFbR2nI3cYejAEcseguMvQAeBoMAFUZYl8jjAEWpW1ZiHDeQxId3V6gtttNH
3F6I+++h3EiNVP5K4/MOWk6GO7fdhf4D+Ps/4dpvWZHEdfWPaihv67SS/a+/2AE8d9aFy9/3X7/+
gvCEPE2WE8IPkKZaQnjc/ycGetNOKiscC6OmeWgMJCvr/IdxrHf5x3CI76GcFugWNmZ0m/orXW5p
K/pXwfX8yRbCuhaNXrGwXbS3sjZdxLJpbxQLJzWLt0lA9MctzE7VwFBdOcbWCMlBJdvZ2dpI/l4h
mqAMfJ5/QPfblJvyDQrHNR7QXfM83mX35WPzLOk4XNqr7juBLLvgtXh3Mbhsx1Nx4NyPDtNkg8VY
v3O2monE1r/jYIbWYIdsBjs18ml8+w7GJr211aW7Yu+4BPOGsnR2cUfJZ/8aDPNEN/vKI3th2Hzv
xi/vsbwCx5v8wJiAocH/gQNKkNl7pEpbAUx7yz4QQ5pf9K2Rv6oHBguPLT86VhtYxdzDXg2vgRip
HVKyPYbZ6ErcsclKxo/3iM3aFyQWwanenDBK4NWlN1zw/R2QRL35KYvsXfGBVn9j3DnPUDA34Tr+
Pn94GLudbfpYLJxG+zVw1unVsDd3ydY94Qt1v/XNJfapNdZ7eQcGEMFz+VJDFsH1grJpjdwZcyT7
qY8b4CNbX6Z74o3oTrKH6ZsFAfBIDO13wGSpv2Z1sCLYYkXcM3CWLRPsBAPhcViMF0d8CuDU19Y9
w0orYaVzRYscuvhCb2CzRcZ30itWGSuj3UFk2PMRybC7tb7Kct/upndKcN4qJ/CtOLRv+hi+UVdu
WbltWJvvDBxDqwW0cHoT31ASohBdHwiYXf83W/4C9/8vG75nm5br+V4Y2u5fN3xA9j2KLlud7GA8
4VlKVssxhs3ryQ9f7UVhepFC6/qGbQZlE0ajJxxJ/UL8XrTK/82bIQjhv7wZy3VRPJsu2Qd/3wsF
YVleF47qlNr0CvlfmvukWmu+IhBtOGw4f6zw2ZFwRV0V3zTyJmaAi83yCf9IenN+O//zc/pfgAV/
Pyz0//oPbn/WzbKyT+Tfbv7rsS757z+W5/zxmL8+41/X6WdX9/UP+X991PZ7fXovv/d/f9BfXpl/
/fd3t3qX73+5sa5kKrFDfe/0/fd+KOT5XfA5lkf+v975j+/nV3nUzfdff3n/KtNqRRpPl37KP6dX
oEQwgz/9csu/8Pszl4/w6y8v33v5DwTkcVql7//mmb/nXvj+P33CWKwgNAMvtFyTg6riqb/+YgT2
Pz1BHgbRFq5n8wDu+s/kC/OfnmOiRw/80HMCVJ+//KOvB5n8+ovj/9MKA8802VJNl8SM8P8n+cIW
lv/X7c0NHM+3Alf4vmW5oWP97agfaxeJehYne2WIbBPY9Xea5T0npvSm9yUhYY5TEIlQ4+Echnc5
BAQrGwxmrOE0bnTientF4U0PapsO6GmqihamcEtswireNJ7/Tr/7ZphAwtfeFHH6j0G1tmSqFRnt
SRVH16l3bMiiWWnzYDua8j0O8XnbWHciNb+od88VzXoe6AwO8y4YGg69cbNT5khYd02aoumx/JXA
xFgSdsFU713XKEksRbtkV+qdIVd55QaIVT2GRVY0Hce4QAE1A4b08xCQNeFnI44lAisviYLFM7tk
tdvYwJM+2VZRdW3UVrtys9HD6vgwJGW6cvIB05U7XhemM99OXm2sSwax67aHF9FL5vCWzsPLRjYh
0c5hdymspNy6Adr2OjYg4Kc5iZ729JAPsDNIuCBxE4FH1aaQY947XdCiZl+4odWC4shmbcU6Tg9I
ij3dXHcKOYKfQrPzWhZYFgtk3HmS/NAWoXs7pBuVDhlIjgatcxNvkllPj84Y3JcBJKC6qPeTwIRn
i/46WMjTu7KxHxtGYFdmYjzSVllriVQjUXcCU/eoPOruRTzLvILs4xrHLPbPFP14axpH1YQ3Xj1f
j0P4ZPowf8EqjQ0n4dzpKMp097/ZO5PtuJmr2T4RfIEEEglMyepbFntxgkVSFPou0ePp/w399rU9
ui9wB+bSJ5oSxSoAeeJE7FgZrbdfPmuzrkMsRyMtmo8h8YlUF9QGtLmPO9/i2RVrnuMui7oqK4+4
ZIGsWewcUcx2aesehpDc58QoRXwoO3pmfxa9+Y4FLT3NkyDLOVKvxUEeYh8A4BjvNo7kCvYFuj8J
+BkpzIMUHVhuu0X22pR9BCWjAVVZ8gbnoZw3SCpKHrs4q99ZCFNVghyj8I+FYYmCYLb4QOFF1GRg
y0ksQ0YI3mb8JgvxbArocizHIVWFYKA0Xv/AtB8rS5zSQN5E5l/LlP7kevhwQlww2kre6yrSV81J
Fef6QBNtAJKwQzqPR2/d5bohCuxzlLbodDDS6NRIrKBZHG2GwtqmJvmJsKgPTU8i1hnI/UwdO8zU
haRjG8O2CwOCY92bwAm5D4MyWXcRB1GpuMxGeO6GohdeB6dAG7deyHqlan3FW3dGU9xiEh1WuDKI
J1ASkOXKW1tx9JQ2DgvmGbcB2RtcJ+qCX7g+K0LxPf5hhg9HVI+xfvRyYWxLh3OFWc2/icMQlSzF
b+nVlyCYNn4BdpKEBL2XGZZsBmrsFbMe1qXXRu+DfAgyt935I/uHfqamrWVSpJeUy+Y9SR5rucww
sKZ7JQBAWfKCokBCHjFbT2+FNf5MRq+2US8vtTviMddioywQL9KbNjMew1U09tC2IgapkjrT3iPP
rzscKmwdrMyvt24Q3nQbwe6EqNZfA4HQr9nZ8sa7qKIkYZi6TA8V7BblKDK9sxxXeCTIUEvse1hw
d2bz6U9Ey63mcxy7fKVMjs2U1Zrz8gKFBG8sZh0VdFtFhxbTA9t5wyuwmoX6uxPQefLccUBWAdQT
vjhlQz+BxQ0ex9pnysuRzrKnPKoZreLic+r+hj2j8NAUUCF0Gf1UOJktf7Cv8cBZNLPV1Q6D/jBG
w6siHneInNfATfCQjRn+IhpW08i79eys0ooeUOq2crrmdLjyw7JaZ1GEJFq1p9yTP27yh86412xe
jNWT3xLVFT8DvtAh57g9uRMkDWk+qzxv2Kt9h7E9XGyJMQQPnEnfd7mxhWutfPXlFcA288mjyQGm
aIQ7yk48vfIq7kx1OS9aGFF2llY3d4tBWJ9bg+bZKq54dXWcbwPJdqslWt4bJK6d2jyluM0oEzyO
VUdSA6q4jpyXvIJwZUcQQTFMT4izh4ClkFeikdBdXh1Ci7E7RvZeEjCmrbpznYcvtblrvPo6gPvH
5ExmICmI//CUxM0jbrlv3qcOw35d5QMZMqNfWXItpWR564u7XozUidPZLtORyHDKmOtaNJZOBUFo
Pd1nfojQnPofRJL6Xf7Hz9r3hKb7ezZOt2aqxj0g1RkHk5dO18y8OBkhVTFye2mZWyIHkytmMs7H
JrlqM9R4Lqn2CHyaQeMspCMyMB8yfF+JBGWSxa88C9hWp2aKcSe00Oltmlp4rOE4fLBZlz6UOAMx
q4OcVRgxhBMd3cjA2UiTfNfirGQzDG7Nrc4NzCjXuDrM2Enk9hfldDwhe/PomP4T/Y/2oeyN9MFg
/f5gZEO+p/p3F1XNTibkotvuaVb1i3T855QCw7swfSON56FWDm++xdvSGpmuqm7al6omAeHaULCN
eTXY/r6mpnvXN3vuq8jGBimQub56Q0R3IKCPgZQYSvbFHyaBD8qDPKn4/+kZSFPv32bbmG5BV7PP
mebf3RQABBwJLXOpfVR6eOzaydg3Ie9/n81AXvHG5MwxgAhjRJ0n+xAJEt1du+b9e5WsAMsyrRBi
fLqLyAvdOZQXoNpv6rH8qbuJfrx68sgIoD/1DrgiOUDWHrxDw9oZmTHCy2w/685LN73jkKGGG5hh
jO98v1tHy1qkK73FH7UP2Gc3SPfwz4tjrNmt9Sa2M8vtz6p/jykQC2bQc3mNVSkPd3LM86upvXUU
i/CjVooIvmWkSwhmsYdFL32JXWfKxUeEQjfMPg94AJN+M765OgUdVufPVqreZEerBsZK91AOJqFc
XHXrui3EzvXbbjOHvKClBe90jD+lMQ/v2gy/y8iCBOilW1vYR3qQGy4gfmImHet3tvBfenbxKvbc
k3AdUhAEEFYupgjkMPGaZ5y7XDf7TJZ4StayuKhDsqY1WEzD6B/zqX3Nuh6veR2Fq7INVmqu91NI
+DIcmcBRZeHb2UvCmztXQwLwXCY2f4qaq3M5gtPooHtWX2ZQ2xe7MO6kctvVGI9QHqd2n8fRLbao
aE8r+Unno15ber7FBkZAlGN3Dt+nyueOWH+4GvZDAm7JjoIAWoYACE118G5S0blx0uYuyuYbYVdI
IHYib4Fn/cnzaGmgQdGyCEpojk+oayrZV+S3Mi8ZV7jQ0uWNirK9UbzOe04r2ckjBC8L7nX0cehN
3jBQtw0AAi+UVDWk/cSaDrVK63MYqGwzq68krdiEkD3aEpvKUvFlGGN/3y/VZYYwv5pQfDiidPfU
PdKlyAIZ6zrWmhkOiXEtzMW7N8xAvSZys3V9tVSDNa1LHpP5UpfRLXDwuLUu+6Eoc8gR+14Mqk1D
Q2GGVCAGCB7epgK3mtlBUqxNUFaN+ViOfQEXOLxXxE8I9fAcG8AZSbHc3BOivfMyNXSP1NGCVij1
Tdny5OXtOUhRZ4iQdDsMljxeAjDHjsGc68vZZgFMfTx3pG49NzPOTqd+48jL2a4hXmn3dOcWVfNA
zIZsgWX4NOBF+8qx6+e0payrYKMGz4+AVWMbHlc3P2+Fh6Lia0J/hBbTdy+jsuBfF2D0Ym8MNnOb
TyCYyAezhbyjNx1QwjwOdB+L7pAZf7jHgLOvu/yD+IZCng/s7lUTATASxSHVEZc+9BYH8BLlm0tw
F5XeT73dr0ZfEYiUCGce91XFkopd7uxtmsmzqXJT6ZVQ08zBuqs/6mrEV2xX3W4OiI0R96afOK+d
+z4YXp1YbWdVsPxbmMltPrwHVfLde5xGk3S8NlH/09ns2BLHDVf4WB5Mho2T7Lij0IE15iG07sC1
9uHyKd5/ZeA0e3eIvxq7P9IcS8kSF8CK9cJXBEMll/xVRom9ZqjfJjn9iDp9bBJ21JxYAe6O4tSc
HUOyRaID2wKnXjaNs5IJgf2G1aAyo68w7dgCJfVH3ui955KBmx90Eh+arvpkirq5/fQ6GHpjGgSj
hDjmWf3RYmkkFGeRwZ/9R7T+rQwc6Dkt/jH2T3MIRHB+dCv/EXPvp+cRD/f1WkMczQQ2Wh1+BgaJ
FQw20rE2IeONcoYzXdwCxGq38nsWURk074yoV47sLnoQdUBz3MbduUH05Vsv4zyvZ6a3fqx+VQ0J
b9d/cRRumGaNUeCZIMM3p89fCi8jcSeT2pxfAoCNQ0TcRRbl0eKZGbMBNuiW258KHuZQQKetXmNj
cW7jCfCaB8fHaNwuJVnJvMoi5B/TQvyn4XyBZ0HBYt4MWX7wRyVZfquIEvSufSCJDp4pEJTkGeNV
uoA+Bv2QzOK90LT2LLajvj0UAXdoI1hnsjyaRXgpJTZda6QKj/sCWwMijp5bb8ZQ3ErTerVrrJoO
lo0wlV9pvwrK8sx+F52qTp99xz4nlb5OyngQAQVy7q+uKnG+lqcQHInC1VZpSAcVwal3HRd0dtnm
MyV99JZzV6YJvMQDMifOddQOmOLqGQ8hgJzg0sFhMQwOhQDPx/SDQlDOe7X86nL/xPlX3Kfkbu4s
p/se66V5MN2m5AUrWJ2YkXgUcBBw8bVytHOT4qJEt86b6Jum71sWjCgCbIJMAYLPc1d2RV0fW+86
RzRYXpqCXJf0kaT1zo8Y3nPGUVE/JWWYrlj6si9VEIUgfOO8OIylOLS+vYtsShKloL8GgmvCvX3g
ibT8zI3Bo+jH2fphBOCdHqnqU5nbuIB1GfQugT2pVvPkP3QCJloPhBj6tB8kQKggmzjyhWPFK+pF
xjGK6dmIAiroAbEsSXmnd+TTY+WS7C8Mq1sTnYClmqcP6WjEe/pYINAm0dlITWCqstma5dzs256b
RoXNgeJgWgVzQcjGWGUmsMCejPwSPE0cowYg1G959rMHsNtzjNMBUwfnZzZxd02Vn93BeIqhhhu4
ZXZG4DywgdArJkDIlhntNTQD47AYT3OquO/6GBHK+qd0+QaCqb+3uYbmUWXXplZvFEH3u5IpInKH
GZ4nKdw5gbg8G/MlY1WVGsFOdNVSRxZ9ao51MdHAIGNfZFreiR018n7MMS60LzIi4aAurke4iGMB
CAiG+ejM2fFL9fYXXJlGc4xLBp4WbgubnnfPhXgUHnZGNJZiMTif8oscnbfPnYqUNtkFmrqGTeQ3
BBNrugaN8s0lqTUqjHB4r7+0MUzPZnytvQXLFSxkyFY+AzA48+h76O2E0nVTsZwznt2eCKg9vIoG
CaZsUKuwE22MWFzJgPBcLOcPK61rirkiZ9N6WOvKbsf7ciM0Ma4q90Pi3CloH8+7xKF1TAMRbbwq
WmsqpA/s/Dc97l4Y9UvhIu87aYGrjSrxYQO07Jvq2+nZFo/aXSVlJvc2Ru5EoPuXaflZBqBmBvrW
ZnVKfVFezDBun2ne3pMqWEeRbqGkk2SWZnSg1MEcIu8u7rErsT2GsJiG8FCqY2EBIxlDh7ndAnoA
v+YeIyLbtVnvmorbhoXUuc7T4WQPvbUelYCwz8hRjk9J1K84bgX3eQGUyaPTo+VgM2SYZRxj2ksL
Hl8o2+MUIbC1XfAeOiBFNR1JQ2puCr9pVrO2rZ2lh0sZE8A3JOJkPJcgPd0/ec8F2qmaSVL2727L
eqccnrLMYM2sobnGEEAgCTKVDJmiS0zP7kZUxq3LRAEFVKRrSrZxL0u1He023YklSA5CYMczVcGJ
Yhne0zF75ShO5wEP20FhW0mlxPTkHnREIrrO1dpxAqpysHquqQ3qH8fuNyXw4wroDWvmdkCtss91
53h7KzQpEnQWsBbr4woEU1shVGZVcxkS/YBnY2shxd5Rcz6ua9hfVv0tA6TAxE1+zyO4p5SB7p6T
6LcK5E+uKIcb2N3fdazBj31lPmm/2ZlG1aycLsT5F97s2LgEHvSKwCcw7VAnUTHlcBYcu3sLSyrt
nslDlZHHaDDgekl/iktyfVawSYVeLlEST1rVyX1ZQe0MU2NfiOdgLuiwV/zBlJ6MU3bJSInfFUl7
y0r7uTNKxIHJ+CgMMg+5MnGeK5tpDJh7aBrnAKNAYNCcYNJd4cac20w73cq8Z5G11UH7WjYheix4
28pP8rVDag/4By2oOcpoQYlpxypv0P5vwxQv7owi5SYh3nDZzyT+OjhQ+S5QzB1GvECW9UjNLmbo
KgSCpqy8XheKw+/YefcRvVuz2NfBKbMall31tzYc+lB4Ky8j083PJoGvgA9hU4lDlGRy41rNgz22
cKQTADVpwtmidBXuISqz/v5Kh3peD0Ox3DcM48CFwkTIrLOSHtrn3w95lLn4igR+hYnE193f32z9
GIyVzaXecM+kQhqXpo1gtU9sUR/CzrogyMhNWecNnfNmtEKaAdq2WEL+OvftMITb89fZPxUjv7RD
qlZQYRg2wF47E90VyMn1AW7CbsDdhguTemK7d/iw/GpoOdR4mALI7pWZG0H6uuVWHSfrBr92MPiM
In//9sjy9aHC1OsWpZ+t0OS9/00U/P1m/n4HSOL/DBz8+/c4ha7GhNaWRvIi9jle4MGnsmLQswcY
B90HGVocisVW8/dDVDC2sll5sxez1N8ARpSXsMD//lJ5MbGMv9kNb3F5xS3PH5J6pzo2+UTjyGMP
+WjLlVfRexuR6sUCBweoczBF80P8+6HjqsGwY37++7eE9A6ccqttLToktX9/ogLs8r9f9ff3kimH
N07imJzhvz4xlCww7JrDHFu6PQpgs2WULA///uDrpWvt73/H8VITKYjg+FwFhB5bskmdsSXKT0oA
b0Mb4lj38vpJZUF+LkPOwz3r73FAwK7z4Jirwtx7DqRtc8E3dnCXzD63QRfp+6zLvVVESTBejS4n
BVQWDCuJb8BBy1Njy5Pglhc8+IepMx+zQF/iijNSwrOUrP0seJ4O8UklJKhzoFR49GgwjXr3ZxZG
u6uKfs9MIE/dFG9169EXgipljE8ihCmfc7pFhXTvQsd7HrgMwUGhKk7x0j2BBcuZMI3wpjwmjv0d
Cx4so0SBSKfk2Qqy6mRUtAtZKlpzjz5M4bg8BEJqlcSAUTjoHpzMb47mHK0tiAubqgAv5QGCL0c7
2bVIQ/eVCg+z7RN6Hbvyfu47ePedOYKbNXeFOXWHMsD5i5XYhE+wBsz6twZuAJutSPmR11f7LOgY
l7Si58K12QdtMW3zoeQQJ8IvZt/soTKseOMGmc/SBo6+MwA2qn7XogSXegkdsasJgmp72mYK3TOX
rymggDsyvz+LOVszVGd1dcyILO9t8Pa9AeLQyZKzbYuXtCZULeXiWt27Tkf0KyKAAMzsuZnIWqXP
vYDQGdrDNeicR19X+8FPLmY8raq6fEWMZ94vJkpKggJrL3fcGTh73/UftMI/LH9t5eFcbHNQaW5l
YkhKfhc0NvQo+CzipndSd1CMCSIaZv4kHfXmGGxwekTZLDLfi447KxHF34O231v+hTJBGGlxidid
aH5FE8DCUjzp9lR2hHIRKunmmZq35V8He9T3zqnrkq2b20/Vhw8+DaKyJEGDtHuAEMCP6ZKEHpOb
A5JZPld035aLgTqrsmIbVOZL3Y7bXsxMiXH3uxlajlfMuSjgPCspmyD+eWzaZ5GMUJvNHEpK5u1F
HW9jodfcG3nK19iZhjj/ScHssTHpF/bDXRKX+j6C+R4wVdyR9sRrYk3PlfC/3VBSjVehQVmwe+7T
qWmvxgTkwx9qzn04QVoj0igOW9kh03tg3gAfej1k4th9KFAxS4ljyGSXkZUEFXMNgLSY+ScUbPaW
Hx2LIvuzTici78bHJQdVtyL97d+pTr4bLgCx1n2yumTLlpIaXFZwSd/S6yPQvAMLwTeozxpywt3y
emjcQxsdaTzyZXO2Ju+N0MsnBkobRKT9qy8hTDkL8ryGX5r1MJ31BOExW4fYV7ftgBHHCfSzC9ct
ZCHKwca+hgU0pWEA2Y5eQwdvIk8WYt3OVaV5yNrkayrwpovmFrvNH0V87G4m6D/lZY8uaAz3sU9O
JGURYfIqAs8J74rI/pgrbNmlTzuj459mv34MOvv3kPe0LAdoriVY4qoFRejwi+VTcaxqGsWa3wIm
MRC2VzfmIg3insuxfNXKuoLUGSgp6oe1duAA1K8MWf49TgGPZnUKcJwBh5cfQMhMGSnzXD6zUQeR
ESL++gPA0tk2UBtrONYpnK+m5+gcx6v6l4mLciVzgCNJzEvi6aNU5ZtpyIsD1GiFjJBE8xuIvr1w
hmtrhZsYMtS9DWUNShic5EFauEGj5ySS9cZz9XJMZXkH6nEbhhNnYwO+UZwsZ3emLV9spwZbdyyW
aosdava7Edkgijwe5sdUWSet6QHiCNZI2FvEyFawAB5rn9C4YnPD26awux9RzreqflB0H08OMuAY
8F5cPpHIlEVwTW6BN7yO5nUX+2uDXBG8xcPYlIgTHXWi8H8MQMENNkzfLTE6tuD2XbQ4f6C2HYTY
clgQKzlhpykrkMyp8Zin2anqv4wwwDPYt2DCzP1U0+Xg6nBxn7I8lN7axo43yy5ci8pbetb9VWAD
+XSnCzrVDY/PA3nqW4HJrihcCuDs69+/d2pphzPTlHqflqyQKh+jxiwxsPNwnzlyOyZZ+dilSJsD
EieidNp0TvaiImyVeRbSzV5MP4bfbksPSsyIpkK4E5FNChqHu8dGcS31pqL0SxdnvwgeXStd2dOg
t7nz6aPjkqKR3xX3raUctdE1Xd3JttHREfTgxfb7QxxxV6SUzENNsluEorAlDc0W9rPJQIhMAPk8
74+XfZklrmd2Z88F3ocmSQjoKusuLdm6a3PHzRXqnkZhHc3dPOgPZFyGRS9hjGy3BTdao6g/kzB/
xExx1T5xgQo0T9sH2arP1bzmDHKCUnEwfedZms5bVfIzg0Ryx9lyH08qW/l8LzgLyQ6gvFdYKSrW
MCAqI7Zn6Zrt6yGRLuXzrDtJXKy7rHpJ+vHQx4+AJb/NkDOOwEAFtCnjOuFBC3ejv5o8DKyIlQ22
5apEJrbg3d2T56ffxWLbrqm+SiZ2YlUittqckZhLcfbieD2Zzns9m8v2KjiWQbsqcCd0Cu9nSLIa
+Mm9qqtfSdeDq2qxXcbx1Y40sd8kvg0tYEkPBSl1uncPdEjTNl/15HzkdfFaZBwLuphyhP4XbBHs
X8V446xRbJgfFQ8AauDAGXxGrQ35jLgIcikVNvpL8noG3khnBwv9saQjO7PSnTc9hYnR3pLSPFXj
SphgItj12dcsoK+UJ02xYm5b6lCMQ2nD9uIVrbpxXBdDzDtB6po9ZfWOoL/CmERTVA2/2bDSz7bG
ERDwoGAtZm/ctj6bOftihx8MdgJ4m/3A/laEvxrD3ZhTfSxaTj6Ox5MSC8kR5fVBGjBGVLRPRudz
6FNKHqZnD0oBohmNHEOPaRNPg50X38v1HZSwq5sWAveY0/0Fz+t+dNxnx1R7EpTcfVy2cIM9nSSw
LXp8icW5Qk3cSjuqv1p5bbqUAVQY32XNnyKN14K7ptmAF3XB3d5J7bxhDdg5havXpgupKkIy/nvc
V+1v4aJPtSEeT1Bay6P5WvQBB5WaW+biLE/bb8Phu2gM66uhKns2qEfzyUYlxdrFyHMvtPSxdVj7
lK/bGYfaAikrFvBKmcK99x7MFJd5x6bEpii+nGc2MiUL0jJ49mP33YzYC4TBeJ7S4LU1QQ81Hqhh
4jsBNNil0/5nqgtuGWK+Fcm8VTFUzianOo9xCFWBVUhLtZSyE1xN6tNuYmpAlFypkSpdyGNrNx13
BWhohw0/ceMQJjQyCC5bG5O6Id/qOR72dZOj0lnsJ1X8Vov52nGI3AYerkFfpDeOQHgUJvWO8Wan
Z013ZhLp+8CEK1na7Li7aW2Z1PhR7jUhrvYd2U1iNB8jcsV6Lrmv8OI6wBejx7oOa6DWZXA3AGwo
w2sZNe9ihgM3jFQ3YvB3m6VVAIbE1lpotWxPDn7Ytge2N/eKjSvLoGPVMFWUjbxYAf4M2xtfeCto
HiYPQg7DHtvPzVDJy2AC48G+Q1614EFWE9xKxqFcYQ+j0xMiCKdm/uXcoojD0fM9ofs0TcalwrVC
nCnlkKeomp5cjLxDUmA+DffzDBcwXHI0tc16fmBdarXOgE7gPgAOmzaljM8ZutWWnbO57a30UVb2
VxWmycmUez+9aIbsW2fNxzGCcsXKrCXEiJccl/zIAytP4PTL0Jv3ToW7vTLl3VwleKVQ86qO+Fgd
gQ/yx5cWWYiw3iMpx1PdC9ruTP3aNmW+suW7X327rWpWRgPx3hTxYx7Pj4WNTKfZWU5NODwG6c0r
w+OMJqIMZDEYKEe3y4ZNNht/oIOyUooH6pXnkXpw0e+l7P4InyKeLJi2TmK+OMZHlro/pjPfD4Uo
wOvgnLFJic1WOK/9UNBVY+IqHoqLmLNXR/K2LnycuohtCSSI3IO7abgAaroKYkbTXnprNFfOJBAH
23YTRFa8Ro/G9Aw1AHSWyT1xKlaRzTOEV42zTQJaZVr2gTRKZcH9XPpbd3S8XVmorTe+Is+gEbqG
2nht/1UI1jJ5hXV/VO+WGF+RI166Ags5Xhi9NXL3MsJCpBf0t6VRZDNaZgPN1oYEKtCPjoJF39jP
ldltU2/h1AwhYLCSB4mRNQ8Jme4ln19Q0dJv2gKMto9WH3rJ55wxtXX5O1QX3vzdR0ObZNFq9vIV
FYCBN5xZiJ+Ju7grsw5pkq3W5LZ+3ALCZBqw9ei6EQYw42cIoaOZ1dWLSWblMx1PE49s0i/iKkOH
gxZSp7Q3URNv+0GkVKBZX8MEfjHNCDlSK8KzL9yW1kvnOzlNoxz20iwvNraBjx7SXSIp4Crs/uYX
4qlXv5sEbJjv0XsVIGG3Hd2j90Gl83MmYXy1/G/GskR1VJZtg4BeNbNjzBUNaWLhgBUnExW769af
0dIbc8fUZ6D7rQcGMT3S+5m/xDGsgpxCl8rRIHZhMK3w6Add8acuUoIrXWitvNj9cqaxIqSXuGtA
zY+RY7b7cSi4NU/ue/fllSLapTXbJCTGTllUIk4Zck/LyAV0PQoYadPhxZP1OQIRufUgrrQzmXZZ
v4BorLfAX55cAZw15vrlwAfBqBUVTbBj1Gx0RmgSlwwpg5bNWrGz7Ha4Z7/1NIeB4GK9So2ybgXx
p+uJeN8TjmwMyXZ+7GjmG3HnR/E4kRGg7a/o1aMhp3vXNU+JYQ/rCHkFO2VBtbPuYFJTfmhlO5Y5
wbqchn4njZ2o+u6WhgsmN+lx6PXscEPc++b4+6/7+P8btf8fRm08yx6W5v/zn1bw/zJq78vhv/zZ
//yCf/qzffMf1mJ9djzHVvL/erN99x8YUPBjCTbtSriLC/9f3mz7H5Ljhqcc2/PB6DmkBf7pzXbM
f2Cm9iXKjuc5avmqf31b/+W0/7fz/j8DOZbyl+DBfwYTfNuWDgOmTRJAKKiVfP4/EjlT3rZ9gV+G
PGD6hnaM1IwLr6GVt6vZ/5lB8urBMoD535w4QdDYxz6Dh634NBI7Xhv1xMVdlecwmftT5X1E9QRI
EA5XGr/ESwypyv5MUxfvpsn/PTJdaOIqTkbiZMJZodJ4CYLM67HyeHSb+hT3k3nphpdAm+k+L1LS
YQNFpqZp3yaF/NaMh6miYCwOKRF3CzyobhH4h3TwnpyK4KBuaV1L860ItXdihAXi3I97CSVpY3cs
C1nht4Sl7LVRsnRAySOYkvIszDL3LfITkzh4LnAyLlyAcL5IZa0Slzx+gKvjVhfuj3IzMqJYHGK5
nGC0PMV+O+4dr3mpxzncqKwhHETcHQCIbRwdZ9p1Q/triG3jEgPl4tYLIn4ItgEm0pcUcnJlo5k4
Xf6FKniE+rMLy3midAAB1eogV9gZnLc8hU9QigR4oXdAhDI3Ya+IMEp6M+qKmkWD/ZBVXcm/FjFc
2xpj66oncGNPMj7qSs0rbxAsofDB0yhm75xsP7VYFmqr2Y6SzbMiCUc/q59W8cqLpi/XyMQJUKQJ
1y2l52QsLhy4SENSsjnq4sPRzcsEp3ndBc62yfCeW4H8XRd5d98AfQMAk5BQ5WxI+l7l22lI6QpN
H1jbsiZxubdZ82OHiH9oiAstJ3lLesk2i9XRjtYC2zV4xMGjYg4HT+U4f2ybU0QwcJM19CkZDcDY
g7dxX9OWYMDsj+dsNNT9nEVfzkCLgBbmwekRadsQEUSW+abA87yLyx+Db+++C810k445anPS/SoU
XXrxDLe4ZylmFYHcC0oRhtqkMkUBZU5sCu5Q59rVLBl+YleyflPokjSRKYeInRkGvymUGHYYHZFU
Qi8GvkD3XmvFLYt7dZNFT+f7UNOeFUoLiaX/YFMyYnZoz2k4E78kK2mXAzYxo9xLOGlHMLdr7Ite
yXq/nK5V2KDVJju7X7grGn4Tb7BtbWF1qbx3adjzcdLeqjdEsM9FddO6t899OfSnxPrj6DE7RwYd
erKAwK8NFLaG6aFSjj66gHaOXHHjisz5kUV0t698DittG791Lst7DrDAOVXunszy2xgxb0NU+BVO
5OKUly3Bcjs60IsmYN9fTBGctEEuIIzrgHfd9Mv2co/pm9W2IY3rkDuKSxsUO1b7JDL3uWeuut55
KjKnOOcWI5TnunTU+u7GrZh15QRu1PFaRbl3AJky7e7JeMudbPGNqOyrcHtMzB0TT8zYs/WT9L1l
6AxUfwlHSevqR5zFPtGx9M6PvEcNiHFtTRNOkNpknICvCP1iwbb0q6T4gBgc74YkxJvCviIXIlub
ZXPLxPwHi83KS/NjGPfrzscQCf77x3PDPeEMCeq7ClYBXEeyxN98394qTBUiQ7xIWY1eeyhhqHIQ
iwn4lcOEJa8j/dHGv0YXp1dAVWiT4+btZ289mtFLzk0bOmyb0yZcIm4vIFHdVNP9I/4OXLMBR1Dp
junFeGSzQSdOEe/BpV6dBmBEJ93vPgIUkllJuA7cutjIrqKqKe3EngA6oK2Mw62bPOhmSSNm2DKd
ISQ7CXU6p0lgcA1vh1PG9aFPJSmVXn0JaL0L0gTxBdt6PQfkKt6reWGPu7IG24hHxAQv59TzqSEX
QzQC4dGYAO8A6hw5rbKfCDe5g2l1cvWHO/L+cUb+lXVLSI+z61v+M7LL26YFlnRNfiTF5RXF5XTy
MXivurj4Lkf/ZAYqvQDVoSHKag0WSzQhsROJgQPsyh6PoKOBRRS5ID0sZLXpjJ/ZF5RnjIu/ZjSB
aA8/uLgp8htxwTWxHb7yzN20Y/zADBuvzNbSq2SaTkkCEiYr8q//Ye+8lttm2i19RdiF0EinzEnZ
kiWfoGTLRs4ZVz9Pt77/o8fjPVP7fKpcKACkSJpE6H7ftZ4lHO1Z04OzMbYbg3r7yglNHAra8LWe
+q2m4ykykuCUNTA4Ct88R1kbPqE0eayHwkZ7QrvFEhLm29fWbooGF8u0+zQHCPe8EkWfC7vmDqbI
8DJbXnDqkw57p+nSqp/hZLaVMe+he+a3MHQKyraVvRUwSwAfkUxQiuU+SJuOAXF9ge/A4WPrFqIW
d75PDbwVBthYwnCWS4e4mDQ31z/RmgMi1JAkOlW2tTH9jCzFmlxT4ddQgM3uIJbqUMrS8BzmG90H
9V+3lL6LCNml3ybMuqm2OoO93CILr1GE5SbUeBLxgpF7gjdVWHmzZ28m5FAb6mddnxmsE4iwdYdJ
Ds2nYdPrJkc4s3DG23xvzYL30R7K7FYA/h6Zk+9Gp7mJ++qSO6E4gyNt1qHZXpxWit4nGHsjCZgO
Qpyl8seTCUsQmg7M2DinchsfBiSrK0frEH741Om5s9c48Iu9qCb6KKgGdp4xMhMYKQ6NSwdRDYGu
7habVhTAyuv6TK+e6nZM3xG309ZrXH9v9PFeyygH+GgNV3VSdUcbl0cW5+V68gn5aLyR5o/p3fQV
jbbmSYsJWY0sC4lVHH4h+gBqf7lIAwiCnzGaykPDTMDDKJTZjnFBVVGgvQNohSBI8NPvatgol9ym
NZQN9rFPS2K3xwayDdCguzZmGOCTXKLVVOoz7cmLydbSOw9jsIahVqIvLn077+c6DAkXmnXKabXL
BQiCRZTQnYaJmfRPHaVOTG/mIVxcgzJXBgeayr9N4d5pN0HULaSsVPWpb7wP+CWYZsxjmNK6VnvV
mmgpOqN9I5doKrZUXZ8mUjBOXg/tpC5d4sQlDKEyHXDMiAvXOYfZyamsbwkWLgpa5HVYlbVquIgd
dNhQtt7PJ7VYst7Youd/ByjXbkN7+PEbHFDP5a8NWww/G4qD3F4QWkCqcSYDWHNEA9SNfeohfVqc
E9Or9l3rUXyvhYTmpS73gdQe4ICSx6WHGvWqrvveMQZHgoiuRH3IqRjJsjQdmF9BDPuvJzB8GlLy
YNvnJgeiywT2RKnwOUi7dJf0AF89m0wrNLaXpMRYq7bCyruYtMl3SjYxS8GDWjMlH0OtXRc5qGar
iv1Db4zNSS3af9dm09KOcbhthiA+R/gRT6X/aAV6coadlR5RD2+K3kN3Sr1zTR5HuC1pNZKFWjjY
x6p79XFHl0lrBJmEDK+SmDUgJGphjXLqft12QhJkw8D5OkmgBpBlrAVVmBGrIk/7CRI5wXQSj+k3
wzFpimbfSk6fUGhKtdoKvt5Uz6a1Ot5046sxGDVINiplA/iNea1WM7tFNLHU3kbpNBRcEjMdkoTP
pdphiPJ+cYgiKUyiUGsIGhyf5UmtXReWT1RlI4UeQs/BAgF6pjaHhoUe8qesxJbaErXZzOlPvSKS
7rorragDC5DGDAVRn6jvwlZfi/quWsQFthkHO/NL0YCejCgkn4IFeZi3JAV3KTPC38eiVQvvVy1Z
GtFYztzP0LSnEFoh0NcYpQDYU25wDqRJUMv/d+E36SiFwdAm/OU51yrtVEWRdqINwDEXc37WONcX
MK4Af1h4AygF3Wl/AgAf9fUy1ss+at0DTbvmFGj6PwvvugZbFk/PYortpHVvOCbrk1qg2+JyKRW5
DBy59vVtzVUd/0RS8z914v4WQHwIyW4hVgQX36PvjkRnywcHebJbNRGTXQ27UoQL6UR9NqE6LHMG
5PLq4chLRCPfTa3R/UUFqLaHLnyJPQy96kdRv4XS/wyple+cwn0CFgMDJUi45NSOv3Njw9mrX+aP
47cd8ZpULSGV1wdcfLIMm49mTzIBsjAOZCwsHFmoztpDw4DAU18I9/Hfvy9/qgZ4wSDxjkwnPr8C
9b9U/19ButTp+j/nsl3svCY65jPCwqGBGalbH3T3B9AohTi4nfFgMCN2BclatomhrKIhx28g3tCS
rj3k39uuS3bzXD5rBWDixIP+ZS4LJTSv+0louOdROyMQbH5t0pQLLCx7WY0i+gfG2EaS4m+uC7To
xtqFlNPaGH1EBqt9geaJMpv+4UR7yn4cIkxxvX9Ta/WtGQb3NFBIBo640UMGCyGGokN2jqIVj2VX
PtVixx2TArigIu2mDN4RgO8Wv7ghKTEpih+Ga7zoIU0L8qGY+Y3x11x/SSI6uZlXvZIw9UooEkmX
FqeAkScQ7ovsUIrpgRhnu6yT3TjllziEBZfrqPOcwfrat8w8G0bv9Nhb2mGYAfXFTneywwPcmKGP
O3xBt1Wdw6a76azRO4RZ9FwbswsmMtnq0P/WsPnco6Fzfw0pDKJHLGgfmGtjnu793PuCgQd1Xxqf
ve8adYLtnOcHMmTGR7v3GH15w6kV4iZrfkzmg7c8VlkWU32mEVvn6SWyp+9MSHIILZDt+pD2kYDw
Fgpm655XU4mAtu8EbkjNQeMXa56S0L4rsvvZSz8ITaC0OUdcQLPwve0ZrGgzUiD6mRfPnrz1hITB
TqpHrzmCE0T0FRCR5zmYmsvuPnWRF0Z0RlYizySx/qYHNs6ob7jRp5fAdWXUpnMzM8jomoZTwiAh
GM10xJh545Ko4mXc60AsrvSEcZUHwXDpaBBMa9rC7/iAv7SO923gS1gihGQ9WX4r37GxFhJKm+uP
NW5wqgtg9ZuFWFXm1EMCOSgZ2wcRuOhCaV43GTbFEGtgP+GlGcznOQhKYPEIJnL7Z9OQm9FbQNJM
HNtz29/n1bCNCM0W0xm19J4T/lcbd4SBdFjgqnaVmhMiugTlP+6kEj/qGhEgomLb5YvU28e8IpJm
PsDuCtcwGr4vZvqY+DMgv9S5yWYwOyCBL24wHSzSPqXThobsLh1S8Pdi+lGgZASs9rw07lNq+G++
0wO74jxCoWQfaTuXq6r27rMqh8JPknM6yiZ4s2+c/rUs80c+5coYUEeFRuLtC3KWA5Flu8mSaTt6
sKJSQr5AyczdJRBV42cIx/spEwwc061+MAaSLKzBcXcxFChLDDDThe0Cp/Tv46l9Xebg5NJrJv+2
fW0AJgKBSo+dSQhR7nkIFhqkwd2UDmczRlBULNpbU4AfCIySW8ERJfhPt2xdmgp4FaJ6eNfNnouf
1m9tEytGt3A5cHrkpm7W3fet5yGbQ6eH+TMKGStreLmcwvjSSgexV4OIiugAJCa9CotgB94e+ctE
Wa7Jh/Hct+28wWh0mCHiISrspnUz6gQZ0Zfok+JXVlMDH5zq1RMkdlSDDzzc+NnNfruJyuEWa220
WvQAFFzmI2Ejb20NtRZtdjSjWHmc02g+97kMOh72Vopip8oj/6ADWkYgo52SsdYuuhkiMoBvGo46
UuI+ncmftojzcB/9CE94STF+41rGCuK3u0tm5xcji3Br9eBxOUddMzS4T7xAU31gXrxcDBFfSh+O
lOb0v6wemINPU4WXfJ/shlC/Rn8rYrI8l0Wce9c01vCfcZ2S3Yk6SGSNC312mfDWjQQlwqAn6jq2
vBvSKJC+5JzIC+GdAr+0n/DalU43zkUkF8fzfVtQjc1Ta9jrnTBODGBfuGvQ8wooBM7FhaYdUzV3
RNWmP/oJBB/dKm5MANzrxdWc2y6z73SfJkGmgYCKJVyYLGHAsuExjygLdDmU+MD7lRDGuWUaYq/x
7xFB58YAdG2DVLHqtaVifeGytoknfk0UpL8oe8y7hgArS6RwkILgqeYadCr8+leUjevOoi+f583P
iCrKqh5/eQnBxBoIHz3rtqHIHuJoSDdQ/IkEyfULRL87UWcf3GIuLRcyMmJKxhzdaz94P7mlY+SY
yJr2bXEycK0myUdqO/N2xANzcUbujQljsh5sqdl6LdWrXdKSRJtxS+NEaslRgr5UyWTQFIEgZUkt
PBH+Xnr+vTH08cZGfbBhVBsTNzGaXAa9mPGo9h1TuL2pcMmtSR/gehA/Nqmd3zrFSOI2vH9acKRW
8E5G5t5nTKzB9lSwiMRobQYBEPSmlCYgIb41k0vw+EBaVpnbB3352Xic8rnh73xp+7GMzl57fLSy
Q1hhUj9fjy2QzjJ6K/WazONu49ckyQ9jcWctLV5jO0DJSvt2i2ZN3y5AHVbCuhP9gl6yJgYlxZ2F
rQqjhungmatcNDppQlbSwbLq8aI53vfIt280ZmEbR+Sor8SXIl1iZg2pS7GUC1rYD/fBYK37BiJK
HCQkwU23czgIEjjQvC2ESCSEmQlrpKU7E84cndIcF8XUEpDKVQJkNVlNRoZXYCnDr7G9zbtWnCl4
r0OQDMI2cCZzBho7K3N3tjv+IHPnS9nftJDLVwOdhA0xIViIewS3sd+vp3yhAueYkM1p4QVafD8P
+8lYUPqVo9RH0UbWQTNv4sZ5wGl1D/G232Tia0p9e4VYDM2zXLhoNOq0CA5GUX0RXNjGzegidnU7
1A4JxaGqD2GbBza0cgm3j1Nu/uGvfAoqJOdC37uBiUOgd+TFcAKtkd1wm8Mp1vu3sW87K0L3npLh
e9ydA7O2tx1DopVLMsE6sKznpiNMsJrhybrpux/AdKEX0RzmbHhbjOk746atEWbf9BQtR5p5DwH5
adbAuKWJH6yMz9O648cUkemL60nLSUtFVsX4WLzb9oyqvCA3LLSPdPDnddxlP3vhPpY1xLuOMGPb
Sr5Xpvi+UPHYVB3p2ZNgqtlz1HmedmPGBJ4SW1Gv0SiHa34TSeQkS8MNGb1rvcPPiRdEC8s1mdD4
4hZCGWqcGE2dwx2FpWH4x8Apx52ZAc0gApZS0pi/NAZKv95F2ph11tGxcmj9dg/LsXBOkSPuXJRZ
29xLNExwvrNp47K667J0p6e4Y5kNdCt3yBihNGl9iRx/leokqVNQwX5OAPAwFBtd/1FX+LZ9fse8
IgO8d4xpW+n++1gV2yQBrU0iiIkqgVMc3J0smPcGcb3wXBeKFn5Tfskzt2F+Rdh7ZCCe7+ZMR4AW
Vt1JbdOF7yg1Met6yVoI/I2qI+Rxgj1Xbl8XcRVxubC50muFe5pmo9pHxkj+p7RIzPIVkEBAGFBz
NsijFVLnUyPfqJhIRnfmCafLxDvIXdfFAAF3Hbhklcv05FMy2Vl7GKDCnPTkBmP6m0cpY1tlMGM9
yQtVvMqiK6RZ2VtAisdAEz+xlYpY2dN1OIHxH5ljKn1GsVf7dectMZHJxTmeDwswEJUcBoLLDIlx
DEuCxWtUkgj6i7XaxOsOn77EokGxrD7F0hsS6TVZ6xXDmRC3xpF2FyrSgshhV5ZHbLmgcvP7IuvA
ES3kkq40ObEXciY/Bdaj0WWM1OLsiz2azc6egvGkFjKW6LQMKf8tRyPYg4lzknQjpS0Wau26D9Pf
fTcK2mauQVFezsBD7IEn3zF8cqXl9nVn0UBdsDPjoINsOQEi2TapQ/SkxCYvUxVxdw9oFjV2QmZk
gwqJLIXuVBdIqPCQJ5TaEtvc9nS3gFNUB4QmmGPqpT2pNSE31Zp8Rm163YEUK7FpOwEdP7r3LDc5
2V0/cOD30sljAjRPnEasGbCZn1jXSq4NSR0eXTqfg8S0Buko8pU9QlF0m/RO7SN2jafJR40J6pze
OxQ4i/6nYVmI/mws5B74o5MIBqRq9Xe1oXaLruiOKb9Ypxc4peSi+Xftj00GvO02rTBBqs+nYXjg
kN1Ar29PugTRqoXaTZZgcJzKh75dbBR7TpTuqyy5NUTEZiY/rPrEkJmp3DmWgYOOzwhRwzg5cqE2
1cKpO/RjzSNEAkkt4mcit0m9/28fQn5JBIO66Bbl51CPzBwIccCQORpTMgm9LwIukT/MWPYi5EY2
CrJa/5pDNIL5UEPxiBpnlUxMvGbXocdhBQcvXFlNJW6XnPzzvKSkrQ1UsyGAXwzTxumJtiedsu+M
geDM4yqZTeRRRhn/tO3iuew4SqB0rCO4X+sl1ZEkYnYh6puvayrKM8N85hIazcMhbnMIn3O9s2Zx
7pjRdFNhQyvn5Rot2vwCU898c78EImZwEp4p+jbsOTax8Uxmx08t43/gDB5gxARr5OwiFmWkuGkG
F/cZWSzuoD9pGrI5cnniT9jg/xeN/D9EI6bhev7/TTRyUxbde/G/6Ub++Zt/dCOGLv6LOofjCt0w
cMUKNCj/cP0Mw/kv3TYMIKrCh5Wm807/0Y74/6Xruq/rJse0LVCJXLUj4r8sR9i+a5kMfxxHGP8T
7Yhp/cn1020HlYrFP+zTGAU8qS35TTtSEW1OCskc3TkQtwk+s5C+l8WhgFG/yjX9uBSkBsJ7Pecy
nDsjpduTcd0woY0VnLI1E8NzrxfDzljCBMzNLw8CXVZ19huXw0dRUbRwB7ID5sE2dwaoV7fziwPE
nBem/w/5aN/5EY57PGye/iWdu+/LIonBCX6zGPAfbqa3KGVWTy45Y9vuLpNR5Zj5NgWZmKkMMcdJ
5a1sZ4HIJSZ6/7iRRjLPrfS+JgFds/OvFsLPffkrHGFnz8z0ZWC60ROdjlSYDJRs6tdhkO1D/gxd
uWPjvwhfMxm+jrD6Y5Jx7Hx76PUJaCcUeqXLyPbZn0/h8D4tOgrajiERDKxVuxDz7pL3rg2ROPQy
Aj6TYfCLvGHFfvxR9x60agLjfVnMBwWFzWSve+WelqiPhQXmgAAZyjOmvVkFq9pOnZMe4S+NfMxd
QgoFPP7nYur7C+7jKrRpsDOr34YVhrx+hIFgMx5MzPk+ynZFNtl3yDk2ZkV3qcNgvo4tn24WXV5m
uvfdgDa/19APLikhkyD0SeprtppBc9QU2avREGJaE0ljEBhO0TrCc0KC5CqqHIYvnkfYe/vmJ8gu
4XMzzu71E3lQ46Wqo53BcDYxAN8ykShRWzT9Hsfoh0KyYeL+BlPl0VmE2JkJxbtChIxbB0bt8wLz
DFX/XT0CKYi97BeWD6bgDI+Rjh6jzheHmenXdkmbF7eC3Z+7uS9JI+8A/6gK2cN2whh+BBTEYDIr
g0NmQ6qInOlWs2A2JQxdppiamVXo9q6YPGMfu/mOM+WGmJnvRpj0eyd1vxULbdoygsE9zKiP9duo
DhMCFav3vBMJpZ+CnnGb3NZGk4I2x/w9WReIZSesPvi2mmREHQGpkagTX4+qY5T3r3qcQYibauQR
trWl+wkjsoEq1znhuXMObfkj1br8lBRoOx2AV3th2fNFJ4QViLf54Jcp8thmKB6j6CWI/Ows6pYY
EKhRfB48u0lurPrWoFdHvM4UP04wK8gu2tbih02YRQTIWG/uXG0sdqEBjKAz1lHO+Y1ECuAzuH1j
WEcNtqzZK79Cf4NzY5OAF9vBuvELkjqF+543wUfHBYxsFtSezWzuYiYtNIOp8M72T7eYbiwdU3yX
jGhYwYEylhw51IcUhF5rkGHBkHdnkO4zEIhJf6PczMRHQntcNQb8LAk8JM7i6FYwMxvc5FMPDboZ
wBqJ3Ns2MTfrACHudkGntOlJHUCyjxIWSbleU5L3PP0b3tdNyUCCCf+OKzBDbfuDb7xg0oImKGUI
2ZVHWl78tp077AhxQmgrjhPHbBOSlCtnpjrRRWk8vmM/2pVtPx1sgiCI+GrzNYWZEpZzLpv95XhM
zOi18qNbvQRKF3kkTw0lh1ycYn2kam/RmVg2Po67dUZlCWhmuNNFMe0lKQo5z0iXHQlDmb2G2GnR
Wk8WtuLgDmVLBJS5b9r5OBng7wkwN/Sh25lCe/es/JHor3e7iO+K3LLvNAaLoI+YGdbh/JD0801E
1WmbkTSwMZKO6aEOdjDs9vC2yp3uxMhdI7SCcx8cGkIMR4wmsG56OwPvmJjpqWMuQC7pQJOpIPOQ
IgwmIamfbU4ZzNPTaDcZiBL9fN2lnkEsoc604fNvPh+Tf/jbtgkaYjMvFccoEfandGHeotaYWd0v
mvNhpcE+iSxjryYWxtT8H/OMlEbHFkn0r25YmErVbjthZ/PvYOtKTxaIgHayORfoRt0xfj3iLyac
PKAiUEfiIkFQGydyTVo2rnYbwQPSF31YxzSf177saXoqG0OtqkVLO3G98DVgKSMQTy1UdoSKjbju
M7rJ2BTRyHxxWlyaRdNqdEPqofJKmCzNoxWXpyoPhl1oLl9KIpuoSHu3yIkOiLozwqz6Ox0O2kkt
Khsru4C627e5syfnKz3V9pnjKqVh6dw7Yfi1C/KHdsLNHRoTc+7wxus8/2i5+khTjlj0Q0OmO7It
fjnbwDPVhU84PAt9rfa1tfw1G/SeY/ecZ1N48grkUe18oCJ1cMyCLJ/Je+/I++0Sqz5no/2rnMkA
1zyH2r7b3tmy86wyMFLZftbdW9qteBssrSgPpmy9uuYPf3CCA3UZCEohrSmS0Civ06ZTC1IA6Y7n
LR9YrRodl8cmLHGvWzNFb3Ixsf7oK3fyuYGnlG4rQdKEE8owul6mdmBsLE6EPKcn8eDa0xMN4+GU
l9QjoGXFToS81dAvIRCcIyfnN93Qy13eOccYb+1OZ3qYF1CCkSWgoQe6ynGS0qlTR4ASvHey+X2N
AlFvpxZ/7DNDxKHtaNIgGLtc38byG8llGxNCDNMJGRrSxFW1zeP6p/purgusrkyh5ff12yLBM+La
+qOqDKjFgmpuM8uGfbKUlIUElYxV0hh8J6MzVfsc35AKJ/mMBJG5IEQt21vXAOnEXEYdDovG6RsK
C+AkQcTmjApqDvtAL4L96M1xBLIrQiIYEZJyDa9UFITrZp4ORX5QqITJnWBSqIc+Yy8XpRtwiZL8
5xnqMeAXOxlzQZryLA7XVxoKMr1RN2MqkqfWlcbw+TKfbyEfUWu/vY3aBj7w7I01x+m/T1Fr6mV+
C+T842H1MhAOt2LWvHCfJ+636zOun03t+2Pzb/s+P+rn26nHP3eo7+y3/8Zvq+pZTF8XRiBTOl1w
LZafX+f17X57+l//J39//K9P/duHdnNaWa7X70TGwLy22ug8iSQ6l7MxhbtaN/Y41JuDeiCg8kWp
VT4HmDFNtFKuqm0bzkE/ccpH9pPbZvUuXCh4kWZFv+Dvq/jcozUx1ITMGUG3onADxWaSUh5X5mFq
ZkbmhfpTta0WRlQMhyYwNhPCE8KfMw/KcgvgWmBSHOV/ArHbqmpNYmi5jW7FMPjEGDsID6Si6JNZ
IrgRIWmt7tycupYUTikJlZKuqM1JwT2u22qnJvkfau2PPymRrh2GjmGRjFZSi0ZWpdWamQJsFAnj
AJWbql4ESDJ8EbWK3pEuoHr7XO1Vq7/tHT3rtbAZkCiVxez71hYu+JtjLFyMI5y6faJlx26oVMiR
r22n1HyOh+g9NB3mQfK6qBadXEskNdOWVCZzRmwLcsanZ77DjUP3tDJXrd8fInmxMCbU1nBrKq/q
aOLR/ZR3Q6v7yEctP6oXZGJKtqV8VdJcOxwORzTTH8vo3wMN8UAkIUoLUucpqMd0V9QyElftU18D
1173yN9dP58p75jDTADQ9VuswNyRXugR3ZR7Ofo1mzKz0gIxUnodDFxnFak8/zxFScYaK3vFDWVv
Ad2SpgY/gZuRNtX72XOPM8XHqYFtYAOJ6WIHnWtGXprUkHzKSWKDOIqMdt9GfUo/7aSNz9qpj6A+
V+DEE33au8UqOkZv1sPnE2VQrvo91WbRy9A2evQT1NfVXJJb9alU6eUdapDvp6l0VbWd0gxOkVEc
KpIkMwsUPiTm3CnWs90V402vu+KAJPofHZqC63As/KqiHI27/P7VL6HkWddNtRZ71k+wC4zH/WZj
R6nPWeICc9TLCCXWENSbiHtpxVemfhl1WIc6DSKb6UVAVqn636jH1EKF/l431aOfB7T8sf+2qZ58
/WKuf/vHS3UoBhl7SMA8x5NcqA+jNnOEN8TNKn3jv4987lxiJCl6KC3m8hcI6WfQiiMuRT5ZvS1z
TfRsanVSp9rnqjq/1adh5PefEzBVb3T9yGEFaoK+zEXz+y9KLQfMgOGEFmgLXVRWKZsgvyYV4RuG
wGrv0wI9lG0U6Vv19M/VQJ4o8TpQ+jelh1NHqlq7Lq77iOcWu9kg19AAF//v/1j9n9SiU0I7teqr
0Yla/fz01TLd2cnNVAItGFhvSaDaORO+NxKF2hLKy/dPCZ5oyPEy4QXLN/DlhUutXb/76z6XRjTp
iLYkgPznyeotr5vXv1Vr15/x+sD19f7427h4xtwt8YJcM9WFs3ejpjiobXXm8Y2n3Vltf374pQIr
E2tk1KnXUr/p9djyl/dQ04qjOsYIRcFHrlajvmcoo46Uv6+ql/i8VE3l3B5QtBFez+AtkQt1LVGb
ak3tu26qfUqm9j96nnryGPwYjabAnPaf02hQB6j6qGpnoDBUnwez2uvjPge98O8f/PYstfrntvqj
z1f9fK3//k9/exy3PKlAzhc6solsxOYndRtRa+oV/7bv+hT1qKlGgWr1ulC/x3VTram/+29fFYQd
J/L1T9QT/3irv+3741X/eKdQXvAnncZ+1DNHRxALIwdbDqJLda5fF4tnVRig5f3kulOtXfctSoio
tutOArg+n6kut+rFr0/97RG1Co52WKFl45Isr13OUqDwu54ov21/rqrz6re9als9X51n//wlSpsJ
1UefLgYlPQbH9Q+93ZJmI+6zJXWYPHU7UCP+vqspvvnjczoVSCPaXn/mcoJIbKrcB+rCdNIXTNRV
2h5FbdHbMJz5rRDFwakt7Zkcbf9+MMsaktDwlCakWJbN5G/1JI2OiIiABNiPQMDwhVmgVssW+NYy
A69wwy4BlplfwMZTbqROso7mFgHlkNf7EQmSMUzOTlPXuD//w5+XE7y9+BJlWlU+wTCTIefq9qpu
rNeFf73b/nbLVat/e/of+9QAQe37fIe//d3nO4ypj6NhD22UqR/nslp46ty9bqu00InSOWUxdf7K
ceUoT67PnX99/I8/d+xu3riOC02JkB2qNvLPc/SQyZ165pDW7c6c6gf1wKxOwb+vxiFmK1xJPww0
FrAjYsDS5NVmY9dz2xQh8onoh1tccFzyQ5cvYyJQkxSvCEPELm6bAwU7wIS6hQYrsE+D14mXtorv
jca5eJMPO314j72k+uZp1tZsc/vN7u3HYNJ/VCb6CXl53sYM/Q+j4ZXSOITbMgYCthSgA3oj0jda
iBmE/nS7rm0ASDmZVwD5ZjIKtf6M9SiM7J0ZMjKsNa/jLe5DsI4H7IXpNpsh9cRL123GqFx2Md11
H/Dq2rDTs8F99sAt/jVFVL6JS3gamha8OH3/FkYTFMoMF4xtmZuJOhtVPhAiBYXwVe3JCnyAzcF3
SZ4kv9aiUjCTkRBSpXAIZSt0MiuClMi4gKLFjGF1bfcAicJx2YdtC5S8hXhciPJDM/w7oaE2XwbM
L5X2K9emeZtr5JSQ9QLi337JHAFeksIcsc3u/RAl79EMJMklcIYKwbbFUNg79YOXS65mTCaRw7c6
ZPQPMaEW3W0/w1ohM35nJzaN5MAhnqX4QKx9tLUBXFg0TTsmyf12Tov7utTJnZkBf/pI1PXS9QjF
BG0HagamSyaO2QBiCArAqsVuXwvKa4uTEGCPoCT0spbKTYZ/w6VyDhq6LgvnkDXipMFQ2eWYtXYj
zPgE6RU66CzfGRUGmhGm5+Bp+xQab04izsbqqHhqhfU0lrV3tudabDDEbZq6ffaXwNq4GCq3wvOf
kqlDQKgj6Uvs/jXC3pXmk/al9KW0wTO+aGXhr0kiFSsuUMm5N4KbYmlg8YToWStrXM8kr5yLxsZo
OyCT60ex9/z6fc7tclMtKSaoSRDG7OTtxTVa/Mla8dZ7t8Xc4j/IOsgtKRmU1PSec8g3zD6ZVUr1
U9EOBxgfAf9dVERwfXc5uNJ1bgzfHeAQa18QHQuj/lJb485yKyyRXP0jS171qDdtJqKTi56abFZc
mj7cR8Loj93YVSsL8q7QtgQFv4kpRFRCgbXum0MuAzYwFjr0KnyjeVus9iOHfL3NDCg7oCuWtvhw
CWX4Plv696RCztQMaXIqkB9vnNLYcMgZt91MrZx+y1o049lfYu9pzIyLOzI9CUSFjSC8YBduDyNK
1gnQFEAeslPn/mfoxsV9OqYfmLAOcetV26Qpac51IJKbaG0645PZ62iU4F9wpUipIPTjitvQW4qk
ZWVWXP6bun5FZyG2sQ9qTWvwPLfJEb6DjK+O3pcO85xvZYxVgTY0gXgtd2Y5tuvUab85I62EZH4N
UX0RTW4iITS/aR6BJqUGpssftiiK5+pHUdvRQ6ID5avQmuxCEignO9LWA360i+thjzSc8c10HQ4S
aSmMY/iqmvvDCKCXDFqe3jk2EgIHC6BbGhXKI/fLHIoccQRyKKSBSORmE08dVwxT55hNdGM1yF4i
QmNkoJX/gSAe3dm4r4J5uWRR8eDW6Zly7LR13SMxQeB4s69Eq2oUqr0CgN6sNTjBMO5RKT1gaed0
se29sNIH05OZjvEttz/HTknjrd1jyO+4neunUm/MHyHsq6H8OhZRsBFepEuMr3R0c9cwsjOR5Qh5
ebtNOL+Y9vDVHwkszeZ5O5lc/Blg3ud2fh5hg28tDd+NQJd78ESHZqzmrEWdafGh7ZfBBs1XB1+X
hfYRWVVW3r4IxjsrPMTY7Rfz7DVaShEkeDCDeFs2AdFxfdduCI84N5kskusaX0Jp3HjgBURTTbdi
Io8rFi13iJn7Uh7Wy5oGwHxhPLOqh+aXKIVzqIcIhU28XkDS7QdLivfJpenEUhwRyhM3RMzQsRbM
CB1s+TQ0OcvD0vDB+s/jvuNHneuRCKsK/btHk3lX0bSJ/ao5xBBBVkmPgZkrP2dgT2ZlRmF315SI
ehcXT1c9Qc/3/Leqo2dqNrSCQj38pYXdj3ABytVZD8NouUerJB9JkCk1iTQlBz7n94vCG2sxn20d
LFAxp+m5JwfHmt/rttJusSdzuETZzahp/RoPAkweSOiljchxSrBH11wsuTSs3HwI8K7nwBib9uyF
rr3qqfd/lYZzB3wVHGQO1GIWq97iYgXCEZaImz5SXd50eRnvkcHjy7WQ51tp9C0xytvEKyHDtXTs
ugapJ7X8G1MbiBxI4FpzeesD5zsz5n1bU6z14xua4jgA0betaOvRCA3CGzyBaG9q7zbQcVZaDarY
fjDoVjnTgx3bEQohwX+rXBDuF/75ZFT0gidOx7OuPWNxriFlGSCpAnzqVvxVbyEHZO9BQFdfW3ok
+AkD6zjsD/H8MuhOtR60hzpL45NpOw/TjCY8R7gZWjuKR9YK4sXFHznFa2Kv21l2b6b+G91tTtCA
FypFjtQMRpSdG8/pHHUP0AQbUK3m3ovGY5/xDRVcXCAxJWdDr0FdBtumuoxT6z+GWFyODZkjcb5s
TYeQKBfP9IgtYPO/2Duz5biRLNt+Ea4BcEx+H2OeSZEiRfEFRkkpOBzzPHz9XQhVl1Rlebus39ss
k2IMBIMIhA/n7L12KIeDNif0szs3zW1ybd3HCQw1w7hIkP6Sop3Jdj2krMd7zMS5HRcEAGbjNgRA
jnE8fu7ANgO29FhNV3hUJiB1yIgaDJIGov+mql5C6xGh6C0ZeuQV70LOyZrAO0pbMAaFQp5ueuNS
+CFlKlcgZd14Wi5bQrK7uDu7vW2uy+TsGG8QHfw9mFc+9alBhl+8ZH6T4ViL+fM4GY9xU3EacgSs
XCT2hrlrn9tI3YfA/UpA1hao23kwUmsLuKFZiTFLD5D2X4NGHSw/r45EHOLhgtbJJHcMMSfT2Vfd
UXqQeWTEgjnGNTIajwp+b8u6qZTRRljl/KTFjspwqgxnNUfmzTfC8RYO1U4mNJ9svbigpg8qbYQI
uupHmc+XUfjhln4tZyK2dopcKCTJRdw/zJm5KcUzKokAmzim0rFlQk099IxJzQKznAGndHSCu4qP
YEzGQta8gc4LN5Fbfg2IaJEQh2DOBaCS1M9sSr6iNDFXJnWJS523T/Yk5E65vXsYI7TYWfIZimey
RRBDLKsftLsGRNA6stxnhTue/c+i/CRcBBL21iLmInMBdL0TQFnt447V/GScjWEeLsPSq5oA8TUF
6xYg42uL0bTIE/UU983ZL2b/6IcRXXvVbuOJQbmyq3QzYcNOiYFbW4QrwnyyhdDHYehe8XH/rIlo
JBWAVDoJ965X07VHBpDUALa8oIXs6mJnnpEvJF15jI1HLPegBz3m4sCuj7bf4eXXnbGKRu9oN9K9
sLlgz5D1VJdPsFPMQxoUzs54ywebhXohC4wsNNOz4Mhs6DzHjA4+qPqxfsnmYONRpjqbNekTptyl
2fB97pyfYb5E6SIBijXyocy5tqnSm7nsD9ro5a5CRe11Bh9hV07HIQxvZtNjUaqO/tIrjOl3zjHy
/FxX9YakStT1sRlvM7GMQAx+ohkeYSWeJOsgVlXpHhU+Np4w4rqXA4vwxNwbgJ1WAv8yHAjnUzZv
EL3QCFUHaaiv+VTfgIzXtzafkJKo2nhII2tXQ3v0VFni0xhXwO/zWxKPO6ddtiZDtdZT8J5lNg1C
gUu59IKKqz94UbAakPMdUaQ/Yfbfk6+2d/qWyEHSFynGNnqTesMlzWcMvMlCsrFfp8r64ZNdsyld
zWYBcuIOAEC2TjNABx6IywKTXYfmgIgOcp0TnA3BwPRpzYSCY+4dO5QE0t+OvP6TPXcvBDP4p1w/
diaxFuTKqnWQZx955l/8mAKQK6tkLSdUFp3l4kwaCxLWoyMxW815sNv5JtPsGeL9dzdwhze8GF8q
wutWhDz8iLXhbcIOKADL3QMIBa4W54b3wn7FS/OlQdlDg9Qiid1LT3Nub1Qu8rXRNsMODWW7DqsI
bb9+LQmQfG5agjiylNTBGbGTjo2XXE/xriEILCwAv5gBVfTcmr94qq62JknkKuC99FzNlVM0m6ie
5m04dgrMvotypSg3AcK0NW6uyVKb3hC3QeAHqwTJWOXU96scQrzRI5G3U2sPc2HCaQ3wHFfACsNY
toodFjr2OMKBcwm68GttbPvok818s0OfSR8mZcqFZsA2A9WurxCrWPiY7WhXuCEREhHZOWiwg1WE
n2HVKT/ZIsQ+pcz+p3qYDkNStnz08bNMLcXnNLgkJl6suGvdLxnbJR3Ryi9Qpa3dGjdUiIRt7sH8
BibUAwHbZFXTFhtrbAuebnoYcajHWAc/oLoFkbj4WkESoFh1fej/KktJ+cmmcFPPA+w3NXugUtkl
ozzdQxRdpVk2HaZGf8rAMm+VHI98qGH/hDEvpfUf8jALd8EojAV/tvbLmlz2DFZ4iHhL+WCbTCIn
IVG4GlRPyweOK3AHM5+I6ty1TkoKtQun9NXUgmGeSWtQnrGXvqI7EqjwVBdP49C8BjGEuPZVtwtV
DYv/OiFfCZP8kXejjhoPi/HakBFvngPzImkwxnkdTkfAUvB50CQHSr6qJVaNvvcny468PYoyEshh
sriWTjZdDezPmi3rwbIz5HQhixniQW1E81sC3H6mnMvFXyD3ZZz8BUbxG/37/fISj9rr3l2qXKvQ
S19qonhNPbVwboDaZBq7QpjXm6F7s0PSy30JeWoXuaIjg6h1zz+rCkRdGEb8BX7wZLMFIWdBlzsn
ylgdATd2YR2jyep37CtgOzTq1hUYJ92xX3gBMxq8umMa6F5mu3vLrMi+FZy9B8gQN5P0WDoChU8V
BOJI0kFnxPf2rIOlB+sRHmy1Sw1ieuiqot41ljA3cQWVLxdWtPU7TZiu1a7ugtn/1Rb/R20xdOj/
VlscoxziP3Ku/swNt637z/1DXxwE/weJsWUFwvF5h5aY7//SF0sLNp3jCoTq/xQWC3cRFgsflA9H
kezC/iksFhDufOlbS649czrWjf+RsNi20Cj/CaVzJO4subwyTwjpmC5/7J/C4tiP0a6WTULlqIgP
cmjfO8e7yQx/iZOP4Smw7I00yFTJxgRIUZwfo3FK1m6rzAMfNKpmJdBsH/pNLdqzlPODDNHseUb5
kY4UkyKr+2vMQonkacaMmwHOHaLhZ1/YGCmn8iH1dYHXKZlhRrEOExqJCwAVn4+HMvqb0G8meqTE
tovNPLK0M2s/3Q8KB2ArftZ2OiMoic7OkKVn97GLmDgATMB6jlgIIF/eTRpdHwsl1X2PlICXEDjP
Xk6KYh1D5BaRgi06pzsyMedDRpFv7MpkL80apm4QGwfPKuSDTtiIzwbMAa3Q5hkhS3rDTR5Ht2Gj
NPfNPh4ZdOeU/QRIre9GbckTKmjxuW1FfADN/FUJHd8oiasbC5gFVYbzxh9DqEf+PAAX6U1I0NnR
yYQTb/OmtLdMUUCqJJAW6bNcS8am29T0SveyYjx0BTt9qFSreEpbgu6yK8G9zRre/XVqUuoQCcW6
MB4eyZh7Djyf3ZROkufA/Db2xbFHpPFXranKN+HXwaF7mMl5hDxNfPGkK2tTDZsqZhga8DCTqwpF
gSLsa75MDzZJCFaZT3vZ1BwIYTLjK4ybsA83mlVHMAzjI1Hs864UinXSmBTHucJePRvpRVoVBh4O
LJZqMzELH0JRvlyePbXq5hLvcB7jpyxkDAud6mSUhAqaHFBnFXZNE7j9EMYoqyQpPqI05IEZ/BRK
u97j4jHAlVunidCasx9AvxraGDCXq88I2fTZVMM/vtzBRb9v3h+9P+9+39/dvD8QAttFmuAQq86R
DA8wXdZjVKl11xGi8a+/43688v7I/Vt6xiyJI+/p9++9vwxHL5l/c/cFjQ5yjX89yP2YtKXZ67SV
YJHM7/3/vrz7z94fdRKBLo492+r+E78fuN+MdIQD8v7tH6/v1zON+dX1qFxEEX37P574x7f3J95/
zdwQLRq6mKtteEwqAIJ+/9JY9pI1FgB5GibzQn469fge7Xc/Je2JvL9kJ6Lxc55dPHAAf3wxJidB
lp9yH2rjJaahxl3IfeNAqqMI9341fL3/zP3eLoBULwJ7ZinnnNyh+VIjI2dWBUi5ERrayNRflFFd
47HIWQRxKVlmZlywkhmX+3dCIVSeQxMbGOa/c+qPJ4De4NC0PWyXKjfoW8I6APtms7jIIBAXY/mC
udu+OLTcbVFumi794vqm2N8ft2EEHHwo+KFvTPATXU61xzKyLwfnEkWec7l/16Z5SB9negJLIhvB
G4zZ7TLbpGlEOTVrpLnt5vd9vuqwyqO/HJdnTHX4vQavt0mBS8bD4J3LLPfOqFnZO6ik2DnLeZ9H
JYqNLoP6wrIslwRd461FegUSb04D83J/1v2L6VFGvn8nAqr05ZC82Z4oGDzTD1Jasz1YBErMcspP
s98d7EC658bm/8msDiDN0adTzwmd/HsCFGklKg0C0rTKa+Ynr3nZevu6GrJdUwGtmMgl3JrUwZYw
mvFCj2y8gCYMWHbhByWs5lIsX0ZtQ22xaolDnmfY9ePQz9hbGOnpxambeowHx9sYIRxVsy/c4xgX
RzXl6qKXL/2oxanB+GKiJdqmgrzJRlDL8zlgH6PA9hDHXUX+Dhw8vczh3hzIG60blxZIbswXY7Jm
2Hc15nidJcCmw5Oauet+/zxEFe4SEhjuN6nJmb8e+FY5JyGD4kKWz2AEigx74q1ExVuQywEeXFLa
D7lj9kcqSd7aDGoW1T24v75OL6HklRAcrQ/sknO3fUZIukoYNy7TOFvHKRsOTkGRnYpMIrZ5OXDx
G5G7L4X7er+wamGM7GxTJFhBmF4rp8iuc9MD3XPIR7rfXNJ2dxOZLli3p+za4sGlv1PQSaybtUcH
mv189CmNsse6AxtAfwnPfsIGK4maFsx3mcJEm0h7MxpJpmFkPfhuti+ESL/EBogZEeoH21PWwV5a
9aOr0X7dhTi/gVZTqNmF1XAT54HQrT/68L+b77/u/H373pv/pYr61ZdftD2/H77fZ/P27KToHu6/
2rdb9McxErJ/+4E/Dv3r2zxLX5olbJHMrv9SBPzWAvxSDNQD0UORR/fujxfxx/PpuVhrsniWii7m
2dWdBXX/csdA/b6Z2Lo+/dt990e73lF7x1FpitzfsLCeh6a3yyP/Jrpqa0yQIopQ84HzvlV59K0N
o2pjZtU3b8ahM9b9tcN/C90hTvd6fnMdc0uacXpMRxJFXIe6OwtB+lZUpx3bWgSa5LmUo8dPEDxm
tA4lwjkuqYCl0zErrS+GrNHis4Ft5o0z4zvHg7C408un3ssPKp+e0KWPq3CAtBoZ6oHKtdUlziZx
RQzEipKW6IneizySBKIM1GFArFRrzcgJUohecdgelialDxrVshA5NgQ6DEF1BPa3MZ0eQ3rL4Qsa
M55flTgI7Lchp6BkKO1TON5mdWZefbvCJ9A2n4EDAhf4onryApiX24NXiAl+SUVY6RzcNNskgmIG
PDTGe1ZSBOtiV66jMSCWiS5i41rZpmhmYLx93F06WKQmA+HKNAlVtvB18rYfjTroaIQ28ljwlbIM
5Aa3CI9Jq5Ylihtvw2o8KviWAJ+AFNoVtAo2hXCAA3Gk7IjMzzTHJVUC/f+MTzRolka5HKtN3Axf
UjwI6zB1x3Ui/E8G70MdN5oIQ6rWWULRS7sw2walOAlD+lH2zZEa676LCKhIgENgJ9tl5jMefGiw
TkmMM7EHNiVSL2rI6AudntojSkwUqqcwzeojTol0A0sJI3mfEG7lj9Rr2MO2s/dOgyQ6K7NudgOX
J2sx73Fyu+wCJPo9f/W71NsA098PVGvWmdm9NV5I0Xz0vw2+WW9tKmJJWxO2SB1cyGZeBQOIUnuA
IhqN0d43STsOmvLdNrXayKsfDI8ltIYtOVfp0aJBNw/JoaemghHHdUhFpnUV/gXsgW43kDT6Bmsz
Js1DzgLT2CiuNXm0K/NszX16JYDroY2lCahfsmnALMHeA9WoW54cum4vIAwUzZdVW/wEyGtF4ExN
kkd5ev5R5GG8IUboUEPeVlPWXqQGxFt26gqFaC8B2K2EB7YpRxxCXN+GxqQ8C9oGjk1eamWJ93Ge
pk+ewCQFzucawyUxg8VVIVHEuS0XaFCaD7XRP2dYqGHor8BXsHyeSVBC+Ms75SxjsnyhwU+FwBmB
CBCUG4Qi3cckHmEQxePmBgX13YwOLoPOJgFLQfFQAIKSe+Xyrwx2VEteLPybjqZTa4bRoa9NAR/b
PqjOi08+vEU396/RlFfg/iH4gdgurOKBjJoRMuihyV3iewCmQ4bR3QGi0cFKth2ZnSszdYKNMA+9
Didgru2LJ+KPkcI9xDTCYjNMAjCCb5VAOGG0DCtunLACCVS08bzU2GBM8bemIV/GRrzqBCtUD0Jh
G9UV9vRV4mnO7ZyTIWUPezKt6NBn7AFh8DhnTYfXSgiHVQqPpAlhroSfPjoEt9Uxyc8yegu71DwO
zfg2AMjZAgi9qdgPLt1Ik6DNH6j/mds2xYVnDa19QHppfFAbxoQZU56ctb3JJl63Lgl6dauMgrQc
0CHTnHWj5JX2qbG1VYF8o6RphXbB2XV0ZCehqX+ldbxDW0SaTxDZ4Eya67LESaOB/i/JDDmwJ3gz
jXfC7LIuQIgivZrI0SqN6+xu4pBhH8HCzmrpzbdD9BR6MjgXHfHhKX1PSuTBup9cc+NZgEjzKHik
5knt00/W40cQ5eQlGYE8uIwhhrbhJ+WScpi55HvZ5QmxizwG5k879MND7GdYuyIa0E5S8bd3+sGi
ms0mnFNrW/u8Qf4xYdvEq5gw9AwRvb7yR+RedPstEPgAHfRRmzwe39mxjvjaccTlM2NVgM1+WdqF
xC3LeAms4AoW/bX2wdnojCgUByiC0ZjialGZtSRun1bOJuiV4UnN/te8p/gcO0EAt4wR786PaSv9
ZgGA3KZhigO5P84Rpe48ctTWcKA2UxBdhzIQW7cOfIQAzo8IIscMJKnhpK+iR+Ta4TmcItr1mNEU
JYyV3cbdQeiORgqkVG8k8Up+RWdwrFPFNt1w3m2j1lSct2yQicJIKxBfTEp0Cn6W9DdhNbnMgE5P
MXzZjip7gPpN0vGcxp9rAoG2LB4eRU9jOjaz75DBYvQRkONrpCMopfRhAO5VBMHW1+6niEgTlOwb
JyVhDN/sppBAAbsJ4kfWOJr8UfPGVXCB7/1AP+IpH5JrZD6BoroCJUjh2BoqWoHmO+cQ/wuUGxHc
qsHlbfDADUgQ9TqNXt25x6DmEf+EObVk51m5BNnlbomgJm5I9g122qJFP/gh7Once3eyDhJrLw/a
ArYv1Xdb0z3tnKFFtBSf6RXm6BHhOFN9rxKykTvvsaHoSsMcJp0OfMTtVrl7LIMCY0TlPeeB+SnJ
FxOsUrC58uZHmpM6E6fOvh3d796szCfH+CvI+gMJivJpBF62mtkNeaO7F5V1oKr6VmsWFsH0SAQW
K/8s+sg7Li8jAXyUqYglMtRvmod26ew47T1AiDqjMxX/NVTOV6+lbsIgMq51ufT/4IdwpZzTgroW
emHeRMM/yABUMhNjDhyRYbd0i482C8Z14YGLLLT66sPBETmNTTFS2LJF/lnlFG2ilzKbf6gZumHi
TB1QnOBt9krrUCj62IQ6FQXvq4os9FiFuY7d8b3NM5SGwaQPxKO3anyKCU+1ovy7R2sINwShAxzV
OExm/t5SeN64rcGY2BcnGm+3HlXZkZCEeZMlDhBu4B23PkRbASDgPadGk5vJ0zTk7xAX9SFuy83U
465vp9qlEhe9BDqb1vcll50E2Qp4PZFPmt1puux9Z3pKeMmDk19Fe8ciWndwr7A0zUXlsNjj+x3O
Efq9UUzPN2T8gDCJ/Tne1s38pchpavSI8MRoNmuo6vKBaKZVk7ri3PvJIRbJEsQoaXrXct6PfSg3
TR0+ynR8mIafrmjJYsqIBUUr6OyCudLbLFNfuo4MXKeGYt+Zr5MCMxcgxmt1d7VInj5H4uSCHDq+
J8kcwlGsOc2147IGpSUGfZ/AWtAcTvUGviHdE/v9l9EWf0U2wyaGYrkCzYPdmuTDrcrsYpeG1Oad
4QHVGUIYGYKudth9qiAmiYJwqCAAUALVMAw0aTDe0F7qT7qZKcqTDb2hzTo/drNza/HzrvyKfJoC
D/q5KtXLQZjF+8KOmlNBLKR+RM5pbc1Mkt0D4SGH8L/HiET6KYl7a+bJkPV1eLB9J3oYBNkb8Cab
rPaeY7qxdmb2OLixwYOMHpFnxv2akA2UcVy0ifVNsWjqQuCHpV+7O135IBnYlO7ojY3ztaNnUfHp
PyHpoe7Anz7pcT90/pckRJ8H2wyE+AxlIBEXK8VqHrjuCbIbVJtsiOELi6tpRC95US29j4AkSZkq
BLDZV7B1zy1uF2ZawmRdWX+lGO4daXjqduck9neAYwaQ1jk+tsJ+HQizq+dJbqxa0CwzH1LLsVaT
lTPrdmdJMmPoGdG1jcpb30BtpJfMwtotnK0oq4sduIdOL9zLWW5IZycncUlRdNE8r/oKDbR6IgUx
Q4lpM12N7WczunhW3p+cZiZLY5y3mW0tyUlkDPhkBW8ikDNrh/iB0JBYhJ3uSxM2YKuH5a1ghxO6
3s1vqAQOpX7wMtOnCozkDTEJCO2zm7VXC6MO9fHuynkCQxY+2Mqxd14bfJnGxt2MRfMKUB2ujvOK
vIEVbyv7TW4kT6m1NPFLdBQpkI0hXKn3dFDInwBNbRJd7QtP0gUU+2kcnmJNHmhpqKsZVP557rS3
wWpKc7IJ9lNi74Bf5Uc4icgZLfYxXk0sltXrW9flt7QhkXAZLcpyYjcnQnFoqPKr3dDbbzKCNQbx
VG1LYd/GHDJprxLBUjoKttKwf5SQlc5sgpDcUvwvF6/5DDE0K4/1yOFAsJ+NhNZBBjyaBFiJGk0o
Or8trCkBS6lj+qG0/kOkzx2xt5Tko2DfBslTjOpwO9V+gA03dTZl9FdWAh+sIpSJeQfYEiO86Wfu
NigDNl81cI0BhjTvYp7tijw+jEBbDQ/6BtVESljtIaBODlkKfGrCmtjJHHcF3rjddnDhwwbLFXj7
E9EUgD0UXlsnfIh850q4e0/qQuYew3EgTLh/rGGrrImp0+tUGp99BDIbzyzYTDfHggagnHE7ju1x
0NlhBp0ZFPjWeycE4GDZlzn1gFo2SKymBj9wONguy3xKpETN+bRQMWi20c/Q7JHo5KB16xhGYg4H
zsQyDbZSnqoObKHjMQb3zIUkESTjupJA47ui/aybxj41ik1PpkEokKALjzemTWFCKo98Q6zabldN
RGx7NPBl1T6NPnjzCNLZCr4etTgLNCGvtfexmDeQltedf+q7JgcDPbEIzqExpVxQligPvk3yVyTd
aevHTradBsBvdalRogCi6OVsg2uM8TWB0w8skBOmHZ/LIfoa60PQ4nZrlaN3qnPf27Rg/Eh7thjh
jFLC/5iikvZv2rEO9odDV083Sb15HTXEx2LYY8YiG4gzxtZGwKGdhwNWhM91mBsbC7ovUi3T3kEK
Be1Jeko0slTJg1e0Yx3nOKdaI41qLTo2z2Zun1DRgPRv1KfSmo+s32gemSawqOodEcjJal7rFM2y
Az/sOsfGxFv0hhaN3WxtfKspUlhwqi6NVVVbdiQ+Sc5BVvlPRupid1AuhEDas6KaQsoQzl9yjuCc
kriRqRG9BsrelS2Gj6Jssp0y9etc3SLdRlegzcVjnCZQ/Vib0zF+zbHeMp9QyPGNdNc6Fdo1k/lj
hF5NJluwqcC47vsh+yyisNuOLctSZK5fGkENeB4R3CTzD7aCs2ub25ymUTmlnwhOJakTXd8ufhQD
S+gWLnIyIq/spPfJqfTPZHQe+qz/XBuDv/VpTa+ttkSSnxJ+JKN+S6BtOGZ7o/IM6qpsSGfh1Wtn
ij+n7MyOliOfutk+5f64jwP7WpN0taf/V7KSZ68av1I0ynY0J1GPIEJwnPapXT6k1CPJLkkN+LDO
aWij+IyoNfmGm3q51Mi7twYIQYUIJcaBdI3cKV7DKd6PxnwIBO7+1vCnnUSRspW0VPemPxAf6bwO
hHhzhTbsytT8cx5Es20NqPJVQF7D93CB3KrhOeiHVReNP4g4GPdqMk51UL2FY9Rt86KUayUk9atQ
/sw6f9yVlfs+CwgFTJs56xv053RZHrgs2m0GsWQVLFmJRGUoHBTMjgGaPZPG7EpW30gvudRB+Zk0
uXhHCN6IYcaiFJ18Mk3n8wAaaGU1aCbn1CcVNKEJ6WCqIUzUNxdO0PzNcvBRj1V9VjXIldllqxjV
0OcABWxTx9OXSeEft8AnDUPxUHKJ8LnGeZQOEVIrzKU1gRlbVZJ5z2TbrCzy95ioEIdUuZSHrCsR
0WXhKfKno6h9ltbmRkfOD9fwP9dp95Aatgtkavwg3jxfwZmvtujWfN02V8qT2EOa9GBkz33zTVdq
wIwu3jOgPOVI7xVNCRxmszGP3viDNaZ+9r2F2d715zkojl1fUwUsJZvyYYu3YpuQfolepmP5TBVs
1aZ9s3RF/0LQu/Ihct1wi/JJaxoqL/mjLWk8K8eYgPEMvLQlASzog5sUhXVwNX9+Cjc+ibp8Z9Xp
D3gk8UGBdAGZSBAHxBUaVywvVz6DJ/JHtGYpAxoIH4O6ZIR8fCbrKpmjq+lN9bGoWR9aQ7AvIRXw
AVpZGkyeTOP4aCh49bETH5I05tKophfoMvCubXCxcDGPbVxpYhw0NlmHHlSB6EwhdEE6hzS6z634
4hjXBkovy2usBLq5TDnFw9pPij3cLnUSPdWXRnwpQoKBYdbRf/DqW8zy1U1pj3cGqmtjeDRiyz/w
iaFq0CafZKeZM4e63na4iTYN6vJKW+QEiSUW25KPbWp+9VyAKxak8L4v5EV4L+Q7gZlvlu2RDkbM
NN2G8WmfmfkHO6vrbB7t2Qgehkrexgl1phyN97akFtZTKcDmnYm1SBs4uCoixEVX28n1+l2hUOK7
+a3Pf8QTMip3QLfIvNkILCLwaJlOnO8xWi7c7s8ifRy6iWit0GA9G0YgOA0fBG/uhOuKCKu1QZXB
MJ4CcRgaFEK1BQnMRSlMEYi6ufkYUC3d54bMuaBIypKpuMaO99n3670btN2+nqDqlv3sr6s4NQ+d
ojYwXryQcmffYT4RpfUpD6azq1PCsmHHH+N0vNpBlW9K0v82LmJh0wScY/Qs0ceYuLf8E4aVD3pT
EP2PdgFwNKuhjVlJTBV6WFwL5rdayeiJsfmnr0KKKHjW4KjaiIjYKG1r6xgDGX0k/OZSWPYqaaP8
knfRiUSt7GiB2TrYon+k87+kx8Pb0tpi1RCCVpigax37CgBClEuQ9f0XGFntdm4TTnDSBeDYRqgR
rXplJUJCERe1DThKVSmg+oaS6mS8h36zIxapfyPFZW+YPVRHiM9rx2uN3WQWEyEtESbqGm8R2uH5
NBgRZYQ+6vbM4pQ/m/HD50qgIXFoTdVzfTToHRzMbZ59ccVgrSLSGLrFe39nttyJMe7dMfj79v27
ejHp/77v/iPBb8rM/fZv3sz9u/t9MV1ssEAxTJ3lCLndx/M6m3W6MwL7+Y/D/Pqtf3tIlIsEb00N
zrP7S7sfndmQJvTvX/TrJ32dn9ti0KzSBvaUYXjokyBiwbv8ib9f36/jkARyATUod38ctq67M3um
eP/vR77f/vXE+1/SBO6HGkKC0pZDK0pPAHf++Vt+/6r7ibvfVFmu1n6Osf5+8/cZBYWY72NhnePa
eAkRvtNtpFYZ4w9Myc7ZKNMrNohraop3eDsQmrNz6ZkxRwIPUdQw6doWeJ6eTTFr5k83T3gEuY22
PGqh957pWJuopRI2IWdNGeE0dirHir6z5Y+I7cVdwBQ7bHEsMMwTQjJI2veQ14yw05txaljN5/kL
6VuHSaBncfVT2n/rU9SV7py1+PiSm2kuLZMJN/Jk+PkqiC5WPp37Sn9fWhj1BERFd+UVbNlH0pBV
1VXIo21nL9GSQIFa+e7OyI2byPAKpLPF/KShyDd9q9cUKLAPhI+mYEDVPgoB4WKgDclBC+aSGDHF
AlA+eBFDZA6YcC7cc6XlCd12to2F065jb9/Ri1/lqboi9OsRYGY0ujP7DIro21xzegtaXIIA7whl
LRXD5oVU4kUET7vG56IFMDYemdgOBp4aCmnWSnlo7KnlTYOxmCWxRtrjBWnOWlCzXfUL3NWN6z3u
YFJuldi5zfQVWQ47B8KdgyZC4KV3ztiEZETjBiM35zVLvR/FIMZNX00/Bj9r2SACexeYZdCyMgcS
lwndYn5Tkf0ZJzJIF0ayTd+XKN+/dCZV0BEtpmdtbdskpsCIXTSyRCLmlparoKaBruOZpHkZ7CuT
GEwrIZUxtohWoTLgCDLqOzKUcDKw3UDWb+HLcOQSw/NWDeTD+E7yeQhZV3ilxhBkfp2BG1JI82lH
1d+mTdSl3yYmta2BxIMUaGNlxciz/drGtOQ+V5Q4q7FeEnDoymdzfmMY28oR8YLbGsZaZ0QieJU8
mXP4qWxwbCKBK7Zj470OggiJIPfWObDXXTvteJQ2k6znlewKFJzytZnhoCXtR7Zk3E10LR3VfTXH
ztu6wC/R8vj+7q558kq/+SXU/D7+37/PmbUXwd4fKbP0cT3bFQJEqGCphK7vXwV9KnSmNO4oTk0T
TZesN+TJT+gsEGb8mJqoO2In/OyWFbGsGb4XcIQogSOqwlkHtdoQx6a29/RQiI6Iou5sZYb85IzT
aiST8iHhQij85pmhIPoPL9wy/+aFeyaXgwhcAQX63174HOe1B2yOGQdu/hE1OHINynmr0adzRkgf
pUEd0NNPFQANFZ9wcxT/6TX8zcmj/gHoeJFCBqzy/vXkEeWhvVFl8RGxBimgqX1MLK2OrPystSTc
4VCkBKGG7A6MiiUDHE3vYVZ5+fUPCek/woP/DAsWaD///U1EKupIx7LNwPK8RbX5B+41gd3m1Ikf
HTtsiKjja+fYtbTnTQbBodFv/RzBIk0BPwRRdQ0Si7RVii196RxLwi2vvWyrCwv6VZ2Tah4hmGG+
SpnRLTVsnYhhGkWodSUs5xw6LhS9obmWRmOvS59+eA2PZ5OnIY7J2Prwgh63bFHtE1n4l/uXePmu
Tee3//7P/ptrF7evcCwinAMz8P3l7fl/7J3ZbtzItm2/iAcMtsHX7JitesmWXgjJstn3Pb/+jkhv
oLy1963CeT9AQShZqRQzk2SsWGvMOf942T1RelGHTvvgCEPlMVQg6yiJtiJ0UU4Y68hamvNQj+wt
h2VvG9Uhnwrm+xmufPV0LvJw2Of6aO2FnQ+HwCIzfggjD4O9YPCzJTL2vTE+9kFp7q5H/n949D/g
0cIzJDHW//+8bjJQ4jb+Yr78r9/6C47mFDc8zzIxoSJmm0/9X+bLnvU/YFQG/3lCF+rG9hcjbeLY
jP+N50hivf+NkTbk/0jPAgZ1DQN3ZtP7X5kvC8V7/3kxCiFMi/xXYbu2sFzb+OK9jL517LkQmKTY
7DbjqPV82cxP9UKq8SyJxjYcbVvg3uTPqOjsKVdZDLJak3GrR/VyATFhlMo67TmETQl79ov6MnW9
fd8E+bNIMEfConJTWpIlCNX6puukJOmbVnoxkXEmUqat+IH2ZX90jOY1s7BD5C5NK7jSajQQOdEA
3+RtGzE/d5uWoIy8W1Xl98yBtC0Yvq5JWzokLAXryaZ7qgXueYFH200LcEXFTDbF8Hgje92XRUlT
ouEg6vy9Rgi6h0d4QtrfIdjgtZY6YPhgyQqPY8MPBxsDfnIdRKH1P3Fo1Q99WO2ziI6ii6NCVmkE
1uXEY5E/9o7zMZVANRNmMLMnUZnn81RPJ0FDhPiBypPjbYOrjy4YjE2eqW3RKO65IX+28jUSTbXx
XC1cW4mjrWVpoMRWVvCkQTjrUZjhJqQg9Syn2aHjd9dFjDcvu4Jl3zsBOUCstIm03maaTfs/zuj/
crcW/3mCWBb6ZJuzhHPO/LpqoBhrhnKoqkNlek96By90/ZLJtljTSKjY2fQe/RssQ3sOyqIdugDe
/34z//5YEBJ8OVctiyGyaVm6I12hf1k4QMf0iUqxAj+kbxFXxSum/hY8uNbfhUb+zJb3Z2xl//QO
fIm25xKxsDoXrhTSxiX9a9Gx9NjdtZGTHUgyOuu08Vec2AHJYFHSbLsOPJtuORPocSE8qqkTGuDI
eLAAOfIynENdLi9//z4Y4j/fCNZPVxcOF6zUdbXC/rGUJDpivhyK4XBt4CQF9XqLGRc1Mox/SVmh
9U2CaCpztvAmp7FASaARtxYlDIImk9zUcPR+DhOtPsdZhI+rgX99Kkgn2DrDWLdB8vj3B/112b++
jbYlHMkk1XJcZSj/50GHXAFxgefdwaKcxLxl3neJnLfdgL6Ikbdg3mHjRD0qe0G6MnXIdRgDCq7o
OZTbxvisnbnw6d7gh6KV907O0Ciun7MAyelkzJiJbAIj9dZZnXx0pXKAN9r0iM9cu5m0+YMEypva
Vm+EEX9O2sTuwC7HlR0ZD7Q2mJNk3tM/vGJVUP1RrapXzBSTV+qaDN6E9eUVTykZgnmqx4eiGw+m
RnXc1HGOx/tzJBfjDEy79QrwB3JkkqOwFn1NegKz6cXBVH0k66/CjxT5RM6EBr2dzmgzRvDBllHp
/bynoXZIdwxuyNIettdy26v6ShU3714FpWgzc6JWFzqR9f17XU7LvkGdSpBTsa0Ddx2HFhaVwT9d
Lwh4vrxsW1cFjqUj5nFZ9f79g85E6855j963a7yn0utH3vLltgmyD3yme7/+VRDeVWAIwJYDI1kM
0/Hf2LptCOLakvUxOSfcqbFdELZ18w8fyX87NiFsg1mpBO8yVJ3+x5XT1HTDusZJDvW81ylCj0tW
IhZVEuzWeaLRRty1ZuO/zd3cGHQ6oZUFjOSgK0dpSstnq3XqMu+Nt9aNPqxlTrfIRu85LTEMGmoJ
mkFoh1iaX3CqEjbpacGk3y5OUtp3dYhrqGZgsVgmMBu40NzR97ToXMXrSlQY9SXxG1sY5/L3L1v8
5y3M1l1HCI9yG2Mg/csqn4bJGIfsJg8LbT6VKHPHTNhb605Xr2E97wsEGFbR+WNnnryAb5YZyELU
0QPS43xfEFq9+odD+rKuqK2cbqHOImSC0kO3vhyShYGeGCIvPkTY46zIm73VI8fym7w4APlYeOzL
dB8O+snwJLEBLg1fd9RAAsQ/HYm6DP+4TK9HYguCJyzp6sSEfTlfE1yYcTnhMu3iYG1bnwwYNUhe
7DbiZBzXBvch5mHhcTEiksb0TVlG1b7Lq+k4j0xyzM59xmc22EY99vs2E88S5/a/f7fM/7J/1Nk4
So/tkrqbqHfzj/O2d7KW7snEraS1b7wOCdbV1MQrXzRDtm9mvUH2np8QvAX7KvpwB9gUm17CjR3n
NxSUn8TvgK9Vn6ntJY+TgM9vMGlOJNJ8LQs3QWyEa0iQYiuXfCDeWnvu+6hel7PRXrKJak8SRKth
4vMPr0z8l92gAF6zWBlcgy3ylytymGmt1HYXH3RckFc1bllRPcxkLshw06kOlsksoADghLDGCKrM
yE8PzDk/2m2J8MslcqrYu2mi/cM1Y3+pNq69BlZZxzElOhtdfjlBh9AZyiVw2S4nnu92c7JqkzJh
rZ+fbJ1o4ClJx3WcLg/gq0K9gdEq4uvOAusx6MUtXsjC5hb2pp0C7WCDkZUVliyWMYs9IMVuYVLr
uGN2qw95vXMHeOwhlmIlNWdPVG3/BFiEe/ySaO8lxIFtQmZnc/c54Za7hVvv14HVn0eGYWNp5/cI
ZqPdXDLe7cqU8ZYRYTdZjgxHZfcZDITdpX1/Q6iDuC0GPscu3dd21b2TNX3BcJe3elt2Ubb3YNd7
L/R8LYUe60rQ30CZxIGPavd/f1pf97xfLj2bk5kJJTskT3e+fPiUq8FI50Hbow5o9iMO51lN3sOy
8MKz3nbuzHy4DzxgcxkMxa6uZbZb8rpCOw9njrLYbxvk9l462QfXMnEbyZO7WepgYCWMRln8LE0G
yY4Vfgsyr91zPct16BHDSKfGov+q8B4iSdYBJNCOXt0tgcvWaxU8ucwR2TmdSe7Kds3ifWeg5myS
hnm2WQTBYR5MHFjRsZcRHbsMF3RqJ3V/mE5kaxP5N/4aW5eEvJGMiZB2CBSFBwdK+rHBtfwetfPt
QgTzmiSYHBsuqJ7WC/ddipAn1qKONJgm2pt1t8eZjlBaRxs2Y+a92aFm3BflfMsRd5BlhNxqJeO1
ZTrKCu7/7z+gr9E8XASMqaVJn8amVkUv/+/3Hd0rOhwTeZdIkOohw9vbNCj0fTX1HtzS7Cc2PbOR
kSrGdBQyU/HkZCkDVlneR7Ywt9gZX1KtzNZmyvC1aNtu+w9H+KXIuh4h67hqqKi2ytdNQcx8Fmy7
hVdTw8x6hD0PQoLqddZ2UjhWI5fZiuTT3RhgwpdhUIBLR/k2x5TJ7mwSeUFQl7Vg3eUubMD+4ejo
F3xZW6TuutJg62B70pNf3r9ZtnZrTUCMsqEJH8c6yox+fMsSN90FRoXbzDTOJzBf5HR5DJSdYM6Q
GKvfix6DrM3fH5D5e0f/79ecNLEGw9+ArRSH9qUqzZpKM4baCDDCyJTHYJs+5HSLN0IeiqHQvvOj
HbZWxTmM48jPq59eZlTvZvnKxFeHSDCbHz0wgUbzeT8S9Xuyyp+UMz247FjAeTs4XsTmHTm003aM
armzuS2SUcJVMQiMA4fsBZ9/POgwjBkI3L1rYG9Id62rAx/lJZnazxJTzYuTlBXQ6HIXKD+kNhwI
Lead3EUwVOvFG0yflLGPJomi82TXjAzLBl4oYSvMVOdoJu5dT4WBnQPHOcCDt5b8oZOGShIeJl9H
y5y8PXKjU5/xVIlXtjvbcunc6+GD5yzyUEYs/jmWeng15fGxSoJxbZYLvMTQ/uLjxhEyGcydMctP
E9uVbUbE0HHICeJEnboqomXY66ZOyqm0T2VI998FCHoy5CtvdoQ6b3wIdCvYuVjdMDXCncthA80i
J8XZqTrS5EDrid/Odn3bWgcsUzax74TGRhpVc2JBfcPbY7k3ISgsBTlh90DC7giQk6nORTgnsS/K
7NUV2nSKST5djTFpvWyb0DkO1mteWDa1XrxJPdRSqeZclklOp1wStVKz+u49lBSbEpsRwOgg8jFO
c74vhp9aht9Ew3zocuPXzNj3oc+Sd3fBQ2N2Z80nGYp+OkG8ADbSd0bT2nznJniTC827iMQ+tGMX
3KCgxeWrwKksmUY+SSg0w0sMNHYkcTZRwNDbxQeHfOAaEboW3VVGXpMOXIAZW8Jnd2P4HT5JLKK9
dlishOhgLcCRuXRfQqE7m7kqbtpx0nb45SXrWlchRLaDSGJhQBYWmK0QdLVxRvkDuX21K9wxPVP0
w+zXuMbkydQ8sW3GuL9PXX5zVoBFSXd84FwGXeoOTjMyOxoIlNJwM5J21VBBE7PVkjVK8+Ji2cye
Yrc9mVOa7715fLYWMCuKKoQiS8/sCR+Llj3kdjBw/8SH6WR5LW2hsSWPr3V9w2ouesIkLXXQp6Jw
B7dWAJjoMB6wHfbFVT7tndi6ZzLe7Yg8ok7tGWYsZa9tCF7C9y/IQ4Kn67ulV3/CwUonK/V7vRan
aGDb2CFWvRbdTRHsEq8nFkXkxgpJPSxSIXy2OMahxOUDUk9sQ22h89bY1Ihuj4bfNSeia4Hq6bl8
C0Thbts2SNfp4MV3WdbZ2D6yfJnypRzq+L4RQBV9ikFlUOrDxROzeDEDLsjIeDa0cHoxWrIarJb4
aoOCSRH0xoqxO7lHmNqmQRjgAsuAtJLOLjNr9rXT41DMzoUaqEryAFcke/EdaC5Pc4BW8h+DPuJt
agVwqKkXXlx10LGK58lcuUbIoSR6ghKMXfIuNUmDoDmPXCiyiBGf/NqMwhtj/uHkYjPXtbikw6Kt
rKTM141F9LWWFPZZL8DIq16EPtPOJytHf1QmCQJd00IDxFJO6Na+A6jMCkc/D2K6BDDUW6OI9Hvs
nTZCvfCyyUdfDLLZWkk/vRB6kG6DZHlOASqpH7U9A+3mVhocXBrGKAG75UVbdG/lap64LLImfhLV
SG/Etp+Pi/mioqkJUI2G02Cyy2U1jKM0W3NZ7RBIF2fHbGBX49T6VuA6s8GaqzjNRmiuS5Qrr3VA
Pm6SonTwFstn6877JOlPQE/tY/wut6QMjtghyh/MUKF5Q+wmtaTToSXch4Y0HVzOLFodc2KchJ28
VRm2M1RqpF1hyOnGWwoNtv718t1quPXU/bAhH4rWRPAzH+gasGv8xM653dVY0hzMVhtu44Vs+Cz3
7oeU9G3pgu+xzWaHg7ii91TYEcQ7l+XedqOnfJyaW73EWtSKoUBRslZ+Ol6Ak/koUeCNzYfroTwj
zro6ZD33oUEbzBvaJN+xNkOX0xErFcXRJS+yUxYb/pLV93bENVgiQt6Ynj1xr0cF0oCjHrMR9Czu
fbMZ34vSeulGvYCqrfCpa9x6V+HzEKdILOiM31yfdWoRcyBywSduGputLnEbssSbNTXcq0abJM8M
aeOM1+9Q6BUaZ+Ngmrm1gR9faYaTHyvDw5qJE1ofJjyWBDFqVXRakqS5r0lMW6EFPy4iEH7XD49N
jkNuFpo1w+gGw0lBHshSOg/V3IjbiHa425NeypQiO44LlG1sNvpBeKW+D0PE1Zo+bkHRKL/BsXH3
zU5zjL+iTdOVhAZv3Rf1fBnL5jlzK2poc/ie9UhJaN6wY2FAJ9ObKUIRRDjQso9x+R5z28FeNUMb
zi131WQJFu/4RpeNfS4ccL4xwh81jkdjF6CwA+6PWNVYBOu8NB+jX5SR4qR589YjZu2AodZ2xNbt
jOVtIUx3b9VlsOKMPZCh+32BizxHro4zU3TU3a4m2IIS0MQCaV15RDsFZt/hRZaeKvnkRewevLk7
5lorlAk0tm068GuSQJSzBXW3Q0U+k5n3zUknHsOBIdkGqMmw0KzMvWiZGeNjKHbeIjEy9z7dPiou
HvTaktPkAuiG6i4RMaXBfFrGtvE1srF1Qr7ZhdsO+5ge+U043WZW4fke1rL58Kvt9OQuXbQHzCKi
bZszQ5nTqMYaYWaYOaRHNP3GKkfZCpEIW515EHPMcICl8ReTeYkUSB+rg5c02FWNb6P2bcodWJQY
7WKPq7MM7MdUDTy4jx+4CiQBkVSGdhM8V+O6wZm3cN19a/JYI7TE2ci3GIojyaDNyCXXsujGq3LG
H5axzuKbY0VqYfeuky+Gx9PLNOe3mF0suETotJ2aXamwglkBBhOkwQxxgC01rhYKQhDQCC5UQnrF
ExSoEChkYSYGiPHwjalghkZhDQ18QwLnQEm9MRT40ENAhDEoBINTnHUUHbENiv6jCvHyHWjGzK35
GrrAFBNUhYSuaBRmocNb9Aq8GBSCgTVySBAfWAYRfdkaMTqudQraMDCHVRBHDsGeKqxDXwB5Ghwx
V5OCPpgK2HuiUuO1i75FgSEDhEj1bVS4SK3AkUohJORwPY3Ld0OhJUCZIPoKNxEKPJkUgjLColQK
SimgUwSUSqJwFVuBK0hWoLgoJwKYlhm2BYOL1xjWpVbQS9a0fhLb3N+DrEJDjVsJhIwOmYjSWPtu
wc7EMDTs7aHQaulHLdttKBupcJtIgTe9QnACWJxIQTmWonMo24dBKzdhVH0A05/AndrVrJCekopk
UJBP4viJgn5ahf80cECF52Cjy+BuwfQymbTblBx0BQ5pEESum8frVEFFep/aa1yT7kZ4o06BR0lH
9hIpAXje0vlfsXrdmqE/uSt8ztPVxMYJT7pzpppBXmW8x/BNtQKdQFrPjZb9MCCgvPA8O1bB1Qga
JRQkReV206EZZLmGlI+Cj1RmD46bP1ZOs3eG6rmj37BaaGtsanS+K6vAEhCTkSLX9yQKjluPtswq
UOjWCF6VwnLlMF0LbFekIC96iSS8BilbE807OGkoNm9tmRf3OTLViFvBxkkxn0hUN1AfjMFvquix
aqC658BuLowAuSTwQyWEsHmjOGLJVkiaE3nPDs7gQsFqvWL5/grXkQpqixXedk3Yuf7g+pDrt7+/
KDQuvlJy19AAtDXDtoOhuz7OuXJ91wd6V6jw+pjr97OC8bgLna7f/X6gUNCeN+nn39/+8afUXxmv
xF+t4D+hYTugcMCqzvkoNLWoqodcn8u4EoR/Pq1CDGnEF6vrP/71yN+/+fuP/fEsoWc8FgplLK9U
4/UwdIU6Jgp6/OvXvxzf9cn/eJrr99fHfHnjrv/2x1vz+3nU8QNPP3stzag5vGDEyny20/ODjQb0
lqkwGnHogNGd3j0oUGrVHjwfMLRSiKimYNFZYaOLAkhthZImCioNBXipKSnwk3z8nkf9Lkrjd8SY
l6yhDdpWNo5V3Y4AVHPTQK2OHfhqp0BWXSGtsYJbBZRrGIG7umQS1PoYHNoOChsTNAcQv8blWYGy
AmJWV+gsKHF+aILoiDl6cVYyNsIbzrDoSHi9w+RILIBNtmBsQKIt/oFiRUrHr1YBuwngrgJ4DYXy
FgrqRTI37eRhUbAv+ZLvTZzdp1O0DZXbq8KCHfjgWoHCpkKGCbm6ZHYyHjJRzqtm1E9JY943s5pD
KORYTucOAhn0Sd+XVyhZ4cmWApUdt/Ejy3kKFMKszzgp2kSXgulGvtTuelKzNrzqTWGSCzpWZDd4
5p6gIO0h3DYKlA5LhUwreLpWGDUoMdNNhVZbihZ7jGl1Q7m7P6RCsDtYbFNB2c54cDhVVq7xmVGz
kWe9croIh0i4sm3iwvQmQXcBnEAGYBDqPBV9c6ExQd2DS1iZazf5VHu3mjzU+Xihr/GuQ5CXkORI
EAm0VnB5NNrzyu2eEzOQZwwbdjGeMWvTm18ryHRbIeqNgtU7qPUB0m9DqdjgIAHSXsK2Vwpyx2jb
xeh/vrMybqiwxqcIIn6AjB8VIl8oWL4xvxkKnncURl8roB4/U2wrYOwbdtS3shx3YX3j6gEQ/mwi
xuCsX00K0Q8UrB+26QbPh4Tf9Q5IaLNdXE04f8xEtBhIa+WixfuFwImoqJnkOFZ/TIHGBb2HQIkF
ClQDi5IPSEwmzIhJ5uyRvIJLJrJP1sBZyQ6kEiBc60VHc4YVtkPtJjPKAOVyGO8rEX8SDFPsctQM
AWZK/jSPYi86R95EZroWA0cMZ7JsDBfB8txXd7y09oKD8apgrnyjJVh8oqJolZxCCxBWGEpikdiI
LXpUF9mI3xAijEDreWfq+iDi6YS5ABmkV8nG9GkpCQe/hN37lCMP7cnPLZ23AVjr1LgfyfLYkBi+
r/ESHmKzvcxyXeHDhPlyx3JqLO/kq9vk1463GGM9pahLVCavEptEqE5SWzsGkfIhxfh0jzJNAwXD
KLcKJZEWgW1iPeBVWxa774QQc+qbsVQeHVhDd/WtmRi96hytmDSnZ3T420jJY3QllImVZGZGO2Mo
EU2yfEglqinE1syBGBolt9HR3RhKgDNdpThoclq0OWo8MPfYAeDiGO/MuH1K0fHY9oduRgFdU+2u
UUKfSEl+XCX+yZQMCAMYLKBRBjVKIpQZKBSljji8Rj+EhJ2bhhXiumGjInRjmBFjJPjDrLrvIo1O
HRoevzeXTz1B35vPj0Y1+vGvPkBMPk0OIj2P7CBX/OIEHNfjlFFDIHcSyJ6Q+5ASqZRQ/VUTdVVH
LfM+MA1OQFAUjIfWhVJSsU0mGGRGo14YWb7NPqgxJqW9KhFhLUqNFUNiTmr4HBrNg4cpD0aL8wuS
blQD8YuHpKtS2q5WqbxQQF9KZF8D8i8MLemiogezEYZpMTbmzBTDjVvjKCI1K/ebTzvGLqiUFKE2
jZYiUd5Euelue8RnCW0LjMVIYJH3EgXBqsNxfr0s5FE8tHld77Ka5JYSQRsek5dZKdwYFpiu+OxM
09i2XXcmpOCbNyMxS7CkQ/OSPykxlJ8o5Zw20gPHutLBCKnajUpfh3E39QySu8aimSC6rYPAD+Sr
Le8g1sKLpt/guvxSVej2TAR8wVXJlwlM3vuZ0TUyvwS5n6F0f61qPS2LQ2Q4C3+bGe6D2UU7wv70
aay3NrF/Z2TEqwhBYatEJaP7XWsKNiyNUV6GjvwD235xRX/U67dZaRNNspy4+c2HsEVLVse1L4V+
XFK8vSjDa7zLmZ1FSu+oIXyMlAKyRgrpUOjVShtpKJVkq/SSI8LJBQGlUEpK5GnUmfgqOYilyri0
1pFHAESfMyctk2mvJ8PGybqMDX3wHlmRjvlQh1UDAs4YISf6uwTJHdrOGTFrFHwnWSA+pZ7xE65W
X/U4cC4lm8Q48NatUopiAkazTKlHI6UjlUpRCpBX7XNE0kprKpXqdFT608E9dkqPupAqvqHMr2VF
Oy9O5/MYLCNqQBWDiaAV67qC1TV7avud5qB4Nbl7slVFBZsNzSFTuthGKWTxdTWOHaLZSqlnpdLR
9kpRayptbWxR8bNUHfUW5XcSz+wHlRY3QZSL/CVTVsG/AuS6gCquTynCbVlpeRel6g079L26Uvqq
DtWotL+eUgHryIGxKt+XIRZwBeoy0ia4cTpZ72zQY7YbO42fAxqZ68KYJEZS051hzU9FMdAUNuNx
V+p087h9j86w1pRS2UWyTFYlYciImBulZraVrjkd8MlWF6nuEWXEX8R2LfeZt+JBouPyIMN9ipkp
b2yCwFdo1DQzoUa6CO1tbtMBoVnRXJXWjOnQXP8sYjTYi1JjJ0qXTU/oIekL6feiIuhqelxKs/ik
L57Vkb4Gs6iO5J/G3zBG+NarRJIkaSmORH3SJsboRXUIlEoc/3Ef16PlFj8etNgoybmIPm2lLR+V
ynxWevMa4bmmFOiYnnFrQJQeingnjyHeeHt2OzTq8JLKlYrdKKubGNfqm9p1DphxYAfCAHPXunpx
IAptJ5N9Vw3JEQ9x9NoSvf7JM5LLHOU4ierzwxT40HP4rjaN7yQNPtxXxf2bofT3KDiUGj9XuvwS
gT4eucOmuWr2K8T7iPjnsn2pI8bZdeR866vJ2GnLbW8FJvxSd9GVEwC2sBcQvpMemnda2/AOoDgZ
u+jWUS4CECE3mKjmXOx1sJGq39m23wJ02dzZ3I01WQLbApbGmv0Y5wheBR2mBXYLtOYqHwMRnkts
DZgTJGupeZieWMnDIu66BlW3JSCe6s4L8WQJNrg3wdVX7n7RmjN8oLUdJkzKXG9RpXhNAEAVXVAZ
PfRioPeJ+qFm8i6026nzHvOWAOAiTnoCByVN6SJ2wm1CQCr/p/6xHxivN8BBhlsyWMqmcZVrWsUS
W5nPocGMqg81bUXYlgr0xsqwW8oCW5kSZyGPzfzeidwtbrA6JhN8cUNtAr+jdEq68fcXJ1hKvMpN
TLV7HSst9YWQn6O7YHPVYimwKvv+O6QflpeFaxzHTKNY7CqBorxFSuw8d3HEnEDLllfoXIwtehf5
uTcdq6mBQDPLc6ASz69fNJ0U9Ov/sVw5bB0sSSYO/0bihj2h3UyVsV8XubQy1f9hMcoQVYyh0lHa
B6ud62NIW+o4Xl/hX9+bfe7iwySZuOau2Z9s3CtWQ9WZv5Nxr3mVRcz+YWWOXQLgIcNvRor7Oy2h
Gfuaw/VvFmaEwPGvPx/TfWsxXd4nuTMeaVljaO4RrbXrF+3R6qfx2L4yaG6Okfr59UHTBPE2GRpk
gRlwg+5aTa7BN3L0Vvbaqdh/hK5ekVfVMEYvIoz1LboRzTDPOA+hc0fhuC7qxMITipOx0IdujdgR
UMJwSUzX1Ze0zQkPuMGXibh1K+DlLEg44iqI0TORqUA7aP/7h1d5msq07KaPRapgx0RZPv52bOxy
XgnDbsJk2H9evyQsFZuJthU5P1rN4Kqvj3mSbKB9bxInh0GtMNKniiPtKSyxUVVfyDQFmWFc3u2b
BPucjrjleKbaHtEDvqb20h1knO5huW0kNOF77dTa1iw4f7sux/ULZ4DrF/rZynOAUnms3fWcEa6c
lN2/fnj9v0x928iKSUrnRdDYDD0jbWYRV701d5he2qxilIOZglAdHCOqKC6fS8fEmmfpXlnjXrkD
/iB2DwAKiGbIbApPA1wgxUxi0H+FaC5XyzDeZ/KUBvqLlSF7pa9Bl1d/WdjXrkBW74zJ/CYM8WIT
ILPuAgxicuchiIfdvEwRrfOeIKPhZxlSN7+FNlKrnHGomfHUdlHcutp4D4H50qKMB9d5nhwqEHd4
1wdsxhZRdxut/nAt6x348n5qyELxKqwEYJYOuSxOBH1xTxppmWMbnp/MDoCd0mxhoMWoL6dk5K5U
Hkt3PqfRwqZO/dNfX1r6UQwd+uhQzNhpqB9mbl37WsKeXf3sy0PRCXHyXZ/y+mO979xtM1nfvjxu
IF+E1VM93/VxS2vLnV5blzLNmQoVebEPZ8ITGTX8qu3xYmXQLrUXfw8Y4m0auk15NWvPLhUAgU9e
dxwaBI/aKceR5dT0Gthppl+mAL9X5oL3Witvg4ZYsAbBWlubHSZMfCCYw6ziIXiwTDUJs7VdmHrs
YXXubiY/aiWjjSGuGRt3lfvIJSf0X/1QdrfVtI4L0gvsUkkyk+DsuEcLN62NTCNssofkwczLhIqe
4qYoSZRzyEma2ny6sSMuq0b17sKsYI5RdR81mKdfgnzWRo4+vjT2Wlk/se13qelq37YtbnedvjNg
lDd5TNaJ04tHrCOmvdWHFN0Ba7GkxphZrn3TucEdcT9FdXs3LZlfEwByjALj0NiRu7Gl1/gIyPcR
WxZKRYjrCMjcpxPJXr8Tv1x34hq15k2bMklCPUpueEmLxlq2Lmv+PH7ThRwwMkzfRZyp/CrnR5vJ
i+u0912d3Tld+GnZhY7xt7YJw3PFUv48poavp619SCReZTrF79z6nS2HA9vZ57yRBrNhBnUinz/L
Vr7UhhnuajUIaEv3hqvjOfYieAMRIhs05U520Qfmpd+52/MSy4NlGuwloujJ8qY71wZyYt6PByVC
45TrrBur3VDWIzOXRRmReD+1T/ZZ4zmRaLmccNwCobobtBNPKE66o42bF/asGak/ofurKsfAb5dL
UGB0yKTtyBwzJ1HebYkytNPl0WKzktvY94n8m+lYP4hlDLl0mX0wV5u3ioXumMZOLsdjBrFiqSo8
Mxgi9UNQ+XGT39Hqpcplc25G21FDMNX25wKHs52tFdwiLGxx9PhOM8Wba0Z3YzjcJcAAdobdxmhF
3oZQjAZorKZ1jXZY0/HnY23nb6fOaa5Qy5kMr1JIEsPu2Scb01MolDFzE31qRK7RXdBORd0CJvWX
KZ9erZRyNTLHu7R07xuHXkVnP+gjCvZs+F5E0QVXnH1Cz95OKm+VzPmbdOHPlgHDFY3LwhpRyxfF
O58+rpJWeO9k0Q9qrQX3y+hgzOmZGz3RLM4nGUfn3hl/TsL62TOS5wb9PmF0mrT2yOykv1uKvMH5
RBkhI1l38/kjb+UvxN0UxDaimUbn6hR3JDvCwHwMwnkznrq+xWVf3SiXuvwx6w7vfvRzkinNswDr
gXBKbqLcfMXnmVaAwcyiHV5mz5jYEyXAAjLkEu3oUJjuCsD9lfMy3iY6smYK7ps51F866RB8AidM
H17f1ep54EUainoSp+YpPZmyeRQS1UPLNJHWSb62iVhdweooDNCl1iNZGBMcZrfoBQi3O5uuyZCe
A09bvcKOd3xK6q7ysXdk1F+for57xRmiYPT/LZYppqAsq7nA18FFH31qJgN/pQr3Ffs2mszaFwXa
cNx2pgmGXBSjtxnFdGMODl0wIpjnPvWHpj47E4MNNte3SIpZ1W8rJRuy6ueGJi+OLedOpYi56p5l
2C0pK9FBj6yVw0yK1pr1Y9TBcIyElCZJRhBJgNS+ev8k2+RhbMkKovM6VSoysGQCotH6RcnD3YoT
EFcm2n95vcfid89VqjjhQzK2972pveMq+cA7PFOJsLYPd3hmrucc4/vZ2fQk3Wh9d9unwbEM7X1p
0PkajW2Zjy80mExX/wX8XPQeEwJi/cpyfhy65Vs1kgnjiew4xMjRMwYg5OL6gw3/KGhgifgHYEia
mfdmikTF7bwPYWOfFw99tI5Gc9fGOkSNPWB9Grd+YZZQri0oyXsIS0eWZvC2jPqwFRxHxlUZaXd2
UK9SnXigmnllb37QmjgtNjolK6h+dN30zaKvg+Opwy7jZ9WDoTVOwOwK/zmta1+i2HlmakETraeD
HGfjz67Ev3gQ8l6PQ7+vXwM9mNbssm7w178kYvkhY+9lChmFMikEiNsGnb1QNBQvGv5bq9KrSONI
aAX+P/bOpLduZcvSf6WQcz6wCXZAZQ1O36u1LWtCWJbNvg0yGOSvr4+6LzOv/YBnoMY1uMKVYas5
JxixY++1vtVAEcEQtFNBZO0kjf31El8lhHxhmAQ/IgsafJ42Ni+l0LXZJtWDno62rd6jnvtLPsz3
nbcESyXExyGboVle/TRpi3K4qocYjDbbHaEi4I24Jj/P8ruRYjsacsAydt+fLRWxiBD0E2v2VHYW
xrEWUVudFOByiGvKSgWLyk+vpJ5+iStLrjxphncx3dQVs+Q3i6EAKSFzuoXLUR4T9hJhMIhAmFBu
8NFOm5mgMvrh1owalBbobDsXgqDkxvSndqMS8xYuMnoTwnwcuLdAe+KpnZ4claPUq5FXWKjx3KjP
mFN4EAmh93AcgTLxve8RRc25nYG2khZvbIdo3M9D3B4cLmJbP0+TVeHEMMYa5Ov1kldB7IzF+Fn+
zK3xUITIntKcYObEtpuNj5ZxNXdIq6qh7E8pSSk7HTTt2rXC5ygomqc+y2mhCKn2lJsp+ABIOW6f
p+fKnR4gafuXUPT+BU466K2AqtFq3fpilWGziS37GtrFW6z8+UJQQE+QWnQYQ7+9DMsH8OD9Vlu8
vXj3vJO9+E4mXZxrTYvcbObqnDpcEPN86Syhljx1xRDuFhvmVJSwfFr/zstQz318CIaZYha+VuuG
+9z1p1MKGidhoS98RpfSmkPUEgNRNLmkP8ZRcvv4YE0o9wyIl76Y7wMG994qHBdXIqLPldWHl6gg
GrXwNM7CjKxVherXbmtx0RyGpEkPcNlqDQplkOYTtap68o9NYpLA4uYVBg7XPntDDZmpZ/qlyrF7
7i0N9GuYqRIhveyDjCUX967x4NSf4oFA6Y9PvNiadtYyw6/JhlTCHQWPAZICYaPozqWcb8mccK56
VDMNqaGrsOfl8exKXBJV/ZCiJ0/PJvG7mHFWWR00RiZ0a6+V8xpe8T4H93QLfXBk6E6NrQf+5VbQ
CV6Tmya282j3e1hF9FwzksZG1QlKS4Phetnz1RSDYXi/pHea9Fx6sD/BfnSa6YmvsrGzHlJHy6Q7
I1dGKKtGhkecjjd6fM19lKbWJZ444qSdI2a0DdDhuYYjJgauDAk0tmkwD5FyjkaIxSihnCgyi7Bo
4Bx15x2ysH3sZ1iz+ZImufgsMdExxJiNq+7cYRMk1O7egPIOeUy/4TEDwthHB0NnM4u0nRCMbvuW
kymV/GPHjIlQUBXochrxRkNfUco+2IwK9QXiAUyUkMJSBJXSkdSK/omUkvtaZQB4EKygeJG4lz6D
3FiiSxGjDI1I12Ys1+PMzW90Bvx5HKBb0iO2loinI/aDa6xb/5pkmozDvoPQRRKILKud9ruvuTLe
oY8KtKTE+sWLvKUmjxVW0/J7IB4E5X8uKszHFIHElml2mHl4E9N0m1X1VFeKtBXAFqtaxgGpfVwE
a47NClNLCsra7eJ0G5QTTD8lfubR2B16unlInPTNz6Lz8t/sLthnfyTkL2y/JIjEGGsC1Foyeuzn
Zkqnu2A0uH2y/zukVOop+WoU9WMN6F5bcYSQJUfhNZETTdgFPc86gI3KVi1qAWwgoAczgc0T/SA2
KojfCG1DUOtMtAamer5m6feicsMjl30aqJ6UbFJTsxcVMsw0woQGKuKakxy98jss2XFIE4xQIBqv
cJCcDORKxIzHjUxmZN4XXDLZPVHcL21E+ZEMw6GKubDNYwbqXYI0KcV50sNimQ41huMRhklfH+Lc
ialm+uTgaG7WWWlihyzhh7RjdHK8gqfSLPpHx7IPmXiP8jChBkdxrRmtnqMsuR9cZQCQVF/62GrX
Mq3wKSXWWWawResgRoBVqHJb0iNc1ri5HQhppT2St+ept3YtkQPwTINjMjTd0cR8BRefYY+aHwq4
HklbeocqlDE1B6wwcM7GKtf+HefhJ1M3X3mEzGNioPUMZiDgPtB7xJ3GHalan22mUHtv6N+qLBtP
g5s+oipe3CagIDNxBXcccAumvpDV+LkjxXr2yIyemHloj+asFwMprXs4NhkTknl+Jft5oK3oXsDo
L+lg3KhsskTINyT3VdB7ZX2l9PKae7eb17odMP/4De7zCsbFjJQmfqgaJfCPu+egAVKPaJmphPul
QBHhuIpAyU5h6K7EG8F/xq5aqMWSicQ2JXYgCvu3D2v8xytWVr0ia/YuwZgUSWyh86fGPZgmXbsm
8EnT6NFFdiRO1oISsbCamKATw0VhjvsThQh9YJoUgcguRKg+qGGiYlosFB9mP3MkCdBjga8jVwPY
c12QFCj6b414/PhbXU9+Am5K9mqiXQj6pAZRiUQBlbQhbzrgbbdHiGAHe3+E3I8Ng6ogC26WI2si
iAUw5yq7+iZzk9ZDOJIHUEgQx13rUILZZTdL+nb3Yc00Y+Mtnspn7vrMzGYCUJPonFs5xSZumjp/
S0ZCxCyPZrCcLahn6VsFaJGLBWjzD6+9pcRuHBngViUSpogngNB37p1zX+2TLbtDAgUflAAGcEya
yPQM4eJZeHUAesJft7BGAVWnDux5bzDPxf7XhRi15ob5nAm+ZOGAK47b6Fg4vOLook4lRquVxAE7
eGhm0+JZtASzRTlWY3omB9Go+8Gh4iok/zyJUEtGXUMmWgRfdfmbfs6F9mNLzd2W5F4Rfc1U9Bz3
EzsdMyTka9x2h6kgT8H46SgVrsu2KtdqZkKTY6DusIagsyJyGmBca7+zny4WtvzeaujF2WPlwEnh
e+RttkkSpBAjMXRppi6p63zzLfaj3OxudUJFbTbYdG32+YT5MXJGngX3zhhJIDdt97FlkUz8VIE0
nnWBp7zJpq/9wF3MaxYkfsqbLUjDAR9JYWSgMpMSEnb4zDCS3OCA4k5q8JYahQcNzr2PuNApi2Az
WMnbx3kyky1fxNVxyu6V7X5PGq4OTbgEfC/tO3KiuRAmhL8hXajUSwIGbW3VhoFTk7DxChFKytt3
s7M7YTnV3mt0ec7CzDp0GAjk0OtdmXDJDeCcr4JiND55SQ+o0BKH1jRvs/TktWuH/lozcy+ZmR79
vNLHpQb2irG9Lxw2zXQSX4d4FPeKMtLU5BS7YbE1HFvd5/0y4Zk3zNoqgjh0doB4+1XGXXH++GCo
4TVJjPg0GQ085Dq9GPFgRms6c2pjcQk5V7P/JRkN5LPuZF8nbaaHaMYJzj76yLBd7WfbfGzcnpTm
2XXPzhCdEaNQD2m5abjiH9qgfQ0LkndaaT0kA0sU6t129Dgkl0VlLliHZBAvhs8wMeuX14/22smd
cKaJ6DQLmqD8lhcdHhn2hPvlzj/p3l8hcDKPfXDw2yLc0+QnqhV93xqd36YYze445TiePmS3INWc
tWVDRxh49ygMyAajTBiXm5rd2fFWMoDpa0Z/PIjxsTbTl4xY7VXu42agfnwgyfHm6xhL2QKO9+9l
6aM27VLW0mjcaioZJA4UTYWXP4ke2mKpf+CwI9/ZQYBtcVtf+WiH+NmaaV2TzduO3ueeBDGuQZRL
MeqeSrafOyrjdavZgz42ItorNXAFB3K65DiOCuDZhfM2V8ttFOb0ykjTu77l6feZSzC7p7glNVCn
XG6d6lj6TP3prKktgKnSXFIHo6k9mFAiqBTRi9hEIzEFpt4L2Y0Hqb5YBobriLJMkJ1Jqc/IuG/W
fdGdcL2gtlUcqh+vk+e9GCPaNAhzGyhy+I6XnbOBTUYQTUHoV/xpphDcULpy1sNAsUDOpQzRdwlL
AGGK9WOaEr3hmdwYtcCNNSCWCMaIolXTyMRVR0eBZzU1CXqLq4yeARuWbbHV5Mh9+l4R7v1BIWqY
mfrHOmeMlzbJqfOTt8X838viraxYTQhpEXtbxsaeFtt5oJ5iq/88sazwKEFS+ecSNDuG3hme71gM
z9ZG5exY+cT+WO26qr3l4cT5GBxTK3nBRS831YgRDSoEZQl/qe79PRx7rr6Egazprf0wMbDTLVuC
Ndnyo1s5T+zJ3nildQ1dHRwMGQX9yo0RmaAPkKul7b0OsLpY5SP3+JsRYxD0LQRzy36lSMtFFIFm
n/1ZTlz4cv46kTawiVt2Md/O3kI5ETtDWY6NBEIZt3hkEjUtuGwC2+ld/KVPydY+76JmoVzk5X3j
D9eUTWZllG+9NbTYiPltGrPczhUkN0F2ZyRhXNE+XxnL+/jXnjiMJ8PKx104Zm8EkiXr1sEsU1ib
1FbOucgQULhjuCaoVJIwfcedJLm1TKFWkManL0olLW6ROt4Vfjx9gae9MsdgaWcMP1IaOodWu6BE
a/OH1k9xWNuvNCpQPFfzfIEmmh1cZ+6IefCdDWTS77VpFqe6rY+paw9XR6sj6ZHoAixhXxU1TlnM
6KzrKdqTH8tzEkFIqZBvou1nOTcgD1atX/AFR2KbOtky363e3MoC4EFq1npZIZ01fO/D6ZNtV1eY
ArexBgcSdYoEEs5dE4oYvW8uOYPFWI8+87isHtds2aSoEs1lJ9CEy0G1Zy8rDIdHiidOxMHrPEwn
v8Dn7In8y7If8pygOvC3hCW8JX70XOftQzWLl35K3ovCOyRjxa6WuQNcc3eNaEbxlvpPLeW1M9Ih
dNKls19Q7orlIWo130jWNPZmAkkwsjR3cZMQhcUukDeUHfhu+9UM42wy2ZGXpJ1N4R8+DuyIu61p
nzHNZQRXusUmY+AxZGd1trvgrTGDYy5C3IH2MbHI+Gn65ntEkjf0HEA9g/usA+bkolzjZ67CEnBj
yxY9YWaZKw7fQLG0BYMUDr/szcNMvYQLHJZn1ybmYVfy42gjeNY9211nkpZjGP1tMKkVh6Wc0E60
Ey1u5aC+i5ZEHLPCLS1pdbuxuNXo8FYfP3mncGln3nTXBsYTcXAElGvsb1QRzRze7MUbPM0cBMQG
y1VPnq5K8Fpp/9bmLP8PENXH4xLDV8QgcTXQTtNb5P2NMSEM5MOt3YZtKUIcj2Hjs7f8Mc8DPP/O
2WAsYXfAX7spAX/A/l1DoLsZbcGrIHziAmMz+pmKudovfw4ANVtRupJAqZAKIRnqopZ3UjAxna5i
jIbNx/da/q5kgwOPRAZXAzNnue40cODXtsOTNKRXHFFLl55DJ6lI+wmcHho67RBCMHe9x2bbDCyK
AE9T4XW8eSVn2FAWb3bpnLo8wD62cLLIJT4UPh3FKF4Edh6/9hxmxDKVZzeAT5Usd/vSmK957X53
G24qBKAj7acFTUBBuC8MMOpUPp8VkQpGx+WO1b8qCiwDH9bcgPh3FtDSKdTVNiLtgyx4Y1sWlAh+
EG584EcMdzBkGKPz1NpE1iBv8zjFu6VdkSBw4yqwHJssDkJ3unmPRcPYzi3usxzXRtW+1rxz2ywP
P0mMNVZqPJC9FyNlD5maCsIp0N2B1xXm3oJSuImkfBLj8LlfbllF5597RYooiNt5F5iMy5PxPsPb
TQ5r+jbaPPSdgDwaztzYcsraFhcHBqTuECPxR2NJXEk7h7SMl/U4fvCRaiX4aX9+7N146Wg0WCjY
dX1QfUWISc1bph3niXSa7OZP4kdRvoEx0y+MQc3Jv+CiQ4hfoOnFyUy0UTqdWqvLcT+LcOP6WbNG
1pDfZfQeSHlraMJ4PuiiMmQGXgdPjHPW1ZiA62SqgVEYeRDuO4sn6CiyYjuG+lM+kNoWdjkinEky
4jf7dE3zcNwg6dmaoxVdjZkdy/an58BBE8XDj1tDMVppw/mgpLwnYH06Zz5CtsntjiId21033Uk6
XjO6pSCLPoeV1R0bbDnocLy9inENzg08DZgRVprCL7fCbtc7A2dsTAGEuaFeB0lFKnXb34M9wtQy
5cWj5aC8qdm+MdIoRH32kF0lN3gCAkvCPszqXnNbfJwRcA7oSf5C+vx/OuEf6ISOB0nrb+b/zbf+
2//6UfVpP92+lT/+8z++pPJ7XdFs+Xt0+z//1X/RCb1/BAT0ugCR3IBH2QSu8F90Qvsfwa/kwv+m
Ewr/HyYjeRHQ/he27zv8GLIe+uQ//0PY/4DQtrAFPAGTIeQn/D//+xe8q/zt87+TQq1f6QkiCEOw
hBxvwuHLYTP6jcxjW2aSD27iYSmpu4Mf9fqO/ASMMR1NcT3tgiVz3K0We+XsHCvgG2hzpm0KQWc/
iPEPRBhrgTX8Dznhrx/Ht+F0CGZSgfdBWfobhCfnRWnspuSC5TIIn5qk2WX2d0WS3B18+LAhR9UN
oBMaqrlDmVec/vb23f/1jf7+cvwKpPnnt+fIMMMwdALmpb+yOAhrnGVo+4IhZPS1xrTw5Oro4AHJ
OY8mQkiaziVhgz27k0r3//57f0CQfvvdWSqsFZeRKdam32g4XTIm8ZBb4pyXo/utjqZ8700UuBP1
KCGM9rORMXYrmX77eF+y7N1DDpXXGTdtCd/RkSmU54R+TDnK+U/EsV8ZQh+vDGsVUQWbvoXa+7d1
Mra5mkyjE+ciYq/MZPvVLYDEtC1zt1KmAONkghJExBvDRUtlAGErhrhYAmKfitqYjkhE2lEHu3//
on0A3n570XgaIIK6Hq0UgGO/vmO6Lrik6lTgto/EnvaQJvoVgWNFtIaZ5/EnYWaMLkiNzGYBhbtQ
0BvakvApnED7/CAzARJBqp1XtNN5mnp/Z5gRszs/zu5MomXRaAo9dE/cOXE5+sKk8k0t9H/63Us6
72GovzIG8Q9hLg7pzEgOeGX9ik7rExmK4tHIm3seshw3frUx+8x68MzFLkyg4hBOD0Mc/ZSV6B6i
ZTKTotM5Jpn/1fDsL6ZdhZd//2pZv1INl3fRM3msPGAzvueL38EkVBKQmeNInNO6NncxPP6N51oE
//Iy0gSlozijRlyn2GRXQdV9ryMAVf+vP4hlsfNASrZ4oH570OKM2OyE8o7yCkHmYGIFJ4jncclK
aez+CejF3m0meRYRk4u+pP9h6Od//2L8yiT767UAGChc14fVzOzs15VDkl1nePUgzipKfqJUET5D
BKwIR5Bq9yLNdrxHf9re/nW39SBK2tbyPiyMvN9Wq6ky4fd2wR3GdA+6q12CLO0n5Mr3dYQPKQvN
+Yx8+mb3KBvy2b+asFG6lsKyg0z4739/e3lkf310PNOxfQs9u+CN+J0WuTC14C1YzrnO+0udjw64
xP4aFIz0siJ8NIPpu+uTp1xWlNFkGpG4raqrpev5KImH447cWFfOrGAlJ9c9jcFUbEOveHTMyj3W
U4ZWuMsj4E/1pezkBG6VzdtS5ZrHbfgD48z+150b1h3nmLlsnsL+fWVHtmVHkZeL8yimmm5eE911
XUyXGxz3Xi/+JJQYl8aQ6IrdQhwL6Q7baPJenbppH+U8Y28zaesPOHYQ5IOqHyk26yaB+jA6Z+Xa
BkFnGARMREpQDsotTbgJGQdo6cJ3iAP2MPy4jUwB3cjuD9vvr0zFv9aqEHgLw2W50rH/da3mRehh
i2pYN3SqD9poymUUP67GaqjPrXohaKj+E/VpWf+/L4+FzOYuWFbH/v350LTtavgKzpmsa/1YxvF0
T0ef1nbLeNjt0KSUQbJPCic4f3wI7LXw3nMa5H84lH/n1y3YQMBdPlm4CyL2X57UBi8w8VmNgX0j
h+BgmU/Y8Iu978X5OtGp3ttjZu4IUsTyFhvOFZ0uJ6HsHBLbmM+HqBfiuIufKkt1fzi03V93VIoQ
4QdUYxR9PNLC+Z3d2+Qzyc2WT6paSDPeoKNhufitc4XydYlx2KghK7GrBlcTve3ZwmjYlFFwt5wr
dGLsrd365ipWjnEeiTVfeTo9uCp2dlbYosRFgNDVLOOqcnEijtBMqcq4psmQWTf/MJtcxkNTdNbW
4F50W8TXkEH5LUg9Ei56rpZaRA940havW0j31T31HflioPDNPY4agtWWui+HWb8vc72DdlZuKY9y
LNOpvckwg2I8Dg8ibsz78ZBadX3+wzZk/QuijqOIM5wHF3MX0rffCWhVgM1Mlwx0aBLiKXK9T+ac
zLs69Qw8POWdo6ORQ5s4xQw50WrmZ6fb5+EvClRChmKXI0JfhP0wiKptGtB9Mut2OpXOlAOw8FbF
hzS7H7MdZdcruM3jvJAFE43XNmk0PpHMc05QPR/0iEUbvFq6EkbNaED36zy3/RO96Gw/euMNv2IM
sgqFO24TeUoYwa+7MEKkNwuUSZaGe5WVFbJLEabN6eNznRXORhIbB1/WWSKnudjtInp7ztwQDlDQ
uh4bpz6niQNAEkvhadSHaBinWzXSxCyG8myPcbXuba/fUR6whMb83LfaWc9TcGDfSB+83jEA6tC8
SasvRZMTcZxUj3XgPrKvJYelLOoKBZNNb6cikU+J3RLtkZj2NmwNvW48L7pD6kLgTynue/bQu5FO
A4qvOdl6ZjMeqf/3bZbIC6JFgDxu7GN5wGjmTzK8AAHA0wLqj3fP1idRDbiC50KsfU0ENKKu6uRI
DKGt/eIvOjvij+HVKf1Ncgg/FcVrVmUvjnsgLiXdEg1CUolK9UWivsThZX6pVUyWgYXFvh+KbYPr
A4YsA/7aimoQSkW10b5pYGdTzonsxqXj1qTi6KobNF/vKsNsP+tanatuiZEN/aeRHtyKYRMmsL7f
h3PknaZ5+pThIL3ozDnYrok+sPR+VBrTNjbtlqGIJIi2TtOdsIhR8JM+vleKbr05pAcSqZLXvJru
RFDRS07VI/JApiYOhXw/PHq5wjkKoYgEy4jZcFbg7KpR+eat/5BYUbcOkHKIsuz2uOl6gppamrRV
8ZOedfxoqIhAR/CnIxlUxJgxB9J9TzELa/laxZ/zBicJQa+bFPPqrSftnBZYELyMTRfjN7u22YiI
gG45Emp/WOdQ5LYWSLZNPE3d86CGbdg1gBBwHQdyegzQXpNvpW+GC3q1TPGkNeg4PZY13Jq8W/e+
YW2D5ma3c7U1C+bWrDVnU3fM4g2L9wbsco4oDHtXkcOdIHKz+WuFdxXZ6WXESg35P6uNfoa0os/1
XL+HMWdwGM71/RjUN3Yye9Mkc4iRBjebK83pBC3N2kj5RpTP+Clyvmbw3cI8JRJzpLJwuEnvm0Rk
sLjV1RiKHbiP9kmCuYjpKN73Xr/JJiQlcwZuKvR+pFWwmN26bieNZBmMq/pYxvNZFog2RJYlO2/O
4geUf98A2clDJ0NgeXHxLaJ5yYYR3pQQ7T2/4BIv0vnHyI6+iRD2DCmEP1E6E5wxWIuo0AkYV3qo
nLohfY5dVliVnqSVTp9F9ATuklUxDP57fyFdO3msbdS18A2gsvlOdyerfDN7ZXlCMeuguPoZItXD
7i+/IVpo74SPR22Y32KzGk/VMMmtmzs1FJXuJTWPRdH6X2TdvaYWsM3axSaGqBPxKwHIUxDm1yjG
6Tv6JB5D/18DlCnX/UKpmFsaAPlQ3AbRTXvT4N0yy/ADtmWuK0aYIA6Mzx3X4b074hZlRIrjKKy/
l5QUq5xObImH777JY3lUQX4p6zS62omHwWaunkwNJ8sLnaMy5tfEnZwtkXb+yjL84tgCayZD9bVb
tLal3IeVBG9SrzoU8xmC58HyLmlgHSYZXbNQS7jQuyoKlkhcApOEC0NXjrXcdovsyqht67ny6VL6
8fMArAGlefmpE5m+MNiJPrdC/CAmaULXMuVco/lJFO6ah6JBh4S3Kfw8hHl9cyJ2JLgEoLgSPGkc
1tUh9cVKd6g4raj9oqnQVsixukM3DPpSqvA5mdqU503tHQThd0aCMVjQ8GbsqcGbutNzfEGwTHUt
EC36MV7gOsxfVdwSRpDFOwt6M9ghbJuyNY4KXXhLwOSmBcVG6zagNXntVDDuPi5nFTfjHWpUXrKu
w/tjBWm97xCtrUdITdSLTzPWtpXWoj2G7E4PecQcuNJbayEnTvl8X6E12XZ2pXZlia3ezOQzzTH/
HJcB7KA8fMV/Uj+WM4OlrM9wWY8jKbo2fiAlLLVrMs0Qg83JmXNOCFv+mCdgOtXoYIyIcA8Z3IZW
o9su6Zd77Iq01BMxbWsv1ywS+yE2JHhXl7sEcCSSg9vc3fpeL7ZNVTz7hi4uDpmFqjMOYd0Om5Vs
4umM3IfbYqPvZRBhJ4MdkkA5ujSQlUPa46vIUHrVM9LZ66HhGp93nPkd8xYAx7AgAZ5pwyhP2vSd
O5t0KQbh+AraMXxp5fSiirQ76FIMeztsvxotZXY8iXkdWaW3NWPSAKvWjA5khNMcWy4XgRjlO0i2
mA0Sukxez7AIwSFtkeH8LKWTYOtxnUub+A+910KGkBB2w75BGzEEF6X67oE6fObbhfEWKsGuaLrk
XEjRIn8FfGm4u8bX1QmpqTg609Y1Z2fnkQuPfRID3w7G7OJ69Y7jpLldOtDZQkOBzYNOr3OyJbXI
0Cxrsr26LNv24Mx4HweXOqjm9i/o31ht0F0YIJ1crZtzqmyQR7MaT+zD8H5wZvuTvwylx42HGLIg
hOmuq9t2rWpikjOR9MeJZIGzrYpbOHTvuF+mV6joFGAL0XJCU0lzXOTZcJMR6MsIv+S2U+Etax0a
fXOzwDOwNEEmCTaInjwOfzvb9ZqJBiPApU4mCTqqS43Orh63gbS7jRGilc+cMtqVTooXt6DhsGrb
BTG/fEcyQwfUmDivc/drEVt4ZaIQmQeLazPbmUuwLYwiTl77AqHNKXuSLqvJPSZJFYAD8fKr5gTH
jCQZzXbQbrvC2HEyWlsUmT/8PviZ1Go8SrJBVOW9N03GdRcBXhVl/cYKzbecyTxXkjLZjIa6V2Xv
7sJOs/7tcNd0DsyRbr6YjrpV3sBFRfRfbWBHvT4bE+u7tJofwrVenRAwmGNj8Y90trd0ytnBTLgZ
E0Rx5csAxY18wJRtGmmVtLxHzC+adDbX27RV8up556UZphMn2ftIjLml/GTQjOzQLt9gTX5xZX70
TW/npTrcNDVQS1G5uxk7Eco7+YRyMdhKv0Iv1byCuMn3pbZm5mPkTrdkVRdhHO06QaTpNJTrKAHO
2XZkOGfyCj0d23+1I0Om3wXPalxsn9r5jM0CRTtv29hPr67OvV2agMxyW7Skbk82sqq/meX0bbCy
wzBZ392tstpqlZjFk5rGeNMEmViLRhzK7rMxpPiA83ARG0gHXda7XcD5k3mHed1qibZmEKl5MxDq
UWKHKD6YVFWrRru3aUm6GzGoUBhDeXEaAleqDPJc187rcVoIBnH1oEAmpP40bC1nodoZ1oaEntyc
GNTNGWrWNN/i3r20AF4JV/eQgY1xB2iMuNDS29RyYJpqCrkZ0/pWZyhBekLBYRrzUvRPQzPnON9t
ddyEYRphmSE1XlroMcVYIOFWxU7NGvndRN2rmIPiZ9kmLuSDtJeHySY4XEWElQO32hLiznKO8ZvP
DexsK+sxiQP7tFLkE1z66h65TOFjCctCptnefNfmN8PJv2LbeC2XtDvhaWhIg7F23OrOABA0RGZP
fiobOje1DTViQIpEijZawE5v0x/ceA+iSvptJyIi98BdcDDcU4u+i9kDHwi4IIMNt6HuHDfC8B8C
FD17W4qd07ntrprbx6JCMulUVbvNg2RHhY4VKj8CJER/p9nlfIDYRvtjcrliOHW+Z9v80kXI2ENa
SaBDKCtjw2JIbD+ZCbtFWULPnv36LLISzp+TP3GrOM2jrLd+U/UYVxBHxM7EPuaB4YU9l0mkaRxa
TL8Hv9xH+XuQuD9GjckqgfW8kxNgeu0/p1E7bfM24SDIom1ZAjVE6n0xcaHt8KSaK8XEf80d/6Fs
8lsajI8NRTD7R49Ezwi/K4JsGJnTpmfsE4P+WnmB8V23QEKV+4ShF5TfGH0aO+fdacoapRmNc/CM
m67FWoQzAoXFNrIA4s51TeVYc/zIHl+YNbw51f1cJBr/nOFuchhzBtFGyJ43uevUm1JhRKvrN0jq
mL2rWB5y+z1Xo9yGtYJkC7bXNyA4TpW8ICmGKmB9RQvIILovLjGF4KIxPlQ+nmvhNj47rU6+zPu+
lTcgh4h/xpBRrJAPNsKhrRHhluIHOboRv4UE6LhSCrcOX25Wu1w03a30EN0G/kOFqhUJmVuuTFxN
rvfV7Sxz5WKFuJvUIYK3AU7JLdfZIlkYfV5jlm7A64/gUGES6iyu44Jm1VaU4gTLvWareEtfax1K
JA76W5EiUjVCKuWAKNBgYNIK/aBHsytcSJUIW4ZV0CKsquJH4eHCaHDzI1JO4L7E3iXrOF2JStnn
oHwcq0N1zCi3sw42Kbm+p7517kth9+9GmFOewDXgCLP1BI1KijPYjWLNLcfZ17N1SbsBJJFJBIMx
5Bhtk4Nfxp8x+/y0YrZn8oUpckOuwy4AoqC4xZxykV2iZAm9e6Ofmp1T5OuZ9vTB9xjvE3D2OKbN
BnKfutACHRchkbXlbjFv7ZAukTO33dYllovTJ8cyYBYHx7JyrOMTcoBQvNLxNE9d5IAms4Nok6ih
OFiIjmhhaXM3kGS6KSaYw21LGLo/AmvVdfsDErt19bz6otiGT6gNanBz/s5UWJNts4YgC5L9xtfJ
bh//V+gKo2IMDG3Ck/E/fy57LMEGmjF2nTrlRkWgi7V4Zj8+/fjApaQhsNPjxG0cTIUD8/uVlgrL
G7CQW+M4uUk1q9AHROOxX/6MQHL+bOqT96TCZlODtIQyZhxiKFMnv4U6/PHB/e//88Akr3U8daTH
Bp+c0XsRhQOVxtM0nQo5hsckNi7MfPjUH9tLTg7Ays1hnFrMCdrU3gJXI+J2VzfAPaRRLIEu2Nyn
bCKgxseUMxg5ed2l+cqtGDqKNaMqayo0TbyFFj7xsnmXVYYBA0IFWJ3/y96ZLcetZFn2i5CN0R14
DQQCMXKmKOkFRokU5skx4+trgVlZdTOrrMra+rUfLk3iFRkT4H78nL3XHh/dCW4q5x9Z2/mhgXVR
e0CV8kQ3LkvH/q0LeeYljVV3GJwNVqohoXWmQwLucV8wPGThhGkrhfbhOOq62kmHOJ3+mMM2kzvD
c5bF9wP2/tAm1IJfe09TBr3Ixv7xDK/Y7ZjS5uSzmN5GaXjpWut9QUOH+TL7M6yb5dFuuYG2HmNi
Uf23yR5lYAmdmkEbEGupTp29Jk+uMV4708LCgBTLAPo72VU4gz+/WRjmr9tKOS2Lxc4dU9YSN3fR
4smhIQLYxsk5DdaYWQBMee5lbob+6nYt+WdDdd+t6XrXxEUdsknNpA5z80RZqj05g3G0zQmOe9Ka
p06fnUtRrh8LzpVnphc3afbJ1XVb7agacMTzEhG5O+wqp1OPei69o6K0gJBlyGcUHgpRkDFiys7L
S+eU950DraKIC6LlyqU85vnisWL3cyixgO+Whls0aeOznhposesMDYxrs0Jv0NIuSUMcAfWDTqsM
X2Ht4/jvrpCoETZObyUK5T3jDbwPVfUs2vbeSbP8WkPo7FopblOTJgfX5ClXMaJ/9s0pFO1DpXcy
SCLXAKH8lBduG0x4s9/GjliaBtF23Rx6d6bpJlK5b0A+7zUTXwN3yw9gscWxLKAXEUCj+RIu4LGW
r5nsWd6neb3xWEWO50rN7AMgVdVzkZ0KYGcXJ6l/K3xP9zZy6uM6uhBuF3ZX05l/eqP8tpom6B1l
lBdeehI2pTkG8xyfIVqfKVTzUBFhxgnFFpcNPSc53CKzi2/T8mCuluRunBAsFwBMvUbAf+6MyGci
iJ/KUctTQ3nfx0ML9r9+M+tS91N4ZUcpc+0KEvHZW/KDB3zg4EJV9fu+KK9wQy0/hgjcz178RqTn
O5iO9Awv7GmZbHVFcPFqFI5xMWYTnSI9unOzaq/6ktTob6wTx22sNi1k3K/Dp1m38akfxY1OUfww
dHGyKysIo7kVo/qkf3hDfKrfChuEWadj8GEe6x26Tl8X9HV88+vfwBEcby7oTao3G/BAYuvJ84St
8JAyA6ZhRQmA+Z7KpCr7RzLs+xNbId6wuaiJbqxt51pHsxWUoD52XmnDhBpnJgHWMNEdqeJQui9G
o6kzVPU7a4WSWZNssumy++M0iRcvsrxjq0oYTDUpirRFw2ZChErYEs2UDKNPb076qYHaZRekAENq
kdt1/JSsxnd9/p5tWj2rAAdiWzmWHX3kM0iIkm5g42qYrPdWRenJgoUw2wiUgvPC3cizZZHDYhln
EZWdmx6nTOR+WScf+DTZVJe9iQaRcT4mltSBTIjoa1D3WDfwD854Nndtnvy2RGIEq6Yt5yyFQZCQ
DY9DwjyjjxInPf7WYLk5f33hPnoCZfTb1lxWUpfIA1On1bK69OiHiZ7915/qeevhN5nZBRV9A8LF
4/qic+jfe1Y0c8OKhbrc4V0pXFqayVpPm3jWpxqDBw4VaASITxxKS+20c4Zaw4+GdWwa4VvGM8ke
Y5VxwKB/4lpXUXFv6CzNeG/mg5cYp9JKJNLMghhExSHEXMTzMgGliAFBZLj3WV+NlwnVcDgazeOk
kIjOLNfB7Mz3KYkLxxRJYoRBSFnITUlWrThOsn51FgQ2bcjOidVR41l9B8H5s2zt+STt7qKteFoF
pfpelM4phwBHMmD9x1G5RkqVd6QLBwxhsJdj7oZpw5FvEdYUwuQsCMTxXptVpo+pjHauE38OdivO
sKZgBzpaFow9qyNHsp1eqPhmCEDlICcaP9MyqqwN/lfWkXXkFBsXcBdaVk44pdFyTtrZ5lhV3Gg0
5YHe417UaUXs9Nz7Zo0aceeF9jwrfeuAQOmPReARXcqu0cfMybx7PFrTDpnvz5Gz5ClLaawbsJsl
elOGZmg34VUNs9Pu1k4n9gHBMOZ/HSpI3iJqoQ22mMuZY+fOXrL1wTJO2jR3IV3+MBb2U8NIi8D4
oQ20AWEJUn/itbxgyHSbNogg00VjjuE09h5MwknfSMqGXGlsataP1DD1UCvUrbdVeSpA6zO8jcKk
KUJGCsQmlI0IzPk3rTmN0xotPUEZSn9R4n2hUdl+6DSJSgLcCE3YWj4zaOukeZe5mdwl8+OaLPZx
zfUHI276EOUMgkxCjtPStk61mUT7QYMYUE/A0CE2gGzLgsZUcUAzZMSZVu7xoNeXUZB9PrgIJGXF
ftOIz9Yuh4P0crACnsfBJ/MLrX4TbAyHmJwzFy9P5EQ/Sg+uc2t4E5iDMd6V+ergZK1GdI9zGsxy
Py+cq/llDFNys0XoW5M5EEUHo9mcdziLvelYJx6CdvEU22Ox783oQwnt04mtIhhxku8o/H6m6Hl2
mkdxbReM0lrJOShN5FlvG/vAAoGxuHzWTTcOYhH9mEqx7rPRxRSr6BJMHbqGnGU/VBVzmr6Ux0K3
iIq0vpFs9MNT1uQ31oKEVJCRtiwwymsvZVXgtJqk2CnIsoLnG+17rYWuWs1FsHJu7zpQc3LJvvWJ
xcQjV0+ZGn6vc8+l+GdKqRYQycJGnZpLVDVw2xDbZjRF0iFY9e+rSmnhp23Lr49ZhlyiV7wxDTbU
nIzL/MIBXszTb6/ZWhxMpPeTnfuZastQq2PK9BQTpR4yEWbHg4d+aI3latCiOCAje3XmCh9bV3xz
hGr2KZUVqBeKZvTPoINKQfJFIR5XzQYPOSJgB1F5rtMqAPldB55pKSAR3bRfIpSwAiUyc+E/Tobv
Ram2CMRiOyHNaVoexqWFWBcyfGWNX9oPJGLcHm73oUc4MOcelFufJc3eHIxDbtAEmjiPe5ICfCV7
4qS7h3ZaX7WyfoTzH3qa3hNRNOlnDEBt0NjL/IB7JdsKSZpfiu1hM3rQ1WYQNyskYAbhexzhL1ON
xY1D2ELpfba8jJqUlBcfZQ1crwmYgSZa++ykiiuoXX9IqFyvWZo42JPH+2H04kezI/LEmfKXwncZ
rCq4S9epYE2ItCYLTY158qRTxJfEiV8g5ISmjOvDUJ4QWjbXrg0rz3mtXPcdfy9kskUe27yX9w3E
DmgvyWFNVQYeloNFaXJ8MrqCGI7xQrDn/FwyMtwVVf+yxlp0SezKvdpDQn1l7yfLi+A02F7YSAol
JO0ZLSeLczDQvqFsTK7FNqg7wTh/gdLO3IDrbzDIcZ3moLNzUJHNWRvt+NlZ089Bs2jl1Gt1K2uo
ToM7hYtptQHmu9/VOm4I7q47Wpr7jmTL3MWNpX8z4zXy+9TamVXeHRuAPwNaegbu80NFwXUmvudi
295bvQ07IjP+ac31G7wCIufkFB+pSn+bNa+mHjENwchmZLSugJQyWUFf7jGGCeNBjxs9rGSJjbqh
XCGs+mCMQQHK+1ARo4hywfbBbuHYp9XkRzjCGQUzJfoCIzhx9VHL4bfd6nnYR8bNqYV7tdLxmKMm
OQFTa/waD1GR1FZoGhCKLYcdmhmSu+8SiPpDQmhZxY/DSHOB2w7Ixyfd7ehZDUaILuYX82gYdVn7
6LIWh5ZbgAkRLeEFHYbwqsK7gR3jriw0vFyk+wWK7mXqNEy4ZvsR+1MoLE6iJQGydOL3TsrqBsCw
hF1fUm3ZrRnEXttT9BrhkHpPg3L0cxSDKohnVwQIU/2uLW+VM8WYKnIcYW0ckPRb7upqYCzJPNxI
8Lh7MZtulCwSyrD5Ixr55BLEEYU5w0Ob85POyukTy2TsaejmTl+c1pGrHR85gSl0Iamh6Qjuu6w7
Rq2WnK0AxiJsUnamuU2+Nbip+s2tgrsu8iGlsumvRG21clzYaoR1IkLGOJj4wzDOIo/yVtFcvCS7
5LInDk19V7KswnGbDdr4o6ALZX9gArS7ZrJ+zU6uHwd3PdsFUPG5jbfEyiVs47a4qtxGpTjbEtZx
Ep80LdeeozZ0cwcEFWl/tKPLe3KWlF99Sg1W+dzY1xrU+x6JCggDwOK5cMxjUx8qPqV7raJUtRSb
N+oZf0tL1HDrMT2D8p1MXrAwWes7jFOJaLhCyQja0wYlkk/r0VcYaM1ajtediI5W7Q6njIRIqXEs
ik1G4ho6Jbi+WydHJukhLTl8xtIOIJV4Z5eG8QMiqhcdVdquTs27YrI14GBUcJnZRlg2jEB8N+eS
KCtqlavNfB0CxQ9O2S67q6cfIuX8aTFO481BMmikxzIFP6eSdNs28P433nRmA70biz6EoJDdOx2m
Pc3orqZSityZGAnt0FxHoW5jG/UHq14u9lgXd+1qcP5cDUnnAJtZj5acaI4ZjO+IyVnG8OxXfSGe
c2xf5cKt4mrFa6MPzSGJJvrlench29vcnMLs9qOz3g28c+hp+jPOIOU33QgUwHPXfbSlnOCNP6GL
OcYmwVZea3LC1QyfhoRi9MDZNVMQ+qVNjJgXI7vaVPM7Qrev+qLAxuODhWspl4fJ0Sk68WkF7tBe
US30QQWURRNVF1icwnyQNQgbZF/5XmeXd6oxlnBcRAO0W877Pus5glpudM7Hb5kPs8e8lzXO3TnS
u4OcUZAko9wNA1BY06btvsxMcpqRmYlbjk8xUsHn0jMvOUQgqqEsOke4dMl0DAhbekt5+4B6gDRq
VrXPYu8yzd6rs2a/jCE5UhcObL3ZX798fW/85//x9T2t0Ft2BGsGBA541m4YRnd9fSYLpT4DYILs
+/XHr29+fWklgGzcKJM/qGrD9UUnArzVGeSrOm+c6oIdg7//5zflxjFt2bugXW5//PqXXcR1lpBJ
sy+l5Pw9sVrsolwtTO/56bJaLxER4WGuw0KiX8dzSr6eztcf9bIqT3gP2EAAJ/7nl3ZcNuTnf3xT
LtShqch+g2lszy0v77w6+pOalvZgOzV8KbPbEI4tgvh//AN9Q6z2ZuP63QZU/Xq2RrxCOP3649eX
ZHuxchiv5KZllPXQaEtz5sv2tk/c/gX89qPcSKOMVZ/bHDq5s/3Ny9HuCUErdPvb17cm16oPXWw/
22VG8IwTQ/fJc3yadFhhRoIZDmtrSY8jWQy08uN3sTofXz+ebx9SYwNNNKqXzrbonhDa5Wsekocv
ld3/t/C8LA1GnPcPaJEQdnoF3OyvZhxyjzdt+f/5hyXmv1h4bu9p9fnf/MS/23eE+JtnCccWCGCF
azkeiu1/t+9IA48OQvpNSm8Koj6Rhla4BjaPjvybjdvHdKXHCcMydXTg/7DvWH8jGECSFa4z/LXx
l/9f2Xf+WcPtEKeNdBJxrE2+sycM8S+C8l5m7D6ztjIh3Tm7zdptMOLfE1Zg/jbO6ufwop3iPRNK
50RC0F/eqP/GLGP8i/aVB98sIY6LnJ1X4/yrWaeunLqlSbzCtJl3hDOt/aWY7oiqAM1EPidNFld8
ErHx//iwm1XlLx4heNjOqFIeVn0f2IzL+0ELA/SEDEej7uKQXFz+Lw/5z1aB7V3+5xe6fQp/eUTS
IVXkjjwiXOVhfTQkTo0gJgkjZaP49j+/PERc/+XhXMNAVyxNU5cwtf/VJdAVHC9iWHubuTI6wzcN
CV7esNm4qiu3xcmeJwE1Biw5L+73C/CFm1dOSO4kMzQogmTWwFbNtAhVkOC4Wy3AFae2QUypSmdv
uEy3rE4fDqvU3yJJe6omFuqwlMSagR/aeiQzH/zOmmQF32hLyUEYEeZAHqGrEMOeTfcRwBPMvhMO
XIOT98ohhCStai++cq3GcU/7HuG2frJr82kgJ4aQHlpo80JVskIQsER5F4HQPkcAvnHAvOUeqjEt
nV8tF9SDtsjnWRbR843RPryBhhbhtOpBJHVEEmgcDEg4R6Heu2XmyrOwYJKiWFfLq4NsBF08M97C
OTNhkL5BYIhESYrz6lwlw2ky+99WjSk6YuzOmf/TKcEDNO1PUCKv09Jwjke24ExvizlJX/a8s2sG
2Y/Sbp8z/hsm4Fmim2N/hfZfiF9D2jVAEtiE19FuGTBOr3OHAbVp1E/ajJsWsvarVDssi4Y9qyYD
V2xCAavmRPgbvuWnpfFzqKW4e0kzEya/yozR7Lhu6RvV+lgbNY3ZYgnUMEUBb9tRa5fvlUb7GtVV
39O8GxooIAVheakx75o6DWy7/smB1M/QJshh+czX+TUR1t6JYf6q+XWZGIsWcFvRrcxon9ZPyypf
4+aDsdP70KFAXRiS7MBaaYyv/CVnd5PIP6KZZrUUByZZTPDF+Oo05ac+1YgRkMltv4dzIH1z536p
HwS6eAhzKAVAxaWNA8MGAzNEzKfYYblqUMKslcY/qevANrsrbZSKqQiq0UFrwDZurLzCgtJSdrxr
LqGPkyA3yeQ1nmYXXnxZ258aGcwhQRG+Xer5LtfIM54MQs7SPx3H0l1JrQIVq7/mlkHwk7Uyni3U
dxBCM6Tt7sOr6SlpiZyDIc/PZc6/1lbrUy9SYldirjlzFb6HpsMwEJq2Lk+ktQlMX6sVH8YIuF7P
zFtBVhCIbywJLc9ZdtWjZ6gne+UyKQzjWmdMx0cNYo2lc4AqtIRZJTIh04Cb1HL9UF9Nu6SAD0FT
JY10QXJcq7hk+IGxDb8+aA+h29JG79j0HvhdMUAO1viIN2MyVdgA/uLRkR0laE8b85Eo0L9fvpXp
gbiEIGtkYtzPbvFIeHGGK79bd73tPuUE25FPw6uLNAMlNyq+neXgNZQiP23XzbxUL9gS7xbTiUEC
9T+NVsQ+tWxQ10A3bemRUOqpBT0RyXwz6Q+VM3wWGkfPJdGP40BUxLRepCmz06Cv9GIsEYy5egA+
TQju0N3cpn/VKkUc5MDb93Xl4d/bs+5WNM8b2BjchkVKsytDd5GqKA4QjpJrIHUumBAOycEbKSiJ
LpK0F83sOIJUGcyGKEByHNwe6zqubGenNP2zNPpnTCN3uYmMgmRj39i+WAhJ/G5gjbdRBXtieh0l
7zEDp59yS6uU3kCqFta4zFtCt4rbHbfz4o/folGZGK9JYij7sgFSNduIGSH+xWQmRTSEtsvJrcmX
X7apWNyn5GOkr4X1TbWmfdDRU+2cUjw6NR4wwQ2Z5FAm6wV2TgMsTecWB1hCEDNL/tdyBBF06bag
GNIgBmdg1luQcllGvChEuviRubBj+7PvWKjwbRL/6rL4z9O+MqMnF37NLuNDtVfzUxVkEFmed1wt
8ZRY4Ax5YvTo5l3l1Y+pnT6qcQo5KbxqZq4O4JxIAMFouv38vPYHR9Zvnjm9Uri/Km9jUUX3uuBy
1lOAt3E2v26YOwCoz8NKt5xu2q6aCLWpeZ7DtK0xqvypUue1rYIxpidK75WscxgkDlcjaxm0Outx
sotHQy8fkSD/8Va5x47FsXq7j20+0XXm7eq0/MB5ddjp4Ah9eF4gs+QS2gg8o7W7DTpvRTnz6QzQ
2BLeVijzHPE01iBJpKvskT86pMru4km0u5T9x+eUe0Ptx67pxYpkAPMT5CFrZ5a+FP09udTt2n9b
cmLpWD81j5eG3qGD2becOk9Bslte6XUjebYZx3AMoBleLOgq1q8XaGhA+NshOX9d8E7T/ySAiIRH
kEveGnQ8pr8Y7KMppxzZ9T/YkXGemEmgMj5wdOZRoHflIxOcG1v7z8SKv6s8MXYIk0Mh1/y6sI0P
kjBhJGWhNydbJ90KmNr8WulP+tm2qoE1rHeTkdMrUoytCviRu3RKg2hj2DJ5QYaglmPdAPvsG/pE
k+wes4Vufo3CNnCVCI3EIeis4hZK1OIbU/moKm4Kc54eEBaQgN3d2spBtwP4pNh2vqQvblbWP2Kw
GcDOJ8/s0Rc+woj+fA2TA/2sO702JHZywmMSm2c11pfZ+9PHVVgqdgAgts3eqHSw9ryEnob8HjFc
oK2QYjTu2LMLdh/V0vLqSWRuAlUkq6wWNgyh9y69on1KpBLuUjXRXmUEIvP7nhEI8d0tnYnZ/a5a
abF2eNYuIYKEVlZQGiTgyUVBQI+7ItAdfhWb6kfnrEGDZSZDpcQGOF9z/qt7UhiWqD825mi+QVDe
uw5+6JGyJsqGy5T1w4WBHlepcxjhUF5XjTR3m0Y1ubzELE/ODyG5lNt64qFm8+dkELlRk+qTNB1g
rXU4jYIW7xR796uaH4G30qYdSE6I+hH0M14hZF2kCRcVbVKLF4WYlbezECUe0/xlXAFomYSDoOgq
fmk10mdXrOwVhFvskkFDO5OQ/MpxG48Vzdl5je0zCnKCdKf+lLUM0j1okDD6HgcR/bIRTvp5r/3U
epNaR1t4NxBupdKv47YDkDe5OxY+fCzuSXl0DDITFBywZnpw80GSo861Fjf7kmM9bprVPWrM4821
vUeJU126Nf8Wayw+I3hXBE3Mq6DuOaN+dD2D+Hij2UOyxr0Ak4CyjEFta5TpzoBRd0Qi/3tF8XfO
LAWKx6F/hrJq6ccXNMZM08wN7T/WXES6i7TUPS8We7qyJ9gq3Qer3XShzXWNLYbX/Uw+kTsNL5kx
1MhVove63fouX08ibUkMXZyjvdyb2nr15vQn4OJ0T3IkkZZWQZx3klAb1OQxWiQAk40VHzJNf2NI
DmK0b47CmvXj2hCN5TFUAANFcwTxZlhzCEX3Y78sVvrEhLjcy36Mz4oB+V71hNszDqBxia7Th7qv
wnl271AvUQdaZ8XemzF/OaVMXAJHIkiRvyI80ftCK82wARSzzh+j5KZCs9vc0qw4sQBTFPS0AOk/
pruELvyxN+unChkjGPbud8etCejlA2A1mXhj8tsm5g64kFx2WaEzY41ojFLxol7oowCoZu7MH6s+
GgEjKFKuEoaa5ppzt7DktozwKPB48l9XFAtFKt2U+yW64ULP9h4iZqkI2mP1iBlnTQ0Cs6GCb2Wb
1ZF3gnguURq7xFgKwkqj9Dpr0UPhfMRIOWjG1llA9siNdIMiILkGgxp5R3PtpMHiRm1gpemvHH1t
MJcpJxAEWLZHdLqHEwfeCkMiOq3RLqoYSaytUAfanez0BixQzdRfUwvuQWzmQcHpy/cw2xCD7ryX
9O8ptk4E+I0PZbqwDKBedOIojNjCD1knqK6m/s+s2Ihpwf/iVARe3oSr0zAY3efYwBjK0C9sYnZ0
vIRcxtmelHUG+rVzqHTzmwMrbJtlgU6KgeYZ9R1p80h2ExBP6RfcLMmfGp10xI22RUpuEnpGO+wU
fO+d2bXEWGasR73pe0nOqliO2b7GnWCnsD4r0GHtehqkWfrDhvCabftO1M7HwIHVlxuIEPTlBupk
07flRxmbf+iuMoNwKG2bzQzQmnyuwu6wqon2BC069zsdhhS0ordCYI9rwFAZm9/IgcQfu4qrwIz6
RzT7+1EaE2rqDDbcgAxhjgKn6TjYLtnrhg04AKabTtSocEmKg1mQIp1uLTjDHNtLR2kB8FbT257D
JopHakoBwXxzH3YDhw0slokYiB9h7C8QtIWxjJjpzABGO/d7nxtMD2ztOW3kk9kwCM01RHiFtXGr
JbJEZgBjjOkP5RNF7NJ0YZQdvdFJb5YTPUc3UMPOU5fXCuAoCSpEamWbTF2vHchZiHMALHHmkM6e
eKDqxN9+ybVP9oYmDpMHtjYmKGUPxpPVBuuQ/QaNuidGwntGMtOfqKwYPs8igkecEC3B2NTnirtS
CJchYyVn76F9mFaiG1JaBgkeUnrXCp0htJMDrfsXmATkps6/bFWg+QFXCQ/iDsnpdKrwu0eFmMKy
mX+5jkPzMuE+M+DwIiirOLu7IPJ4d7nc+ymos4yxtB1jVZiY5bu2AismsKHbXX+d++12y9R0FCTT
reXoomYBS8hpk8vTI8hnjhUpiSgcxmm70gpb30OECS2mXjz2YUo4MSoD/e7Eaol2APZ8qllnsN2n
FanhIWkZj/NRJXW8pwNxrPCN+0KSqd3Rb6jyQBtr1ppM4ubQ1yOGxEs9Nbe+wLLqiSU0GUrLlPjw
xKYFryeHZp71vaisH5XRbIpisHhgwqSW/JwyGMC/lc4QiqoG62v7Xtsa54LZgBJt4zqOrgPujNWd
Q21sydTOy0d9bT/zBU8nW7DvKQI8k0xfWP+5fukXHkVX/dAXwj3ryjgtdfNYp9p7Q4gXOEoOXyV2
g3Gx/Wo02NMoc2Aqek99Asb53qhpP1tKfehTTgxxs+VWIJ8PZdoe1ly2+3qYPcQdT4PDSTbq68Tf
CL6ZFTMir2yEGTYpGDzMc2XTOcy3HM8oQN0GDGSwjGskCR6qdBIlvmmzrMIVX9YB19Od6dICYzK3
T/DDBWWFM5RYDnRG68FuEBR1zdNYJs+yir59gQdBqnBkTzbXa8GiKrUNe6Hty8RWQAzrt6Z3zD2m
2BqfSoDrkYJnwrsNGtEHzbZemtXyi5hnwLt7nZX12KX2zRIM7JVeZ2HWGAh3rPlk2zybQuCEduyr
t+JHhYV20yI6KRkfG1Wt9dCQ03bArL0x70rmV5od2pxQ9jIvD2XRvuoV/ZMZ0DP2mvVAYpC9j5vy
QXRgygy6ScHScLzriWXfDxT2SOVYBKMGRUY7PvTWNikVLOKDLr4JiqQD2dV+qQblS3sQF8vVT6Te
QOU8LoBvd2U2/BEJmosM1SiIzKqB02h2MTWSZABdrMjvrQLDgSoZFLVGdC4AI+/IS2AuUR1FXUuf
7vNrs6TeYTvfgYVQwdK+mXQwUIEQ9FGxvGWZG0Y6Ywii7/qgbe4Gye2YYAC/Fhnlz2Jr51o3n4qp
+y6rnsTchayfsVzucqk8FhRCm61UhIvM10NCwMhgGBXimW7ZLylLWAJqMa9wtVhJDhduHm/IOwBE
pQl5IbQEj0u5TIfFqOejhoDEs/hbXTTW25DJ60BOxoHswCq0wf8DIZnJMEAeY+kNhkcneyK0r0Sx
5DxarWVdKoqgaFvqcx2RT1QfmH923HNIyOBHIstb6PxacVz6rRY7R0sHzLus1q+kUy9T19ybktAo
a8OWestCKsakDoC3bG5n7wY6WIH5KE6jad4Xbe1cZqJb7Rh9bcMw2C+ZPasxoeFEeg1JLX/fq8Xg
Ff7mecgSTk2ex4aNi5ZSN5Ie7TQdw9favtWMf8rBptYEtr2fV47wxoZKNYVLJSejB2+zZkxIer7Y
tY3JYHuD/5MJfT9P01uU1ahRTZ1YryU5fyGZa3zBp3b6Whez13F78p5Bp1h0dF3BRYQEt2HYMcsC
Rw6t1tZ5i+rVQlQW+Uqoj6bUfhSknZOMNROol7MrFI6Hu5w3EL/HCSGKS0HpHhrYgXG+IDnxUg8p
Rqb8kbUXipBz6Crvm+vgp3Zs3lNkIDiP3fxQugw0Z/tcLOoinPIx0egadmhbKHRqKpYchgMfBK6U
wySwYnLV7IwlBya4kXVtHcdKki2HZRy6vb1dX/1gpaFuu9D2S4RGE1dOoUFDXLrfIrJp1znmNxJQ
bmnB7D1Ok32uYo5GP4TC6hcjalrmcFbqVJfE2/YTzUfyrLhXjOLPF7QyT7Lh4DiU5dHQ90FncM1z
cc9IjOSHM7Q0BQuemdLsW2Fp92OmDgILZYV6E+63mT/YjfYLj3Ya53Jv6s27p8ghwvxVgAisjXP8
U2h/zBVIpCxYgGOg8QDvEy90srjcWSNDBYmSAl9FASr4ZijSXTcMMi+FKmuYHlOrumo2BwhvNRy/
9fKPamZ9X7w2C6vXep0DKM1Y7RwdMZRsCUXdWKg5KYIzLEDf2ljCnSyvjpfQnkOIBUxSEEW2YS/N
SnuRGyQ5tZDc93rCLD8CiiEVMVBK0AnCGsQCFE90aZHibr9Z792Xzl2IW2l5e8389zRheSMX+TFd
3tcNtUAX5SYwjlCUe6wmxa+UJFHfI31QQ0eAXR3zhCm3JuBKb7ye2vvJRCfBYa+HXVa/Tr2t7WLF
OICw7TeQzFttbYqDMgRUChrQPc52r/bLsXzB3RARMbEyrgeAK/0lcR5bJG99Y4FD1uyDMyaHtmlO
CFPfW+e0qBybcMuRvHOiXyJKD1Hm3lFcHTybOHEP/YVMDSCSwn2zZusiAGONcll3VW9cNUEbu+0O
Zcf9PvEq3Fq958rEd+2xnNIbHXZdUKvxwzNpKadGcSfyxHfymMIdd3lQP83iaokF3LY5a0Hv4Aqt
mIrvehLYGtFd4yYCADkYL1qDRMHFcjduh4wEv6HuJI8xmWOOqg06A5gW9dx6iwBv22377poIbedB
e6RCfW9ggJMh/ZbF7pU5wWNnsNhN2rlJIUiupnqfc7SNU1MfBUYhLIj1O43Bt3S2XhAAvkw5IfT9
dNOYOe5yCy9I3GRQ3o3yneCzZ1urftiKb+SaungdlpjF0ai1SFAXWvNUNAkQFzZLlJ+kjQChpY/1
/Yu026TeteRaAIFc/7Y0wNq9gmn6xQNfvkEM+NkuLm+LbQZMNTklbtRa7KrwZ0s0oy00VdLG/45U
VSln4EICplqOOolAod1mUJjLqUQfldw2EKvBsZac9HmPWDb2HfupFrb3jJmfODYOgfhy/SpC4DV3
LnaEhprbYcwiENz6Y28SznhauCV9L4rGUNeVu5vcEr0dOReP9dgidJ9/mhnQ39S67+gvBRm0Mb8R
8wMHSUn/HMZ4Sa/JFLe8w3aydPJtdcR3XWD7N0tKpyTB3mVXd8kGUf3KfBhBxez0eKDobHDYbKjV
ZKPRfh3yCmANhj1S0oGQS7T0l8qX+a5DybNPScfE9ZnxHABbg6EDPy8lfhivfjZGywXtTkdvIS4O
VO/SnFC/tAcR9d7jVIZ6+TmN3q/KJVKYyJ+dg999HlktQAUh7H3R1MzjZdBoC2/ZgMAAMCiMVjrT
hetjEWaamC30lLeDbW8dnUhhR+S2+jfCzmS5cWvbtr9y4/YRgbpo3A4IgiRYiJRIUVIHoRJ1XePr
30D6xbvHaT+7cRx5Mu0UCWxsrL3WnGOmCqooI0Mg13ILYzbIMURQscQuWB1liSEZ114KHuuqo4Ha
DyE6JYQy/EkFA9eWhj7dk2WEMQqbd2WcxzgvDtBly4su7np0iNlAknNTizqG9eged/huBCltCFlX
XKEQw33BrA7huH7TqkHdErVDWwAPjq/7+4zaBT0JVvFS3tZZ8ghatTrpKLcKSPCbuQnijSoRMUkU
UFIoAB3Gr0YgaEGg6b+n2Kv3GqlNwphZIFgZwfic5rtx5m3SFLx0A26E7OvsVFwz0yigBPf1tdZu
aMODHUi2YCvcK8KNyYfZzbXp+Sgr6YdQp/56FwYCf0EsP6IA4G0w6qcAbaZDyvhJwTuI2YSnK9WO
FSIl5w/mYmlcfxHM6zEkcZXUuMhvmI2OjBFFbt6vjR7FQm43g39pNeDUFfTtX0uXsHaO+LBcyGOv
lgo0pO03CD+pRMQOgKGDmJlnkcQKJ0uA6syEWi4kZQP7h62X/ZsKSNrsAWL/es45r/woNfcd4nUd
SfSVq/KnC8K16fPXWk0YkxZXKAi+IPMvq6FPrau1fMZiKbeqZHZak9ZFVXC0YNNaVXFRODhXmIlN
NEIhGesl416EG9sxAmCMiJkHhQQ6ckFmt4MUuYrA73lybL1bA2NSqMHrMjWnbYz8046NDESU1C0b
UZw7vkq/I+39S6c+KTQWyQSdadCla7YfaNApcWB0h0Og+mtr5q08Nx2j73rgyC78xP0wedKEHTrP
Zwe5Ic+gks3UJ3xImfOGPBOH05InbS3YYM5eCs46rNij+BNJJFpboWV4veFJrf6FUM6ClBSImCBJ
5gqNdjz9+lXX9JLDQkVICSHMtXwSWjtcnbDn8byLvCLaoB9AQcFCgFRaoF43c0eYyhsBa8lOSrbG
eJEFntm4zTQwoVg68nEqvMlktw6kuxz5e+aVqSf1Ak8yiroldUZ6IA2MpIihDxaJthOiVSNzS8Ii
J4xnqIrIm6wsemjF9BvuQk2mT93RUiARwpfTlypWNrVobZRUfQVQgDdBmzhKRueQzowbzPFXLhqM
SWWTqY2kOGrnv5FzZDDuh5lTZm/4/FGNDilVo3HMQ4doKssW9DY+WUskTjVDEwyi6p4nPt0oDlMC
vjviFEIpfpn45DyTgNy1mrNdGVgOYXXooU0SPTU6C3KFlb+rygiPpf45MIDX5JRntoyKlUYqZD7E
6atRVOdheaHN2oNS1iIvvJj0IyXu14zBcpSW00/X9vu4RZiLLuLcc46wtYiA7Lza0Pr/8svoKLS5
5KSKSOsthO2NMnBGlodtwQj8e9AKwpsBDgBiByega1HhaR+N5ttiLu8ImFpU+r1lC0adAT3m67in
QGa06qjYntzW0N7kSJ49EeIIH4rjPs7ABymqDmUeMkTK+mZX4UXPStSUuVx1FCSNWygMsCS/fxeG
PL+OHa1YC586fa1bPpXFDqfvSqZiRQWZKCvRYv4ZKQiQG+wCNMZORjItCQXBtKG6WbrgY3+AxhCu
u2GdkzZwkzmelT1uAcEPr5JagzXQMcJa+aTufP5X1PmJ6bjn6yJecyO2vCA3j2Qctvsyk97TFmHn
mKbSZmA1OimL1wWcPq8Lo6/x1zD8VPPkoCTTj8xAxOn6afZkeksbNclf8pBhpyWPNIeY8rvh6Pa+
Puzlyto1WOY3utZSHckyaEiBxYf4nDlRgUsnwLMSC52I2iSKWTSLdkJaa6pBo3TKh6dSnAqYqbxC
KWygojPrMw0ABkh5w64CkV5YZ5glSEbnkUO4Sa4WcAW3jfuHRB0kLIUZFp9EXuezTzOF81BQERgt
pfgCjEDi2GGFjffrHwVvcU+RclzoKA3+3y9lkQUmQfwV6Q+rulvlzemP/5T5IX/069+t2npWXn79
DZF4jX0ZL8G8nCyi3GtVgCc195F+PH9tnLWRq8T+Db29tsMGcM0js35IByVgyBYoG042ID16Gb8B
yJOLxROAiU2aSKItra1kuYmQB6sRO7EV1sL7oz5jJWyIWTpNBosllz/y1vhOLhOEhl2EFdMtJ/+h
bIZ9Elrzme8QeWJJJlMM8wcvjF2KPQYuGYW+hX1nCuTokkdMj9MuTBDAfGsa+1gmqgbCtoT5Pj/v
SeKFPpsIwIk4B8Z0IDppl2tt4cZl+ZqESUsnYXgF/bXKRr8/ipg8NoOpotfkoEVdoxyDWm0xDnEP
FXK+xnLoXOb6OWkXaKizbNxYEVckKyHMyzhnjlUR5yhaRvTjnPVkSqYszt3IUvZ15CdU1sljlhW1
KyTFbZQRZsR+hs1QpYJURu5g1t3bgrztpHyaiJJfS3J71hdxM5hBNCdNvacnlaM3Aw/YLthiQRbY
YqRE3Sno/laaOC4nrIINAUihUfzQWqRI19K7VZBdGRnuoPkLjNCrA8BsdQUtL96L2fKkk8FMQt4Y
PZL+euoHw7BDOodrKWgsjyn+rhKZLg9y4RJTwdEH2kqcYSUIRB1J38RbmDADe4gG0wVi0Zywg6Nm
b9qTIsrZZp4tlMBjTKQgYzW6D1p3Q6UTc/Ce3DCSyx0NQELVRGs7pKuWE6kHIPp7ys3kjqACO5Xk
9WEw7vIG7UcUMm2ucoKrJoBHdt5jXdYtuXOTnMWOWsuuUkKFwU8z+oI3tiZ5VrY7gec/KcuvOVQM
twzNx7Ic6EyUTHGridF0vMiQ+lCL9+oIaSmrAQDKeobGdPiR4Yx1CyfNYnZnzMVPrGjP2jB9dmGF
rChSD5qh7Zm9OTSGaEZKSrV0lu7I8vAxdvmVRayd1ElCLV/jqCatU33Sz1BPuksXQa+QAxqWGO8c
AtpzuGw+1ktpMHY5Ie+CkWXrlOmWV6NH5VHpjSOchmGjGSlNMw7k27rNzD0RgtEubATLA6th7Sql
Cb1B42uw/LNdYOlwfcWi4QxiyQe98+fNmMjKMfZL002UXjsVPhP2ODw22LVO6KHkxT8kng0JQCEE
xXw7M+1B4UL8RUv446NEH9LRJK1/pAPbOYOgCY8KiS+9QAFnBtn41IKQcmqhja6VKhD+UFfitbOq
iWQ1I7sh2VlsegUFcKgz5GRQvpN8DlQqT9hKz/36eeAYQ0pcUj/jj2KFa1H5HPjUpqPY5c+ARiAu
jHr6DMsYs/DAXFisSzw8QxM/k6CRruSpDp9/hbnBuAie/Yn5UkuRehtzRARpbJk3NqZF8l8aN+RV
xUpCVH8mb3FNVqRMhxt51MK9RSHA/43DWT5ppCCux+ilS3UdTwqzdd+CfwiW7RzGmraL9GY4AdTr
T20bDachL5VDFzLHXH6/rYZ2XVpZz5zK0I6N1O4J1tpKnW4+t4l5awd0kfn8kY5D5HTJMl4ATLfO
zOA1nltysEJcDWrQGI4+qhJXKR7dYoDQ1nQZvfWeGyGMheSgdftkXjm5UV2TP9jr6roqmI3WojTB
3WNBT2GirJM2ewcrdRBFqThjOiHvtzwNA8DAtEqM88wnFmL9kAexZ8VV+phpbMdMgIHO+xb7WZ+j
i+Lzo/M39skg+7yImAiqJUoJeFGLYEdoCT+uaYAL6zoKdXQBRn/U1J7pyeCbHqId0mLq7rEN4n1b
F0BFGwy+gpacyY3fdvUQeyA3cyo3Nnn81KU9KunBL8xh1c6YEgyd/BSoVD7lFC+B9i0Xi3nLkK1Z
Z1P9ZfoxDTfAMMuuHaQlSbAZrsQuzxyCojVmo8u5likJaDwUWspSrRGOecADz+UNK6Z++mYOEGIh
BCsRCIC/MEOFZJUo0cF/4q620l5kVZkEnWs6/n+KTQ5NpAkrU7eXVEy6OS1g7CLxgcnXvqnrmZAi
s3Dxucs7NoRxy/LDRZk9AKirELESWdZHNM8NclTzCaOCasxUaWmogSDROdOPQFQn6hBYZZwcYgaL
anxrdKk6B9MIb5OmGNv2vAFSDwYFW14QPc9zPz8GtBEORoW2JVdE/9iQMbDC4rTqLNHykMSt8kLB
lhymbCUBgJ8OCs400hPgS867NGznszFLMp26oylKyakxdXcaOvWQgjdZ54ZhemqvRyTxAOJNRSw0
ATg6XFUPTAURqirKXYjLb7gStxAhMytretCh16LfkJQlXwW7cdP3dsOutU0DjaZlQa+2q+MD5h2a
AjFcyNEaYABTErMdA4XLPN79PsbUMF9hPLsXI/ORSbSIi+lyEpRHdYAbz9FDNh5aFfBWEzKw6Uo5
A53XA2gKu8OIvIysIRAtsVlUByqzE5bG3u1Yb4zWk5UihsWVY52E2kgnDsIavXZUa3r3PRHJardm
HNu5nEwAFhlCvR4mlHhF8CqIFrJ3WsabqavO05jxaoBFuOUd+iLLHINCBbTd4v4y6pMlC6TYNmns
5pWZwpzCdmn5S8yaHnidmfHyLOtLo3AC7ikInKzD1C7kIKfmcWQW64sHKpuJxdgfDKN1hzGt92Oj
P/w6OHIl7TrThU1YzVsjxQ6WggxDOwcLN9Avgl7Lq6rTcB3yfdxUNo6agRw3zXt9nYicoytRRhku
BKc5k/GzzhwvBGUiZVZXaev4Fl1CxHirIUM33sfxsxL4BFLM+U4XZX1v6S0JsBposDg+a8VElyQN
AMpWarcjso+zUBuk0j4oOmk/98wHy+Xl/+v3fv2jX/7Uny1kaRA/aFZnjeZkuqFsa73ZBpoh7pGx
mQIgx9hV/SrbKeMkQivnD379Ss4Z82PBXTrire+YR5MYnkvfbjR5NRNozjr1otlGJWpe+pcBufs1
cKpd5Ejn/MV86z+tA4BGNSQu0IUtRmOXmK9njgvqpWIhqOvhQlqV/66QZTVcsPtaaAkF8BFUGCvg
ZiFI0NcAOOYm3orbdJOv9U9+46F40vlPkdEDuyaaL3uWiWo64UCOyROHarXSzjluY9rXN+MQuUBY
RFfYPtfgjglzo8B/wHtvXRkRih/GjrcUsPqn5EM3XLVwZlJLN6NTYfL9Kq8JjbbqSHhKHzr6JXhW
s21TffTlkQ1hSfvlPcIoM99LDfA7W5GdjrA6ws+OKKMz4jzgKkMAWKgPnBhSN4ZhvEEKIz9WHwWp
sqBjjqZxFQQ86TbiPFe5Je0KaQ89puGr2iEsaRlFvmMcG08qMi3cfh4U4uSaPVF1q8SNSmsRuSJ7
xwUPSbfLn+Nn4Q0pAa0kbA/rYtNpa+VZ/UjlvSzayriaw+/2qNwsL2apwqZAe7wNGCba/b46oG9L
Kzt+69+z3lYuEDfPfLlppX6Om+Fejh7RpdfuWXJrZYXU9iiA7pzt6Ym3GhKiDSdO4Bm63Z8wlZZA
bVFh2PlNLBzUJMI1Jo+aQLYeqoXjt6f5AT98fLBgEqKhxJFABLC2GjDXefPTsMX+UrgMe6BgMN3a
GyFAPnvy8kP2LD1o13xYqaSHyNsUhe9R9QAq9Z1H4o71JF6MqwwBhYUjAKHeUV6+dB7egJneMECh
Q7Y3jzSOOUheofGMywoIOHFM2+DOwK538+/6CLL0MnopCv0NuPO1ur8hnFyTs8GXIddohaCGbvJn
Q8n7Xjv0/k7S10i739acCpvDQ8077g07xJ0NOIMcUQIV2wBMQInR8lI9gcRCfN2sjN0EmkPZxTeo
7B0n2dEzaDLzqDrdFVzCiXM4WoJpJYhe+JwuumqHOwJNM4BMcgDd6QVP403YxCdtE+2MW52ftWin
B2CXnLt0kc/+jto0qez83hKY+13vsxXbYEOzhN6qGxDojhL0lRDml3rv0wa8d67qCI8ASXN0bHa7
DUMXNUl4AgTn1UfjXG7ex3DVHJRNuUaVWznEFt6TNwwhT8YFjUvxomLvdXCqgN6KgnUIi+0n/iGE
GvFEU9mIEE+icm630p6mz/DGVqZ8MOdbBPUowDd0v1NkeSfghSJKzS04og9gYUS03YQVIxPCx6/t
HlN+NWylj+ZNTNYMWq21cKx2YrdCBWqtxpX5Uu3MJ4nQ90/dLhwwjA/Z0+LoQYoLI3CbPIGgEq70
igCN0gLrHPFKVvNn8xK/k3hdrY2NdpkNu76XqWM+cU6cf0gVaQE+HcQn5WJdwnhHG8zfzTSQT1wh
DuuxlxDn8SGoDuiQdZivGRPpXugVD/rL4Bpv/qHeB5t8W/402HtX8Qf5ihM4g2xvMD3hL7dL1e5E
2y+2zOn2nfGYXmAkR24v2LiCL0w/lBWpbaqjLcGMTrMFVo4YGWnd8BOIR1KiY8BDTH2+0HFCkDDN
04C0RoE2YNdXPAsV7xoWjYwczC6xqeeORu1JCoCy48rb5XP4Lhh4jVbNJyfWcQ1JFHUiw1jcqutm
K51D1MebOHH0fQeOj5vNYsql1fJqWrQPtvlQXsiKNAvCwJnt7IVhA80GATTyOn3deP5NLVfqBDUQ
2BbS2LPwJDN3fIxv6LkFWsF2mm3A3ErHaYvxTt0yM21X7Lqfwck8lrHTO9AqD9BrztZhfgD5BY3P
PFqHQDv63xjg4wMhF3SAmYheeSMSPZu/aFfjbLwGT7wSXo2d8iUcmi3PX8yhnoZBhh9tFW7r59pb
4PooRVfiA4yWFb/7qv8Ee2TiAcNXW36VaPQvXDq7Z0a6lU5WYEcbBrmW1wToFFYIgEUFCunafKoz
p/4Rg7XgxW8it/RR2kkPVfceH7K7z9KmBkevDM1jxakNmQzR1vAl24eUrWzytxX7oThs1F0Dv3iX
TW78Y7XPwmybjjbwylSPI59lsY04gebwZOEnJpD6Nds1uL87js62wTrfATtvbFTWk6MglmEAsp0v
Yb4RZTtfQwMAz7k2kGZflMmW3fbZOkriptxjgtQMu9qMB31j8ZhID8JLsm63lO7yOfoOjnHhmF9i
v9PZU88wPdAudI6RbdAJUwSpn/m23TPjzPiK1a0n6XxYyflq3CPzDdfFKX+1XqjRpUMl2IaxYgwo
vNPnR47rf2mnZLDlc4JP3p/Rs9jthyWi00NgfKx9tgVHuOhPQX/RR2/ep06zaVYBBqBNdQzs/iO/
y9fpJWNo9EHrJ/TMPUHL6rp5BbYwrZtPHrmFy7VXPoRHrq4reWC2uGDG8MCFmOHUkid8hQdsWReo
J520kxmjgWsQuEs807ZyF+GemesRvt5BsvuttJkRaby02wVpQFRIaOtfPgFEUB9Wurj3gR4e+59W
3EJjg1QSZ5v8uUEwuOpvwuvMlSbAgsPYg7mPiKQY1/n0mO7TfA8+hbO/XR3CrfqhWpfuAWEi9OHV
5Daf/k4RVlbkdo+xthUGt7kJODAyuyWWG88WF2+PQXFayxHj5+3woHUHwEq4MeSD8VOwtiNb02zj
yExeu3S87oWniXojWmnP9WVAJv+Ro7lcCzg9zoIbIKlBWWugTLYB2vBg5ptyY26zdlvPD6yw5pyV
OzK6QnHFwAr5Q7dPW8fEipR78iP/viHYOW6Dfj09jv3eSNxFWwmzAs8kabihqxAcRLoKR0z9QqUQ
FzddPQL6bMwrB0mhO1Kwld/1Y2s9tfHWpwx9i/HAX9igkD/J0Y2mYP7YPEQPOZ5Kb6jWwVN3T6pN
wuBFY4/COOQYO5PCpfwUDai0q+BZeyAEpMaNrq9RBujboCDP1aM5RzmHCik6Be/mm3xkk0i/40v/
RsAHnOi18lYcql3odfv2FZpVupmYCKMpJeUstKFZ4YEK522YOeW6ItrsDcy/iaIo2xfKasofcsPB
AhiuTP8hmJ+Kr/JtSaTGvYnmwaQ0/wZPjN0j/8HblanfeMumF7yL2LBSnTxztPNYGFfUjK1rPNTE
Inu0Sa/5Jur2zRPTTv8O73I+zj/FQX8qXmJYr1vzGlB+efkzHtSV0q5GvHnHUgNoiO/JifVVxcPK
XWKxXSppVaNAWaU36rg2f4fNV9AaPY709e58TsyhmAd4fXkJum5SYx+ZuPnlXesvwjl7wikDfIxy
nOl1jFT0A7Hn/M2LrcIYsQ8oJWzT34t3dCtPDacOT4D9waz9ZG4hVXL5+nmlXbQjOvr4eXJ9atQP
Fr4AK86jbsXw49Awz9+iyqm/u0NDzMwawwjK5wlB/nPOVu35W+oWJ7skewU2jFt4qUsq95EIK7xg
JlXwyjiGUM7WwRvPTLrvAQlggVE3LeERT/rslaCFODMnKNjXZA37WGNYbZqnnYzMHvf01elTgOzC
wVcSzQX+a1U+Mf4N3iQ2LCoqWBfss3uYb+mzLzlEdLwKb+X4JsLrSp3qha5zIOx8lwoq2iBRQEhN
eTbWV1IGNuYjfDwfTt6lxbdP7SPa1hc3g7dqQhnPgWYHE+WYXcebCQ75zTIcGIWhTZf9a9Js7Yqh
hemkBKP9XDPyc6u7uOU2+o8+kqKB9x1MJBTjLo1gU96GNx7QAuW4q3rZJdggsjXZP710lx6K9960
g316DU4lRyiLWqlDsPNNI+BR/WA+w0GUgtVcY5OxDiiWAzClLI3onD/ysaWz+CZelCvNDH4s7ijO
CK94fXoUycjZ94XDzRX26Ru9Ow4K6Xfj7xGQLFP2a/DFbpwJHoqq9mTeMex+xD/1NmaktyvX6qd/
MDFr+pz5qJHt4mg94mWkr1ceBg9speYA6vvKYmZYnIe2rR3xHIHfWPOOYr10L7QKeF93L7Q+WjI4
MLY4shM8qI/Ca+aKn+LklsDgeVTPCfshwk8uefsOPlf9rH94aw2V084rwsuHXdg7ytr/9PfNPaj3
MWLenXwQHMPLsLmFDpSzztyJbvVq6exEPKFcbAIWXUGzLQ8fiIFWwvFHV9tYl/rS3hBz3k1ifvE/
IvzkWUUR6k6H8J2qOv5h95NShwSA9GOiwRfY332JytKlbFoihXKnvXeXUDmkX9oLq/Mxevc32dby
nTFyrL1xkvAXfjFbQHRhzc8hDcy1oSCFt9U34SBuK4zya4s4Y4fdX98zOnHCI8tqbNbxDjoVFviz
9LRsNotIjDOcsZPO5XKINZkwbOjnBafpJr28VBJjeYe2D0NbPOe8GKu3FC37anTVEwuHmxRe5H34
jf3VfATyGf3E1/6Tl4DwJLn5a36dgH/wnrj4G2CLT+xRPBTGF1O3g3IAW4lR+HXJjUtX8xN/2fja
Bk5HwG9CyAhV2ircURH73yjHOa6jvY2/YR5lVEYqykk7PGKvEh/Z5QN7xG5xjPHAXAHMvyNHtw5L
f1Ng6rP2H4OnkOfJ9u/pN2u4f6GEnjz0mOIlemA7ktlysJzZjLuae3PXXps722P4CGjNjs6VO9w5
u6rH/CC5xn6XXMS18VLztFUISguXzZPNUnultr71b8OWacy9vCFQE5wJHanXU0q70wsHdgImm0OJ
TrJyGldk5Mew79nyWE0f9QUALUTrBFFY7gxX82Ua95bTn/zPYbzHjSsQNQO+XuVsaaPq3xqnhNY/
jw0OHw5xcDclW3xdHqDxVA378sd3gTvNqptRAXSuWG2DDf9isSHx5FQ+sAuiObQ8YkTu9aZ+1Lxx
wxUQD8q6YSB4w2Mc2gn9oPx5hGBIX4gXJcOt01I+4yX8yCnLwvW4Fr8qc5M0azbwu8BGvggX7HJr
HMv35gU7BVTGUboIt0hbBVoLwr3v1I2BCHqwUt8TGM14v36VjDrxNElpOc0ski9V80gj3sfQ9BYk
PjdPSQYCG4ZIivZ4ZUMx2Ue/fh/kL9kHbcVSsZJ9I/XmOq55j+N58p0oxjClzOmLkCqAi1qN760v
jFRRA62GYTXxcBwy8Ytxl0TUXqiUUYgOEMTEuNqk8NWcEPIeZzEeBrA7khcju1l1TDbweM8KMrjm
oEoj5dJY/N9/jGZ97NRSh68Vpt445IwoVQrKtE4rz/q2vovG6g8WfMluCQunCYs+YZ2VAieVX//Q
51sK1BOeG1h3cpOQFoJ+oXwIzTsiy3oblhTm6B6xINJ4VvGeouSgRTvNX6IWX4XkHNCxGMrARDQg
YX2uT4Mqf8kJYTs5PLuVbl58vq8XgVNFy9RB9uXM5Qucvy3c3VUwfSulf/RboLeBGnSYx15iXW54
VET8x9yITiUzVBQyWxhmXo/jxWi6ZDNjtaAzw+DML5/V5j6pqFeXX0dAZ1GLNF8Q0q5WWj7VY/PY
CjMhk7O6guf7PuglLdTpPpWCsmlVcUtn3ZUm45xMIPME+aRw8LR6/zGX1CfD53AEbNlO9IkTC1mH
cupffIY766E1obLNmpsEqIH8cb4Ns/zA7aCAKVTijKfyyxRIRDf6zqnF8dOUNcGzfNi7wNJ9pQY/
PTa7DpcV+ww0WiBjbFrjdoCFfKqJ+SEIBae4X3WbXgyiVaQuU8zGIDvUGvd9TpFp9TQDK8IkJGFW
N5Ylf8KRVNamDCY2QpxBoo2Pf/Q+d9qPStYBIhGeOgKnXC2lXOjEzsPATi5MyGlYMv+gIf0pBfu/
8i47A6hsm//5b2nJy/zfbEtNJdrZEg1Nt1TcmfzQ34Au+pjKeS+Y9XZQ4UMUFpiCnveF7Ee7Jmvt
LKs2tRp7pUJQSFlPt//+X8LQ34Bz/sp3WX66JSmiqTMhUn+D9hijNrZaYdRbILU//qg6YhPQOojp
YgiLQAnOJN0uEa/0P/9c6c/xs398bUlWDMvUGG7B8/8zx0Zs9HKUR6lm0pKRmIRTrNY3kTGcJx0v
/Cyips/qIza8o26h52SczMm2UHYq8Lh/+SjLd/z9DhD8KytgIAl/tH67A1KiiRPy0Hrri2ARYjKu
OlH4Dsmd2AoP4UNQMp9cgDAs35HpWX/TfMhYFpVwH0z/shz+nK76x2WRJbSoiqlqMtm8f74sxG5K
slBEzMoJL2V74AW/YAXSqXwP8aL5C8D9n7++8ncLUMbiYWAxEXVV/+1OJEzs5hIu91bPafcZQ3Yz
FA2dJJVWN8OOXi6/IbVvZQlSHDxigxO1GintkQPgMiGoKIV3q9BEAwYM8kSm1lc1/iM/cbHd4riq
62cTDQj0SDKwMm5v2TECryBHcCBCHEbyRnv552/1d/dUVhQDi6y5UK9+W9dToJa8lcgVMTNehDp4
GFuvhn95eH4t0t9XjiLz7Ggi/C3DkP98t0aczlNryfW2r7UrbJpLnwF7NWh+tzwxJS1YY8gvc9mD
Y7D4xWDuxlg74v8Ysa+nFz1kRaVNeR4OvmoeuPeb0lS/rXZhlpDhUNXHeQKgUerVRmz8s9iFP4CS
a/efL5b8F3oWe5Ai65oskpVhSepvmb6Wpo5SICscByxK08AooBXoaJwYtUwZ9xQccLbNDGU3QnsS
l7ay6eZ1+hxIAwLHBMKIPn4HlvxtJvWtWZgLSgCtYB6Cs5+Z9b88I3+7dygqg7uFOSbrv/78PxhY
SmPphRHxcVlZq06CaoPhajUv2Ckp628JI/XF0/9G2EKs0LsMEMDRk4GUTnjQP1+6v92+FTZuUUVR
jzD0tyUQICyRBHMioVBjemJUCdGX0EamkJ5QJVebQON5asm00QPGGEOYff3zB/jbx1exNFkV4bzp
LMQ/r0ELv8kfa3BEUOTUkkyTuY8QiU43s4tJWVMKu1mePHxZBEwslBill59ik77SgpMZsclhYx+/
/QWIMiP2X7Wx9N0aCQ3X4FimJeyelFO21WLvn6596H/AiQCcT2NEiHtvoSy1C4bqn7/Y/+fKmrrB
21hWzb/sS2hQWUBivW1IeOhosesKrkBUay6U8WMboyWeJWtHNB6K3OL+zz/9796LrLCFeCYC3FN+
24fV0Vc7NeOdMC2cHoHWxDAzTe0HAs8CUim0nAbJ0P7Ld/67XUsVISaR3gzoxvgNJ5eMXd5P6VBv
55F7ieDmTTeLt3/+Zv/2M377ZpHWyvhEWbCI/I6zXm9UM/uXzfdv1yQPg0S4KqvS+MuatGJYLXLL
Q1FJrjIwApjYRayRBaYV+WX8hQlSozUhjEf8MhdMTQzj0Q+n6SH1q31U98dexB9qypIzTClTKoOO
QTiFbxGJ0W2DArhXWMmdMN3gkNAZXYBRgfEIsP9jAY6RKD/+y82Rlkf5z7u9IoqaqZjsPRaS/d/e
KapWdooALGhLBCLDK17jtppmaxkR1CrOeMyMJr3h7mbkAO4mECqmJiWlb2nlzj/fwz8nzC9VAp/E
MC2KVU2WjN83nYoMMnMqlWpb5T8Cqe9qKNO/NlqJOe50GevW3ysAK0LlXwKy/1qdoJo0EdYZuikr
5q8r9B8brxVI7VwnabWd59AxZJ7Jhou9KsoePxqbbu3/Wz20rPjfrjnfz9QMjPOaov5eHQM1juZp
MnGHkWZsxyizKWVfyjp+/ucr+rc/R5VFiRvMbq4u3/w/vpnOGU6xaqPYmvRuZl/eCANmhsr/l1rT
/GvZq0jGf/yc34otQUl14kv5OSApWuIiHTTfnPJ1EMrIAqRCZa74mEbFrmjikX27fFXjnVHFV74+
vYa+612ivdBcwVhX0GNJSii6MZWQPYcZnzifTP4M8sGAgq1SAdx0AT0j1Rqx35divoEfKpDSIaLo
he7TWUusgh88BRk+MNnnmB9Dya6awCUZrSCD7zCQOmFLPQFBVqAigC9IeCjmT3zmwm7gQIlnckAe
ySy/7D57k7wGIwlJC6zwiwEUeR8Mh+Mpo7ZgbNGrma+SgVIC7GOJuWlonWKHDEm64mP0zCB8JR1B
RLgKXUdb0ORl+CPCxHMSnwm2oZn0MME/u7WmvYiuTBwGh+Zq49NhLSwG4L2O3SZOEA+YY/gczfM1
iB7+eaVIf/NioqA0NB5BEWWY9nu1lKazoHBMKwhdAgggh8NTn+YXZZCfzNr6oBtBNMiUXLDz3K0s
PjdWqAJpGrD6H4pI86ZcfcK8/qJJ1VoKy9sspG+SroAaVtraLlJ5M08hjZ1K/z+knddu42q2rV+l
se7ZmzkAe/WFIpUtS443hFx2MefMpz8f3X02qlSCvQ8O0F1YrqDA8HP+c47xjZlPcEzREFc3eGTg
YEpcwnx+L0r81UZ4xNbGlEr1HlMSAiYCQFDFeova9qRV1n6o6pMc0nJtnIUakJshxNa+yInoxEZY
kW4EIIf8wq6eeS1ezuAYy+oWL8lRrpoTljm3eA/6ZKUo0nvvSktHMPbwYMKJUsiXOpGWWcfo0eew
j5G6qk/2BdOAvBgQV+BZmI6fU1bbcFYa9cnTpffPf9fo2zItj6hvZ2UDoUJGzldF1rpTHFtjLFgX
4qUMyNnrWNMk9VmRkxU+i3XkJ7vBk+9cTT24IWwIr3gQhnSH2wXmjuc9eG34UnjZsK08mDyOK9xX
SblTa+OdKCW6+WbxRNLlcBc2Ft6t5A5rXHrPHpRrysFw9c0VcuNBIVvQUmk+aagyjavFBGZ+zqag
Rx0Nhix1i35NxCEsBIs+ZFxoENetdx8BO5KMAjmLyGkPy44hqKO09jefZXycXy2gimyo4CYsWB7W
9RaFLkvTtCQ32eBAkKevQ0HwR6NaPDfRy9W61JARmIpTIWsvnVH9kFLxVBYoazzPVOdpkzFNNAV3
1VbdNw8x6c9dh8IOTdR1skWhYl6v7YXbN4JX64ntYhkYgyxMpLIMXhCXuxunK16ceIBOaMiRXRpw
tjyhXdW16HzzUBvhyNeHCL4tzzPT1Pj/9V6x6kOzdfoavKz5ABEgXuL/i4X5JzcEU8ekC7p+k0SI
E5V0VYw0jWr0nKuNhayYpAVT1H9o8SbCTkBbvruD9zfsUkdA/oSxRCYYRbZQzjpFNRt04U5pIr6L
X8kQ52BrqSmZIURJYdmI/t83Jwr7IwUkg0ZvQ5av9gZlWBH4iacKQmu9r2SL0XtxgUFFak1xztvk
HNU90h9lABaTXr6+8v6soNXxaSoZIKENS9Ou6sywyXA3SQF2FJNxE34l0nb6M926ha/n21aO7wcB
8dDXb3rjmqJqB3dtGBRGiqhffeOsTNPaberITkMkn2gJs7C8DHoN9IOcAQeddIJHrrvEgXFERf3+
9dt/loC/322qqPC1ZUmVdF27LsxcP8oSNcoje9Aqldliw9Why0jvxCmt1UNArE2DOYDxNsFpiQDa
ghgUynHy20XzqaiVM8lhaE/88NCXePmzzqRjkl76/l6pd2D81kGKRd8ovjtbfy4TfHA2HRTtmsbH
H5e0X+qfXKNvrdcxHxzTvafgBh7M9wATPgjKb3YHty4MhaafzmGiEtKu3spDKuyYFfmkYQjXgJSV
xDWWsVbvDHTeWMbYUVbW09cn5s+Cma8HMV0Bcj4uNtdll5oB1hTMECUQL29ll7SXziAZZmImPXwe
8pBUFFU2vrke/ywrVZEtufJZrPPGVzeBVtLEqBwjJL6jXvdE1qpqePB1cfv115NuHVNSJGBvm5AF
5es2LmVX5/u8tu0m2lFv2MOn3Gg03HhUpi+5oGxDVV4EIpEQsAXUklW2UHBa1f3KRxQIpEqDAzcY
T4Lz3ZV1o1ziGJABKvEsFHV2hL9fWp0gE7gaYPst8AENvnci3YY1wNlWfrWpmxfJCRD5BDCipO8u
NW180l7fj+PSZ2hAwnjSXL03D5DKgnJEFq4GXELF6EcHBNaCaKSs6ykZrTDdJhg0wTVAIkkUl6e0
iao4dg8eJvhJ2zjDFPjg7hN4a0oYAU1uakXCe0zAKMQangSuT36cSsNMkosZzjhEIVmdLJwyuY9U
TOTdSJD5hI5VmYqBHjcJPrFodLSdP1kGQm7OtRZ40edfB4hnwU4C+oSJnFYrOLi2fa1KbV00IBmG
VBxN8e7CM5V8CvsYJIf/Rl8P5VsH3E9IGxsQlzWVpfwC4HmRjduAby648Sb948Ca1tiakUxLvb7g
hgCGq6ey0PWt8OoEY/6GNtf7dVygRssBojgamSEJJBJMU++4c+ZKVt59/SFu3lxEDjC+sGSw+FcL
SazmFA9uGtl4OpFU8bXFUDqbRvXNpu1Gv5Er2NLZ97Ko6/T6fr+CcbspSZYnkd0qDJ3QJpo1yA7W
6TJv1pRQZ5gH6ME5N5WiHb1a3hZOs22JCvr6C998uukUlqZs0vzk6P/+QYZAxEYMmtWWSrgXNb/M
umJZupcw7p+10cpZltFbkWv70Qgfm29fv/+tA85RUHmgq6YoXnfkuA30JvRYzfrQeR+Pd4G+LC6c
bxZr+c9NMk0wVkbmDLTv5eu7tivDRBpSVgyCxwyYJwiuoyxCnWUcw16C8sCaFSjEcDW6NWkrrnLI
85MGjYlcQBEPxzR3iJwk1gF2ZnznE/8Vw8yRHcIGOuSBpYTA6ftl+NZqQzqDyg7futGWMfXCBOHX
hCg767XQVmshIwsRbXwiy9te/HbVv3mcZAXWHdgL84/JTcRBMnS6X3bfHQSpBokcZpeatilISBNl
TeS/1dGbCvilFcBVtVSker72EwQwX18YxngHXC8HnCiGvKqkEE5y9ZyzahnAk5uHNiZjXDqA/k3A
DxAoc6iVPtovTFJpVd55VBOUBEfLLJei+WKY6pnU+m360blYV/y4sUvKpYAHJKhpjygHfmmsMZiv
03aa5ez6Sj4TIAwrjYtBVLKLWoWPllKd4iy9WJ24zQDVT0qUk2rxUpjaPHcF1LXUS7SqaUFa50HK
7xVoTZnlj+DhDz9l2O6ZMVlisr7FY3zfKCBgMqMghEoBbyEumPDPHMMAeKo/kUo5z7nsRRSnnQjW
Ut56XA6TUPNh7bx+/rehx/PPo5zldFS89C0Qv3uqqjfPvUGHlfUPb991aV845dhSiHmy5cU6AbZk
hs26Zcg5G2+Iom3RB3m9rUlEyHfBm86RDizpHBTJJXCLH7VXrgZRPQs+VWbVsmDnRX6CxXE3qEVL
WUpQXOH9IAXKAjlSe4gS9P4Oh5edwiILR86UEekoowX9veHiMjOtnDYKusdxLVYM/kiEgA9eihSr
qMFJkLr3Vck8yxC+eQzcKjAkUWUbicGb9Mfr4i4y6i7wAYjYQiVNpC65dztnLRIw7+YPadFfRLL7
Uic6Wmn/zR5HvrEiSiyGY9HMsFa5rvdlibtaxb5tD470Dq7tGdj/oyF589xKTkH2WkuKrdj9hz4a
yzSEO96zmBrkJCsXs6lOSQ5Qz8yY+mVjp2pZdggoZCdZ0O/BUmVVJ2JnV1/fq7dWV3pakk69Tz32
x7a7gbbaFW6a2m2Aos1IVjkhgk7cnoowWQ1ZuBZb8vk8HFqoNPuED4eOZNKK9SmqUEcYHtYZ7xAZ
w4+gU59jU3wfYMEF5oMU95ewFL/ZU908vZLEWJJZDHu666evKlhE5pplamOn2+d6SzZ0+ehW2UYU
/aNLsZVEHUFrJA8S+vvNwnarsOa9x86zLGkWa/XvT1yWvLYq1Zxra8xolrmapU7dctcstXRGqvAJ
Z/2alNr3LBLf6VMvILYtk9bZa3J9wpo/CSsTGTPwaUVMdl+fyVvlAB+O7YxCDcbO7WrVjZ1CBTjP
mRyq9Bnc2KIftOdAY7l0PWPC/nQrJvSWXE3b6661Vjv38ZtPcGNfxZkRLcXU2WCZ12VgRvhdRXwa
2TF9cxrPT0vutVsCMa+eVas5iWL4mMb6tgtJ/cVPhs4jDZTnoBzeK8M9Con6nADZF1Rcs4b0zd15
43EsKahqLEXlmfTHdL6Bb5kM9KFRQtfsq9MPTcvPUckF5Lv50azJev36cNzYhbEgi7KsSbLMFOHq
YuHKcFK5HBKb7sCiIKSzgGcygbw6y3TvFHg9v9l9czuP5/jqycu8XtQUhQm0KlvjCvXLxj0bWpKn
HZpXOJafBnSMHd5wo9q5afJd49u4dbZ/fa+r680SgjBQ1bFRZsHHKn0Hg6kEqYsdjuRf8o54eN9E
1qgqS0/M90OWGphwzI3ZW9y0+gzL+nkk+saqsXCZ5xVZvxJT9QlQfcwkn3QScEsRse9S7YPhEVel
kJ2xxHog9JWKZi0UiY2xyeri/Ek+RqIZM36EzZd9qIlk9wp1odaAXQmGVUmKeZ4Y8yRtDr3/7srG
3CoTlHTG2sSDTctF7lK7SvulmFubrGj2Vgz0ReiXxVDuhTY/hwB8agGrKQbQqNnFTb9Salxqef0z
CKpzU/Ip3WTfJRBMYmc4aRGTEtki0ijFpD31DRA2UUew4pu58kK2Z6RjwnxxxGeibF7CUrcLkGVC
TwA9IG2rmzUiITkKRJpFjh/tk3Bp8VUWKipJ3HjqWkcTZARuvog7lNJifMmQZtFZLMnBqjaD20ew
UBOeI3pOkk/KFQheYKkqgwwUyfXX3ME4QRm1LAO3RbhZtbDpAEW1fUBARB3e1zFFomKpgEEiMeIl
Ruo+skRYCdre6wxvCVkIyTgd7AkhDM9Ojs46sJRlQiyQKWRHMHp4dLjqBzM5gjqfKRn1mCF2qzLh
UahBjQvxCzdkB1nhBznWM8Mvz6ZjbjSz+Gj89OgWyVEoK7QUDponUpGN9EdpSk9yhG8xCdPHoFvB
MpwYOrhbBgdPBnAkJ8PkDaTY8mxP47VCZycSalUDDlA8bVEJq/GS6PT8aPXGxtR7TKR8yHEdAJK+
RN+6VEK4h463bf36OTXcbpbU/fLr9eHm/SMZhsTioCBbudqw6nmZV8TyJjZpzrNCZ0X22rs+I/EC
lZDa6/N6sDZ8xW/WwVtFCv0Pdq+IKdAqXb2t5vUwVNweFxnjH0m09kkY089PvlmJbj6ONCpMJpy0
nAHf/L4UqYiDgNdbid32ll23NZ4oSPAxbl26KSlyuknme0erkHc+sTi59H2lcGvF56Fq6BxjurDX
G0cri/M4azUmCng4ohzFaY3+vRX0Lb+9RyjAps+cOO5wz+I/93wUryARt2IBINmk+VgTyFNVxV0o
E6ll6hsnlplgacCSHYJoWsiZk1hKuAVJ43YjUp3d6r72XDKmufz6BpgCaVONVuBQSOjmuwSFuBiI
45bo71Q/KzUYuJDlsu7HGWEkTOUCWqnXj04nsb8oyWAnA4E7nkHKrLGPPREh/7tchghzGgz45HpN
DMW/z7NjYaZo2FVMA2I1XMazmUIGw//VhTMz0B/ZSoWxDrShB58VHAt4S5B7qUReHaFFuDBO7DzW
DQWO3kxyfRo1TbAzKVLJKgjAKdCFKmOjmslB49JlAOMogRCOHH9J5AcpBAjUqyj7wEgFmFSEzd01
YPkRRrSuSqRBpZ6zrs0XPZp/I6tc8A4WDm0JDgWzR6PR16WIiTIq3End4bFtgschzKBvxKNIHM+n
7/AGI1bw63vw1vNSV9iiW+jduFTHe/SX56UvllqchE0C/ZAZk/wQ69Gmb8VlKBFX8//1VtdbtCaD
N5yCfLQ9A5JiAl84occOJnHaVsI3X+tmlayzr0KXghyN7dzv30vM5SzN1YLvFdqlR5qem8y9Ll2M
dXsg9S+SS7wYTnZww998zVtVD10aWlKUWuzDrqoevUBWkEQsLx1jXwjocYzlpar2hmdtpIzzy89f
H9jb76jRyR+DTf/oNgCnRt0Cx9AuggIDWHGGKnORnP4pjYqPimcIVKf512/5uXRc11mjPpZeJ2pl
41r8M5QZVH8SFOygi7ypSshhg8YRs6VF0KhIanSln0rYTGTBtdHJNM95CMWx6KkRinYc9aV4zKuj
wIOqxOyKzzSuqEj9YWn1SBs0IYU6QfKIEWubENEbjS4HU9yw0jNDnw7FsHSdrJoaJvdbiyuNrAF6
25sGju6Me2Xj+/ClGN6WU8k5FRHGuAomXGwpdhrLD52V3yVC0k8cOrEImmde5UETtoRwJpOfQG+2
xXU8us/zEmgSAkBCwtIpu89kCsf/JTChTmjA8b4+qjevWq5ZhVEQo2k0qL9ftW3nkJXmWbHd5tlH
1D9a0EZCZ1iBr9vL6ryqSaSeDsN3jcxbFxA8IBqZNHTVP3YGZSMQoC7rsQ2h+iMYOH3WUF76qLrE
owajK7Ij3J/z11/21tOfyROKd3H85bO6/mXlEa0iRJAM+TDkEZKCq5la6LTGR3+RauvAlA5Rmp/H
+uTr97214v3yvtf752BQoybVxBhjc7c0I66xwCz3rSw9FWmz//q9LIkTdn2b0AJFJMa2lFXhqlVe
tSaBHoQy2UoS3Hdd0858ZOsu3Vi5iCpiXLKfGmFuTJ+GZS96eNlNmBn0DSVOtOOUxkQrbcV9j1Lo
R7reHQJXOcKq7GIHwKkSIfITpHdXx4tVqsDyHO0lQCM5l2VkeR2xeyWMQS8AnKMND1UN0mQIT6yN
sHshTy28ZEVNiy0at0mJW5vktqdPc4luBiKxT9jurH2Y4kbKBfYbEvjrCTsvGsYptb6QnInZKLGE
0Hd2pKXbaGTcVSVpegRDIqWaJ1r70gxqSwgc2x6p0pbIvfaO7kJyboFfkmnCI7iCMRFOXRmGcKh0
RzXy1mPdnBfKk0lF3JVcG0QqzF2ve1LdgRis6hyk9Z64h2xuhMKmC7V5C37WF7yfwlD0c82r1mTM
Vnut8EiLwvxKQu83j5hbN401BlAzeOBuvRZ1RlFWorvM6Ktn7K5S5akBR1GJ6pOWaRsGvk8VEWXf
rPTyrYvXQpOBG8JgVHx9PbG/dMktZIHQI2MvA7xHduvIM6mc5pBw/TEdShpHcKVv2boTEGkYO/vO
DwLbDeJTUTPWzGTGvjGpHXLwM3GyZ/T2hFs1w4iWCDeweOEl1ADVwWbNowYLsKRBg/j6vrjhFFDx
WKDzkFlu6FVe3Reu0EdoKiOYR068QD+Fw12k490V0l6N+Vbkb2UTH1Of0MNfDwWPsD3LQpjdp3TI
XYyIglUtm5pVuEpOpOqh38LqtCS1ACcu/HYiPaLHRlk4ugI8PoN4WQkEUETiGA0tkvvqN5799Zf6
7C9d3exU+5o0FlMm7Z/xivllRbP03owrWYnsTg7mOU11UGrmuUr1ZlrI3UKynGyWxqDDY1k6e/AV
2MMn2HtdskGqJFz6IdsAqJWmZ36zDt0SYiDaZnQ0VgnGH41Zt9OGzGlYbDPT29Z+dBGi/OilGKM1
FSNyRcZJAce71Loz8MeD11U7jdHXpHHYeVal8dguYi/5qEJOFJR6ZG7xR09agdHyEnVibgitQe2j
Cj+/OabijRUUbQRSAQRuDHaup5pi4Lg6baMYfXZBkFKI36/uWTYccU3yMxoRjm43pP6q9dZWC3og
DcJhZ4mwG1rvXexz+cAAjel2BDFIccZ8zjpH9Sb1F3fgdumjN/Ihk3mbVAfoqHBPSFa0Mnocic7d
ovmNMAvgqpLbyc3WQx3XTP+exQpAZZIadhRaKmm7CXspU1mnMgk5ikdfeJx8wU3x1gDUgPRFNCia
ZuSaOh/4FO+fylzx0BpawlzMM5SngnJvav5TggxpotSqNGkzaiVTMLeh9cNoWYL1oH53NXHmaFQz
SWMjZJvl+ivE0g/XcdedC/vJDbSZq6TH8XnSGA/EYL6ORWEVKU9lUZylun6XmfUxN39qfFli+s8L
K2J19qj527ZZWVnFgNzbaInZzFy//blzRGVv8TRw1SBc0i3Ekl7kRKZYxpE4ZLaPEAFZYhuYX1ll
D9HIHe3F1yTtf3xzLdy6FBCkKSKiFTa111O1nmFCVFZKbHdBGoGFVCbgfe9jt+yW7Oc4Pr51bFSB
EM9x/cJnE8bSN8qSG0ULBkETnbk2PtGvG7zEXed5PBZoVsrpa6PsUTdADDdWzrFBTmpbfT4f8JFO
fFjL393FN1Z/WiXMdGjjUiFed98TZux1G/uJHdaESGZJYKspDDMD0P1MybFXpZiRtqZ20rgHFrHj
AQ8tbSdLyX32KnMpJ8HeqXN5pfRjBGBjASEkl0vUVk3dOTtomTMCk86+SXAotcWSqoaasCj+/RT7
r99MnuW//puff6QZwauuV139+K8dsWxpmf6s/nv8Z//z137/R/86pzH/+/KvLD/S/SX+KK//0m8v
y7v/59PNLtXltx/mCbqa/lh/FP39R1lH1edHcD/S8W/+b//wHx+fr3Lus4+//7q8cwqgEWN7/lH9
9Z8/Wr3//RfOOIsWzX/9+g7/+ePxK/z91/6j/Yd9iTM2pMXHjX/5cSmrv/8SDPGfOnMOJuvMq+hu
tR///m35n1yU+mh+4t4Yd4N//SNJi8r7+y9V+yfiPyY2lqFI7NhGzWeZ1p9/JP9TtzTME2hPPyVJ
yl//9/Pd/fvh9u9TxxH5z8+/2nc15brgJfNCYbwwCiKoU653v6qgd24Odt223HIZ+vpOicmW8OfC
Q76N7HHrJi9yY+3I8zSHQldd1B/uuXoEw5FgIUJF1C+6YWoITwy0amcp6dSky4z4Lup00baCWSzM
UG970AwnebLKnPtoGc/kRXKhfFCUOesAzBnvQXrPQRQYK2ukmf1yTm58xz93aeN3tEwOm6ZQ1V83
9ii4ekmOzcEWB+MR6fq9V8PKJaIlaNUfdVH/FATgFlnov2i+dP/1m6vWH3Un765ypgyU9tSA13vE
NHa6nF3AYJsPVrsRf6b3xQEShfhaLeKfHptkZ1L/NE7qferM1I3H4PokLICYnUx8xIccuMlRKnbQ
sdbyJd4PICPCelbu/WLSHgljKOf+vr/gD2X0qp2MYDmQPmp3P9JHb6vcwe8yQQjhtBCge4QfYTvX
71QIf21KKjrGyIm2q+LJYEwmIKPq1/whfmjKqYCJgl2BMTesGegdGCESLQIQAYxNtngqFuI7DlBl
zNsyc2KXZjhviU895XuS1KVNuTTXyiwG0iehTfgRnPk6i+4p+YlQ937wF/4O63yN1XbSXFzTbrf1
IZiLxLl+9DaswxmoKoYzFAE/5Q3t+mpU+zNBwA3wNlC+GBOSD9/Ya+H3FlbFK6FbMcjtB2Y3EWMR
ec503z3TsbAeHAJHg2N/h1bc3cGlK8xzegw/IGl1OMR36RmC6z3OnOQpbs8izLVgxuFwt/BlLmSS
wBAFjfUzyEEE6fqqIaXSRVg9dV27MRfEALkomIB/ktCEQbd/bng4K7sBNiDUwkQ8quICpJ9xLF4J
P35L75xDlYJGpIGJSK9hJEyAVjW17v2lsI/X7d5dE2Lm3ukwiADQQOGmzstALeYmGoaJd0xnys9g
7o6oHsglItzJt4pIzWZBaCAZokC6nmU0w+mdf668nblRCSaFLYGnZF7Nk82wBKWKfHJqBQg8JmBG
3p1dJkM7GZ6Boliz+EDS9au3k3fw+QXocTMhmY45YxoQ6QmhINtOwtW97DfmkwX3S6UvDKenOMLK
6/bgxdSD+CI3c+3eXRkFaYIThbGRPG0lKKsNRwJSIU0gY0s7RraDS70qpvFBvsfkaj64b/q+LjcV
vO8n58E8Dgw49oRrgQitIcqu9H18aFdiNY+VLXBJdY5uI7OTt3ZBZHpg53b0bM1YTyzbq6fBzrqz
HgHepjWEkCnwwmnM3QG7CyIpR3MjB+xJp/khXemHMloMGm6GCYM6I1y3z/J40tAzwkIDzk9U5Ly6
6DaMHbgTpMxM6XELIEmto7Zmhw34HewiTbB2Jc1VHtQ/iim0UtnWF8ncWH0m1nMgJ1K7DCAZOplN
p7uYFvsYxNXK25HhCp3JeyC0hHREQHUO+E8adO4cHIz0Hj1488hWXsJiEi2BzdikYgHcXWKE0WCF
Vq/9zO5t70EdXRATcFjugb63y1br7FzKn0K5RkMj75pm1T9l626O2gd+nEOffCIQiwmrBFYUJuSS
KdtBqR8oynbViwecZGK89PfikwiA1FMn4r10AKX79fr453BHQnRlUiGOMgVJG0uoX/ZgjEtNrdXp
fpRuBWF4WDKD+OwifP02fyzCyCuR0MpkMvGw+0OSVxAugvNCyhEUtefxLaACrOg9fgylH2MSh2JG
yuzX78nc/I+nq0moEyMrlS7dZ7vu92+nuLmqd1YJK1OIn5TeJ34ZMbGddS7YKV0RXiW2LBH0Z6gm
5AGpM8m8pEpLjhLxnI0h6Cs16894lBp7MIkBjyLcFjVqzYoAmW1Ydwd2EUQBmAXsQqUHmCf6KnlI
srkoZClbDANEmDAv91XHkhEN0cxK1Y1IHuohGZQR1o3fTgmMdagvnLwsH+WsHrN/kZahASRkOEkh
tJrDfRXHzoKrHJJMb8sKTVwzfag0zFGuVso7C0JhHmQNjEdDmBSqm62sqtwSeesve5cHmSNmL1aT
rlztADDDWETaj9ptCaMAU1LoAkMbJslpvEjzai3GobQkzmFl1Mmw0MMAXlJCjLeOh6xlzp5ZQDLb
Fl6RlDR3n5ZBTnvFcmBOEqtc5IU0ZrHGY1PBepKzQpghi8tmUuH/rIsKoD2boomPUSgk9nLnNwSR
JQPb0lTGAZMCcAlNlGd5cdRHgIrYx4uOTHqgEFgChdT8KZ+9EbkSjPAVLjmHTN4KNY0rIbweGS1A
gMxFJyaka4fMEgLR2LEl340Nj5khtjz4DPXQj9wXXVDfWryNews/TiSDXq0NdieNTNJapZWrEEZ+
1wZ3SgoXekTLgAk6a/LF5fNOUjN+L0YKjTbyaIhZPQRNtfMENNT0MLSF7OuPtQ/uU415UBAQBjKQ
IqHBrSkVaLgHXT9pg3sSYUkHIUII07OFXruTundG5vfDyM4h5vep07PHDKiOd6hFD7hlV953HvIw
xz3LQHiCkcYzcAEPI59HK5/G/1bbuYSYYj74QrDQYmXmdpB9tJHx44Sq3fBISKx6rg26MkU2NVPl
uJ7HAfTlInCZdGoPxDDthJEhpFqcaVNep0EqLIVIhfeeFnO2UOVUGRlERd0+JllMpFgLnGjEFAnd
R8+lLgrRucvkd8fooS0lBQsfMlsxXAphjRv/k31U63d4H9yR4hpVe3JegQ2B2hsV7sNO6uFs49eu
21MGL6iCWWYyUM1goeNCXCZiTZYSr+gIiy76sCJ3Yaj1lIH9rEW4UQwkspi5rd7pWcIT1CL8ciAk
IJ+i8SRdkVQCRiRtZ0wCEnML0jrwYTvSmNo1NQrC4yi8Eu0j8C5DdxoabaZ0zYNZtluMogQliQRF
+1PShCegEmjw8pzsfH0TGwUZyS5WVz+OD0R4EurrOgZR4Mb40MCis3U+YVGusaeFGKR9u8LrA1Eq
05pZn0j5StYTwt3i2i5DR4XhPwKpkry4RwLpLNXUZZwaEl+LwJVIVlJI1xmDigkxY5gQGtm1+6ZZ
S3WpMgnpHIKVkrkpQUntU39hjLisz1/0XpbxRRbUbLJVecu8Mu8cMqGniaARPSeVmH57Be4UGJQN
MQTh2tAvwSek6/O3fPMpaeJknfpxtPn8HW1Edn3+VyP/4I4IUCyCLSUJSgQECK7VLTCp0mZk+exG
Xhja14/clYWFLDf+/M4nFXgiHob7sp1SLlICZDa5vrv0aI1YRpTclIzOi/ww2PJLkM3LWbGLdt2O
fK1wUm4IVNGtmXU30NUBcPzSn7j38y107O5nAQC6oULYKnvzZZIePXKyXsiGUw/epdwChNjVALP2
6Vu8oWQXYdhN5GeAXvqzCVgP4uuM+TaQwdw8GNnSKCes9DGROdivpalYzVqVccDU2It3FgiRMWgY
eQY6yBGi7WHHgsl3NGcU+CIo2Beaz72xlVgT1JlBgUjI9UR7M+/Md3OVf/jNizfMQkiJ1ZR4AenY
/MyVufbYbuV6ygROGBOKqXqmYTWL9vSVHtMzhbx7Z066RzjzS/HgLw3i2HiIEdR3VH5GrwPxulPz
bXglCs8gpQSpMpU2g0DK5pmkz6oN/OScrcqi2cjdOnXXUcMCak3NYG/A62YMIW2INnGxokGDNxcK
1VU7V0oyQphF8nXmRbWxnClQ4GbCWqrBslOxN0wy4DyIoQm8Jmxy3up3mkT3cRYecawMm3jewu5Z
MFI2gBt+UgHB9nUQ9TiG2dx9iqplNtMoTvfQDA28uisgGsUzOHkFJmE7hUcI1hZUPXBp7SCvTX/F
LzugsWkJdWNCHBlQLH3WPnOMQ+6vnokDwyMb/rGJrLBeyC2Z15MYFC65g2Ap5/6RPHY8mgxX8eEU
m+ItJbXhjZcpAeRBQGEZP1j6GlMBuxA9uacJ2Fkvwp4lzNpr2lp/EbJ5Y3NZxMKKQwyuOnZPxl59
B70M5ZQtWZVhxUE3zUidmtE8G3vCPspgb/ob/Z0k+uPw6KB4mZQv8Nfz5L7C9zjjvd1XSt/nZJut
mnf2ZEk5VT/wQ+71XXypCdHFQPLUPvgdA6qphR5tAiYaJEFL2M40fcgWxQlkcgIQ/IU7QHkDTCzD
8Jamdc5JY7s5zR9ySPEzqM8PGqXqMJOljR7MYdYhOHpqjInb2hmff83nFeudzASCsptDPSfi1hAn
Z+ZSeQ7GZpk/ICPt3RVfk5dumrtUeqYFTPS5aYIHB6Q6D8IpB9FgI7kPi6m2xc+O+GtNlnhtsq/h
TC14DeIfOEGExjiPdfjoDkuCpfRwGdUb4U1N5rSWJbsGUmstcwqxvXUg1YNwrbjbdatmG5bALhdc
ueALBBjagJjDBXC9dbhDt0JlE70T0Ro8i9aWZJ7EZm+LdIfgWBFBDE6YicNubuJRmyA6QWs6gTQC
nhJBOhkWgi2zZtRvOOLsBOwybGjIxga0gWeyJQAs78YNWDvvHv1sEh4qVNJTgSwvBVf9yByW4cYS
OmtyieCsmLdbFEdNMqMbz1XDFpW+wDx6LQQ2LkxGwHOyI0/WYXhuSIecIIOzYACj/VGYy06VFaP7
Z0I1l/oD2Ycb64XMFYZC2iraEYr3kNBXmBvbDXoaIh3iOT5jMlnuoiP7mZdqEax8/F+k+7Jgz7KZ
xcL97jGztOO9yus2z+rSfOU7HNnpmkhS1s0SwZOb8a2jeDbMrRXjkO6ASqQvsMctknQh7p37CiLt
lL48W0BcAVBPoEILL/lGO9X88Gwiqp+8eqty49BIoUw4Ot3cqtlsY3o7EZ5ugvMG628trDd5Hj/y
CK3uEqREW7Kj9u6++EGOBKkO8m6MBzkICsqKufqQvdUzbccKq56Vvf9AepJNCJmrrNV+7sDG6yc9
KSbhNqtWmXinH9WdcUofiX6hwKRVmRDYwFWn2cU7WwOPhkqxkp4NsjAIu3D2PGFohbBH9N8qC47L
xCJXgZvVmBmoc9RpDGvaWXPcyVh5zjdQ8DJ1XjxLyhzMRngw91o1LaCPCsvGsYEDd9KC8+R4C75L
CpC026bqSmawYkwg8zr1ItnRVmlTioUtu0rpvczfqCqsfJZWW/XonYWJ8n+oO6/lxpVsTT8ROuDN
LUHQS6R8iTcISSUlvEfCPP18YPXp3Wd3zJmZy4moYJQcDUzmWv/6jbvSNu6DvvVIWVjXqNmwTcMe
HmNJptVB06+afaSvF/nSKd7FVATefX3fkBxrQon3Ne7KH9msjT2XHU6GX/n9bZkzA3HIr6ArAxYe
11zsKIu8YLpgBHtIHxZCqPYZKYh1HsRwF18HCq/sODeHDlNiUiFgJmb2HYt/Px1EegyH517jSld+
Vgvbk0SU5ML6403EDHjP6UE+TUH0pb3hok9HMNxl7yAQxi/tDAAijZV2zvYE+Txo2L9Tzz2IK/sS
i4FhfHikHd3Jc/kYM4D66jai9fM3VfVdb20zlucADHi/3PPhOkErKFa2FmTkIr4IlyrcT3H6ZW8p
N2wqGqvde3Ilgz09YyWLG86vMHxSYtAwv9sbXLGJvrZI4QrmfhVecauFXFdoQfWJWORKCKL5WsWP
ycWtjp61s3bJ+1J4koLwAbcJAh152Y22Sg/JGb/RmY3iTdtVG3PbE25K+Ipf79Rtt6c97e/idB01
21rf9N+utSZDmGVT1MSmrPp390md78OnYucE4Xv/3TFLpAp4ZmBGqg4229wo4l4N8A5T/fBSPpi+
eKxOJI+nH5jt1j/Gpr9W4Bs/SC4/dOOBBGnylYeZwy6P8CvYXWAh1av4wfOni1S30BBxGA2mq9mv
6xdWdSNnmfQF2Nh9emyeZHVgFzF27qsNTJmvvDOA0oexUb/5QrO2g9iP4MxArOMWu7+ECEzND59x
zy2O1mMFWBJtouwh/zZmqtgg/7acVZE+QGhNtQ1BYcXGcO5hgMqLtPdLKDcjMxO4JTM/5azSnKgr
U/xaQrialA0K6wlyYbn1YhrbAT5yPeh+CpM+owSq44ZGHVoh0StJCKzGON28m2jQfxVE4t01xk/b
fDXRurnwmSb2KOmHe/FNDVOcG4qEB4NQN2biVAkHpwuaJvCI83tPemrcFSbxnMbiAN2449J/WVzR
YEE/y5P87XwN1xDWBqSkz/qbrtEj6wXm+k9rb0Y2moGe+QCWbL0JLPKXXcjXts6BwPV1fsq3+Kfg
Z2WvhvuUMqOpgsLcEu+myXV1hH5Y38fBjK+7tjF/q3tKxJj8Fl8czTucnrolcgcj/vvsvdgn22j0
20+MzR1gzef6SPoN9nPsFGd3W9+77pHkpW/57d5zVWIZnz/Pd9Fd8eU9i3N3hze9+ent49fmxMwe
/Lx+JexnKn60+YL/X4EDNDb5yb7ARJoc5S/H3VaMKTxaGVx6udAVCAtxbvjSFbpvLlFXs25ynMfa
EoeZLjaCzXEcltSs8fYDTe3uZN4pW7WdmqDL2G375ae3h9vv3f53+zOi1VjIU2yMoyWPyxuX1O7b
j0tnJpN9umSi2w15Ej20qkZgx2isUQ2Rzsk6g2OwuXZVUnocneNVGWLcwijV1skIZxy3esdKzvBq
uLHzFmJCpcVrCy+d2IuONhT0oPOwvVbMXCUmhh1kxt6CYJeaEJq0Sle6TKFvWKTg9na5ifWEikoh
7Syc1KB1XHxcGmjzoWeBc4aRCLqke9dwHg7qvh2eNJiQcV5km1oHYYffEfodgy1CjpYAKb15alsS
2crQ/dAjk41LqdZiMtYLSXYtmkxfQ8sh3i1rAM11eCRwbjE5ijdWbRJxmTgaCUEdukQCQDe1FRMv
WrAVlnXZPdZURy4TXA9rtlUz4pSbjSbtGgYlZs++XqUzQIo7HKMke1AWf1OpakxIW+PdZrAP/Zj4
1j6N9sUEkmkqyWNVDge3co4Om1MY1UeJO582w/GqYXaz24UPWRxeTSNtD52O4wi2wkysWf+Ir95k
RFaIsjnoTonBz5H++tJVarbWzRlIXM/TYEIMuvImigqoxHsxeC9R7pDIE/ebSLqH1hGnsBp/2Wmh
7+WgMCfr7EuYfGR90xxCT/s2K9LDLOmOgZySZKuGMfsv0U69mb3jNrgkxkjPn91KWeES0ARKOD7O
4iEvCutX3v9qFUxxRrV7L/oZeBkeWxI+19aPRnTjyhBwbaKMfbVOYfM23g9KE5LLxmalKCHIScF7
yAkUq0ei2XSC4cZ8flM6F+f80cAYUo1+5tACRqIbckUGLwJ2TgiWh+XqS40MbdcnEM1qBWMrYQ9M
GATpV8uL6XhAp4RW6R65N+NIzk8ze4EddRtT8xQ/TnTYapG+Uyvg6dggIT41Sz8toNo1+rGf34Za
eZNFdI/QPZAerpiNLEmzohm7/W2eWD+qu081WDIV1IYWPC12Rlr+zD1ntrpwWtVnaF+/ijHd9XUA
o1kxKe9rdp1p9l5ZlaNVj3euWjlfWti+ldZwiHIa4qqgRDXK7qWolYzNB4c+Z/A+ibjRcO0zbUrj
WPZHp6RgrnImCERfeea7l2m/0FC1tKAMsLp4IL5mOpWy3wg4fT70DiqrOnaCOMu2WpOL/WNkMVQq
Jzq6NKq3pRbTzLTqSq9JeJ+cVyQvtE1OQz2tvqfV8JmM7DRuEW4RpdB6dHsLO+5GJ/LYS7DuJOCy
JpF7lRgsKSRLOkHUZnBo4znocmMK6knvdm6M1tkrYvsgNTYARzz3oxltHWMr6UuTThLmoqgPI9tU
23pLUNFzGCUfCKrx4dScNHC7jnQcI90abcW+iN4Uo05wC0UYBcFFIHoETy8rK3mP+AuiHVqrBvM2
0VdnF3fZeGhetHpaYDJIlVNLNojWPXpDi2JJHV5ys4Okodt0Mg70Hr1lbBF2fjKQRYPdmdhVExCs
TaKLVj4YHFquTmibjUlJazUmUVdp/wYPhXokYxbDGp6fvPrVcGnRtCJ5dzooFmYSTvdmkfuJcJ8x
yzzNdrsOsUDauAUiXHQ1q1ESIm4pyrRO0kk/V8wBFbWUG9uL7VXmEMnlzdjHpeMTpGMghcz7qDM6
1zLKX0YCTWLJuUIW3aymkcQIM63vK2CGrgu/I9tcEyX/VpWEnrcTMc92liRBNTFYU83x0MqD2+pX
7D6e+6p7V20CVKp75hq7akkHd7v22xsZ3Odoq9qaAr+4KycDbCYXd/5j6Vr7vK6f8NC9H6tmKweb
SVunDnvEa+g/D96kfojFzRpUngyGmBwQpc0Am5zsPSXENWX621jRXVZKMtBnBPqCFmd6/7AnUjOs
msK+jWq/wHMLt1r91PWgIghE6FXd4TF2CwqPJH5QieG1MguKbc3YF6N7fy69J9EkBA72ExtrWu3a
dt53tjyESUMsSENSUaJmj6Ps3mVFUFedz5QnuqBZpibKC/lQKsoHNiXBFBlnIYsj1InzgFKDs9G3
qzmhldTw4leccZO1ROmaFl/aOdbHYapu8YSAnyNESx2VOevSy1+g2i2UHWC1ZpBH7EpeVGckXxpy
Y2tp23rAUtYZBtBfqW9bVrOV7abAHdK412b9NZMTduBm2q/m7GBZxfwxW/FRE7OyT1TtISdbF8C5
eiFmlCba7p5GAwQ3HBzil1JqcZMFXve2htkih+kz+iZmrcKkrZKOtW1DkjxqgwyIamcYCpmSAH1G
hjov1vC8y6ojPNAnhc//GgOep2X6K8XVkJ04olpkI9MKg1RLb1D3psRK0VPKlW7kQMiJwTrVmDGe
ATT2TktgTBfabPtKX+6ThL5jjomKFUm8CQspz+lYHmTikqk8oKQROgkH84BnKnMdfwIAMmOd1tCe
PsyUXL5hzDO/rDC+VbVdXrp7M+n6wFU00tdxjAEcJ717HtcDjI31gD9qOhPR16qcfzucEXXTl2Fv
YuPyqFwms8v3VmUm68bFdL7Py01dOsU2GfSfoZbAuFnrD89SUa3AtQk1mkjnqNv+DmMqAqKJHptN
5CZu99TmLrhm1+zD3t1lCPrA362HIWfLreZ+H49wqjlEBB47p8oOlXUl2GwYWmVZ/FRPLXdMa73p
I65zapq/p6H6MjTRtIWRyaDOe3OgYW90SaKLMYR+7LX5Xgr7l+nOoA6JsrY0g6CDvHBWGspSTvew
KTX9FzolbJdtMAF3wawtPcNyTDliE4jUnQkEC7tFNl7FbZybpHwUJbEYrva7J6X5zkzaLTh+tYrM
qt5AC30U7b7MnE9bj9V1W9gHkU8/SSmI97FJ9Qk5QqVpBv0IvqYpVGwxrqy+3UJxHbmrnfrLqWt2
NptLAuFVvu5Ix12nGy0nc0+XxP4VuvYSqr04yZ5GwYQdUYY90tMkfkrzhNgQojBWqAuwfGCUnUoo
EPMmzogGHJloTAO4Br7jd7pBZcDCdofqkqxh7wFaPYLsaZ63cSHPcIQVV2cuj7vFdm4K89Dmg3m4
/e9vX45ZOe0jTOpw9vjEeNcNNKO2DoMb/fvD7XtuM5FbroqrSML8cHuoJXcAC5ZGmgZVW6jp72pf
GofWLr4shCobL/X0tVQVdaXWojtYkQThiwRNqUYjm7gGka9SCSBVgWlmdG6i6g5SiHJvgjpZWb+A
uNk/H/qpelByw9nMnoK2LJmaYqWTbHDQI8P+81AU8E+6d08bnYPyr4cYeoGJ7G2ftHZ3yJaHXB95
O3VPJJilPuaDCypmWMVFDQcdDjZJdUSUm3/Eof+k4f03atm/2H9/JwnC/ePf35l9/40v+H/HI/z/
iSSIQcb/SBK8+2im7KPANuIP6fDGLPzzR//FD7T+oUKrX/y9kKejwIcE8V8cQe8fDM8w07Ys5pBw
GP5FETS8f6BVhbuObs2wMb3/iyJoOP9Ap4OM1cZ32IF09v9EEdT+rkr1FqskFUcjjBJQHf6dQ8uY
M2nyKJ13LIYDC+dCwTJbDA8IYpyU3C9HhqIpUhZaJ3BbOQ7hIUsdML2acMXJ/u1hw2sWhB0bThL8
zxwL7e8cY96cA6kPbQUf8z89hHBfjUh+Ia9XaXvaMRPXQkm4k9UNZ7x2qFHy5nUyEZHncqvRgZFF
wBb3P7+J5SxU/y4k4E3AYFkCOCxo7/+h8mBSr8raisbd1NXxVoVOjXB1wEe74qA4IWr/jBmMcU8a
yTfQaVEFloT+qLypKW8xC4cVyvqnksGennQmk+w492knr1m3YEyh77W8ZyVy/08GmwsL+j/eOk4q
Op5wpqtzpf2dG9n3kxvLyel2UCdJae0ZsmRVAKN5l4WCOni0Ld/N46MTJeoaN3uLTmkl7fk9VvmU
nZJdUBRI6E58kDklEl5NIBvZHaoI3dylFt7HBpEcUlOfRz1qDrFn05uH7xwkAwyjOzoFL9NF8UPn
SYY70oKNBDlbqEBfea/TKdYulSW722reaU5DvTf2eoD6BBQdMw6o+nCn3epRx+vND00t3dg04fQm
QzA5Cuw6+lPYJLVPNpBbpHdj3ECwygd8o2njNElUmgva3UwhBHqr2Jt99SSEclFGRoBzye9kuc2Z
KcilSi0QmFjfpTSRnDeXmWdWXR2Qs2606rUj822SqwwJZitdW0S92H1Ear21HMnltxtYYnZyqTyc
Irq5j0mlBlFPq4ZUXBPzcQ0woXJgxSoqlVRLsKiR/RKFE++iqC78LDThb+jixxNlsh9ymdOpWtFW
D/urGMxfpYtTQr1c4KGOgRa2wyrzWkPSBlbXIWYkmqdHLLe+MtVM4f246XpSBPu5debPJ2oFS/qk
Pgykt07MSSn1bAPtWZy8mr2o17GjkFtKHqZZQsFLgPfbubrUiEiXTgF2RGJv4XBlRMkhymivGv4J
kXs2TTbGumX2OVBceOTyWhWYTdoBzbaV/m07JMF3AA8rTPlJeBpgEywfQpHqD54dq9blRbgdhGs9
1ya1qusMb62dXC1wgKpgsu2l1wYFiFEbUI1y77k3KO/ryPIrh86PHpBRoLqbeBJosuI4kAYVLwbl
o5G8jVZ6vf0k1zhNchg2o2U+YV/dojyBoDcj2mspRIOUibyMJIY0tgJ9a2hh3BFbPiXmqyLSoLbD
bLPoPFKzwLIrLQgS5Ng5Fbd1PUc/TiVOKNNfdOiHtmIR5t7Tk9uux7SkiTep6xEcqSMlJ/Z3UHAX
cVg8GiRyCwhwH2oL5sCsbtBsogZNvDGyQsUWgonfUGosyxUs2OUTiJgutSymJ3PAelHQ1UEwYSCu
Shy+lvM+S/NnsPHybIaTkQzPw0xVrgBSDoJTV6ZwvltkaRXLUqO06SOgcBSOa6I3nH0x4AUQEjFd
GFAWXKO6tPh8BIhVGdmFdzLmGSYXPIW+NujL5cKQjgi82QQsETndU1Nma2uY3xO5xACrSxBwJM9z
TFhuO/L7Iuinud7qjlVBScMEw1Oms5yzV4yB8PEYjE/cX4GgpindiLx8aUiIZOX4hs5TBVUGczkZ
IARNVutXCtP+aIY7qpJgloSLy6LB1Rt7uPlihPZCmA8ivIw/zKG8NEpHTEjrcUpdRli3ZbxULQar
2ChsVDgyfjeUJ892YY9JLiVOsxMJYKNl8asxUPCVUD8L5RV7wK/eYtqCH+apqSVCZM13OhK5vB4C
Oiubm8BFuZ2bquf6KL3sOs0qSj53W5KpXbc6E5UF2BzixFtlgheIbCAtrdLuVM38bHK2iDSb4PVw
71A8QuEauZ2Ts8TxyU86tl8z5da+nRF8xoE0BzqeUfm2xuixGbm9Jtgxrsm7HrMk9+Md7qDMDwWf
rsA0tNChC4wZz445+Rb63zoqOEclKsSyul2mNtdxx0GpSgb5TrMey5cZCZc5LTEs6ZW6uqLZ5IWo
Urijx4PVG3pQc7FvMzV+bd36bBCAR8orp529QQ/EIB7p+GK/mLk1ZAvC6H0kCMXKmtnKconMA6tZ
poqftiSpL4uAzWexcTWKYCd+RJ7FMLsqrl7WgNBq6Y+usgFVLZtHnwAoanrKLa5lZ1ry0peE57ag
katxOYGGjdUHk6vSOwOtogXDX2eVq2vMtIe1kk/rTtO/BK76jFOiJQGgutCpsBCYWcln4HO66sgP
u578RPOtzcis6UbmNsuFGU5s3rFIf5QwUtcKafCTgdy3nNvPLg5R7eK8Wsv+6XYVGR7LCsLZDyNK
z03jBk7ILqHqnM56ucBbsnoYNOenSdck5AlG4jZZFm7P8KVsuLbh0DHpt8urDrfUH0W6aaT9vghI
PZ1FJV+W6LKZ13mOhlgllbmoLZf3wM+qvILjXn8VkePhigYGTdAesYp14OYsxTPuH+oSaKB0yxPJ
GkZA/GovrzzR2APenHOjuFZsq2gRp1Uiw2cJ4rSycoZlZQVzNPRYklWczFnkOfGYXJKbMjPLF+w7
SZ2sNWU+ayacbmSwv7G04SKu6peWY8sIAGIRAFFQW3zZ6QIruv5qR9W6MVNiWsaWqTgBuLcdG2FN
uu69CApdu8E2Y1hnOP77sBE3Zmi9SD79Wrr59VYHKCPX/aiyTXJOVnOOiiAt7icBPBU64MjG+NbV
bCpJimXJ1KY/adW/V6ZzyS3FtxiET0BDGFVQBSXpTzE+IzisoRKFV2Xk4pqAlVmjT4wRyoCtlm3Q
3uYY/a36ioVMn/N9QTJpRNWyXo6ZoYoPGZMut5Qe8HnSWpmY97ELzSqFdN24X5AdYw/w7M9twTGN
dR3iFc4sVcvB/VOCaDHxp3UO1sM6VrVcFp3brKfK9lChnSsjJFDD2EQRt7kY6ifZza9wi0Zu6FSY
90YKwQWLvRXKFgrZ0aK6Jz/GtKN122LK28BxXPWhEmBcgWNuyuTyfqqV3zQlzKYybpU+7ODKuPoR
juCS8zi+iazhjlyWVRy7AZsqjk5TVlfCWVhEsRz39Xu7xbHPiLC3WY5F26uQLvOQxQevZV9xBhBN
6ivD4i0k4wFfJ+ajyy2rD3BxE6vGNop7WRE8melMv4ULtR9CIFgWrYhPIWb5naV8eyZ8UEjUu3Su
EUGGS6nrq7OAfafhySdM5bUcsh/HZWu1PK6fMlYInPd+6Dc2VuUxoGULngqgmmZHBhBgIKZwbQQV
kEp52s5LHT+a7SbvsudKyUCwJj5kUQoUCtO+1VmVFYST5DiXm24yd17O8UwjFlA5xWheUnyHbOKP
9ZwLpmjzr7bvH/UaoWqNdHxtOBzXxHpbHEKlMZM+8N4u6y1u1cfYLR1Gm3hAQY9FfoiVjvwJM24d
LOUAC+F0cgvioaN3545CbxVm0Y+7vH4uU0wsgFbVYQgyO7/0TXZNkuJSKZ8ZRGhfDxcXvNs+Wl46
Eak7BwWNaafXrM/cdVGyDykNMESycDNKFeJMbx6n2PEBsdWN0LhWWwN2EFkaVy0tr7fLz5MmemaE
PaUM7Ln+yGcRcFMuKBCX0VLPlWN+uZVBsf6eDWQ93xbjRHOfbzXIbRFPWjZXLVEfQgOiXZ8yylPT
Bs0t/q2cyr5vX7xmIdqgxlsZhftc5fFlLNprUtHVgI44I9STF6NiMDtTZniC3TlXgezDNv261b6O
TfRBCPrnGsoxl9Tg1WKwyHoATzDOfrDr5O6m4M7a9N2jvVlpkhLSVsND3Mc/sZZeoxAiy2TnD3Vo
+gMZ1qV50KbmAiC4KfuJ/c+l006SFhl0ihH/UqLOy/I/p1ik17Dp2I+oNhjYjo72HkoW2KaRu6i1
rmnORooZ11PmpQ9FwrGWcXZ1WnOA/QtZZendIY0O7nMfe8/jAgT3nX3sJut62x1nhcZVt/t76MiH
mhKchiLuYCNdTDO7xi1VDXPs3xQoa2ep4rMcFoXgIy+ffRyikyfgSCx1g5eb1J/ELbpl8vPHDY59
zzLhxU58ICRz/E5ankA+KALqU9PaRIhQ/IvY+tCLb7jrrMSlTXaFfkm3lZJ+3659xx7ibRzG3ur2
G1lMqrQT+rKniin69imvmzunWPaXdKZoiX8t9YJles+ZS9MtY+phw07X+XJs3GG+i3F4X1mj/Cy7
a1qzYd5O8wzdrWfQ5CViJq8nugjN3WFBdRoi1p66L656y3tt9GQbY8q3xcEBq/L2C8MCbYo1Fuvk
Z2mRGFkvC9rTwCjpz3W87MNMvHfqxNvK4RrmaX6Rg3satIdJhd3nJpRIk95/U2peMWNg4gbqmVvZ
T2fgPCflFEzN0ucOESp2ARmGbukQK+PjQJgh1minSs3ju6pKj0rFiTBLd1Pbs7JTlPrdiK2XTnU/
Is+7d7LyktncX6WGgU5mZ78Ly5FbVNvp5pyqLDG1fI7nZebGhHdr7pWl+cNAcpFP6EzSYEoPa93q
gnFmeqY7EBchBdgYU6xvReWCAWgt7Xpp4a5kauJP0wkl0kaVTZlHQahV8Wtqhb+ccjr1BhoSV6G0
wMHsxWaDXHmOAlUkZZOc4ROXeRlva9Pwy1qftlWsnfrKY5AYkghQa4q3i4RxLjLvR8L6X6VDxpTO
Shf2HsqSbSi5a3oRbkapYvrYFyc265NwqcTaOdvri6mg18CWCS2bSV0B/rz4DqgNJ2m5zh1H7msJ
aUK1Kw9+ZPfEzVgeLC+uDp1TZRkFMyrOEpE31BmYEqgy4C8nLsxyj3iIQ2okzWG4FFlUqoHMXW0D
2ntvx1V5+OuhovA8qAUO9atBhxNSiTJeszTwzUH4Zu5YO8J6o41Zyxdjeenbm2BkIkjsWf729s0+
hKNROloc6PgBQaiOzyjO7Y069fIgKcQOjsVgVxhOv07nKaR2U2AN3R5UTWcajRzkr2/9+RVMWmGY
65n7z19U2og/VPWYDjgklr4e//1pbn/91y//9WRymovDuDzcvnf78va/v77n3Z75r2/+9Tv/2+/9
7VlhqoBUgdT88+Pltw8prQSt6l+vc3t7reOE665LoRP/652FanaIEmjAWq40LUZVvFtcacz83w+K
97v04nFvlPV00FSIuoatQGFVcxP75gY/PL+RghMih7A9pkwE4F3ztXBspLtuzVABCYMXtvp2yEY0
EEV/UKNr30HJ4VgOh7AXaBfbcPSziElB75hMM2y3YyKQudbh9s3bQ12Td2uIRFlZwlAOoGDQs8MU
nWLLtEBkCZST5X8sp84hrqBmjp2GGK6FtxKam3IS+kFpKv0QAcjAUZIP+gSrUUGmEeCT8JWy/1Yh
DcdewDppx57uy8kDW8sJActymGNqsuW+5QOqtCK5wmQ0JBqp9EjDijC3sGFEkW6NEga19Eum2N7v
fgqSyTgQMlWvBZ5Ovgilr+nkcFl2bgdmEt/JklZ+71nQ1F01TCEjojwLMSXXiVvaQJo0u+jeagn2
jQrFYI/WD9yryFrSmAICygR44nOSyodK4uWqtcW94jIVLBrvPlTLwIlfhCoOQ4afHVYj+HAOsL9b
bQ53hEZtJgVtpj2c4hYqJP43X22YXirDRD/lar3fyZmWJgPuTEXh99ZMexqK84its9ELhCD4NSpl
v5t7/alnOHwcMvS+fb1wCQ33W5/ML7dwYD7VigPulP/2WvSmbd191fhOjnIMxhrirWJV2zLuLlbS
37cVVNkyH0/Yz9Ku2Cy8tTWgSDLdPWOCu6Ib1rIl570wBsao/e9Mm5iEwssKDJNEpwpJN8ZDuNly
QbiZsytDLduP1oDTKqTWJjPK85g7NUs1FeAknF3exLDSKsIM8sWTx24ZRCIlAttB4KE30eOY2zZF
S4qs0GrgbWRoaIXZo4ptMXAb3CerQx7iEfCgRwtbTxoVcwKxikm49Wf8YX0MF8F88+le5oq2c5IJ
dTq5mzXpr76JwtxyxXtdk1ZltvLoeV3pl9KY9hjnrVsolCro7So05FUzmxAERq4H70mPgaGxkz/q
g4Rrmw5wrQ0XYyF3UQ3WO9RK6Nttmswq7H7zDuhXtNDbpkaF+6pYF5J4jDpG9Ayk4WJyuzXViOQd
oktEtGhNUFDnMYNsEeNt5enlfTo7J5TKODRR4eOBCh6n+onpBhIl396rHagdXej3bfVFa7gTlX41
2Rq3KZUYJjJq0IdQfMMUDDFpeKmaENDEhpQqtGOEdcO9BLvmAoJ83qjkptTxRlflzrJneAilubFa
uO69pV1dKxOrRqDEHsJN0Sowtlt4Gp0xvNpddAFGeLFDd9sbLBZ2VF9K27vLNec5DIFEGhf5mxaf
W2WYnpVW/aRxBVKxk2OvlG9aBDHec/pL1TLMJpAXunmFNiGW7r7wasL7kh3W+9FqnqB6A6Hew6pJ
4DvBAeka6NnYR9OpfAINfUZzcic146hkUB3i4t6+NyOGxI1gToJ0kM0YP5M2PCkZWW82Ip5iVB7a
PP3QekJs2hY+rxUC2mj3xQj1ALYIm5nN4LVA9+RSl++a2nmbRic768hwFnSusOd2X5f1d+7lgVx6
3lmfTmkBipDPYxAuiQrJjNRlDu1LY1TNriZBYdKj567K77xkRLLUL9ijp50HKe+mZOgPWCRvjRgB
CcA3N2qG6Cdx924rAnSQ+qof5jjoq8hvpQnRhTcQWe0W0ol6KrIEpf0w7ZNRgd2cp5cBkiZrp9YH
JRGBxwdDmhbcb7qzxJabMCJBuyPqADIpgvTJfrVM62VESRTSvZStDBT8IDp9eJ0m70Ilt/akba9i
y5pWBUKGuP0I5zsrT55J1duy1D3HzOgxmfLjEhtihnuwS7FBk+C9tbXrbOOAZHeZJkPkUmDPUpCk
JdoyYdRPVY5jBqOgcNrhWLnBYYUJBz3iErkZxbqvV5LMT3s96w5zZ1ocxIC+a40P0G++DNR4cVhC
7mVm0C80zlVWj7lfa9k61WK/drPtQJ6uavZfSTSCTdSYCHS5d+pr69NcsAwFhBFonUmJArU1YEp2
P7f6XVVWz52tXUl4PjPbsiHc7UOZf+L1tbOWS1oTyeYkXSU6daURKBgZDyJkl85PXVWyWxLnlAUj
IQ9x1ZzJOb6L6vR5Ulg2vLK8S+TalPpnpFMG63WzK1TtdRD6g2PXG9Fx6vEpBtaCPmtqlOX4xtyP
bX1ME6ShVb8zJRx2jnneYP0w67+0sbpomTjp8XDWbfADywFon0vErma3jrP8wVGzUyOo1Tq2WERp
CYqlGboaBTkwlZnM6zZzHg16LohB/SWbIU1GY5A0zauiGqhBxUNhmq/LqVmeKnaGXb0EtIGM6c1d
4v4ySbGnY8e8rZHvoWt/jbXzTGyTh2hmHJ2XjNPRj9X7xD004O3rai9WGH1auH97LjqVzGLitbCr
MmcvZvtQKfnB0/q1lmawPs3hDgx+ZeIn7wKB92O3V8brOEmMLIBOM7cOCFuFky8+wFMep8dJZPSM
agLZqVuZIYzJDLfeaPYelZwJBctSt82ymlb1OCvFvB448CROv9oxjhBu/lHM4tCVFxdQJ2sbtIH1
VUlIADEi5aNlJesSkCUSo831rGEVweT+zlAw0L5DIH8alJQ9MFGrlVanj6M1fYOJvVGqrOuq+mri
o5twGRZsVz74wR5r4IW2cxxzHK5wxVW99jjPdbixtRTub+o+TAAczmBFdNjDrm9MIyhSvEQyzbmY
U4HJA60koGh+ConIBR2xjjbwmuY1B4WbeTCPHdSqoMjuqavFerLbeW1BSiYy9rsaW9/uWg8lj7DX
KlTdXLGOUNl3SVWwGhRw/+3/xd55LEfSZGf2XbiPZmhhNpxFagWdkJswVAEI7aHl089xr24a+yet
+QKzKKsqIJEZCOF+xfediwC786dfbVb/clt2fWFzE+oZLVaHojJ+DGPaGlS5fRBjMXM9pnb8iQco
fgD+1q1jhkjHK9IoJ3pHoszZxsMdxoQHUzBuRw2wcuE7y0bvUW33XtyuuBxHzUufrZn8qC7MfTHh
18hiAUhkIqUqmhxruOWdXYPKcao9UuF+cDXLWqeokR13okZrQgqy5/FkpMbjTJAkKy/ZBv0DBWXS
QdjS5dyPh1TTz+mEjIXV77dhhC9OpCX7rhree8ag7agvTatm6j9KGqjxxCVN7styedcnASBPsKdX
8wD/oNg7Gju2be+1snwdTO6RMS1e+4DCaQZNcieSEaIH5TY21xtzhosSjv37HMe7Xod64pU1nkiE
D2uRaM9RbnNO8vpZG+YbN4mfC2yYTHuckBaD5erG/pyamFFcc10gHkUppmNbxMUG1XNLGwQF6jL8
BAF1lY1Dr2tV+rgjnOB+LPxn/Fiulf2yF+JrYj0XuALkCnLhrEgeUsYIj6GNz6x6H/o7o1s7vvGr
RlMl/8zoIojX1710oTTjznWGJ53uO8Nbxh2YTynEoipW42sAMEYZFusHflv5Yz57t/n37yUTdgnC
+4apoexyNJ+LdcsNovMRLm8v3y1BNVVXxn6IPxtQfP/4UTOuWI0Qi8iXBPSupkJ9XOkEB/kWPa66
LAyx8iLi5O2I5OV/TURUVvK8MCiZ941qzHP8LV8c8hl97HuATFHwyqOaLAGDG9dJdvUxDZcU5qid
BQKNGhtSFbsouEEKAmBT/5bf408VQM/lzrFwi6mvE6Qadb9tUgoW+q8R2gD+NitWf1e0d8kqkOPs
G/zbAVaugJ+XL6kY6yz/LR/HgM9KRYAZGRhsCdSVKap3rEMY3ejfd/qPPDDB4FZalJR5k/GhSk1q
c8Ou4ydAnQf8dygCSjiCB2df2Q6jKkwAr4ja4+qEpm0jj9Vp63y7FOGHBT5UfnjV9NtK/gI0rq1s
OtJLnmqxkW8nj0t+rCZ/HeYwqN+d96idfUS2JX869nVEajiECyomvLRBrShPj/z15Cn8x68acFTm
RDRH3awGIeWChU9orJW4BVi/d3XK3cbXWjpgs1ds5L/la0r6/br7SydtsUuqGby0hV0kX8444b2e
hOuQt8sQ0/pmtzaoY1GhqGNvJ78U8e2y9Q/yJVWXbJaeDEXH72Tkv+VbgXuAbs/RUHSfm+bXWKJ4
42fka4LyNl/u5CvkMYnyO779x0FFfFEeQVQ6R/lRfMTNOKSs1Ms2bQ31cfLt3LEHInhrNRkUo/kx
WA5jXBC9pFtXlJeiYTASTSxfDmc2KSw2jH3uLLp6zI5cib6pN4NJpyOykh9YuVdk3kjXNWO1aG61
jyNdY7vH2Cgb+FWX/rDdXrWJ27VwaqYpFdcoZfytXuiHno65iaMidlOde4latC64FeGn3qRhOO2R
I/xUQXuYJrrZS6knO5EhTh4d2DcNRrM6vdQRJIUYIlVgPpAt/CqGqaDh7t0pGYRdc6MOxS2bJMUy
2RSx66tdtsBcCw/oQTujhLVbcYT2H5tFfLQi8VQOsIUXH7UOM6xqYhzKDfkJufSD/FMEtbmtpExM
SsFaREMmI3R2w87wWjpYbCLrMWZSejhgSvJ+g4qt140zv3ZhM9CpoUStJ1S+FyI2wOHm1mq8Z2tJ
3y3h+WsXE0VOwjDG7BDVx+x0T1lEPLQ4FNldk26TNbNn2IhcNf2IFcQ5znLDalI5aKimaOxWxJ5+
pF9VuRuOD68sE6Bmm6YoLky5p1clOzAU7PJ1Y9OPSazDrNnJIWjKGOgSq59FUXgu5vuux/qY5uVN
hJh95cqWmd6hoGhF9ttuEtAHEdmjOXL84rv0S5q1Vv6OfmKra1h5XZr7x7ExDnpBAwmpLvyZcFt3
1auoDMEwe3woYZWAELB3i0GjpfMx3tu9/gTfnS6ZmX+EJdbmpcbpLpsUMDuSQ22R66jmJLHzQXjU
DkRModtE14e+Gx1tiJM4yNmGmUYEl2HeW24pduY0nPUqt48VMvwmoBgxj4m1HmUz0zHLiyrh58ei
5DCV8gokDVaFakT/N+ySCUSbHlLLxgSRr0cD3VtePkUhQaq60X0PgE4v3G1jBM7WnrAaF2Qyszck
e9HS9BNF1RJh0Xfu5S1faZ5LPu5AlKkv7uxYx1njqvYDJvaMuFHz/YNw5vEG6uyGtopzp3unoNRe
lnD6nfiLsU2CdKc+up7QX7iZlmwnU8TrwY7EUSe+doQcMGMjIpms8vaLVFDmlR46Rh5WZG5SDibE
Tbok46aNGAWUcF+MuvuSMztiXY0UTvvc2Q0BccuS3IUl83mSmZ/0UmfN4GKexD6+WlKZMbJGI6Pv
Jo2hOigZ9sKpr4Wg1ByP2OvNOTxZtplv4DsgFc42yasTlj5G0uDJBbe8E0Ys9uP0m4izZH7YzEgv
UZ47BkiGk/mmGzQn4jG/kAc663laMjA24t6Ky9/0u+MVyptgizb81If1fd/GF8NNf/z8JggIjeq8
saEyU3WWz0KIYhgBxPSM1qVfVzhiaD7gwBlIIjBGXgLjCOXa3E4x6q1CoFmXkr4/7VTZUFQqqaLk
eAjy1u2SfLijdWMQ73s5EpFuJDzC24NhjFuJsk0cxHgWZPfYdkdaXTgU0jw59T6cX9pFqmnQ5PTl
CD8+MgKmNVMB6CDxP90u753FeSxQENLsoXHDA9xX5m3XWy+gcG5SgYeTlmM2lJfBrbdsBzs9BbRH
UJftQo+OQNnjDip3WXg/6YAdGri6y4IuTlhEZfJDRjrRIjRe86r8aHMHzgs6IKnyYusgeqRZtnSC
6hAPcOFym+U+lspC/5b9MyXMWQbWYT707FjoJqgV30RzSJ+WHM2O8XskF3IPqkgyz8XqaCBp9cFr
ZR+mUdxbFfeCCOJ3bQSm0dLUNvsUoNbo8TxPzFHq9Y0TsuF3S9Bf8JvdTvr0GkfteyzLQM6AkieJ
nQZTARoZRChXY6FGJPgNm6mayEmsDCQJxnI3QljJ2KUvBGLY31OMXhElMi1yeRB6NBFuMx7GPsfl
UefBpdD8XeWYFzsbHhl5kFA65AZxB36JRF4kOxSEEUUDSLRst35pPVVtUJ9osm2Ssp/wxKP0KFMn
PzI49s4qnY/UBeTTt7/0lB6ytRADCL1bJwOXIABiV0drhhX9aTMC+T3FodkgqoOti6ank9NrohWT
pTmRss3UN2QPdu/vPHpSBc25JmpfsinYp8zHXTcePW2v+xGpf/0jnhrbT1H9aONDUh6F3Z8zAPJb
1fLLoaQupnHSpawTNyji59jbdNh813E1IKhpG0QjkfiQHTtXNtknmjfbeU5+ZFPQ9auX1hyfMiOg
WEO+MczcvRSCISVULk745lHA3NA1XGeqdwbqd1WVwVszLm/jxAJUpvQ+6yBmEcbmCBw6/aPl/yfe
73+lwioy8z8Lmg3XYBwq0mqm86E7RzX8X6h8jcmDhga2g1WIhmLuVVOUzq/vp5gahPO0IA49FC1l
RBvMTboEa6VdSHtOktDoukt5lN6x8E1s7FKrVOOGwmte3uP2yYF8EBaFgXdU/3NCPEkCDRznpD7F
kbs34869mS0yHB3jbt6Tvw20IwPZwKv7+kQCituV8/avldzOf5eT//m1LQ/TDeDWv+AIkXGVBQ6z
7kCadshZOMCW3QQe4lGNrRle6k1W/ZTz5G+Yt+isat+wcJVLzUWZ8kCQyaEKIFwp0d/NUuYTowTY
0ln6IQj5rFsZgC0BNB+YpTgHe4ezp3ZRCmzrDEHBkLOtmXHxNDRgR3hDpAbJjwybYnmfMhOJNcHi
evzR2kuBgxCUgsJ6vifKesfMC1yKFa5wwYwgrTz6Os68LD5X33Wy3DUQ1P6Xk2b9FbItx5Dwi5qW
6zPwOPjrSfM9P/MGzWoPGlTCFeD660KPkrGvrGWylzs1T51JW0yJKZU8gq7LsbQpx8mthYTl4pWB
yxqkPQ9Cu41gTihxzMJM8dWysHh47lySxuXnrGs5cy63UKzDQ3Xj9z9qNtt6Hkz6uAspkhQ3RGNy
WLLmAc45m2p8bEpG9lGUlk/gv75nvP9+z1gOiwYuDB8lo/1XhHLU15kZJFF70PXWxNC00UI/Wnsx
20ShRfS3BtzqUkyvm5CEWiBLSqSnWVzKpJAicKkmD+fwzqmWi1VjkC1x7rssdcVwbCsklipgmGpo
ICgNSrmpRHbxMfucGcFMYJEXfKBBuQUNBOuPxuSvkR5RsPyRDjlpjGSOtCKvIMcUY7sdvRIAvY+S
Kp1QeOTTwdOZDbTMSocEF7k+OW11dH2mPrlyb7NjIwDCYR/hGfsrPxpAAue0gSzKRwkp+D5oUH9m
H0A2z0k0P2dIExYP1KDaXWlXVQTkOMVUoGymwQYdNwUw+1ijxNr86yuCvVc+p/+8gHmWiWnFwpgB
gkD/y2gHBzx/lc9jc0hLxkcPBKv7zodSYIKbL8R46y4uMJbOYyut+5Pr1uamGeIf9uSqR9hsdtHz
LG++SuqsRC3gMhc3zGd1GQTMD2mJeG3AswSC/tWfRak1jjZM43ao061mmJ/6uHx5SfSB9mw3tsnV
DPIfP2PhKLQn6ixsqI1JDwVVWdYAiWlLCYjsP5aiqrZzHXI93Pda6jgZygmOe4iTbTzn28LTnsMu
xuVd9eNd4AG2XbqzVgOrygaTSdHCOQtjdM4OctcsA77f0CaJeWtYGRNkgaHhK8I44gXbJEV911Kr
OzB6HUseAUJIEAOUokc7u6lGyo25XsDJ8TFvlB9Sg+/VLsVOFjypDFNyNqtDge5YX3LFb3JiJBmk
uU3+kwfRrvNZmxybKFApqdT3TQI5q9Ee9CH6EeBitBSnrdl+qYAyKqp7V6OD2Ygeto18MqRwq/Gc
6xI2F5kXR1Xy5sFMDMrwmZXyQ6amZNHWepa1oTjv3sbAeQv1apM5EEaaIcQ6EjR7ypCXeiHiCjRi
hKXEr7qU71IYRMS/tplZskPD+GMP00NdFGdTj+FFp2joE4sofAm+ZhG9wLE4KKVqF3+WUf9LM+V7
xeQQjJXwBJYIpyiYoGlr2wHPLd+iY4dvcKtlZKJJLS6N610zDQWvVHXJiBOPtSnFIDnMivzi59Ad
MX7Cd1L6tl7mHWLgodOLnjyyqQ8JGlKfIoIXU+qQAjo7pu2UYYi3BYdrtsUCUNZEe29XII/Q89ew
QnyZChPJbluEkbu2tx6Ycf4WylXIW/hwvatfktp8Uw943FTxxhHTQ5wOKACqCANMbd5XKaOpQdgb
9FWkXBuOmt+8+tF471gaiw15DxTkdA88de1rzH5mJinJc0BaZHj641SXj1VS3s/SN9HRSu5Ij4OW
zV8PcxAVdnjVKJ5vQsNYNxaQAJV2dxqFk8GgFLAQ3htS/lhq/CCDNOMEdnj0SaVf09RtG8dnw2jY
PegZ5ZZ/rlwU/mlnJeeGk2xDgaVaId7GYtnWPka2bKRxTWf8uc9KcC7I05hkBlw2S+5TczzOsz8e
ShMjs+8xjXBchnCHIY2SBcNGSwHROtcDZ28v8b1DbnnUMjcHvgWAwvfHyzgvvxwgAU9AGTLmc160
GC/Ygoml85595pLSgyl0jAFUnBL0ntBVNw3DBilvAb5NusTeibgFlWpaMKG7ALAbxoq+z/dupzm0
//sCrzqMTdPqyFRtGnedFPYg0gTM1DpbJQzqsPXMDM3iSmwnJw5PqMpOVoYrONPEaVkSd9NMusVo
keXGpGq+lz7W2BLiWHSzeVoC0DvCzrZYYO613lCO4mVdLNl+sRcdQddbNdc1m3cd7Uan/ZlMvupo
1BhKxmGfkKRZJ89r//4v2oZGhsVWM/WHxXDNHfI1kH6WuYld6+oG5XIKupeREfXUl5CijHPtFETw
/LOjGdR3yb6Mswm9Yq2dTYbcI3mYDnW4aOfEA2TcLD/qP638ivoXjjqaoI2NzFbMoPJ8y0EA6N8s
iNcPtu0F5xBEyt4X1mtSB9llimCPWUuxCYzCoTUFHYiJ0Dc9+c+hHJfbyPPSQ56Cj0ryHrl5Xhdn
iBKwmIaE8V6l45zjwbxHROfs1VGqo7A8xmwJq/0pQzQsYSkaxA8JLRV/hkNFGrouRwuemD/szWiO
j26e09+pseqGKdMUEj5OL5Oz0HUm3Ur+kEHzcGtJNmuLQvDsFy91j7zOdKJjJhmwlQxCQoNRIv7E
wBXMZg921AEecvy9Z1BSyYg7abRMLwyL2S3JDJPH/LLGFDBibzZnu+6a8xQbv2vE6bsCTgPOcwmz
8otoV7rzNpsG4+jZgGNcqoTn0bQ9sBm0DVmLn8LIf4GGkmCy05GzhJiOQKUxOIphOVZ6HucHp5tv
RcvjEgfGPbxjH+zUgn5Qa9PD9ATg2ICmeVo4gH6JBIUhBpYhchr2rZGDH527vV64ZMl1vbQnR4OO
14cw9ReaKOt0Nu6FNEEjsE+PaRmiPca5QI3QyACjsK9gMjn5rNRsPCkAI/keEVJeRr9aMGo8Zuvm
SXyboBBngCglUJKxZCUIzURrQKJl8ctanChl2aHMgpHftBFldS8+KAtX2XVUgLPhJ3LR6yBYgy0p
QzXpzUBe/ZXH7rNdLM8qumAuc7mhT7YfTdp5Ude+DRFqR592H0ru/MOH4ZktU7fRpZ/BKSm0p3ZH
lQf6C7FbPk3JPsZQNTtMy2yyX3MUnZU8W5i5u/YIpGnXNTyMmNZGV7tFH7VTR6kE07JEtITF/RRv
EDWejNi4NWxg1zRV1ksf0P5qrypOama2jzEq9nGK3ArXfrPWerIzyjQGBe81jIsHuX0qDTnmF1T9
DWs/vwUzI9LHJaT6W7TZxyilwTqyc8L05rrUxYfUw0r1uWuhQMfYRCtRkjaqjwQTZFguAIypmo8R
qFqEsevc5Z2qEWkOQ4XakNpNhwnRyujDVfUaR/0ppa646ns+p0P6nNWIzrQewpP8ZGWSWaJKX30o
bf8Qk7l7kIlzagRFNu6NfrwuXTIcRQFZL7HimyYfgUm2O+XZUgLhqcFG0OjkogM6+61X4yxDSPlj
wRhYYZ7DT2aR39bT4q8StzgZHc7XtJQe1MA8TBroQx2UmbPQqzTvyW7xhrjj1UG5W+TJz1LnPKu0
oHrtmk3UzVwX70AzM+gChUqn11tzru/BLB3E7GI0gfMnE2hPqo371rtDLXE3Fq21G1pUXJ3XHHNV
TZN+wICBGWFzr8uxT0UEbaeDx9eXpzaoNktuPeWyoFlJd42WUo/RmS0+xj1Bi3VxTHRTZPpDi/OF
v5ORWuXswV+jEQqgpc52NfO6qBqfrNDKaMhgyYjC7yGG+6DuiCW2qEUSRq5Ss7oliAaLKJ1qU0h+
4g35qxd0+zRp3rCmwcziJM9dNm70dMRJxEG3x6JHrmJPRE8iIi5isPjG6pcFi27x0WpAanINzhQf
EDkhgh7WB0tM4Iuc9ipNOzbrA6tt/SpjT1U/CBl22IF9g02W/7R185TRusYkQ+xbULRJU9L6WCsv
SaNVa3/0HvPZuq217ibxUEGHDUpnIClXHRjlUNG/dQNOXaADvU7SW8d0GQ/Joem9cx0dBq9G06tu
oIc2PR6QbuTyRE5iokPghQbVZ2jz3hfFLfT8ozSBFaW8Qu63PwTldnCT4NJJK2oirUgM+uLQbPp0
KkXUeIvAY+rHEH1p0U2J55xq9bNuhT+VtmToJrN9iX1nM3nAibFg3o+CYw3nNKJ75EF7Hsq7nH4r
qw9WlynfJlr0yxCcQxmlsmFv3dn7WMb641DOwbteFD+GiVlAPredET+4DJ8auuo7C7OjIQsgBZVf
fL36MZubr4HKqSWPcSL+rbye0VXB0nGIAcohQfZRLGUIxqM6Fhak6Y5hSiQah1Hj0QlC29loGmMp
BwtzY1/beydGrWtN6Y+qiPgSNaeFgFsoBG5smu7qy1o8r8LBePIz/9OH4kINaivjpRhSkD74odRa
cQakdaiMPoRj45DsmaPeLudMJux/1rKICz2W6UcwZZ9+FH8zBbmmGl3hpO6BXHuh2IFQnWMyeUTi
LIctvomZbqg1ElRb+6rsSXCk565l0Nh6qL2dNK3IfFymJM5Mek1MxodkMci0AlI6UxmUvz61Phky
iGFQOjxUflTF7NpRDPe27Hjkh+CqjFPKgWHIm6qetWcB10hgp1YFOFW3NuX+47WYUroR9w1ABXSl
wOxGAr9C1pntUWRr689sguTQM+aFSdxMFZe3ovLn6PgcgU5S8vegWamswzb9ddLuoAg1rkPcS2Q/
GBr8QjQdwW2/dPuiBJ1noD05Jq2BGMv16eIk+SmZY8HW8tzbLhfDOad2dDRs01lb8Np2qeuSjyH8
x6Sr3Q6L+9hVIlzDZKTHAyMe99DvWa6yGTno2DXhSmsQnpOv4ScDtr+mlGFPuypG0qonrre1rY3Z
cRWVI1ZPZnYiEWyx0045MHRDkOgXI9meOgQ7ZcUdw/rdjnX86Tzc2mTftZNgd2VFSguSxdrGte9R
oNVbgoNstLc1XEdjNhBg4LrolwAMU6VD/ZoxEmHWOCmD6AgH2OlJjZho81Rr4k41OFWSaw749izv
0msZfXaq701RvludtovK5bYdeVCV6zb06Fc6NeBw61cfTNdAa6dNZ2NQSyZhw5ZiVnPmfpXYIHZd
4V0qgYB2ZkrArpp161jCqStjag+6idM3PChMx9xr841pv+SRAyl/HDCWyIqPE9l4/lpfXKhNn7wA
78HEEtrM40+Zaeg/vYyHrkzXeX6fJqiEfKKmUloMlWdZOU/ipT6yol0Du35XLbd5Zq/zu/l9CYxL
qi8PQwFmDCk8hbEgkyoFsamD9F053nCKspDH/S8vXO4mSXMqvWtXTy/QdLZe5l7HcLhpSmfvy/y1
p1SBagzPluQ6hJFWbgvp8pLtZrfGLMvBq3xS0yXpVINmFpcZJZ+kRHAOgbxlv1M7X1o1921P95hu
5k46ENXTlVnzzq7bsy9MpEvZM0NOWCbT+hj0aOjCbpXL8K7uWJ7VI1fIjoxqashGUT/88lyjpAKu
13smRec2uXvHzWWl94mjf4me51LT4t3gsnIGBbQDWTn2PbSuOjRcdWB+Fv3SmFqkWph/WtIGaGEk
Ua70RPWLxnAH50l1etU1RGpBrz6l6NzQzG8qBk149CZa70qjiZ1FxkilzsrU+9jl0F8fpwm6qmzG
a7r2PdjDWxeOD5TDaDjAf9vEh8Tl8agoYKi7QWsSZjTI50LVEDQaLLR8eEPqkwxI9h5lzIxoM9uo
zoVqYHXOZwh1S3mJAqzNKw1Ro7OkQFn9aKaQuLzEk4akASS1IB6m9sixMkwSIzyofVqNvH1GCarO
IVroMH3/FDE7ogJVVJ2WSyRvyKond5axdG/BUyAHPWqNuA986e1l4TVyFt+WmCmJNBQPqL0JhKaD
JXc8H8knVu78XsZjVjltCtA10i8IG0LWvmSkZRB6qrOcxvbrSNzpTxR8lFXRePYWiP9RptOXbDV2
MeD5RDtG2J9nO/qRvb4kRp+yQP8b0r16L0d2dRdof8g36yuJ/4/QsEQz8vPkc+XXylgsx9HKVZ+y
HbMimbQga0ATqhNVb54iA8EpPQnZdUF/5q51oj06uNUuxXtYjx3jg9iIkZrR8/K5LEVzj735rSW5
XergGesDjQtqGSjqgZrn8Zt6hmrDGHfe1GBY8cptVM5bv8NhIhk10hLnTiW3vx/dKyOtLw340s3r
aV85RQpcTMEebwlhhnwy/SGXpG59IQ9WK0VPQ9uYp21GoDSlpjwZL6rFsRRACSr3aY6f+29nBn43
2ew9oXeLL+dDkFKvAkoX8BloL4n8x/LER1KM9wk4QlePAEiS3EBUqy20x8o/qflEt2bFzlm04jJL
mEDhZWJXTXsbP0BpkzfIm3VOiO07WZ2SYQs9smTDJNmdchXKeC6RKASrwP4qPYpKNuJY8AuhrjFy
gqY28incmtrB8kDX4QraigSkO5VOHnIeLNo+J2eyH5gFWyH8mMedjdl5rGxmh5c/SjCAxJ6eqWC4
h8VkrI+m0QDnk6glS0+AErkfeGEO8pSx0jE+YN7JdCaR3lq7Le5jj+hYNr/lqpdW/Ra1vyA5iqwV
yMEvWYMce2JI5eBm/3iJYOlAcuC+9jOswTpeHxlGV5R+e3yi0F6Po+sna/UrxAMTpgMBybqMXXTh
T6qDIeS9OfnhVXEtMmzW7JGof2GelzABsophPpljfoAwpSnOc5WU1NP9aHmcNBpnNfQivg9bgDSk
MvGrRq3mIgbG02LjNieFYOSFUT/OuVuT8ZL89VyWoMIf2zurQcNIzG2hghWcUPdC+Pho4x95RuWn
xVZDRiYdHa3JiBVZky6YPET3jCEFMNEEFWQmxuQ7VebXSUyNjWiKrz5PbmTktGSEaMS2O4B2uIoF
9w5tlRfdoAwT4hEtDAiy5vJa9xhwPQodrgwkHNM24HcsZ7VmtNKXzpQjWsb4J1f4WM5hM+0oi285
XBI9mul/bPFENlPPvLrWp5ZrQFhqXFK8clrmNdFGhqWCbDcqNpJ8QZmI9o50OBRN963T8NDAmKyZ
w5c2xQ/SUYq7oXfsjYB6ChmYLQ23Tjds0JLBGAXthRpj+O2CGZa3u1oTAd/xcX26U/0QuLkHO/do
KRGCqTBTj32k/M5vv8QC0ReX1I7jtQ+D9kRPcz3WmruRNXCFLPATZ0cedatQBYY0xcczVd7SwSxV
EEOq5ye2PAwclHkhyBcW05Oii4y9bI9+aBUtt9OYQUtMGlR83vNctwwF859VMUHVMbR2Zn7lYD4p
OEaTz6htsxa1J36gIWMZ9YOYHNryTnEOHxYC5Lyw2bimH+3aKyRI+jAZzqzC77Fr/Mw2AKRMw3pa
O85TTAd8JbTlMHXcA0KwsevBYOxKCMIS81J45Y3Ww2ulTfnpj9/KpR7WGfKSgHMOYHrrk6Q6VXKJ
cer6/sBWsODrCkazXkthQEdGRBm+WucDD1EZUoaMWYessGa7TqDTF6fY6NdRzHQIuu+6R/VxINyd
xuqlY0mWlZWipB5jVIeazMgLEP0hHv5RCXS3tE+W1b8M42SvGSO2zrI82SvGUki7RKNrO/bWZhqZ
VkRdddWOJBiey7jQqjzOuU4I6C4r25NSX1moR132DuAazDdLBN25AXK/zlqHZMv0EGdomHSSemtX
CLnG3D0noT4jqbMfCqn4yMfhtm7MhX5NwixGNFgNY+o2hRRPQdbUhcNTSXF2O7C1RLNrA5ul+lZT
Jd3oTLtXkouOafQr14kuLkHKug5Yj8Pl2yOwRZuD60V4QkDoIhrVl+KtqHFjOA0UoMbj/SambvOE
IuzK3K0SD8XQWzdzRHraMr+cOeD52+QA3qSn1RrDZ9q1656JZIBBPyyThizcUSoZ7OQskh+KvJO4
NEBqhzfVmKqu2fpWFVC41DVRyauCqyRZfaOVw5PcN2s06BTu4UXbKIpVCp/SHfIMHvM2yn+X/ata
QtV6JtIPKJJgGyq0lPZrHiT7MKE+4A4T1PqmufHove5I8z+02NkaRfUQ19+D339WNX11P+Wa5SYh
W4Kqbj15GDCt7NLaUpzEQqNQIQTj1QqaH/XXD5ndiSiACc0IKYQ6lnAp8kT7ermYcMPBA7TUa9Av
7+wqOIMM3xdG9ktBOQqNFa6QpWk8BKtGij6i0L8GHRFYaBGB+SznsvrlAQVQmo5xiUFyJm8oDiXV
HdIxP1PR6lnjJ9wHg5ccFBhKKb1GZjxE7ANKOCCbf5mLiNaPsm8kT0RGIXMt7Tr7VmAh+Ku0l0pr
ww782qf2d9rmzxJgJLdNvUwxaZTNl1+2N4gov1S7DrXffm6r18UnDoK6U8F2kdwGqpxSMzR0qC1b
OruxfPiarrxi0TyqBrDh0bGjQLOyg+AeFuBdiNxviymDpTZC896FTzJ9mibCeyY9o0+VdrPBkwQr
osNCSvx6u7hxoYquF6F9q+Kw6Uo78TRQnurXdEgQsjpcd6NFCS8aBteRHKAgitDJ0J/DVNTvBsRv
a3WT0hgd1s7grovWKGUj/rGPUc/Ks8/Nja6HBmTRVRfKhBepVcK9cFCxn8rdSu02KcItcyeZcOUm
Dp4RD/9Xg/ARYbYFoAmJbrKf7Gzfpe6rYbIkozb9FUtJbWwwk6I1aZESh1iN/+iT056SoXrtDL/e
0N5ZB253i9YMIbxEicksbZJIJPx+APqTd1nzHYocdIBG8VOW18v22tporlV600nSmGqj9r355dhM
o+6dr5xhCmdN4iRkZiOrowk7oGjhMViThy2RlC3n2560z0opiI00JB38O6aD3sTlglTAIj+znfoE
rZNlVHif8oFIC6RpJr4aGUUrAVzWEml5S/Je36UNCUUhf9FYRgBdf6cd3KYQ23BigolvtA+K35Ut
bNdMG0M375MBmrD7aLduXaThrRxO7w7MERQzxmkFgax6jJume5XV8aX0voTWfEqilcwZaXw842k5
1Hl9L5kiZeJcFooeFJGJGSeb7mnwBLb0DRchPkxWcpY71pX7YtGvin2Yy8MPtMuka/q2zvAQt5JG
B0mk2IcWMt32TBHzU1VZjImVI24XEtHmuaTOj/GUgcVRYm3kKZyXrOKQh0dfinnKMmSio4cIhlTL
ysVLrquuupJQysRTPbmLpOvJHEzVnqhRnCyil9wufluyfirPsl8tN0Xln7yKdt3i/i7GGpsMEl29
+Jkl88izv8xkepCXx3LcbBfT3mS5pxnAaEx5NTSKTPRsauZE91xTu37EwseGThtPftskRJtwaaxq
GVnJ06wiYllOV/n15PHQK1qRfPUMHQ61OCGzygA78Ao4j7PzLBcKuYPjOco6yHv9lCKSYExcP4OZ
x8HLUqhtnYJ8mKzhA1/yu9Oy8GqNS8ANp4YzschQ25fle1iXd+6EX02qPJcexXVT+49qJxlQ+YA7
0gnl6e+nFZEIt+i7C7CwWIqTzUAY+UsM/U0m+ne51qi93wmXWwvh0RadqD3vJIqtR46zMqPkJ4SD
sXJ0wOQVbMNEVG9d+TRbzlURpGTQ61rLRy6CMw48iR9k9sMSRa/drd7G75VmfVUP9o4BDc6mqbig
MqpQm43m4wad5x2SSD+UoapsKJi3LbCElc0g4lSMR2xSd0j0X1oGoK5w11/F+BgDqJeWiGttmhaN
xJSlK/tQ8a0mbG0NnD5pneeyqcc/1TjDoBjgODgbzcj6/0TjPwTi61x9/8e/fX5hyt0kbdckv7t/
hhM7NoOM//3//p8/gtHNZ/f5d3bx7WfBT958tu3n77hvv+lj/g8/+XessRv8DVywT43NhkTsSmru
P6jG1t8c1k9Elp7FdFde8Z9YY9v8mw+82PNd33Ug6lp8q2U/jP/j32zjb6blB4GOJFUCj/8fZ+fV
G0eynuFf1Mcdq7sAwxeTE9NQHIWbxogiO+fcv95Pze7xKiy0tgFpwCE57FThC29AJvnfp/iDPHXw
Vvz5/nuM68+qxh4IGV0CQjQcVEV/Eb6V1oRUR6mVO70e7gtbX/lIy7phqeTFC4aZB438u5v0vzyi
qeu2BVzNAvrwE6g2ze3cnkcC9GHdoFewwLvlxRRwOsgGBh/P8t8f7mcInLpADiQt3QadaHtK+fc7
DG+AoCrdFMwUjHSDRCFAene6lDMGXNV8+T8fCpSwaeuIlXF1pv3joZAMNoik5nKnqg1JmrwrzGpk
rVW98vdH+lmumIviSI5nGy5j4Jen1gpoz6HD1udrg1xLj+UCOwdwsWP0T/fPYMyX32MI1bGEIdkn
pYP2tqFu8Pc3sETGpQi5KiupoeNZ+sWr6lXpiSPEAGCRld6TYu0NLKWp8+O30bv3VlCh4prf/f6q
fwbY3s7ENKXJ0zSE7f10f13AYVorhxKOn7bRE/9OdIoqPV4MbboA2j83tvvmIy7y+8PervCXO2AJ
QcnZBNfr/HQHNMMpLNcoGEJaQm8Bfxe3B+k8nKt2PNOdBhIRnOJ8vmB1QrqpRdfaruk0IMMX2TVV
SE98iEXy4f9zWraFKrrr2gKW2o8PRtRFZ6ZwinetjcVrkDo74XK01sLqTPfab8RyEO74Rkympkrg
bYHNZJJhB9v1z56DcDRx8iCC6+9P7G8fE1BglidiA5aXH89r7mK028CP70Ab1EhZY9hed8r0lbBw
sJkRNFlds/1cmli6/v7Qxs8g5NsQ+e7Y6uffDVbPk3avgb7fEdk/IMZD/EGNfBGMMInq8TLq7N96
PO4GIb5G0Ute453z+1P4m/WGJfuvq//pqQxJFsIC5AzmkIwBzvNFjPH1JqAdsyT8/mCmbvx6t6Vn
ex7jEsUg07xBgL+74sLPHC+DPL8r9HIDBOMo6OYMuup069RmbER0oL72KV1GtEoXU4gWeOoNZ6e2
dq3sQT3o09HjM1M64R3M2LE0eRgHuSkb/VJiMSaT/h4d8rNtdeciRha6+KjCKhnFV2GA4G368TKn
Gwn/swy2ncgyFD74O+r3O6FUHAmFh2KLCc/zNMGlLaggNNjP5vOxEgzQBFmzhQNjZ2F19/mM3Sv1
UsaKQwWoBz/HhBr74WzbYt+bdEqNcIceAz6NJG880fzuVv3XbPpK1XQdmvExqtATwmjUL8Z9gWw8
jBngn0n+2LrjQK8EmFqWdZYq+mEGhFe3b22aeL60lb6zm29JhwOZqx8TC33pXm5I30EjDv3alPG7
ShFV9qzGkykZwgjpWESNT5bTvHpqKVZ3Rk/gmIdmsykHakij+aq5aNbpClwdRopleocckb8YuC5j
FDswKR9STGAcXL9r7udt8WjFeERlhzS/LvEem7KrwTHtmhtksuINkpbvME1nIyL21rvroHFx3tyB
1WopAmL/6buMg6HFp6owaA1nLo+lGFHdzQpwYixg6vb7DjE/pj1moX1wECMH2529ow65kTWIBjfA
igTDAHvKkLEM9aPfl6+4DSzskUvVBpYedKkufdTfx/Jt9EqYIN5wCQf2CXNGZECyLpbyUIXGAxCA
YeHbnInvzU+jBQuJTVh6/VlCJM4yIINJz+dlI9dPiVI/Rez5Kh1uQe5jURl9q/rxaOvpVR0in4mU
waiSJuMmx/GiqfrSAOOQWnqFUnZ01J0i+MHnCQmeRL+g6YgpoPaOE9DViLNr74IOscZLVQEuozTm
FcGTVZgo29bGOUYhFggFYyrAKdYPuqckw35YWg14HER/aDD4GSniqc+RPJNeeLRFWgGEmC4zZ7TE
q21TlZG2bKpYEY1BRk7Vgwiwc4w4nGnxsGohp22V3BdvmbE2Hh0XaaQWUxrm1el29i7I3MVo9Ge1
78ZVA8vgqshSSC1cB0Ckw2SfZEshdqSNh1aztYBCeVFDeVCbs6WLe8CqNYpc2S42eDYRu/0W6VOk
w/qLVcflpqmLZp/E04sR5fUJoCcSD2mIkxCFBRYs4dflptIxBDYLZaJlxQ+34QhY6D1WE3dWyQp8
mk+WGTy5bY77gMuhb0uJEsMcBNjKlLlS7Fhu6WYMFytkn0KmEPqOj+SsBt8iKLCCEjK8tj1xhJ0U
TE6ZbKfpuZmJCW/LVq+2+lB1M0eGUInFzDimAuzUdIGAWaxAr+ivdDZ6VFD0mWyWLu95id3hu1tg
hJZCLabXHCD5kby4dXLVKntXRe0XB9DSxBzoGS5GALpFA3ysAwEWHVsW9lADWzikQcr51vb2C7Lb
ItPMJHP7C5ldAryH00KIjFtu3TzXAghLXbqqNesehW9t6U2oklAwAq7nzoja2xCX6/Go15G2gtZ/
p0PMW8hZ67aDvnNkvx5rl/ov3pCbAU8R/AsCHCLrEfZFV6ym0bwAhmN2iaLkD2Gu3naYj5XM9D9Q
eQYyPGVr4ObTosRY4Wbo381O4JzALNDPova+pvjmFfZwQMYcrEg4HCyr2rstq2hTqm2ygHCngeja
CF37wNyCoYOv3KSR1ZptcwfCBuHQEJe4oLSfqQQCeR1LuU7L+AUpKjiWuZ2tsf3LFqmhr2ONeZUi
og4Jf7rcgHe3AXkLXkQXv6vtQM/Sd9glO03n1rDEYWiI82urf6t8/TkOc2Vn+TT48jjRkqGAXiDC
7+FtcXtEU4teSbYdM6Ts1ODvMsyawXirGpgWMaDyOL8aRjIh1UeRp6FuO1Uwax2GdTj2xRpBlbeO
2s/aKQTkFDntB3CzhrTyTUTJaJEiGE0RxaefEtQvVccdCZpo44GqaKXmrurK+Cq6xln5M+a3hkxa
aoR0NkQMrwaYJ84vgbZFKpOuy0j70jFx1HUhlUbljDLHKEII7cHBHTh5kOOsMH676gHwo9o+F6uy
KFfmNENPQrwBktW0qgwPP9kcD9gce6wQTAgNeoyyIyZhLYq7vBR0o3rCdm96q7wWaWTWrYk9kxLX
m9ApzmUVNwmvNfxDrHDZeWO5sRwO1rOYV7FF4S7q1zCWaGyrZ1ekzKF+hiFqX+B3Powjw6XNamTd
pHlFsxlwvh5pAJArUP103MKUx+66xpUP3ps2rfoc8SXbppB5i4mQl3+VsUOSJGFDTRpKswngtjIF
D1M4YUBblfwiHCxAgK227FQs63dhvOzeRh2GCS4aBUSfRWwX57wVl3xkCoR+9zznADbUWu6I+1l3
oqWDAOsyGKxPbo6cxm0Jcjp4+rGRrcMS0INr0kwqX8vGuVCdfktHpi2OtC/u4OqrOY8xUJiRjCwi
SY0OCw9OZk5XKAudKtIDegDZgUSzXVl2gLwMxe6261BVNTGNDnLkuMoIBfu2W4kY9q/NvriaJ1Hs
VIfPNQ1mOIFBx1yGaDU6py6PwkX+bLZe/5xX9GJMCvTm7L1O2fBkuB52l5j4hgkOZjSHvuAXgd17
02rDh7iwT31vlTuSb9xSh+iT1/T6MZPxcNI855hgNrbFcvJoVv22QkbhLqhGBP6RXl22ZmCv7DSc
looiD4KAOhSU622urfXIuEjQQoKy49Ic05eIrRRFCgARwJumqmYT1NOtXs3VmgEdofqfR9sm8wpg
N5q+ElE1rSZzWmOtsa9D6w6a4HM+CKR/vtxycpthD/xu3Xaukrwz8LUY0bSwTrhxsmQ65iPQkHxl
FMVDIiBAOJq3K9G8p+Obr8M0zNbR5F2MaCr2CMitqgRfySDrHnWD/pvj4qNjNsHRzqpjZXfVphNg
M0Q79WtQDMjPVO03bRD3XY7ux2i2mwg1me1YZkcH2BaTIjlLVP+d7OIB/wbewPyEKU70qjcoSgLp
AEcl1pkPpRXRs3fHfW1Htg+9G4wNEFc8JYqH2jIQubLzZaTVxdKIV7pHvNWP9idbo282BazkmKgQ
aAUkJpXVMvUF83+S9q7PElCjRbh1LQ4okUOCY+oonR+2gN7soJ9hD7SMXcbltHZkDfNwkrAcpqgE
/9fhPZzoSHAV1AwFZBIUvpxdCJhlcKfqFALXRP60Y0caN/hP9ltP1g/01xNaP3iK5q29MtrEXTfu
5BDH9p+biJk2z0OPNllNGOWlq9yLYECasG68Ul+5bljvlIaM6rZVzVDiQYQKxtAh3KshalSzw6za
0J9WotRhPNDBgj4q14bmf6UXw3BSOBlbHV20WIM6aEE6AiRDjXar7NPtbafLrYIkE9Y4opxQSMbA
3s81rJyAOgHLmdz6eX42K9vczpDjIy+wdp0EMcyusAVwgRajGd5J4DmgF15Sv8o2U998TSvN30wB
KFpMTxDPaqWyIEJyHEa62W/QgSUoaqNga0O09VrxwXOTaEP2JjZ+1N+JqXmRyKRhst1XizBS0ghI
2ukmscGMu6I3BgSIOWG60VmoqDEIQAISvBtmjzWdRHwToQ9PGheodMgATYTpGmGyEynbhTK9qg3z
j+oSFIgAZ+CI+CemILxgroMGsz9C9gRBC9pIqKAgcXF/RuHgWGgV+7tJnCV0MjMU61G4YhGMQjyG
VdiahNY6KCcll/kxbeFk+GQzcd+WmxpM0SgFjTgX+QNj5EwtHtCgQR8T4/J2T2bL+1DkxSNr0sfC
C+5voW4bk2YiZTQuGiyUTHSmsVVozwaKSuZbO3HdoAGvstyqSBli0CXHrRMFr2Apcr3fRjomgJH2
2WHtYBH0wckH+Xq2IAfzH8sQFJdrukM1Tc8esCviS/6DliLgIXO+VQ5gabIK60lCuzon0FCuCQYt
hh2oea+uT6G3tklMNyWG9LFN87+3O/4+0QUNUZYNnB18mOe+C1UPgyDQHDzGWCVbnaq1dOouhB68
kC5yX/wm/oreEDIbtQZ1MbmaNvd/mBsyTvI0ZPTiQ8UTa5WpSEpGsjVzbm6RPrr9eA9j/DnzxD1S
XO+lDTQ3bte9V90Xvppiznxx2KeXZVQBuSwbJAmqZ3R/s/WAgEWpo+iqVWm6MTwk8nCPOFo9iHXX
zjYBFkJrPwKvYAPHJ790MZWBgHarhgYeqaml7iyqzYjd3UKqNn8CZLsAOUsEVgFcKBsc2GY2VJWW
ilZ+wS0Z8R+eKdCe2wgNuiZZ1HI+xlm68kof5TnQ07fT7jzU0wsjWPYG2QIEz51p6Q8IoBQr4SmA
qOJbmMJ9jlKpPASAwGb92crksMhCYxdYw9kapmNUExx3LjeeyJ4EDcFNGpFSIvXY9eekIu7J0uAQ
ZMWdKLBAcJDKheRzuT2DTvVxEaPGdUKdg1pX80LlFio/1sPpow1spcswJy7rCGgf9uML1wJBc8uS
rRTci6vd6w6hltApVs/MQzwNGFzqJMymWEmV2uYiu1PBFPcJPKhKVst4PnbOixvDP9KK6ZCb5klU
zInGmZ7AP59cdzqmSftgUoaYjPlAyw5puJzfUH9a1T+coEfJ68XGu6DsJuTcGSO5FT5KSnqWKXZF
530plWlcaYwnA4Uo2p3R1VIp+hAQkvkfb+W328kbas8pbcarmVGoiNmkkDV7b0W+Ggo+qSUZdV7Z
7ak8q3wX2nDDgMfA896HTrMwRmh2xtNoRIISzHgHxwfzcOdB6wEeY0WlFoyOJhoe04nOauOOYN4j
C8t7lbZpFYmOlzYnAg2CYHK9ziOyqp5v1eQqYKWrnS+aJyiemaSXiT0d1b4M+BYzl/yt7pnTKqnv
C0L2DpNuF9WEkw0QpUXYd9n6aOBVmJwSYsh1SybMCFawDSuiO701dLRd1KydVXWMhuM3xNWc5W3M
e1YFX/A20TbeeMBE4UsykoCohRblqaj/Vlc9ojrdRj3VcO52onCuYxpeY+MV8gYuDyIBB56zzGgP
WE7f4RE0reaIy1YliL5h9gTjeHbcD0kXvqLuPOdUVWphBuzq+O6yZIBrZF32n8Z5/KQuU2iqpsyi
WLbi3vEoZrpo5d8Kl11jkk0ixZnHLyazoxIUKgZwI2u0OMPVrTdgtTR+/RZ8jO9bQHCM+VJpsFPL
9Fzh1DAPOIuFTH9k9knuw3wPOVlb3uCSBlAy6MKHWKfo1eefJhFj1J2Sd6iCjxOAqrKpaoiBsw4b
bU+rZ2sQJLpqaN9e0P6hOLWIFCSr0iP8jqZwJ1JxP6oWdVPRYKJhsRbD+OiKdFrfCgvhh9RBJgHr
vmZZDQy8ICIBb2WGkxkD3ADiaWIxoCKBrjMwWXaosydUPTKUfG4VD0uigFp3931qbnpqJ8JRuTWj
0kTgDTDlFswQ2fqtfIZthbQSNP/8uwGYy9SwqktuToz1srrEsR6+UjxcVzUuMB2WvJ1B4JcZ2ae2
N+5u86HFvaQWNZk9WvtrENMrdNu/OTO2PEk1ceSk3QQjporeR0uYO6+dGeK36QcOwPKRK7il2j44
GOS4DgY1xr4gZ5tGyK8IGPkqvWe/76vgXQQs3E46r7uBtAi01r4eunM6IHhXmgj5UvxfTIYdQCcZ
MWRRiSRV2FumFahSWTqyMuQlpKs281YYRvvMMkAdqkaaYeFrRxTdcgcNWLLVOGQ1EAHRWw6rvy9R
CG5DHoiTMiSr2WQhpXKX0UUPceAmPdVg2g4FlcFwWwFCBH6Bnlo1Rc+NqFAY2g8WfJc6STV0ccGO
WsVTiH4ZEpBQrf3m3sTT3KlYXvv4pQ1gZ/UNS0zq4MdR98b9LffMZwGlzAtXacMtat3spW6n0xCD
iJr8TlumbYbHnONeXSMjYrgPLPveHrP3W5VG07joGqeUqkT9VyAnjpaHvnRCtjaYB39sdoSKuBhi
JB85pMbSQSAsjglPYaS5IWgDqUpymW8zaGLvzUtIeWvgXihSIkGqCmJlCbSztrh3iQSjhanXAO/p
sYgzd6OWkpt6WinpIYVG/tEexXs3IsLp4QxVUEWAawlU+TGb2ELimYrSXHxq5vah1Ei9/SIhiUod
FlS2N2SW0ZKC1X/LmRG7p+Ss9rZEEEa3rnirUAoGsUNwpEpTpsPExOkGtl3xQJVhQbMaI86mW9WB
3KA7FvMroJbsLrsqtRZv2qAO3t3d5nKjmeSo5fxwi+ZuF0roNa1Kx2ZtJsmjMptJ9dCtlj9qa9s+
MKOnAKRy45VfJQ3GbVrdGZP+GVsR6g00AfwAJY0I1o4VWj4lB5SFgDkthU10PVT7Ig8Qg2DUj8m5
ShAl1nAQWTFCtk0+fYbnRnDnRvezfBpcYO5l6LdHKyUPbYWJp8Zdw17KUloDCMuzQ8ylHexxr3sl
SUE9ffMt96OGwdqG9HzrBIic2XLqAFFmn8oK0nQJkh2dUoVemhQgOsuBNlWvmCuKDVahqDTu4dB8
ngPPRa+VXNdvG9CEQbnPExexWRH3KwTMoIRH5t2o993zpGcvWdKDL3Rw21LwSU1uZmc8Y6KlrV3K
d8tIxyAOI0OwW4VWX5CHnEfnUPjI/RSzBYPaSmP09OwjknKrbjTxE++r+z5Jh4WW9uUmMdFTEpCb
wZB2yoo4bTapQdgQd+NDgzDRyQQRGvaggHEMoKjk+/0uiIcPdWeJfYbp+0C4TXp0BeaCf6z34sDv
cjJQXk2pfWkLqWqkQbybS5w6Sz35CM4O0jagp5OhjLVtHLYx6AwMZM71s6iw375x0LNGtIdEvaBM
h003gG2EUzHlUC++8vHuPiMlYRwYC+LPF2X83cbKA1yX2IEHcB02/VQ+pcov/PYilH24w8wZlKF4
E2At7uAxjjZZsJ6U67gHkzNURuR1SL1YKFEHQ9mUDyC+oDxiXS4KSM1Nmr42umYeukz/nCujc+Dt
WJ6jaLIoBiM73F6ixP8slUW6aVXOYfQwUP/r5fa9WNmrh8pnHYeSSRmvczftAw6b9uH21U9vrRD7
9sDBELhAXce2u3EtJMKWWh7rh79eyiFIKSiW8bqvfEo41Rg1oIegs/uYKGt9t0NuC1HusBqqbOGy
CljRKQmsZ/h8CJbLbjNa47jWw+h0U7O4vXRKkqJu1Lyi4L/+6wexz4HShIqGoVnG4fZCud/846tO
yemATuIn7qBqk7ppM1uj6lFqOs29Uj83iaGfC2R7NklOaTD0xT4ELn5KzOjFEnV1sluURwctynYa
rlQHntK5aINlhvPgsy7qEz8e74WBzYKVpPFepkiMeFEeLfGJReg/r60nx9DMpyjUy7WIEQWSEuhj
azjNxiYiUPQICeMePhcDSr2l0F5BkgxwgOfdODjGmgq/hkkGngBdx+kEw1SeZysrz+g9u5TGqVPc
vodjLeFHJx5t7WHEo+4JthJFMUBk4B5tvUgfotVIaqj0qMKe6v5sJzYbEaohTacJyt/qSycPvxlj
ANJRiYDkShPk9lWvnsJ339NFs+kD+xPU6xBKpd+tBtP9rOl44YwyqY4oTQTHDNkTQGSHXr3cvhr7
8JnC2bxoSnZwt9HHQyDS95hG+zqhbXi4fev2oifyz7dljeAkRtcptIkM4yf6DCY1yYMTokZgPCU9
o9wsWoghqX0/PcnW7+k28eJN0yvbkb0Q7uw/o7lZDPWzAzTQr4tph1/A2lSz2FWzs52kvoUVcKqy
JmD4QQLQ8nZDxR3Or8F3zMAk/nf0dTveu12dKD1IZKBrpBUilppVWKn4tF5PrYGMmJri8B/Qmm1L
XOMiHcGpCLnAuDv0icBsBKOG9pCqhabwi22UdHJrIeZroIToh0jDQtXRySm36Wjeh168ppVo7vx2
U7qJtwGbjcSkgeKR6CX6GPwpoTvwNjLvoYvbEP1DY15G84ht6qwBVxT5a4VS8GHa2p3OKdh1d8Be
s2NdQwSHkJAvdc/G0MYL4jWliHGZ+xFE0lm3D7evbi84Wv/5NnJKc5NJj52z22M7Ar8tr/pDKGwO
MoR/fnX7nhO84Now76keYw7qj5THw2iGFwwFeWFCLlwDdrfRem6+QDQ5OpHLFj31j2UYfUrDqgEM
XK/Csp52RtC+mInLkx8X4TTpkGetlMLDEJz8yDuY6JstMbktT6V0KNKJYG+T8uDcAWuw1L/6nr2N
3WMT67uwGL/IqrzMTvsxGYkYDQzOB+JSMl8zPkwmIXwwWS9ODGW+i+qYlSR80HNqGAgXUPewv+hm
TZ2gb75VBOVtnXZbgMPl+t1CYDgykEkbBs/Zh5Mp1oYLjAwOjSfcclUkcPyk23yKnexrI7yvJCao
EkKPc7rgKx6k18mugf035zxwWNZnh37IuAm0cK8uQDeHLS6+HlNiDNECVjyneCK4heNOYGTCuUVq
kiLLsuyDTcSCjCoWaxua94bl3qchq10tvkSp9bme+SM1ZtfeyDY3dEhahpQaDSf7GGBjRk/D+2DK
4Ctcn68QBKh7PUWJAP4ZEME5Dun3jJI2bMnTbB3myqQZZ9LvFVm9cWYlNDG15gkLuE+sQneJHqL7
ZNCeAm+7Nbvu0axKSPtjN+3mtF1ktWavMcyDWB+xwc3QC+jF9Yv6CQXLYU00W59mQQWcVtQ77IHx
jyqPrXV4WKJ3zGWEKhFI4w+9W6NySk/ZHoHJ06/zZWvibbnL/PrJ0HtotaRPt4peLIN3VQpCdIeE
SqfC4mVYgZs+ng5KusUZLrXE09PRFZqcMkTrk0BaS4dEx9TIW+wYzb3GrR9hLa0tkVwjqT9bBIvU
DsmZcZ1bRliyej11ASD5RI1ACTrKQmmUXs3K0xY7u5KH3+NtbAUx+wEKJnWyAmBNkq6gZdg/4Yua
eQ7srqF8pbQJ84lcpTT0cG0gxj7SI3HL7CuRHg4oVcp2llGfUKUmSUOtA+kuwxjdMaJuChTo2WYq
M7jdyoAyo60Yf8M+UO6thDyqLNzcj7Ggy+yQXHY++TYg8KGf3oXFIOhiYkLd3UWFAyKcak8RC2PT
VJ9RF7iO+LsttUGVDtINguQTIX+8yjrtBDZ+/fubYihA1y83BQyp4dqOwj/+jMsLkGryKIns6sy4
dMCJ6oSUVZ1ShHOp4R7nYRdInLFHaNG/P7b5N8c2dGFyUAMAFMZTPwK+Grt3Mkr96a5UHe/MJ//i
QEZ4cSgzaKZzX5jTWYAWmUbj4rnmXiLKrrIw2qJnX+JTUwMFJ46gpdyicSP3o03J5/dnKX4BhaEN
qruO9DxdWhZNwx/PMq/RsMcZlmHjcZZhS4LoNc2wYBkmmYRpA8DFwAZBQLCD8H5VkLFqSN4VmCOK
eIoZarIgMrxNQUYM1uBqqVzOS0F/ukV+heB4RdjpnTGxsU2CsiAOEQSMCG4fbxDEQFd5uyoHtpV9
X32KJySDx4Ck8IbTIE2AFV2IlZuiid2TyJtJWm5jNtxgHo+o5HMwK8QNpacVN9bp3RjbqERBNc+c
/oyB0RsqNg+fpUjPKmGjznMV9XBO60YxMT6aqsgYiWrv5MS3SAbOtB5ra3pOx3D3+3ttWL+AY7nZ
jmHCdnBRh/wFsFqOUaF5lD7g6CcQn3R7DUaV7FfhTWq1ktmNQkVl5Z4aTb9ADg1CAbzUe6O3N9iA
FmwHVJQ9F8MpLS0btNWiYdf02jZVO/c0UM+Zs9SFixhQP6llf7Z9GsClUZzmRmabXp/fs1nrWdxQ
0BbVhJqBeiYhFQsrCJdZeA0aDSCcQb0aZs5VNRTziCJZPLD24xeCgzIu4lZG1GVSELVic1e6VN8o
MxTwpJaCLXQdt49DSGMqwScM0nb6yZ3JiOlpXzMTaQdIUMtyYuWpfRe9E5eoUP08THm59Vs77S2N
h3JDzUEzWgi5efsKwUd1GbLMJFKAAIOcQqjn186kHZlZ+hZ/BVpeiGHmQY+vm+Wq1kiE4l2uvxDo
Ua+i4mNTmkvM+qRR5ALDwFU7sj3fau2lVtzbbrIPS+2tMJV+EQJGq8J3Phs94Z5vzzRGEhIsHVxZ
EzTLmnYvns/DVstMzJvjqtzQLomRZSr35dW04ukwAJtaJqlzcfghHYJDUAxf7SHEAyPf+HZ3hy/t
vlQgAeyRGAJS7NDd/BIoY0x1qtU+KMI3bRjPqB/2D5NIESFSknZ9N14s3wGsAecmGdr6ACHo5R+G
69/sKAYCSIYOE8CRmP3+uDQEHRgTW2uSnaUuWe0GLt8jhpPftPaYuzFJK2wvEDkRenmqeacaZoVC
0tkKRlW16T/gd39FfEsLoR3TYR4hZmyaP50SlmqDKCMj2qU4HpVZ/Ej4vFel73SAv1pPe18hzoqh
vyjoFbzqq69XHy3P+Yd78zeLuyXBW5tQJGwgkT9Dz7uoQz4/L6Jdq6yLxo5ZBbc3xjERZEu7BCn+
WpOq9bPzKmr6LwGQ80bVN4TCj4GnWDb4laJg5X3Qu+iDaYfTmkqYj8L4+A9IXPkLTF7aOmsOCHlp
GJb9Mw6XANumDT6EuzGJ/RVKPGiPRiu9b2K4P6ZqZpPWzykyPA6PDQXDY2j6w8HV7Xpt8kEK1Kcp
iYZ1F3nZGvyEuzRVNSpCGtaz7GhFndVC1BhgXtHJCwRdAA/6kJE85hjTlL1s9kMyvmRTXKAqASrW
zJD48xN7JTVHXiS5kKmfzfpZS9J6fauJB1rE7lPPOzOxVlT65LofKKylH0unTXZplWOj00Xhhmmx
bEFWvojMxLJY3otwmu9kPy+iib6FZqE1b5fiENdMGwuhOVhlBtKdUvtYl02KKE9PcVXqn6YUsK5m
7VTN8QYVzampeVL7ENLAxWh9EZrhYy9YkOc8f0bum1XTyiasc7S91J1HxHDfnULvtsLa+XFa7/Aa
oKBdjDHOznW4FHN1qmRZntMJDUWRsFplUzvu6ih6a4eo+CP6+I8fFOKbG7vmFZhBja1k+9Pb/0IV
l3//qT7zP7/z4yf+6y56BUNZvLe//a3tW6F4Rc3Pv/TDX+bof56doiP98GbNNtROT90bTZW3pkvb
f7OC1G/+b3/4J8Hpn6hRBkCG79a5X6lR0Sur/jX/gRX1x4f+ZEV55r9sw5SuYUvheKZuEUn/SYuS
+r9snWnk4MJCcm0LIO85arqK++T9y/AknhxCWkKnVMNZ/EWLEtLRLVeRYli+XOf/Qosy1EG+D2ph
L5Bu2BY8eA+qtX7zBvgOV18hvdNSPDWOmm88t3VV3PlzTyXWcpAYkV9HY6wPCBqHhEytvi5MJSpf
TeFRznQq1LvOKLxDlsqnCRuRJwwhP1XFPBxv7xwUt4AShNkG54JXG1cMlJ+fCk2zTyHFreVslFhA
Uhk4mINYd7SDj0EiHFxxSRQ0hVyfnMzYWVVOLWvsP5dpItBhw+MWBc4Hk+zhxY9pM2mj3hxM1wMF
P2QP3OtHEGLjOXcFqE7h02KReg3qsMt8TPbGnQNi/cE26TT6+pbCTPBkODfqRg4vEmtVmhkDkV1b
7TKm9MYKe53d0cifEVsIacB4aPIpAS5QPfS9XMt+mll44aOLx943tecsdohcG/1ppFByjByNk65e
RREMz25mD9sZj4NVjI+y8jX/Eug6mKGONcqNnX5hZ6ImukX01gw1lFMagd+L3j9nQbkD3yBPXodk
bRomGV6XqFTw+OhzWeTm3oQlreE3Doa+cXiiHPOghAtqvMf2Rqv19xhvbErMb94mo0N8bGjkszcj
1GoimN7DiF80Saw/FKYvVjeVp6gHLx9ETX8SrXgWiC9tTQx6COCN/CEvIGKhk3wa24kFKsLRvqGb
rCRHOofqfMGv3yO32mtB/UjjHY1XDZZFjLifiX3AkqujSRGIR6ww/WPoBE/eoCd3mYuhiI+WFPqY
20mY7T0w7nGtWSAQtMFxnoDabvH1ju/CVvuSTnO8bltZHf3Jo+9XXYKsLY5GjwAHRdPzUMlh6bgI
Fk194h1HJGoA9ZEf9V7Q7DzTwHbXTJZ4NxiPjRyHJUAusGSYaS8mi7FdDv+QWv8cdZhkiNDzWBLo
OzgOgcePgZDXdACd67k+DoKoErVywcbdn9BVLwjHortG78K9Y0XPLV7AewRZP9sYqq5ChOroSADt
+G7Bevwjff2eGGkapjrid3ktZ2TrhkpqoUYKyUrw4xlplHJKrSuCowzCYZ8mGY5LtGyWaTkQKmb2
XqeUwZxskqXXiS+ZoWtPfukca9xPKmnVH5FFE0u/MtZtmnmPuMNQOsz84MtgDydBCg8bevjs8tyQ
8ouDD/KV8tq0spEEO/ZYGCwNGIALPKjFFkMWfx03zqKjV7rsWz5RFOEdvfRVVaB61HZ8MBBlvwqU
PR1ajQPKe063sF0Sx9bp5gd3wmm4y3blNLn7qgemmJcPRmoLdJrBRuhGi0R4HYz3/03YmfW2raRb
9BcRYLFYHF4lah4sT0nsFyKJE87zzF9/F9UPt4/TOEEDRtqdjmWJLH7D3mub+qGVfvZDo67ydF+z
dxYJ4LU5xy9B154nEdon2ydyzNF7hsuJkAdTWJdEE8GFOjch9BaRLmG/7SWrUbBOGiyUYHpyanLL
cDonRmyeCwAwlqGZt7n2d6EvQpIUB/KJ3d5r49J40ddQ6XA04PQ+iGB4Gksj3tPtkFUWk8RlhuNB
aDakzeF35st2xwz2VdQWN3cEy5Ckr95r3PBKvCi3sa0XJ3ZWZ9A+6Piytyxrg0005KRtpW7rsTL+
7tKPExc6W7uk677aREt5+Max+w2VV2ZueoC4GKzskg1C2IbkQDUzAY3ZiQQ4hlEBGsQ6kf1jTm4j
FeiBl1Ts4TDVGxbE7I8bskarYTyPpKBv4Igi1Omqbh/bYmWI/gOsIGlyMcoLMg3WQgTmxsjsaa1r
NoEncXGitNw7dtNgkHG8plegRZdNLXuLNypSfUcsCxCTwLJ2Jhtgr21nba00AKYla0REbdwjtdL2
s47qp/Gnr+Qo4HiZ4m3bm/gXad0KVLFuxiLDICuQ1UnqouVvWdzTZpjmib3AC7/Tw2z7zyaz8U1s
onOEZkmiIBaOFFTm9Q7zW/gJtuvo1Owtk0bXJKD7Hn5mfOmrCZEOdwd4V9/e2jWkEDYQa6NwW8K9
9X3hSPesfBtZQJxs4wFhhpNmNswbF7uYih5q4Wqr1nmtWEgcUneKKY3978oFwBG4AWQ/Ee7ohi0A
Vc9aR4udEtN6MRcMQeYmT4BlQwuhZO4W7s4d+xKDRU0eb+f0ADyqTVHC1mjF+OSAnLI1ngB+AxRy
YnKfm2N+0EwW12OpnuUozAfMk6WY5aGRuLsqoyTfCHlrEvkvtAdfIERkK03mO8av0aaKi+I8YZuF
cA61ZLylJvKWKcmvJTpBzzd0d+Pn0RdoDDjOLIKyeRQnXhwDhLNDxhXNhDGqxIpTLKaOsMm6ldZH
+W6x/Eyg5tatA5Mry2GnAoP2qrFWz4Q01HvUPjiP0kdqkmaTC512IKpYjk6ju3Ga4jXopx9m2dV7
Uwa3mJnsqkWqs1ukOyMbt11FXBdTeTIQl5Onmuv3UAf2TG74Mqquv/S5+9oAu1qJcsZ8kQM+HZb3
oajVSUckCeKLRJV0JpfNf7G7b4xLSE0Vt1bXXEqgETFCF7QoX5DLwELZkHa1R9wSnYsQc1aYEksM
EO4nuFTzKn9ms1FQM2ReB/rAVOL3EGVci+g3VBN+ROhFNu5yM+a+fwutek9GdERu2EKFjML1/Ywr
E5hqNUhhpsvyXI59e5paet0RuX8mQJ6YQ/1eDEO815ZMRBwLtd6+l1lRebVjIoZbMgWJg9glEzNW
dwLMFS93rmFOrDeseVMOeND8IWdr/qQQGZCQ2wBdGdW1HXIbkhh/OZMR9K+wuNp2fSwbCqqaWfe+
R7UE6bt8JPZoHZhzfS4naFMVAH2U5YGFFrH9BSusuWZdR2xkp+19ENJ+LZwbYj335jgTCsFgAH83
ALvpZXeeOq/itcGFWnrFig0FudMwCGXyZE3aySyn5pQGlLBFFB5at5zWNuqxheaHCNNyX/xUWvsc
MQQKSPvMAAJtjAGDXIu9PMiNC+RkdkxzyF4m1FiQOfEhc3Df5cmgtlNn/x4G7r8QYLNnOpF+6nP5
C4hTvCcFBjiWgMVluYG9VQN/g6rEh5mh8mMaEIcpu+AjcZP8sUqYlxMj+Kb7ZnysZfdI/gzjEQ6T
a50q4xRB/USe0ooz3cMhNUd1aHU0rg0DMuiZTLnQEBb5FXdKfGhYPMiMYM7U8DeDOZEXaGLIYuf1
XZs7+KYWxpdutoObHbiXCU3GQU+t5rwscxgwtzyMHvJwJC2ahA1v0jECVZ1JfDDq0nWeTViJRHkd
9LC6QHkw4RQO37sWyh6S8WbTL2mlYGWRszotETHC3Tr9EOOXSiAl91AQG5QkXuaEPCBMiCHYS/jd
NG5GU6vUwa5rCJ8xc8EccslZi4fHe07n/b8NidasQZRFOx41bMR5xD6nRrhXJL7sK7VESubEiGTB
uOIaI6Kr5ywXwXgg7cB/ZOCmdH0nHcf/SrIOWTI9gvh21B90HRHeTPrqZlYO5lh2xj12gQ3IbqCD
DVYLAsFfp/q9ZCe0KZYDNlqO2i4A32rNSl+73EoH0U3fZDaHZ8PxeywzglAgA+Fh3CQeWhEe8TXe
kzB8alvnF+GHxSkxNPHSoAvpXKqmlJKWuqX+EDEccscW11KKF15OvM+T6NcIJpH5gTrIJOQTHK1s
R0rNa1MKRH9mu8yi/XY3VMij++Vjj9DmXNFAfkmGrvQ4inQGMOjD3WtbaYfFr2nK5HekY6YJw2mn
c60y/WRzFoaoORMeBrP4yZ4dvb5T7RiQbzRuMm5Cjxc6okDhzZ1irGp2rj3x6EJhLNBu6jedY3dv
zsxGMgJHEKeQG08K0htRkPUJLNTjHFb5U1nD3meRZ26KjNCbtCSfXrnjU6QbzUYwbbnKlI1BolmY
BYJ6y05RvmIm2rjgqSK3aG84aJAwWQRshovA5P6ly/WPIo7561pIA1YH0ylsCQvss1PcufDc+BfW
xsw2ryW/Buqzv+gaenc/4kvakVfDMMhShBvdG8g6sucn1FFRpHA9dUtKajQTaj3jQ46oBj12uw1D
JmkuIvpxH84+dgPHCPa93z6kNYrAcmiJB4fRsTJKiJrZZLV7Buy/fN9y19DzB/4qqikrCM0D8AAW
EMQmuFFXvt2vygyzwa0fwnOiqwe3rMpbWC3y0lGVW0ONP0I6JMJviD6DOmyghqHyLs2pZONffTXo
7hZSM7veRpVkbRRi3eeW+Z1XxstrIWUF1PQEEyTZLu4ndKPpFG5nyehuOfohIWI46JYFjpHgNR8s
2tDSC8fB57kli1ORy9mz87Ld+WGxXOnz3tWyH77uNlf0jh045GvtHCY9qTYyoTRnxfIktShGJpGe
As39OXaGfiQ09xfizB+0uCZL1creg/wRGDicTVyyKR3rmHQmjBhbF5rY+zADpCYlah3AJeQhx63M
961d3eLosPxOoANE31MpZn6BcZB9L859Z/wQE1VOYLprOUHz6kpcjyx2ZrYTeGbsCBN2H5q4GHRq
K+WAjyxALgPwNJCQgML0TdBP5oALs2l6/6zeF8bjdcjFE9PtowbzDBhhHmx1gCGpKoovqojGtZ+T
TT3XtsROiKsg3cjHArDhfiLmYFcg00AJwlZcg79h1shbs4oxP+UHzwp5/AnSS7+mfQDw3q0sL7c4
241uPkTQIfEyBG9V5pBn0BrPrTMh9akWmuJgnyVv1oYG38AuH8AlXuRU5DGyjTfN33wq0bEqE+Fl
C5QsqA/mLIYtoahyZTRNcVBh9thV8Rc/Kqy10SMhj63lLnAtZISCA8DNqh8+6Shn1WEhaEz7JDBZ
X9t9D+L0kg4gTsEPS7g7WkOCsHEpOh+O1mB/98fZflS+keEGXHaahtIvOjX3NqmorQPz1haAoKOm
Djeq4vaWWWR+ocp9TidAekZ9GPP2Sg2QnB01YC5tHiYhQySLyXTTGeQIG0gzXhe5DnNkMVyb9P/p
RWV1eRoUSQ6ZO55UZaqLSMAR3Ku53PBRlcXBJfVtfassOgccbO2qpXbfZLqEwDw17lnHujbEjjjd
v8wgLVGjP/gh/t86NlAtt8XasQt9b+U0tbExfCQGdxLOa5gI1FYEM2lPQ94Vp4HN4Y6Ur+JCGiiD
L8Bb1AoMb9yawTgFzwEnRX+qC9NZ+05ScE5Z4Ska4+h0/1MlMs/vYey7ZkviO9pkNN5FdaZCc/ZS
iIco0uMn5pP5AxszOjQOgnUQ4x0w+B6ehe679OPkxr2SkIAb1p7saB5LI9naqFEeKqRZZ5+Yb2PV
i5FalNy0E6V+csrRPQKVjiHq67N/rIECEV3VNg4levwTHrYJYDLPnhiAir2YOrExWi1gnbKOKhTC
Zu6/+V2LpThc7qzccj2zix14srQRvV2Na7M2tJchyb9S6XYInCZU6RlqWS7JdUoa3AbqwPQgsrle
nFARQiWimRJmDwFgwSeNLGZMlYlc61CjESaLkxMa2cOwDL20UV77ERAZcdTBLuqC6CVAJXLEWYu+
NNLDF07p+TwVwQfApsh+1ivbfg4r9nyayFH5TaomRLY1djzG48diStYRqV0nvUjpVGrOxin2FgXe
O2LWkIeZAopm9cUOKaBx6xz/uadjR8Dnki2FRQ8NfKEdINIe7r80xOBtEaAAnGrjgnVLXO7XSivE
gW4YY7hR3kqsw6v7ELKEGnmaGWV4pm98+FZPXrhwUlKy+ofZ30x6PpDkxrBkTpqjiMd6FRFDRb1s
xx7DQMrgBhpi9Trb9XyumQZcas168kEyQMMVK7PQdMhurnmuLm37K55D4lEGjiXYcti2NYMHb53F
u5rSy1NRZJ8K5degIw6dcoMLQAe40Flyto0Y85wD1nfsRqIEHCQ1ZcCvJCKyC92CT6pxmhdMy+wx
xqTdN/V8RTCIzTn1hwsrMX9tGlV01RpMZikq8IvU49LT4Q54MDIycxUh6yWz7YmUTeecmGa9TznQ
edrCOAhn8SvP3PLUDCkpVBFtUtoLbedDws1jl1CvsfUZu07hamCLfLp/MQuj3c3D8Kx6wz71S3wG
sYrd/l6AkHh3nIM685pmRH0pgMbOsziw7g3If9dTb3HA76hSZBYLoviGX6WbP412dRpyTcL5Lb4H
km1exGx8Y/CE2rqtgzEx2DcMPQDnSeegKWY/gHxsru4+2ppSVSyErhjQGmAT1WtdAj8Sg/uaZxcD
1S86sDi4ZrkQF6Vh1Bw1e88jw0DWzwlaJY1zA3MfU+86j52NNduFnHJ2Z3C5TiRPVV0+1KEqTmPV
fJMlYEnHHS73dfLdcQpG+2iq4sXP4GIvjWTRZPSNHS4Rh4FO09DcalmBMrLN0SHy6zfk0KwKq/ge
NfOvAvfg1m2+aiAPZzBUBymjix/o1XbCLQIJepzXcWzNu7kABT6lHQFbxfFulr3DJeTYH0pNl+dC
6x/bPIwuKsi/hZE2UHm639XS4mXpGvateBnzHrtTRLIjU43a8j2o+PMxPzVqYKYQ06ublcG8yeei
zRYwuck4u2NVs+WgQUvOMQ7VqsVIHbG+t0lD2tHHGVsHXbwHiHrTUSm/xgj7kFGGK6uQOhFPSGib
MmedXxaANpfPn9JtwqJEgJJlll+1vs138GJohdI+3iJYp26WXxCWtA9Tll57pqBn13bo7gPjPKes
F6BNmpsybeRlyp0teVXmjhAdk6aCQWadKGYmuHQRIWBD41n5wO53SEAy8T6SAFLr463JudG1usQN
YLUeNNHfg2FVl4aTqekcgnaZdOJiQLkX6oM6ZoBzTCeL98ySiIAYOAjrzuaolISb1XntaSrHC+JA
mu19BpVlJF+sgXZmLO3cizXI4EFnV2uQALhuwh1twoA1HjGbSuJ6H028uKlAT+32x8bPeRcCpphU
OtFxIwVRwUMvvzmJPl9r03oil6tmnhd8USFs3RQwLuAmpnstQmoYRv5Hgv2Afphnlp7Ve8IQsW+q
alz5OWOuFcN2+NexzXPXYrzkMBn+beeiOmtpoD2THr61SDf6zzCl86tvrD2eyjHpN3Of9nuUayQp
Lh4lK4+P2RecjuYBKvqwkjWllWkVH7KOjtOEV7qTdBe5RnyDqlpI7SH8NsSvyxQUuWjgI0srxG0i
yBvfFJmoVDNoc5t5ZVuMbSyT+Q7z9w5SBVm6XTnkG816TwZE1E3BuYM6On+ELr0NSnWk8jK3RAX2
G73PBvzmjIJiYeYb9OlI4b6HbT+8u616KTg55pxFVOxfJPwAeDGBh2sCky3RZrSZonxzjAFzoZsP
mxzclNf3pAZExktbCvcQmG10GjsUG/4wW0eu028j46yIKeh9ci+5rm2zqq6yjZ4ai0bbnbNb0dLm
uoURrsPId7+QZnStk5newYcj0NeDduoKALP3iUQnOcPtmGrLiZEJGikpvgP7L7ijcdRYe1uPEQZg
tTo7M1QZPNnRvjcluZY9hR/HFzMuK3xGXkNEQyUxuvukC1iyC5+bCar0MBClpURJftPyBXHwBSl+
i0GSoiU0xke7aLStm6I2N7h04BXjIHf8Fi+xaGJet1OdYpAWy0wAy5drJQfFf9VcIzu7y5fc0r5Y
RWGvWqwXawGj5VpU7rYLOarbFnW5IFipkb9h+sl9bvfvQFUcphkm3VNlz5uhJbk7bQL7xJj05g9m
fhyJ6zw36ID0qQyOc2y961pQ7YqijJkejP5jM0Rfef7/KKrWfQbIisQY/6NnUlHuk5l4PqY26Qsq
AQKUYoJU43wZH7nGrmRvSvAQL7S2e/k1nNufSUPzTVUkjkZsBZ6Jl3k3Jt1AdFa+ypyOYK9WNDzH
rWxj1lPlxSNSgVnPjpXhZIdWw8/Xjh37X58VKwh59UoJtO/x0WyGvgcpner+Je5q5jNGdORfluvO
deaXZknkil3WBnjE9qibnFsbZ+91OWxDRzdeKvOjcXS0eoGt3+a4OrtDlG4rI8oQashibQ5MweTc
vloq97eyLhl2iEGehFG86g6XsytnNpodxN5gnL+lQIg3Un2TcDl4pA4l69oMevowYqaeKFDcPttl
LAOPOsKbmLmmNKB5FC3rSLa059k1b4HFW0263vgVyelvP5lpB5m6nZ1+3Oocpd/y0ngKYmY3SV6S
LjbwYOEj0nZRGTU30PWUKOrM3SEucYTw2PdbSMY5Ve0cgeRNF3ILoPinMXAhZvd6sEWeTZjLiLA1
jsNvWjvhoEV56Ik0RUfZSO3Yp3bNMI5T0m2pMK0c6PToV+VbiY4S0t1MovXyv/LMZC+qrxlj5mdL
K4A3s3xclzP9hLkEfcrpocto0uKu2FVquoGf6Q+oxo1Lj1oytqbhxn0Y7bjVQV/hQABC2r364fdK
mxApCd9EUMjQhJ4IuT0T1oupJubULrV8R7LtyoYZ8FUVH1MYxOzaCobg5PFxRlThKejCimd/Np5G
kNjQG5xH2jeGsKwA53rCPJvN5iW3WnBIfoxYPda4G23d9saa2BNkSaxsEA5Fc0xBUtXNw5Bl8qyL
3yT9/WetncRU+G7SvfhtVD87w1f0tjcLtzxZVPZMCIzzs09bpt8ROY5ol9rnETvniWHOTZvmj6HL
26dAbhjgu54yKwTgMzTiXsS/cSmRqlvJ77mhv1iB5aKIdJOtN5oIHidXI/QhmIJ1O8oHyEDbFrnr
LoqDh1h1z6YBH5nmY4PfG1k/l7llaR9+0JheqImElTCtRKXoybXm0tLb8l42W6HtEdrZx7Hh9gl1
caK/IY5Lwy5S4GNz8qzZwR+q/f7RTuIWCQCMg6nPPoQuAnYP62WVYol52IrcGT2R6e+tRmnO8t1Z
j/HETR/1rA+0NGMm3iELRJGblu9aGZHtzI58aybruFTuyhqqs54BKQ1Dy73c/xQE2jmB83yAoNAR
GZzKfo++49sQOBg5mBIoucDzqzBgtc+X+5/uX7S50Y+9oe3zsQ6uQZ4hM2vDj0pKfLRNWoXX0h8O
TdFPCFSW73XL94YGjH9r8pxg24qO0LIEDhSb0M8lZOB6/4KmLdh26HH+8z1/nsS2btmQ2OYYX/XA
ia+U/vMhCLIbZvj4+v/fv/9J6EBv5r4mXsHeQn5inNKVTnxUVnEmNI8Orah+8SDniK3saakhk3VL
TLAX96O+5d+310HfIYxmIOxV8ICZsST6EbvouzHBGYLXVa11tOW9liypxXnhGXNVb8TCCCTDbt7A
KcbLhZbuOWE0eSZ92BO6+2RZc0A0RRTvDU4Ev2Xexyz+lvHOrjUOwcZJr1HOhEz61vtA57Uqi+gV
iObvfIi+SIR8dP5H5sktS4mJ5rlilNNOEtlyxPi9Nk9iZLWSyRarWHu0i4z19PCR52+W1X8XLP+6
oBb7odoZAvdlan9NhWKtFjbbOrDO7sSwmN6Oqs3qyJzPg6eGPWqiCEAJ3Cpez0zOViR9NLaL4g8X
wKS5OIZVuC4S/TuYq2YVvnfih82+iE7KxKE4kstbEWkn+gDwWpwAPCf8x+xBLOVdCgE1Vhk6E0Os
xn5vmsX4YNb4RkzrbRbpcbIdbH0iQ1Lh2I+plbLiLeurmvstbStKTCgtzNZMP2MdTX6q75fhYv5r
NqHqHn1G4gT6+Vhk0+6q7UeU3V+lKm10K9QHMUUjfjHmeG16JqOrXjQMbzmuE33KG47dimBt3DfR
rCDY8G/q6dIVNvtEI4YsL36kvQLypeCF9DNpUJpvQTra8DqUJ0UyruwJNs2PZCSjHDXvUkiTk+UK
S6wHN2Fss2VrRT2cgeQ3OlLc2efR5MiPefBhJ5hLaLt6dkvs13P0QeyjZS/3Ra2Ha9A4JMqX9s8Z
qih2iiTdhQ7S9hJsY+Y/sjuuUD0TY6QnY7W1av9kSNB9XeBuGtOZ1shvJvzk6sVhTeTaLSMeDKlk
L6hfbgJq1GZr2hAsFzUSO0uHaBT83D4L5ORJP98R5Niup6EpNnrXHvnbz0OPdQu27smICa5t8qam
7zKfQ2zGS8ikvinjnhEoSKVR1V+NItmNaojWPDt+KVvfU7ZvjYRMx6FNDpzwDOPDLaJZPgFyqTfZ
XCESVdU2m9XWQbS6k5r96NoDG4UAl1UP+jPog3JDn4mhUd66mumj6eeehHi50VWL8Cr6ZS9QmAbq
FMtKMJ9j7HVuE3itr2Nit+udofIH3JFraY0WW/rM2baJ/s5S8o33NSof5KhxgSN9XhcQ0DZ6y4K+
0zZsrXnGFIxRyoZAnACvTKHx+fhIIjadT5SBkTQHVJx7ek5i7APFEqZkaJ/0BqQ8Uuw1DDHDFN8a
0KI8/5RYl8TmeEzQeOAYC7dWNvWzZVA2N/02J2N600cFe0Oz8fIG9uKcIUwC9FkPQc2CnniMcuRR
EdjVGbwV6ADIdbiwiSLBHFFZwkNTt4mQN21ip1yDkH4snNhc+1Ac1rOGfyNirTN1mslBSJinlTPf
coW8sg7FyidmnDSosVeDq/9oU6KYydAmVLtOWQjjRdPKDwS/cp2VDO1nePGEA7wWrrFPM2YptagD
j4X7Mz6kfAUupzB/ZkHKdmX6jrLpe8KJtrKJrCfcdDyAVLC2g6+/VxMjHyYYK8Iqv8AvC1f2S9YJ
bA8I6uE37W27vRQZq1rfYhAHGhazUuGppd40B9UeIqvHSUoRrztDsuvL9xrJy3poIS1Vc/M8DREh
PjlKygJYo4r4UC3d2ppNcqCx+xrHyQ8RApJQHMZ5PW3caAh3uuO+TOOJFLs3g5PIg2kygmkxn3TG
9aHDcNl06Hyj5BvukhCGlfGzLIIvC6UxdrFcxclIoV7M75mb/bL7piSRFpitcwjK+i2zSI0H+cSq
YT4XNbAahkMMI+rR67JWbXutv4kGqEqs+RFYF/1H5setl5JvRPNRQOuzPlAHvAdFPxys1vndz+4v
OAdiU6Xadqgd/S+Worv2/Z/iNNuW/Odue5I4i/4pTquKTJIxURI0lmDCnJyvpVVigyDvdh0OhEAY
sDYYSxgEy3T+Jkmx4SXaJaHR97AJRxsTSARiSSvcBVRH/66dE59SBQyiDmyl0PVaiHxt0/0EwTb9
ObRDdglHPGryUC/jL8uNSA4MzQ0jeub5qXtxJVHBTLRgPBC8vJ2jdWaxmNUEddkw+7QomTiTMKLv
jOnpLy9w8el9fvcsm5eHu4CjUP8k7etB9XWNG/hHkzYvwFRDNZEjdJ8jAJ28cIA2w7gEciPyWzLC
U4ssIVlc//1l/KEx5m2ydR17KGJj0OSfPkOBlVALkB4eUdOwpJgT4JIExmXqvbAoOtPlwyxhYPpF
mv5F3rj80/98A7CiOXwyjtQFYulPassqcO0SdTCkhWUl3bAujKPI2agBD8+8/MYBiSooZGCn/fvv
bCyf/aefLBTnJ1eubpnqsxdOOEVckOGiWEFF1QOyr2M7aJ7rN2LfBtFuGoCniGZ8yWfnN6zcmvDl
G2Z+qr0M++Bi3cvGlJQy7AfnOh/B68/dKY3r/qJU8T2zKOLROvxNnvrZVcYlzTvl6I5tSJNL5rM8
dcoY+bhUxvBka+Yr2nwcFgVBwdLBS6TZ36RYsymo9wj0TEgda9+YU7iwrND9qp+2qBLjwSjO0B1P
tgaBtO6aaY9N6rFsy/bUATLoavR7ttR27I0Rkc8f2eDAA25iFg6sJlYZgoszBna0cra1ZhQdo54g
KZTVNHlqhnj590/qz6vTURYNmaPbtsGS8ZNpscjNSuedto4dc+NVww280mW1qfruWyOpBKOaAbCw
46+1lejbf//Zf0pv+dm2UC49iTKQBP/zdEt9Y0D93lhHAXspn8dmi0gTN4rte/YyNv33n/bnceUo
2xWOUhZ2oz88WFYrjQq1pHWMDO3XUJSvNY6r+3Q/ERmsLP/Xv/88YzlePt0DUEOljieKy4qZwD9/
vaTKKiYfhTomvm9vIi0GWVvvRGPmhKItw45lRRARc7kOtKeyrHNkXpKnbeEwBFzWoxUE6YMMyqe7
aDQr3XidS7qqAetRoQgj4sCa20A9BE11pIZ2/3J8GH8eoI6lOL54w0zJnz59QMDQ/IlMQ/MYxpoN
MZ7xfdzUN9E5wXG03XEvhPZNsgizXF4ugqqONOeRGdsiRxwcFCIlGB+/i1apObmsM6wL2O0vRlQG
L3P+6qtq/k+O0T+8Ov8t6P4fl7NrEBwieNt53n9+z10DVsRcKuPIqIEBv2LboRxSsFAAHoRfkHK6
ZFQwCg8y/fTvn7f4H2ceV7JtSQbQZHV8fh7aDG/52ZlxvCNLq3yeVsJBudNDuxCSbb5f99NFtA5x
nnHLrmvR1NajPq7Q+PV/udo/+7WXowyDjOmQHaQwHcrl1f6XtaXXI9CBriWOJMhyXi3qoXnR/Ny4
/sLdXL7SlXPDUR9qtlb85c6+G+H+ee27uHQUgjqbhc2fx8pCytTzUD+Wuv7GTLBEOSKnb8rZZTJ9
miNW0FKRcJX5ywpHj0EOp4vjP7Te7QhSR6qJH7Ww93NXqIdeHpncwwmpS6+eF8gH1KVtxOLyYTTF
DXQ8AZ++eQzcTpzgmfRHpfDSG72+a1VurTAWzjT+rbgGUbCRzFlWGEbUNoP3hubWgp9epK4Xm9lT
L9t9V7n5iaXE4iNVEwHoPicYWfeoZqHl4T8LwcalDWW6WwueZSJ/j/XgCWxzs4WIYB4G4e8DWAhc
KF5kB+M5iA1rNywG06DUoDv10/s4yL0GxnfQsuSpXjCjFLXnph9m9mIuy86GjirudKJInd4hlj59
boPk1jWhoDvLxV8ul//xwMYjTctK7o5BA3E/zP7rcsnhoEWT5qtjMJjOaU7UDqXBjzhsnMe+1U9O
gAwjmdAMwHPHy67aBbT+0o1kJetzzXKZIWtQoSs2unQH5ZY5AVpGliVLDnulXkFawOnoZuMvL1z9
eccTksUpi53VdaTz2ZIZpD2yFWrA410mqtCYzNr0uwsC9SPL6ndHm44kqduXZJ59rE8pO+m8u7Uu
CbZ0D+IFCQ2gTBZ5KB/OPvBnps8S9WA9wifX5CEJMF5a8ZeAbdWmZ8u3w+yM5ahk19Cw1hLuNxlD
OVoJLTMhk7HJt5CpH8VY3u6VVUvffybhODc5GN3R2KRGxAyZ3TKYavk4auxC0vpnjX/05I0pWRLA
Xrt9xQSvHiaQbe+OLDGlZGQQosPi96O6l7zDD5k/QnjGDbYvWnReyhje/nKkffK7cogAW1C44zhQ
uYnv3t3/uir0qgnn3uERljp7l2HPtbHbaoOcDX+Ru7jdW3ybYlGNJoVZQOsiq3cMEUUkLikxdfKX
01388Ugl42s5X7EQcbaZn19PFTUsLutpBoeuhoPdIKmw7c1Y6PU1MpkktI9Jmxdru0T3CGZqG84o
1XObxRt05ubcRSL8S6X756nPS8LVJHF2uzwtPxdQzmygyWZ4eDTCSCIzhWXIvMIntgCigmA8YyCv
sy19ujDvnw5Wisde740ToA35l1Qi8Ue9v7wWtMZCl0vxqj6d+RnuHAC++nRUgVhYPCo/NG21i1gD
AqjhQ/MNA+kre0+vtTTh2R2vTRvKhyBJIZlV2Y29vs//pzO9im6XZjKKT/M4v//luvrz6WRRUCxN
CeYmGoTPrRnk3Gi0Sns4ajVkSryT+iEL9DPqWDiVrB33DGABKqL5f/B9d6+5u6rg1najLDxr0ZOc
gWsMtnoNg7o+gDHsSHd3snM6DZdwOyL0fSqrMVvM41fAv+UzJ0R2YmOJ4WgoN0bHMVwkTelNZlJv
5sJ983PSxGfknwQY+VtNbzN0VmXuemGOIFzFJsPFRVgdVj7sB0ehLLSanUSpbza2OqhKAkKeMnvT
GlVD9EZQnFTIaBtl2hb4rb3rGtirvbBzkkw5Vjqq1O1c5JFHwMD0wD1NfuE8HJmN+sgbid8ogOyd
Rsla+P6lbKd220+Fubs3IAULPdSvsj3PuCVxh+TWwwyg0Os3WWcbr2KinI+T4BVMxFva0OIGUbrR
zFYccHD+rnX0IL2ciY3P60sQwpS1us59uB+iMUPDk+70z1PVvenFjDdC2wworc6R0J4aAyx/MKKl
+D/2zmS5bSbt0vfSe/yBeVj0hgQncBA1WLa8QdifbcxTYkgAV98PoK9KLldFV/S+QxEIkBQpkgIS
me97znMcM7pG9Wca/imeA9K/bShT60o6CcWvsUTBnnpkO9VcCbblHGk3LU+4xhXhsTWt8b/MOf79
4Lc0Vvr4jT3LgMOyrDZ+G6uSEocMaq42SDKD1RrouWUOXcudiwd4DxGdvsj0/372WxqnvemQ7MgJ
++d8s4tUvRvGWARuBjCE2O9r3g/eOVXKHPqhnfizaxy6DsjIosoqMPO86xWs3nYv//eTSv9jgQON
gKmWzpUQM5il/ts5VWL90BphmbSmlZfGccsLJxGXYIuCLbLfA/YN82TH4VUx+8lf/BozNv0T/EXv
Nc2UfSwkrTJXXpOk/M5EhMKxTugBQsdRKZg7ebTy5/jRoP3nVyizCQADVZW1u2oc9f820hPg+K/L
J5PPYhu2bfBZQC4wg/3X/6eZ06k0EW0H8dgkvqvEWjAXlhoUEMiKzXoby6IWrHtZmW/bekpO0gnn
ICX/gNL3suuGSJ42uVvk+8lQXoFTz8G6SZjFI3EfmXgKC2oR91tkYtF9qpgZNN0c6CQ0N03XgYFC
it6rjeFnGQaKh34ClDHTTEltI0isFGBLXI//3FVRpiggwEiFqIwgjd1pZ9ntr8KbFAiQ88j1ve23
ZG+FFjDEKiaUYEC2lBvF0bSyY0oidTCkZhjkyLVDt+ZjjyD8u2V3wixEQyIol82654FmB51Zqmxx
JzNZNdTH0uowy4j0GWwxbumQ9DPWovlxtM2D7qrIbMb4uem5aDGKoZhrXoquQGhMii8tq/ngxJ/i
IrIOToOdjV4CenHFTja6iF9WZ+a7/Qq9IJY7Qg6sET9QP9GWqXOzuYMy1+CohEYBQ9EExUcs67g3
sGmBtqgiQGJgUUe0JDrNjadUG7SXMu79Fi3LbgwzWgU5DVZtMsXZwxNEgDQ3p8J1L05BRIy0oPib
oHiWcXSS9d1M4bTVEWS/3OziY4dRbH2X9MCvJb33Ewi6ZKs6pfXcZXriexlHA8sXOvNIhHyb1JqL
YlT9JUX8xOKiRnKvA6kRHbWmrhzuYdioL2mkeocI7bAwvfAZz/82aziHVKUxuC61teLH4HdQ+5nX
CKbtQ5MimK3gIG8hrdin1a7DZUvZRJLWlSIGxBTEgGHSwy6PW+vIMRgBGIsRrxpKeYhHwXqhZTnt
WVG1b9u/8M4eYT9rL9KEEJ41kYIHlJL8VFkF0ZTaonayLlaG8gx6X3wAFZkecG4RudGxfvIaWGJZ
aL8gGNN3KeqaQ1Xgh8yA4XduotD/iV6pET1gtaIMpZlHN4+1k16Yx4jFPhr1Wd8Bqg6mRG5pfWRl
o30pC+vVLIsvbhshLO1jfKW44k96L/YKyWtHI9Kw8oFttVUs/nWMq08M+meEs8ydy9zcSWESeh/v
JH807cV4521uOht7/HuFUs2QHboC0igqdYxkT6sxdVpkuWPjvejou2jCUMu0mPpdyrF/qDSgSKVC
RoQrkVeRivgZJWxzGFwOo9VdHKKwvZvwt7dKYsP1iL+p0WwfvFbLDzJG3zepOcR10NjYWlmu4zLg
eJ31xxllzItEIw4oP48RJ3Ezb/orRh6N0Va10Y1QXXB6wMYz2Px7Ipj1GwPELnIh0mPbqBfPUsqj
MeB7hkeFZg/D384kDAAXdmg8oRfgz88C3mbu+CrAzJS8hq1pu/km5cq7dTNantXJnOz6GTJDtK1F
09M8MfOtMdNhLfNFf4T1ltQV0tCwnCIgyI9mVHmIhqLl0jtFiG1VJJAivlAsieE8Mgq1KicE+fTK
XhhZ63fAEPyBBtbV1uEFww08exB/rxwKA2/AQKGHs+AsD1P2k0Ck6Iy2r76oSbIoUzCc5AgrLx6B
iZrsLpR68x0FSG/bOKmxJ5HM2eZKFZ3coWWWaUfNC/PabeWW5iMzJiwrXnstu167eYaS4ol4wrhT
bDBDMca0LVTkofMoqJijPPP5Y/A4QLZUd7ynVjndUVDFHAFwoaXT7C0zdu9K1GoPNSdTw3J2GyHG
DBJ88EsBVwZDo1xSmINhRJOsV79U9UhNrpQvme6FXCmnye/q6AEBsfucZX9xYaDD2houyF9WPawk
m0jHtomY1zx0mCyGcEAIdfdGrSUzxtL2ajPBDY/LPBjz6FyMARAgB2tJ9w2GjTgkhRFtozqD0Y0s
6VxV7hNsVwjA3re4j04ePpkg8xDBTYjf9wlt7Y2dayARxbCwpj/1rbEdcVudE9Tkx2GoA7qM6Vmx
uMQJzwrxgNToGh2TaWXNkPKkZNG+hhpO4K33UHWESo1CFYcwSx/NklJfV3PiV3Vp+oqKJ61HYX6C
e6+eoqn4xCWfgQqNKt/2EovktT2GJPRtW+bEHhakcfBzmsGHqCdJDU7X2k1Na1REptuea6TTyQZg
q9KQ5kv16ualxq8ssv3JIM4FXQAuaWu0dgmqqTKi341wtjpPBdPlJvTt0vwaNpO+gYag7zvXYt6c
Zw+o7vk3pCQStZAe6ABLnF/KIcoxCuAWm2+0JCm0wUzySRX19jG25R2umOIQzg1eCQ92qlCveq8a
N5YtaNXg0zxIYeDkR9aKNgnyPrmX1WHshE8gg3tBQNfvKquK90i3VFLi+Oq7nOSCJhtPltHgOV9e
mqZwstUWWgvSHVBpzvi8Et0chlCXMei50aMUZFw/Ip64m5ZhPTcMlQVBNPd5qsqDHDq5nYWN4WTI
sPiEvUukoqrt+CYh2zoWXkoiDbCMJBcgdqjyZsiCqvdqZzfCfpw3G95GC6wSv1ZlbtJRDs+o1Lar
9rfKEtossfWtcGxUhWkenzyl2zWhYl6L0px2YhB3lpQ/9KQ5ukAuT5rqm0ylWBiNP5Bz4D4s2ke4
XgQ/VJp1NHswqVl006lxP+jtRBhNHfp5lF/0VvWOuijU7WwgtYVVScBbJLUDU7Rdn8z2scU8sXEo
XVKLY9URE/hkT5QZunYAqKfapyJrAMk15vPaluk7IzvZiiA3LS2/GioKjm6wL8QJns1FbD1GBjCb
7FKlpjjpWU87OYwwWg+diTBPjkeDv6IVtTxD1zokUaxdrME+z27+o+lS7xYiCzIo8By6Wdyb0cj4
GOFEXu3cB4kW+vF8LievvqEvQ1Js1sqJzjOQF1XA6+PrSIA0UAqCIDClTxXhoVcL+4Q2ae6lEbbv
kmwEt09+W53lcJ82blPEOzG3F2L8XBJSIch4HTnKSzOkqw1l0w+Z3zSa5o9IW3cjWF4mHJ6+o5+P
plWVRHzWse8W2mNNdSTt/1KtfYMYwRQh+YFoSjZxCHPQUjHcmyXWe7vG+i4XCyMOUXzCwqBRF39H
Wjwe6864o2gt/SkVNSKAPgxY5KGTxxq91RpXgA3u60OiW9+S0DCu1twuRqX0pKv5l3CU5p5+qLaJ
C6wSDl6fRC27s3DsZy+vt5mZKkG4pIraFSvQrJbPpdGq596MfJqo07abzJJicXvUsP3qTM2fqO29
FJOunvMZvYoMsxMUWIv29jDsIJTFN+QkezljbwZQ4ly0vsN4IockoP6okcXH6EtZsGDBbN1tJXll
GBeBpHj0QGgwJ6BdnQw3ZgDpsls/W94DpRM7QUCZ0BFEYEnbr2mHr1T/6kf7cQWcRJkz3td5KKLp
fe4Z8YX5vsEwjqRbaTqxUzjzAcXNIKudCE1hz8E5k75ndv0JkUfrR4Y7PCqePKljpF67XmlRwltQ
hiybRL7YeUhVUxyUgkSocEZ4B7MAoUqbfHeGbD6Nssex6hVPQsu4oBXKswqk7ZAarcdwD0xytiRm
8CQ8eWNTP5Uk9hka+YtcOaNjWPO3xiH7PBjtc1MQYq3J8IlqEXqoOtMfBkzWlIcAzExpi5gvc4tj
m7FqwduENW+Yz0mrzg96D3iA3DDl62TkDziReltxfoUxdGS0Vd9YDyu+0LtLIuiONjNV0C7TTiIr
md+YHBv5YqrCAdbWOI8Gu5UXA3/o0W7c79ABdJxj56ajSzaHUxFkVVPvTMszMG5Ad3oXAbfACRCP
0k7FXLSBxSkDOD6fGkvfxV5NxhW89FMSuyOtgP7RNQrnm+QE82ZsQX3elkGEOPKpXgIIGU1OSeRi
Px77FIN6uFwzWGqNRRyk5he7UZgPli2S5LqtNb9Dsha0dZOc4mK6R81c7U1zDr/YMWqb0d7IKh3u
0UCOiJW2xs2ZuSoLpN9TEuv30DAfPAusnSaN/EJOO9SO3HuBwXpOkPdd+8akfjGJR6ut28dhQBE5
1DM8dNYP63Er0YRvpYDh0vYof3vHGKHeC+2W9ob3ytXH21kTeniMPvupBkgwoI/1hdML35PTaVZY
57HCfjU9aZ6VQsVgqerlgf/MZ0IYLXp0C7YzBfjvoQ4tRRE9LkiZGtLtZspGE0CTMT4XHdACmQ2E
/mDspmzoPufuWzhbAFA071mCX3nninBai207ExG0tgt6HdsTRxvmxSqkjVgCbmnNBVGaiQ2FMzRX
5Xgq1I7rpDBB1Axgq5dM26pnPpA3ZFa5eTYfvAWQS9qreeFSM8GH0BEg1eUvShnejq4KQFtREF6l
jwQ1aLgiwtEy9ikivSv5LXvEPNm5oNl06pzuoo9xE4w0WVxL3Hk5xL/phIQ5y+pD5yHVGNVOOYhp
6g5VqD6X9ADOEwXptbw1t/Ff5UAP18P5uin6ML1gsWZo1u0XWvAvspxuQsHVZTKDm8o2xfEI11lp
YxTqAq+ndiAqoSXxBiZCm1pggfHgNG3e7sLF1YRVv32om6E9lJGHz0pzSZPohgP+anevU/zyk779
pne9AZJsmOkmoNzZDNEyhpWT8klFvhxZrAzsSfVzV7/RLBvfcgsLyrQv8txmaks2RSiRt0c1SWFm
2d5k12UB3OWg6PLq7BJ7EXUNmNxoxNFh0gWrDPphKyKpQz+7Q7ZFLFpGygklqBtMnH1pteLRSJlI
hqn4PsXexFQbXRapsxAuC7yfOn0XOxmJUqbBcB6izgiKxKJgVlmQ9is3uVgFqV1zdB2bWO4xAXgb
QasECTiYE5smqxXzHZbAo7fULbCbjfLUO8I+JuF4ixBcHkdd/+WIyboWqnuZXHwRrYknpZlSeYyR
ZfqqYnw1URzvbFYULJqGeTvw/R0d8Spdhgbd4LLeS/m0gqCYG6mc+N5Gg8y2YiaQmmu3cEo2QxOL
q2L1L4RsAerpBKRP1ya+qiEGa4i0nESpfSir8SKtMXBZQwQ1CLAeZd0OxW8GVcsWZyfVHzTptk+s
zzk8F4NskdwGtwjczDMf8OWeqz4fEd2a0Z36/RLm2+ycKFL9zkFWOSlxcxFNTSSpaB40AuU+93s0
5ZtajcRDixAdUOrWGeaWPAbrHA0x/3nwEPvQqr5KwS+u1kNLwlYd+/IhwyrkaxHqywZXxSZzu9em
N14GbMjYjCZgJ+bWSUMwYTCItoz83wslxoOW681V8jdhcluvSuV9Za6yaUw3P2CrZZpLUeOQixID
TZ5emxZ++rLKFOX0XijNa9s4lYCXW43W62xx7VKXqiXRoLdGj5nw9vlzaPzUgHFhDyd91p2tI4l0
+mc3/AZF8Xs04pkxHRnuYp2srVxj2T/qhrvDZqn5YdtFe5xtxwh3TDYb7c4cYMfEXnzFOfgDwjTW
DQoDG1trLDLWcAQhmMatpr9kBiUxTevtHzMZll+V2YiuVVyy2nG1F4/M8jay34zBGh70JD8J1cnP
aVM8RYKFl2mYcF/C8ZFsdwUFlkIiLsEW2zap3VPS6ee2j6ZdKw3r26Al1k6ZrJOdlcYDa9ELh3xl
t+MJNYruK8T9bNYZXMXoqiV0LxJUx3wkD0EbEEZnKNGUdNFhVp1fsUY9ClcmRu8eWYCcOFdJbtrG
DuvXSjLseK3xpeVY38TR1J2MeRhxVinlzlOnHcNEsk86edYnWqCD1tzeQZCLgAz40+inoWpgcKAq
MaZm7jsWlfeQJMNh6NEZlxV2FpJo1CJ99ojIhKyDcBC178FtSBlG/1ZvDSUklj0JbQwz6RXXGGF6
4VyC3sEiNM/jT8cGzjerqUdFcIwXr+AyoLc/6jQRR1giWM+H+btygMuD48e7Sb2XgS11uR2NePBX
fBdUAdhJI7L9SO/qQOoUa1fRJI3iLLApXm4yC6CLFY0H0xFUYVnWuWXdHkzJtNvLWU5xCbIH9Lwl
xvJNN2Q7ParKYOiyb31nJ1em8s1G2AbXLuZNp7jqHmXnGSejdbikTOpaNKWSt9yniumiFVrkG1Y5
7CM5vElTdHvZ5SVhY6QNwnEXO8+VLPTGxaLSSYQ2case1yt+30GSqKphL1htNQa+MI5JbKhA7ca8
kF/sVj8lJq5nR71holWtkfAqIvkYIsCLYdUAbjrekXg6G0fQKVXFbux1kgoZZIn0bM+zqj7Obqbd
pAAQQn4hjm0pOXdYiLrLYifvwu9CQk1wRc/R3ADZcK222qieTAMT9Nd2du1DvjQTVbx5LKMkcvqq
OdA/MU419qDNDDHjGM4Yq7Sw+cpjmF/0ftcliXZpZXPT5WiflAkDOLX0uxdUD1uILTbVIhJSJU6X
U5qprd9qNYmXdvtc53r7lIvUPBVmRylRKe7iZkvLfLSy6CLc6i/Vzd1dPZjNwUWcQKHC7fdUfLWX
hkvVqaTrUYnqnluw3GSCmy/kgoDB/ISkeXpKcvAWpMIt+o3kmj7lDYFNdp9rPsPH3bEncAGyibZ6
yhA9x5N9YSY6TA/UkH1DwPBIoZ0+olmlSdfYE0GHsuVszKYHA5cbxmHS+/BBGo+Ky2Br6q17DIHM
kAuKo5G1skUrYjlyG6gwWH37A/BTAF1WGdEIb81txSUXH7Yk8WnUHaKMe65rik652kvsNzn9cGPc
WQrBYLeUmO+bCqA+9MqvvUXRZMpf2kLXP+nDjNsU/SNYj/qsW8MP1vyxj2mqoGcxxw9crXyTGLZL
C6hkb+Da3lDWhqkQmU/CsnYzA+dzxWA0xW5gMWkiEMj8XhMW+Ire4Iur1YS7eOKnRb0zyj65pWtc
+l6NryYDsoam7KL3tA9cyi1Hq5x/AneOsTYQYYeK23wNwzdWRC8FFaOnKoJuncTZQ9fnKp2MZNrP
cYzBVCZkBETgWUvK6UoaTs+iVjl9usnC4930RGZKItRmalKxHbWPeLxedaZAV6O+KHqiHjQSQEjl
ibOeblDzmll9S+y4aN7cxYoQynp8aJpKfZRa+QU/XX2fqvZX2UMj02WaHzKpOJ/nSV8IdbNyqya8
H5mczb3O0uvY9l7KBEppb9F476EgVQcnD33DSZeUmgxXuwwZq0hgyjAmNdlFoJ4OwmSmAEje1IxF
Bj8PMlly9EwKXR6hyrFePst0/BxWyriPQeheCGw8G0tpxJ6Ggdk2i7miEtMNHd100xnKfGUcqer2
06esj8z7MPHCG5O31jSS2W7e0YTum+E5xrJ5tAeVk2O5OdVh/6x6J9PO1Yec1PLKqbRPUSx3jq4W
b4LuyiEHU7EXldZ9cprixMTfH2zc7ptdiFeZ4xFCDahI5ZtWT28S6Mlr7GEDdz13R9KslXfZpZiR
kXmFdXI66FOs4l27O5PpC3yYv40DhNgHWtIpfgfwdb29Ozzx8/PnfdiQwrfN+OF6vUNreYBbdSYQ
6O6+5J/tH1SD9XpDQock4KyE5ELbyO+YQSR+sgXGbu08RmHoANMRvLG4SPchkc/o2GtYxcJHNXsw
/d3utru93XCWbb4RKbAlxWo37vS9FTSn5J7ch1f3i/EL7A2z3toGLEg5Z4tHlJvpU9PteovWxy4r
9u73kXbVUT3l5+ku7/pL+wbanWZkhieKHA+xpXAdkvdekQC67+WBWj7uVZQgOEjUWzwVE1mD8Uvc
1/sWIBpuKRqVfe3WR0CIwyFMexMrvvBIdJiUkyvLG7a76ub28ZusipET1d7Rtza+Z0wENkxnFdCg
mXOMyuqSZ4P8VtXAAPpRqa4Tkrt7L9XXOSr3rRzyz+ykKJOqiDlmkn+mkry1BBKEzIobvOWm+dkY
bCpmKdPNtDwbGD5K3sTzZyj1Gzw20/7eSR9HZnDPAFeFz3fnEV9lU0vbt9qpCdZNY9ZN0ID7fL/p
xCl1xBrXT6qnInCgtgVh04pgvbnuZS2HRl8UF412WkDn66LEl4LK7b7RxyrwaruiX87eHzcF3ZHj
bA1+SrhgUBUOJI84athq9Mv2Y+4+rY/MoW1tE0tQIdaKMghT4+LQINyvD4bVUAbNEFUkDhYXKXXl
t/vr0qEIhwenlEQPrpsoDQtObjYf9617YG2WYZ9rdo5rWVv+ZltyvQ7nsJm361u3kpp1JT3dbaTV
2HD6OgjbqDpMHfksZ7XW+0MF3m22rL9fvW2T8v3v/HFf2gBw0kQutvRJP81lE++Fo2NkauOk87mg
QYRSmjJg5VMSfpfDmUnnAzpGnaFHj3EI0ajWc/X3zXpf5Iickl51VpZvfd3Qj6V2mngZ29Eewd0o
SCQMlVGfoGsoW6Krgmz5Q5L2/rt28P+T/f8b2R9xtPWbuOTfyP63n8O3HwSK/FzTBk4//vf/Qlay
POVvrj+ltf9BYobWWUP5YqseOr2/uf7aosn7B8hf/x+CtAzbMxcHiIos5Z8gf8PiIYukPmLxyB5Z
GP//SDK4v+uI3yMYop/V37d/V31riNL/VS2i2houG1tH+41CUP839U/cmePAFd64xtEAuFVYO+ay
CDm8aiCTp8+3cHLouBYqPehvfY8VpstiiwWyhNqqi0+krpQcctG4t5XwUHY6TVkKUPDP9h1WcYjG
tAYrXbQbcLbftHigDyPbXd+3mE9xls4oG04LkD7vtXLPhe+TIKcKgy6VeU8DbUFv46C5gcgicBKT
vdErCjGzgMRKUZb6pToHLf2vo0i7Z6MfWbtbJqXASGPpQ21ZEyyqVDk4OyBmJ2pQaqDVFviafmxf
u0i8EAH9KmBpfjY8mP3lePPcsD15vQRqNsiRS2xaBa6JGcdBHwDCK8c4qf3lKF60C8OSuBTpaOdQ
N4Nc7Yu7whzPwZ/ne3rvnnubxFFYJI+wz6jtFMLH7P+5d5x9qs1nz8qPFeCRt6pq7wlKx7mOY59u
A9zrUgaQx1Jq6FG7G9X5MZNvFn0DWE0QKZoZiK2ctScvwgi9PsOOyHrDLjVvdRd1nGP1+AbjvNjS
z1iorDbcn5RZTJjdrTmhKFcVkC0ooSa0csgCpzvEl13/6nstEKSI0PFv0VEk5R5wa7j3zB82Pv4t
/A0cqYZ9lhltlqSiZ3Ce0TU/SKR/uzJ7MJuOPPNyYvnryV9OK99Gq2iOShjtojRxfJAxVNuQj6R4
h31B44waW96e5tBEFKUSxFWKcus42byxSFaJpU5cqNl720rtHBpV+7JlzYjtNYDKQ0C5wxXb6FTM
h7PR+4Oi3Wshs6sxCSCRwoMCP6HVdDLymiL4ncMQhPcoVZIrl2bhL99NNafKSxf6dY74c66KGlrE
wHngTj26lTKDNEMB5F436pkaT3dxnl0d3lbUViCQ+180k7neatX3MjGzQ6uyFNVTDzmrGxOmVquf
I5OmQuRKk68nZFGICoHqdLUBJbkZhgFFf8tSrIgEcxIUYrM0Pme1S4gi8XXCys6jBhjS8YxzakA1
L4mB8qH2TAjfo08eiXUIVAwO206t/bBQb3o8tgfYu8WO4ODhKvgvyoS2cZzoGMuVbIQGg7BBNfIT
6zpyflvhgj4cjq5N8GEk88UVDPMxB6JHQmd7cauq3LbGiwF07g1563MelZ9UFfxSNeTWkZRVJlcg
OAYZnYWm1KcpFs5eJqG7JY1pfrWTBHoD5ZtvCuQuTbbSzwF87mqNMQTSLeRKqnRI1W8iYXoWUl7f
u0nxmcJsdYXnTA5zNQwbh5UfIWOxcXML9xKbOnx7hquy2RaLIzWalTc1166d6vY/m76uLo4aXmaX
9T0XSYs48TA+t8Rnbic9JgRI6aprorgqfP3qTbfq8Bw1ybiT2M0RmmVNQEQoAe+TbfqzMuYPoZe1
RxvK5ympzfyKYF0y+aWqEAFj9C2CMnbo03Q/HqoeiFes+6EonZ0ysEBQNUs7iAFNRFpI2Hlh+NqB
nnjpi2pbNS5ILJ1CQ1YgV6hU5UC013zncwJU4JvQ6ZkkA2AxMtIvMenm75s8Ta+lhejYMTnd+JdT
lWs3iEa6B88YfzJJsZ6zKDH9Iu3w+4KD7MuROQar30a1v05KbR5w85wZ+6stqjk0PfDjWaQW8P6W
jbFseqyeJB3/8/a6Vxo2IqzQ7f/x+DR5TCCX2+vjHzfff3O90xEer7Q+9Nvu+tBo2dMeHN59fYn1
V9b7/3jF3siqwMj0T+433U3qoNeWieg8JxB4l4nR+66CkixYb6976y+tm4/nZMzRc2Te/CIufJ7+
8dDHcz7uW5+9PuAgsNuEPcKQifReEueWl/jP70BZ39f6C+9/bn2V33bfn7b+lfddw0vPnO4AFNZZ
3h8v/fHG/uNnfX+JPz7n+pxRMPMdacJuP1734/dawWoUHt7+t0+xPu39A3589I+nrHt//vp652+f
bn2N397px9Pfn/nby69fgRMtlOyPd1izOGH9klcblrZ80+vz141pN1Ac1tf/7U2sD613rnu1x4o1
t1DmaONbBIfx/QnvvzWaSwTCAKEKZYKN+o32JenOV5y32raKSEKH3cs6Z6wfC0WrAmcKqyAFpjdv
x9LlcFnv/XioE3p+sEMl+OP+9aa1PHl9hY9H31+lBYjA5P3jFUOo3GlN9MfYEGUtUbCpLM6SAXjg
Zt1VGtZz77enBONKDLXJ/+1O8meGU1Z9fv+V9YH1eWEMt2ZU5UOYJR7jgGI3QVR4CLvLaWbojxFo
uN65yVh6TABzgnVPmCxHjJ7MHRP4o68vPeT5lnjhePg4Ret1KKj1m97pOmckNS8PKEOe8T9jDlye
3Nbbgjv+6bQ/Gcnx25fT15z6GetBhwXivGymZbm3bgANVP/x5sfvrU/jv0E1mAJ97Tg9AtAa6nPr
nMwa4606fi9jT+yFaIucXnVsbE1DvoWF/VyFXOYTuxWbelm62svSj+SSKlhvNiyjTLsrj5M8GExx
AndJ6FY9xQ48B2JtOPY9wptILnIIGVArYI5WEbi7KYoBuEIV8cX0A7+cD4G67K03624mesitTit6
d91IGMXbaOJqXg0aSCquwDAmc5vG7PIvNZd127pxiKki8hYcJ1F9wfjPTZ8ov2oN+Q/sXiIgvRDG
MKyQu5Btcp6WhPCJng5sRdACeagc8xHlLNXak2lCrULiZ1G5saF5gb8lAcegKtMsoevOEr+uYBXa
FBIZY4z1l9w6vWAGrZEYOTRvWm1fBTMSLmd8b+n4VGi4c+I6zkGWZmD+7YYIQRnb4Ukl0WaatcBb
1OaaeXZMSQEID6ifWozkaaSzWfakjZ7HMMiEWW6N+oAAE3TSrmTdEqCT1rliEc687nl2zCSrsq5D
bUCCXP4HHNlNd4z6hiToXKP/tXz/zrJBrKCdmvzJnTkJVQd9n0PAMpeuHLR0Q27m+h6mdlkrO3jc
NnLZXW/nc8nUgGlevyzZ9eU/YjUhQg4NCMY2SRAedkshAN9u8dsmomI7bSEO3aRSanucnvTqlOX4
tiaXdbmqT8MxxeBiLsfexwG47v1x30RJFlZ6NG/cZTT0HGpaSrQnDYnjmjoudYLlI/1223bihH4Y
yJcS5TYqpeVzv3+c5csmKfzvr90jhoOEZQzR6zG1frz1gCvmBb36/n9YjjY3JE3IUU/qUv5YP/C6
97FZ7+syBS2Va3wJl1pOvFRjWD+WgdLpLp7hf95JKYnaYteSwbMcPeshtO59bNbvYL3J1YTpKkm6
lsfF3lg2EXDU983HzSlX32QUEZY6qXdkfNa8xTxVB++7hgl5EtsRbRxUZYEuFA7o9aheNn/crFpz
j6I0PHSNJRjM5O8b+sJMd5b7It1tDhwWgSuNkXaD1H926iR2pRF2wbqJYzCGY8j/q22a8GiiyIra
/ledZOauXY6n9fsbluNn3Vvv+7hJ/ypodSjeIfl/h96y96ieOYxm/DmTdAQNE1zJY41IO5V6A/bc
0trDxDVv/UAmp7RVaci+VUxEZcsikAwwHbaTgvwz18QY6Iq5R9znD6r+4IaO6esD+fbJZGJ2nvTe
z2I1x0OVXqIkfZGyS3ZRS6iFJkxo7csH6DM3wha3DOjYUY7rp3g/FRTUz+VQE4bXdj6tnOjcO1i8
ook0luVA6AwwwGOcv2RLgfD9P73sfRwMDo2kwHwuR4QtAm2wPy5rIzP/Nmr4QjwENuQysMGUtWjF
sq1VUbrs1qsatMeAbigyD1xVTK0Rz8X7Ie5f+9pT9mT+RH6TGyFaxpi0dl2zLvTBx8Mcy/TcQcI8
IHkiT0URWxOTD+c5ZDB0sXgFmh6VMay1reIyggwES+/aWc+OsZogtWtPxBCTPlpK7A3LYNGZDGVm
qCrZZr2Nid7a4AQCcboIAstSJW8D5P/Wc5k2q8sEe1xm0RA2WKn2yqtBibbUh1temMPOab27mwrO
JSFepH0wWPZu318d3tOyVguxKCx/V87wjlDLF6jEqBs2G5q9Ww0pCh7Yyi9aNYKPxHW+Rf4UxFql
0JfWLjVeVOqUy33ro3Maj1vRdhTFGWvIdf8Uhnm4Tzvsea35fUZ3H+gtFgWMM07CyxHhjQevGT5Z
SkuOQ7FEsOcdbQrMvvB1eGMl0PdDn+kX4k8eBHWBnTo7zMJ/xVRbz3EzfNFaWveu7OhwSB2vIC32
8f+wd2bLjWtbdv0Xv+MafRNh+wEgCfYU1UsvCClTib7v8fUegM4p5s265XJF+NGRGQyQBEEKJDaw
15pzTKukBMFIudzAycWwUotYBzkWzQpGaS0+mF4Zbild501DBDE3yxJ2gmbvWVKz19VW3xndhaDH
COxhgMeBsWSNy66xv1fg6N3F+ofRVe2miXoiW0QPoXxobkWv5vwy/21B0RmOOAAaKfV50J1vujTj
hiLLnPBl2eP0gpTg2Reaicn2NBNPJHaPHj9Dq0/WY+xRoTVCDK0NVglyl0HCcXZY9k46zuOuGkIk
mhB7OOlc22ayme6XJdMM8cjcHrTmZ4R6PKSCGLjL4/J8cC1Lt5tlNf322uX+stU4BGZQSHyB8xv9
tt6yKMp6vIaO8Ov7tctjCE52YUaAXab9AJCGgjuB89UjkEDWjAqh1qIHulQk305SfD+CyN5G/T2Z
WcKaTgsNTmMuoQm0mjylJktmsLXR+vT79HkqUMEsppV26HS7mIj4nibCAXG6vvgtalYTUpSC56UK
WhLsM9qlyIw8gieGQ5/iAUfHMKHlsN5xd+EdGqkpeV1pOGrd9jaFVOSk8Of2PY3E+0kOfkgRWG5F
fceKgPMeTtrFoMFz8iRBckjKGT8MJOHTkOtPMrWvLSUm8qQ6rXsHT7M8j+6wX6P6TPadV3kPpdQ+
6cM0fKhBHcwphsa59Iv6DBItW0ouH4Gc3+O3F49+kiPkrEMSmCb6V3M95gMnjjS08UdtxcmmnfQC
tqeRwVkBZT9vlb3GTz3U1JMV5v1Foy5sL080pvAWgF946Okw7TXVi9fpWJAC3XJdnxPrDjxseiul
wdhkmYY3vram574IdssfMYIWcojgJOerLqU7Zj8cEFyv35k6+s56BEPgiZV3BYglHYhWGamu8Wkn
agoTROPXFHmuawyN5EpA1181j4Lj/HFJZB1WQaTLh95ITHQDZvj9cVUShLFUhcpd54/SMVNG/3uT
o6Fuu0GTn8csarb5mFsb+k/9W0rHcNlkABWOppoC1hqlCQTu4X15XEzAZaW+N1zkEdMa8dW9o86f
QSI9zEzE8onKYL6rwb1ukO/6H1r//QWrJT8nhLX6ruvF9jGMp/tlg30BBbLTzOYcjAWZWLkZfH+B
mpk9ySJ8ynKIE2Sj4C/h7Q/fX6BYH6xA7t8n3Ww2MTCarYzR9gnS63HZKsAvokTmn1jr6d5l+dkt
+xKI0A+q0TJ2jjE8BCjUVsvHzyQuL2Ujf54DVOCsDpuxLNRdYOTWNfIpsFqjkv3IWhUTTSC/DOZU
bpgo+3s/qoarTzzv9xqtn+00XYhehVCFvjpW5b5gQLrWWFw4BtP8Rzio+AjCkRZ8RnSeUk4ztIYy
HZhFC0LP93bSsd0MahK8cbWFBQ7t9V4CSnU3grX93o4W5mtwDh2qSCphgoHucIB5eFdVPmiI+Z38
lAxysfPewCoW67hI+wMTA+lCmRjw5vz3VAPW7Hxs3v1R5uv2ZE70ZlpeRC+ovrdBP59pu2a+T6Vh
rYZCio5ZTh06Cabue42WIEpiXOsPs9YUmm5qc0zJKDtrXk1DYX6XgTHAiojpygETZoOgHGs9KM5G
XWnfm7BQ5NYIi5cVxALZgoERkxgLwzpxisAkOf85BnreaDQ+uxZrnqUbNfi4ZuInKEWU8OvkR/LX
B8phJwxqr4AC7PNTwnthsu6lT+qa35+nFE2nFYTg7AmVdwzDhkw6RU3QAR6Wd5KmQqF9n5Nb01Xi
sfXQ2ntTIn906suyQj0Oo1OJpXpupLE4qjUQxsZvQIq3fD1dR5laIBWMS3JKkX0j3hs+nHnRm2pY
9RmkahNlXSfp5U/Ic3ait+pHqQCVSUK2UfL7PEBORVcQhcKz0Pj331uzgocCxMWzJ5BrQDcrPhiS
oJ75MUF3DxARmnxZy6ox2hxUvWF5r+Vqt81jD6Rtnmv3uU5DY1kly/HQUZz9QHBI7kBcVmdZUvsD
GTvKWu6K8kVMStwH/BkcPY+tWDXPlFbiTcMhsS8nM7j0uaVy5ZPVnwoSenVeVWFSa+sgG64StP0t
F0+CO+lK9GD4lKQzrvJ/pvwqyRQQ3iNBzVb+KhFq/xwYg3pofHNYw02QX9RJPS+7R5fN506swmcV
PMRm8Afw52FWXYZaEB1ZLeYro5dlTXJHUKZ2knQdPLrHPQEp66aroOKX7QPmOtIH5/09+sk6V63x
XYiKetW1jXbqRT84QkCmR+YZwevUxqflb7EK6xU7uvJkBEIHa9Js9jGCxItkCITjULb5IXWnZQcR
Sgm8fJqqa1f3Mfr9bnSb2Ncewm5iTjjvGJKfNibtqncPXdnKlK3+ZMhCfvRUIKdaWDev6OoOy6pU
6j7CIOM8mfakS3pJ6krCgC81s8wrIcwjxVdF/dGm1Vq2KuEtbsmU6RuoIZkmBWctikE1pEnzmZrX
sU01jj/keZ1lCBclFeV9UarBhoZ/+wK15bRsK2jEXwJoo0f6C4Zbk/yybSdO3YaP45ZPrf3oQgLX
Rk96tSDwroGRD4doyvxLSuoBVUQ+z3Kz3IU1K5yJMe8P0jw0LS+bX7+sofjfSc3/vzf+n/XGJSTx
/6fe+CnMsq86b/65Pf79qr9j761/AHxTgGOqoMigm4Ci+Dv23vgH0mKYiKZOQ31GJN665dY/FJMM
G6Ko5ZldZgC4+Dv2XvmHalkEIoE1M/G2/Ndi73mbP5rllgSNjkR4DLdkisgLneU3VIYSxFbKLJH4
TlHIg7Kl/Ijz68CgpirrsYbwfIAzqnzBe54YxUwufxS7AolvPJaRnPq/DEnptZ+oNHLhSfVw6nA1
VjX1L39Uk/yDImcn/OxIs67saGJOOykTF7ZD0eFrLE0TKbVNh5xs0bzQk/qh0oxRxutc18+hnCGl
jeoioBxaInibFUtSvrFIjPF+aEE7+E6iy758KIIuucSCqdAt7AXQol0uNKmtilzhHVu4+7iGMtSj
tmhyCXShrOYprp6YmuzKcK6xAUayH67ENsneRdMEj9oYfgzJns5U7lg6aD/6Ub6KAhA+gPQljwM+
7Jqo4AHEkZ8WdkChdU6BAfCJeaGt9eOYtHEXXNoMJAvElCax6pp3i0YRXLGvgQtPaeGF0ocRoAPY
UQWKmFrWiUj6cR/H0a4P0p5if6Deqz3wxUiZGGGJ15CaOauvwJqde/Enud8teB/VSoJT43cpEP/E
8LB9i6rKsEbyJplSIDUs7435OMx9pn8TQjdNSQn7DKVxj/lRiVYdorqZDG6M1l3LtV3/pPRmqTyw
olX8ZDAKnnyaXT9ECEC1Sy+RYJOoqgog/pqqsSlNad6pY4KeRXTgnVML4ZAse8pjJoEwDyXkqOsy
4robVxBpgA5vK+9jVVavmZ4o4PHQ6ZdOIdGcdurSM55aA8T9hrJLM1ytVk4kJxCiiKK9TET9vqr4
UzFoK2A4VlLNiWqtTo1e3E1DrYXrUB+RwlVlXcxWYrklcaUm620DlWCq6T0KXXZHbJRg/tKMnrmb
YE09cZQDXhWyPnLKPtQAKoM6eBf6oXAgGAk8dyrrKC/UophMkqT1zmgcINd0fAnFUk03Mnt8AUVC
hPHaE+sUcD9WC3lLfEsqb3SkyOKZJpD0AGddjrBJaX15SmCC+SeBE6/xnGmkqWxJxjHNvceIoqjU
5vV2itfUI/hW6M4SJ4B0uUVVOGL4pbtNkMjkC6+Fmo4PnaEo9xLJJmugxcjCYrW/E43RP3IE4CJs
NA3zh4idY2iS8GeiyvGjUFEy7jPSiUCGhZ9lRwzcIHCVijWmwDmkeojN08yVi6FZG/DJ1si38wKN
S1atg6RRDmollafQL7HyZpgShHgC7hoKw2NS6bLbh2Z+SI3SOA6BGLuW16crX6Iw55Vquqs0v3/Q
S99bobYeHeLBIoreirwTPV97FsfSC+zACjV4tcqXmvbjB+ik6qwKnXrN2967Mv1FBipJ2bXIOp/9
wVy1D7r6auZ++9klUrFrxVB5CBCEQ6lojeBkJgMrEoLCWbiXXtOsDrdKGeEeHjlUmPXFGyqxxMeY
UVrbqclkuQ79GO4UOkUC4fyjn3shNZNcQuvNCHmBQ5i9Z4MarcvW8u90vQLxVEXe2tCMBjYhmN1p
HCpy3OQaTzQmRAt3PDjApjop/BTdjiS3jQpo765TPeFDDgkBL9u8eO7Corkz2wg1ekaZITEikuwg
nOz0SEwYG/SGnMxQvQPCLpNcFqjpOYa1x0w1En+lYpQ9VG1an6XBDAioAA+pgzRI5Z1aT8IL2CeC
NDojQakxjgC8xSAmSlVJoL932JJIDPdXMgZJfKkWKKkOb2GUA0PBKYA3RhG7hoQBDnNA4cP9pFNQ
0D2guDoyZS6tyLHeetSVHRlPnhunJp75WiM2PKUWauNFB3hI++ZHK8kRvxAA35VIVhEueP1cDVpN
eFCQrz2+n60cFtqOqLVhJxeNsMHQLWyKgJlzGUrDNk56DZ+zPJyESE44W40kizVEFXupZawyTzN+
VL0qkDdQhkdRme1tVYHhX1YKtzdzfaWEVulAE6zOZtXgqh2L4MmrE67cWng9sixGG2z0g9tEQrS2
4HDvNTNtnAhbmqOjeV/RQpfdNlBJVEpH89nEgUkxJtIODbyiUxMDnwQtMVyRslRn9gHFYyWLIvTg
ee5a4uxxLySdK2qgKpZnyi6TWthn8lRs8MdQM624nhR8KduVcg5kT/easzEXRbRkbPdBDDwTEUW/
aRg314NvYGCjCbeddFQ8reR34I6gfXJCMN2BI5pMqclzy6LALaOK8akhXfEnPoyKK1tmlIWhgVsz
89QFnRE6RRyBfkiJGjTNftgJMSls0dTi7oyAAytGyzc+jt0uwB28zdKWuCBFQVor0mJJwaO8GEaq
P8WVKV8Ez2hXnDANt7eiZJMiGNl7AjhzDm8G0Wb0sI9wtoBDMm5KVTF/BaroH6RQjDfCJFT3pola
TtSI0Ix6cmEkbEcrP52AMU2mP+cI47Qkq23PpTWo/q7tL2TqFmuhTbuzxMjhTkR8rhND95xp6Hw3
UpVknYUGKQji1G40gcRTJPjhgE1A6Zww86N9h+H2VFhJCN8RNRaBiclqoDu5UhBZra0WpKtNpW86
+LmOpHUKyLsDkbNKMSuvUbZNuzbCcKZP0uAYc9cZ/zuuGokjI0XytCFWrV4NmcVvOKwqirURgTRZ
T6hRJLZu0KfzCYRpysj5DtOdqNEClfiVphEzu8GDJRJNkJqh8FMK7kTOoZWYHMOxbe8FgcB6jfnw
dqL2sWtGiOyCNvC1lxNT/ophplYsYYupTVuDGGBumOmtO8V6Z9nqGNcfeVWQcyV2qstsViGAYWh7
6L9lEVw7PSl2iWkGEA7Nunop2nzaKP1UnNUk6pMNsZMybVEfqfOmjuvaOw0hyLmVGPpJuwkk3dS2
A0mq09FkJ2GmLSl1PQ4qgsEN15dVs1IxrZw4qSe5o0izhUtXR+wyBDe0Ia0eSyplG0jdqHkFzZhW
GCkkGKb66U+dKmNVXC7t/1/Pgtyv/PyRftX/Y97wj7wYK2ARzf/657sIWv9631lv+0931ovO9tp+
VeP9F4ppXvpNPJ7X/L998i+17n8yv1EYm5iO/Pff3+GvV85/wv/8b0/NR/C78vevF/yt/BWtf4ga
18MmilvmKepvyt9ZFKyLMgg+kdAfcZbo/iYElmR9nvRAHLaYLP3b1EYxEAKLoiJqEmdGU5K1/4oQ
GMLzH8hS9MRIgEWF0xoId2Chf2AA8zIH9Tma40mXBPrv4FsTwi9opP62qBttRu9r7qR+L/65gpq4
CvrXdtPX8YS6wZjuMFViGSZu3c2M1kn13nrucsbfFt+5P5I/gcH6jvoouVOteaRC09M2U00AENOv
IRfCOzQq+DMJtOQaJI6IKSflU1AJH9UZvR2lkkc3Mogvnfp23wfRWyBMr4GE84MA2HBbqHMHrh9c
OW2JbTGoEVkq3VKuachybueEqKVnvPwlZmpl+WVZRPhjTg/LoppOSXcwJ4A8pLITvIICf3KWp2ge
/r0rftvM8tRve2lZa3mQ+a1LpqnkthEMqrUx9+cxk+jd67LotYwFqho8avMTy0PLTTw37vH5o1/4
tyduj6l9g5xteSZRvb8Xue6jT7mstTy1vPx2d3ns9jbZ8sLl/r9bvL3Tv3r35bHbdmnUabsxrIZd
M3cTxVmotyx1891l6fZEPXcib3eXJaJpEjDB89q3l9w2s7xkuYtDK3BEDIXOv1qZEsKE+nzezG9b
/H50ebnmo+ZjksvnCzmfkory/WH/+Ey391u29cdbLXcxdzEpktVudXttMajs/eV+wEWKkxVERBVL
ky9bbgnnolkLzIUmzbyYzD1SPS0RaVQwdeaHvlfM5iduq3xvY1n7e6X56dvd356O64CWYjv3ob8X
l7X+2Nxy9z9+enmL3z6lDwhonmTkvW0lGXK1WQsQzx92WROyHnoPqxfgjTdSB95rvk+L6a+VltWX
uxNXD/v+fnnp8sBtS5zZeNFyP5k3vyzdXpmlPU3T22tMAVpWmyKVrwJKigW6jEaiuWtrt0UMh9U+
lVB8LM8Ps5uu0OCS94KP2lfCAtm1qCB6AVFzrF5TTdN2NwlqFtZHY+yEjdEI4xYIO/mHGR/CnLuw
34vS3H3V2JsxNKdZ7bMsLo8G0FkgLQbucm+5WV64rHe7+9smlweXp5cVb69bHvPkuHPyiECW0ge5
ZHdp/tmNJYxRrzrAfVcYKZCp6ppB/y5p3hc1zHKj1AODOoo1bvV5aJe4uHfyvEL31g4kzSPl3quG
p2+zSVzF40yhLB9zLpxXclfRgF4UHjruj7RG8zXLfG7anuXu7bFMp8DEVTlOwnl/TJWSTSQ+RQzs
lfKiRiWiFIPr+KACA+kH/bCn6z8A3ZfKDb3zxzAdemilPtF+Xuc9Ule61qFHxa2iw08UI35rYmtX
y90UmYPa8FfIxMuSig6SNJJ7ilqhKeVO3EUtdSZEBIvKD00EOEqLTn9Y9jupfdaU7kMxW2mT1n55
CLO2wMtf4X20EE2kIlyAQZoevMR09KIVtyXwob2FemzP3OSvpRrOytaQW0eZx2guTQO658yhb9Kr
upiFo4sA6/Zg2IkXpQ+mzU3Yd1Ne3R6rQBJvZknZohBabuKgIqoxk3Zo3UYoqrooItu7lPhbXL3S
i5VQ9BwCY4rLBnMuiWhix8yovZOtrv/+ISrzL/b281uWlsfKpCL2qgNDkBjiQchJpzdnjUoxIk3V
FhX37f6yxDUmOijUK+OWkOCVYHTDPi6M+RtWoGaBEo3W4XI/MHlqKFEko5rqnEw1QIpBbS8hRyLD
bc2eDrw4qcP+e7Ept1aLDT+YJsgfFVEFlYkipGBu7mNRMIPMQpWKPWi5Kdud2iOR1dsIxGBVm/ta
gRkVmvjq80ZBOzIAqiAadiPECOvWCgcy0qSBKxroYlcSY8YHMbOVYFc/DO9m4GKVNXPsKc70nGyF
Xxh1fWVVooaUUYE78c8Qk+ld2LmF/9oCwx+YlW/H9nX9QynOZWerzMbBUwbrjrTYNdy6NWFnGjiO
0diSPRhOZ1+8k8i/U3+23ge2XTYdVY5iOXRhkmHVPPc4ZIS1GHykGLxR9eHhHQ6tuU18AmBXEQ33
/DUYd+n0JdOWZSpaBPuw32j+jpxtEQ+vaTM56sxu06tPugonl/R0ODEvxhcqg1F70iyoQGuiGKvo
lOvPgeKWydEL1uZMMoUGd8yCUyXuCpHmGYCvNY4clRQMfFttsyoUt2Z3yqALGHBUPhZ9Y6iH1g5e
ooI8nnQYKCAUF/v2lbAwaVqzRa+4ECCTZqAECeoDKXOfQQ9tX0iRJRXyrmh+6p1b7c2DAbOtAPXn
auE+ArlCtzZh5qwxt6YyBENy78f3SIha8uLEs9/tdXNbpyQEbJWPHtUkbDqx3RfgcvFC1zuSCHPs
vsiRSYpk/yqPofJMQyy9Ix4XYVxtuSJA118yMtLX6tkEkiNulV+RDqvEbS/SCUyQkMBRWOvBeg7M
tly8nd1zdBisdX+hJi49NadwBSHFJ2vM2+SwZpvdqO8GxUVzgVRKq74aYLMJ09+TCak3xP610ZnU
yZ/RxCU1w2Rr19NRtK45XA/dNSs3mPaVgbf3EIX7buK4INMJI38U/yK/Ta1P5HtMh8Ka93c02SLz
dP42HV1V5nP9vmIMAx9hD8G+AJWprHW+wI4Yk4P2i2NW1X7i9acFWMorGorSr7y6ZvGumLCSzjuM
/SSUsJEbtE4r2diW5g53M4h3IpwogrGx5j1vD7AeABXn2YZIXwEHlwUD9gS0J7Pw+OHbPojNVhpW
4rG414S1pEJ52U/iViXiepc2W69akWFkwKaCO1Bx6XA0+glR9ArfdwJw5DjFo70e3oengMYICtx1
ol0bmaq/QHcbf/9mjDaDy5/p68A9k23b7Kgx0AiQvqJ3HZBwNyDtdUlm7uX7Pj0a+kZ8lIWVimUo
O4XGJXzVKDNNrt7tJaL2VCd9s9CacCj4bjo7ymg3hPcTsRETjnSO2iraiWHh+FAd1A1ByAYozBTG
3EFG0gLvRkJlt2cZOTIE07bF+XuE4dSkbozrK5IeW/PSgG2KtoD7p9HRfxYQfJ5MapRr5YzyjWKu
wbl5Dr/ZB966UDf9G44j3XAj4NHZBgAn06L8dVZ6MHAWtqKvxHLFVmrBjQLHSlbs8zM/ZuNknZVD
6mZUqGcHPOdxkDDInuyaHQYAFWxpsgoFW8nXXfPExElBoXRoXzXltWy3RrIm2uVe/ukp67jCOc9M
wyY1Bn/buSooy9EtcIkQkDFLKTay9qfipdbQN7uKdUgOIqVFcZPLDzgl8eFbDMVSf+z6oy5ugs82
PAMWbdud8JHwdZWNCFzFreE12VYlQwtwwqfsJT2V++CiPuKrn+6DcDMZtly+K8ol8FZtjoIg4xpu
LdKYKV0lOUnDEQgnUaM4A9Piacw3pUk5/mAlV5TlkKrTK50fMM0CSSGEsiTb5s56Sdn/P/Jn45Co
22GL1uwhg/kE/v86HWJUedJ6eIEdZo6uCOArXoMkTTmWwfu9ispenygHgQyztnXCuc7xwFkGVNoo
/9olR9+xEB41AbDpozphC7j2TErrD0s8gjo0cDlG9J34kh1WB6DjY1IjwCZ/eGyDRyBpJjoceJYh
xTpwwLqbtQ9+9Ksf3zpspcwnSel4oWFFVfAk+5cO7abIHXFDWY7SN5Z74nCScht7yJG2HSNLuAf4
GpYffXGUhEMdu+whcmIBbwOWDAcqmuAhES+D+7AnlgF7/zQ/+JSX4DVUD2w9PjChCRR06GCI7eCR
yHK3v89xoMmrqVmDLE9atMdusppT0QAIfkqGnbtB5dKDesTmqTv6XnYEO9oYcOZWP2Z040sxrvS7
eF3t1KsSb6ZNtMqAOgB6Vt69bRM5ueYYa35pxjruHfFnwXDw7D9GQMofjPOMGLKx8HAwBC+kZnre
1kJp+KTemT+LLQTm01f10qLnPUcNgmgas85IRii/WO4Ia8FpbO2e8qLjbVOHfWojnLWDjXb/w/4i
f+5HvdFXu0C05TvlnG3lu5FBgQuAJ/KgOWKyl+gFiJNEssyLdt95SD3tVEWjtPYedbplBR2gE6v2
IMm7nd6sYpe8Xu+OKnQnPyXhxozcpnbwlgFs1gwbxnKwgtps5IjlN36/pn5oE20dNE7+XrvFJYQ2
ZIszP/ee6VJuZx6BaNVmXId7ddU5uPZkzanUTZedp71iOKm0+rTs0kGXKa9beSO97NR21b97vqMc
x7W/NTCinIUf4rOEOiW06w88Let0n1+1bXoVn/x9fCJJjeDMVAdId6ajkT/lNPLs1A2v5pvAzJAR
9yUl5TV3pk+DT72O+WiZjQQvd5hpgSnmlsdCO1qF1xq6Y2Mb7PYX8nj5nfGA+CQ9yr7TPcjP6CdX
2aa702iH2d1dfCBmkuq3vcEMrLLTHMJEjvW5u6t2nvuOjWY6TsfyDCa7dPwtGtKjFaxPHN7pxMHG
XZyYFUZfzhn2ZuICYcweWAMjrs1M56htgrdmp4HW+0CGvPf27/XHcEzPmCbx5bhcfRzlfXYMkMhv
avZj7AjrZGXZZFnb0YkUdJtVVii8NtZGdqK7ZgeXrHiMz8Wj8Brek5X6ET1advRo2OKv8hnvzo4G
KAY0u3nzXwDlaSvrkW6PbjAErLhNiUFcETj+2bwwkvHTYQ/jrYdUwwUixHt/HsP7u+m+OqJSLHYx
ydIgCY/aI47lledkrnWXOeHGeEPeJTSr4KRXzvTWOiT+wneZgbuO5tv6mwD20DE5ubyl/FWu73JR
Ak2Fn8Nz9Ngc+1/x2XS7Y/mRcNVD5etV/PWansP7ce39Ct6yn+lWZE8wxmgH7dCeLDhj9JMfsof2
BF58076LT+EVcYDO2GLXHFSh/Sh+ZStWFAdnfCI/cbAfrc/2vaHzso4P5TXdmh/qU/U2nhkIGSDV
j+ot+gHC80wlf3iID/FBfkJEcFde1ad4LTrsVFc+cesQksobfBa0xt1kA8WT8A1bOxpb3cEY+jr/
6LbCCyROhjfkxIxw5TuUzPYUIi2eP0l6lbbZhVPivvzit5o/kfGzmw7Rpn6iccEY07zk8To/cXaK
v5bfffMSXQK6r5xdOIpWwwGGmQoSB+CHvgdriU2+wGhNhglz0q9mWjUvPMfBRAQ0/nmTOQq7RqVa
Tz8dsZ6dc874nD6jB8FzIgLaCTvvNnMa+eiiPADBKj4Jn+KJcVl3tA2NJo9DN7vT9/522A18IeN5
+Fm9lcxAbWXD7x36PpfkP3zdhsP8LFxIS9v40L5pTEn0Wm3xuVdeYxdQ+S7cATSE6VBuprWyF07K
qcnDtXGffo1c2hGAbv2MRweqQypzyhzu4hfTsAnlCa7jvegal+nYjtf4VB24pNCIAgHo/IYwZN1t
vbuv8Nqzqwcnxf83rXoulffRJbxOL8MyAC6jhMfVLScisFxP+Zdvs/f5y7VPdAn8bwiBZPzgNPjZ
n6Cmq8/NDtAiIYW2+dFcyr31mZLXQ4zivRU75gdL1Rvi5GN30Yf5U0+kyjn1fYccAZNHaXcPxov4
VF1i2MqTm17n64N36bN85yNisAm1VfnVjcfphRNi9znxNeLCyubBmIGNS4T+VDMsjWsS5Ct73I/r
T+Ljbaqww71yJinWBp3vQJVbVxfGUk6T71N66ke3fkouDHnJpT+xX+Ot6JRr4dD6tnSR9wFHKJdA
jvQO1gjj3dFamzsOfLXgQTIBV9l2YLgheuEiuug8txC3tUf/pdoQzbRHuB0wjD37289gVaw1FwuI
tx2u+rGzQdU60YXPPZRriUESItWG2dhLyRnn0/g5vaGg1n5Kb9oFvOQq2ljn7KU40A87BLVj3aPL
7Y11i5qi4DzI5SB1GH60T8NWYXiudiThrISD9GC6pcsVKlt278yVds81Rf+F0b189/fdIXenbfvV
MU5sISM7pSNto030EF7jq3bINv09YmZHesEMwdE6CCv5qePIvHLMes/UFvkC1S+FVm+4Fp/Hj/Gj
uKse4/v03BwzRkHjh3UJHo0H6UKQ0rTz9rqbns0rftpV9PYZrYT74dBxOCvb+Z8+2EEPZsPRn+WP
5A45SgQwgSyRmU7oCK8iWlXUEFxCEXphvwIj50wjPtfeEa0318V7fY/kBLGGTYfv6F2hEp+5zORX
Kz9Zkp0gEwUQuRse/b26s6ZVFm3g7E7GF4pvx/SvsT7yLU7NynhsHsla90mDsqGMZo/5vfXCh/iE
QEl8IMmNixUx7riwguSiMDdifrRU3IS5EJnPTo7l5vux2rOV2Zu1FJ0WB+SyJM0lqmXpuxplSu0m
76MrsxDKuIsJcLlZKlG3u8uSP+J/kXukNksVavk8pggeHFr0CgzKA4C2AcVWD+u0L3ZK0WM9wpcr
wV3MuvBQC+8dxRxpQsCadOsS7MF2FHN/b3JUzx8f2MxWMuJ8K4r+RaYm7+LYYgI83zB10UVB3y0m
wGr27y5L9QKcUvqVPIOq6miu6kszRIkCEN6lZTFukA0gCWK4TMDNZFCS5BC4ZGSS5glmdqKBvemz
7J5wdODui4ePjBLodUp5V6nUBkNcRHtpfmhAMrMPAux1zUgSewNcf5JFOwq4oiYngwYVeTRclKcO
RoETJgIug2bbIlUtOgJiRCSKhg2bWKIidIcpP2P4YsAthQs12m2FRY2Bk8+k+LBEtfxl6BB/tDEp
8osPsjHm9siy2A46JY1QLRhN55LuUuNd6rrLEs5omnWQDg+p5wM7/zfX479yQhZCi4kq8Dd+NsJ2
WHyOiwuy+2crpFhQuCLjCuHdXAddbgpBKOX1sqh73rVBQLBZ6rLftVoZGwTztZBbbMHCljylwhZn
3/cwV4Yh0P+1pM3m7+Wx5eaPu8t6y8vixT6eYiQnLptCd/0Vi/WXOJgOvVUGgNl7LuAJtsn4OUgN
HmKrOidNwd+1WOxGggb2paQMboShPfV2fQu/Tp6d7vB1gZ3NXalh9sEvSzHW+Gn2yEfTgKlGz6Q1
ORrlHgai0R2QOVwgwkqbbvYfTnKBe56qOt+G/mzIZrv7vrc8QWaksYKpmNi/Pbi87vv+stgNa4vk
xYMyUXPVGPDlGeUFqYj6ca3NJuXv5eXh5SajV7kn+DXHz8qqy93bs2XtUXHtEvePx7+3orQVdubb
U3qfXc0WJVZeErNIooTkdKOonUKLLqgt12NMlaGzvZmh0Mz8DW/mVAgqhAVLGt7ymbmADn93e25Z
8mekhbkgMZYXKHoJxGF5arkheY0vTZ15D3mB13lZaXkR1WvAENLSRpzfb1jAG9+buj36fX95wfLS
ZaPRgvlYFm/b+15zefD28ttrvjf/5+rDTMioqu7hj5csb9jPbI1+pmzcNnNb789P9tv9f/nJbm9d
ziwQGSjI90uWTf726X/7674Xl1d6t3382zt9Ly4rfP+B1sww0Reayfz9LZ/kP9wnyzsbCyhl2cRv
73z7O//4Y5YV/90nuL3F9D416hNturc/cHoLU++Px/64+69WoQdAXWth/i1PLzfS0rS6rb4s/W/2
zmTJbSXLtr9SP4BrDkc/JQl2QUavUERMYAophL4HHM3X1wKUeXXzWqaV1eANnllNIHYiGUTj7ufs
vfbv16xvSx4kK7Dfr/n99L977O8fs77F397212scY37s6Lft+6X76a692DCZygPB9HiVFwv1Mt6u
z/7trrN2OHGq4yJeNu7aRV1f/uvm+ugCJcQI2B/+3Vusr1g3v99mvfuXb/Mf/9/fvth/fJv1db8/
aX2/34+NSxfs/4mq6EryWNmWP7t/1RGtyp3fIqP/j7RH2ND/J28FCUR9E/9Vf/SP//TbWiE8pPeO
tC0brdCfvgrrD8fx0Pu4eCP+lB2JP2xd19EkOa4hhbF8+D8cFYaN7MjEvcgLQBSS4Pu/kh2h//y7
pYL0MrS0cCxdwzFQSPH8XywVjW4ndV+H0Zn0ha1rhg+VXnQUyRdcRSQ7Ar8yIrXT4LDeWzd2pBOW
IJKjmNLqpPQf1tLcXTcugHJo08t90YBnF918m8b5jjRHCnpdZh8Tt3zvMBRCyS+aiw4QOjLyT7tl
5YmT60pfF9gWJMAp93DAC4DmcZ5cAtS94ShB8Pb6Hek7Md7ksL6AzkFUN8Ab8FgSTTp6C7efn9Sk
p4dqnm969DwbO7W9U6AJa1O7+bAjd5B06HrTohPbNR5NUuay6V2a+vbgnGvwOV/FeC7qaaCRlpG2
y38ugg/E+TbRTxDNvE1rgCey2xSZ8lznVHNTA+jfVOyQidkbIIjDWVrBCKG5wu+kUVPqQs84RifV
sEymbW5v3XrYS41pqIGjO27XEB40/SocDzpJnWMYfdPjtNwgzS7QUIpPQz4DpUaBORXSx8yR+rgm
iRuxSFeaXeoopVmHfpbkx7lSXxbh/LYLrIZG4oTU66aiEQxtJflpJ85jWkt5wpG2i6lf+53h3GdR
eO9WE9OGhDaRjWYHwi6r8/ZGx3RycGe/deFmhxluBV84xPnk4LXxqVA/m4bgOgSk+kYyDPykdu4d
zdE3RYcAAGbbXaOh9IpJQ9qQAtbQveD3SIOUkJak38T6oM4xytW8fEz0fv7Wyv1YD58jnvdTHtAQ
1CnVkiWT7bCbWH5WZk/W4OHtQcNfFuhq666PNl5IXTj1ypGFHRx+F0E7it2GNDQNGXCk0e4aH8ga
jo5ZBXYgdWiB5Q3MtI7sK+VeF5E1OnXnBmegfhNaxqeacxwMARrQAXnKVrM0Gs18TUsnQkY/kKbC
gZNl6uhgYt57TEU3IUqHY8AUGLQvYSiQhafTUE4xbRv9YZ6JuSwTGT27mgP3qWi3Emzgps5ER6Wx
0+6EXIqR2Gssod7G3pp25DK628xdiup2sYQAywHUHV6sYhNqWXlQpKGei7b4EWcPU4R1NEwFkcyD
CTxSs76o0uPbS+ssEhy+JekGOzV2J03q284wmkc7TAx2GtWRjvPMbQZ+cQtGfIVSv3fNHxm8kHdS
SNuaqqKZn82JvpWu0oupz/SG3OdwLt70ogeoH8cgmuOAwmz5GBJnuy/pvXsGrsVaA+YsbZMYEnSC
EZEWVpQaB4T65AKw9yIaaJ1QlNqjMtgASNnrUX+jYoxOcVbdlnRtSY8hmGWir0ZkgmoO/RzeG6O9
l4BZWBYia1GExXYF8COSNcShy5Nj5UiqTYuJphI1ICOCsoaG7EB4nKonIhUn28nKovQq9fhOjlXp
mwtUaLjNpy9dq80Hq2pyUCNHmWvhk8HLr4mb3ArhvjnKPWFkqne65lzK3Lwfcw5kpNzqppLWB7wq
ArHL6mC37ONLXCnKjNxmeSg8wqy/xEMLqCRton1IAF2g98Ta0DlAg+Mbc9ltQUEWWwgkeCbylGPD
up8wVN+ptn3VVPQ1MVOKjWY5+XNbl6cmcPcl74FL+KNZeuXCzljcu8Q6zDQVkEjjFxLfQp0SNDk2
eUwRKxhCv+3ynxGIph7HVJBOwa2kRAHJlPK6BfsaVYZjb6tpjnZSaO4mmEyKR01HRYjmBGFgKPTx
wXWV22wzZ7h2Wny05sTZmxk80tm+M+KgOpR2hdO8bz/MXCv3ped9xrX52pMwe5JFDHhUVnf6ZMTE
Q8z1LpKiOhhDQxAnxduCS9tuim2qBER7ThN1JuL7tk41HwPltEc84MoXcXRloX4zqNBgJBovZdzL
bV0M3d5Nc9Zjin5gTKFM+g1UgMQR5aHqQjxlZImSnjHdoqHr5hf8xh2McrIJ3dn9MYB7KCVDhB70
l2io72sIFMekJF5Pxd8TSCo3AUybTanBGo2mr06Xun4zucnOwrLcTLQ4TGv+1sQN50uDJK3Vbe9Q
oQGCe5ZaG5aSwzEVw89pLEtfT83r0HoTIBjCjRKwYaqYNb8Ym/rE0PIgzKcas/YPZ4Dkmb12Tpo+
DbEHGcBi1CQaFWehGD47L1cPRaIeCZpwiaIbJ+oo3g2MHA3QjXiPFw58ek2K4CzKcTd2oP3GfN71
AXAwG9zBUhbIgtDbObg5N17Fr9Qp9T23voZ5GD6JaGlgt1xV8tvJk8ZBzJO+HT3xYrQPPdkQvk0V
DCR2D3oppGvgfejEkene5GxDd1CHCWuTKPMUQCrV0RiLZFcBxnB0ZBAj4XdxXOt+WNbv2jRR+c6k
jQRsCPZC0UoAH274kT1+saOZDmhVoShD8DFY5L0k/XtJvrgPoPaNxFF3O9vU2TvdGWis0zXAhknA
GC37zG7B95IorEfk9UzYrEEcx6/4TZIby9Z+gJ1I/dTC+t3gYNyZLo0Py6tJi5m0ZEMGbXwdPPDD
gzrhqTHuS33ITyEkoY1TA5gv7HY3sTjb2ZUkkqhVlA9wXTiKQnVaWVRBmWxkdcpI0QogV3pyZ6F6
dSnT0FQq0b/K7KT1lNLG0Ksu1UIPiq32WDcheSp9ZiPREC+9UK9GLBhC2sIHIivoqFNPK1PjezSp
nd1Yt1pbmRsYuYei0jOC6LieA20/Ob32aLvqfuAwArF6I5qW0zhute90QoAjaM+eSO4oxYVX2FG3
ottl3dwBp4knP4oJf2un+TWtOHlNyeInZDlF0ln7yqhj7QuIM7vRZTBzLFJ6GjFjTJ3RvxqA67hs
hndlSPMJH1BAQOhZwzWFUlM/F1027IVWtHuFIgoCxTtpgfG2mZz43Fj6Z9wxzyBIh3jxOjlYaMfI
T9O3WNnEycJO41t5aTOzK8qtY+r6Pal3QI2s7MtIQCZKhRTwhxTBbTMUs995OG+cJZMCVxbiQuYK
2+hV041XvuW0hc7CtVrXwpfWwj/neAcTf9Khp3BlNzB4KwctWZpbyZnTC/q7QCFplfNJZIgrLEbr
XZvnXMFIAzHzgASdNGYUrEK6PHHKjJSkmYeyAhRDlhBWayArOarHmQCdxrNRFRCq0JJE2ipDP7Ik
uU28WN6IMch2g2X+aFyvBIzR7aD7u9feeub4lD6RB8lmskW6M0uQRCrHqTP0+onBmyPD6FAWhZ1P
LEXB1OxoKBHdeMbSF+ghYzea/CR/pPVz3X43O5PgndXfkw6nOhx3YYGUJiGydF+ldM3NEpCGFiKQ
wWyI3GL2SQxBMrZcOuEjbzTRov8130fJsRKbiGG9nLDs1Hov3Kwj6rJVz+BgBKU+hsf1bq0KpA0J
Z2NXw/GyPO8+6ZmcTuh/O06OHXbCJW+6fBKNWWAfiOcLgAau35lHc9es1AErHDbXoXysDUQaEoJP
qlT9kocAvewKq1AN/ILpCBE+aI2Sjgk7Vbx2O9W7un6gTlntssJBZkCIFjoOdE92naBdcu511hhb
mCCxb7DL84Qrd17FAQdh+aLq3L7OQQxDYf5aaWbLIKyZN/qwC+Wudtvy6BLdhFYE0YmTQEwMembD
ZBJeYJZ9jAmWpiyCfU3eW77LPHljUskmxK+683CE+roHQsT2IBn22d7F73G1YznftfUlpOjsp61x
MD2T9QdNftYc7deZCMMNsQc3E+LwUyPKJyxQga9HJMl2Q3FDKda+DOmMiSptyIbizS3iR1z5SFrR
Wxt7Jxk5b1NZIulPIXb2JYTKEiFAMnAZHXV0RaQd7xUprbMRR3zTK4GA6a3Q+UNcrCZWiOrEbVtq
+e8RKvgzcuAkYAXDwuG1cc3k0IJe3MpOHbg0fify03zIdPDHWOA2zJdORjfmJP8U9tm0UIuco9YJ
DkDxv+O+ca86A/t2ieZMJjN40hL1A486CBCLZIdYe1Rh071Elo0SIvrRaqPYUxMeLzOxlZkmif06
o2mly9e/eVaOLTW6I1A5vjr1AAGU7jxzVzrmDTTpen5V7LVvU2JsQA0VP0OETerKPkckJvT+4NXz
HYGfnNMRUlippNxn40x7w9v3g8+hRN6LGMpN1sjw1Ng4YNw+xIRIMpgI3e8STD+yd1prgc2VkUzE
L2HVJkeLtprOSRoVjbeTE8fR7D06UX8pQtpexI8yDjjuqTT16UAa9aMmEpq6o2d+yxPLL5PSjxOt
+CHR4thqEcFUdc0Mt9iycziTWQP74ZDejtN4CcP4rulk9kzeFxdoi7+/0rXmbIxkIGkyOGUaYqim
EMyV+V22krN7N4sqxjqol4eUBoqYyHO0h6ceuMmy3A8PQqhLkI4GClCG1ans7nDLvRlVfj8K2V8U
Fep9LOm65y08+bJYJlYtAW9AXyzGZD8UtCijdnqQyoARJbKXnDySvc3ifjSlvW+sCVWTo06jqux9
bFrjoc9R5di2/NoZceoTazCctEzijNC/ty45fZaT/0zSeh81CbpYpe4Ii0B3LFPyiBPZnkg7f/ZS
3b5pTCQBUcoYPxoYiJkXXAo5MBnLQZoa8NJO5MNcq6r9rGzN9suo863MeYrJLiWTRsv81CVcGg8x
koqiqq81+j/iTF/w5Me+x3UAdpMN6l8o/eo2m6Yjh4gkyHLbFdp2zBxSnU1Byyr+2thNjKYNlQmB
pk9RR2m0Vc550hzCyB2HuY7GFGuJSQz5buw29dnG+pd2DM2TE26MJrwRAenTXcUSRvhIDLVolyku
JhUl50Mv00dgcTfSnGoA8W3uU4PotnYwRRt9LMobkbbAknsBN1CwOC9RE2spIq2qkzgWIHCV8ecs
ebvcINoZ0sw2G7MPZr7fpERA1gXdBXYgUMqSs03k9F/xRZq3Hl11LkdHe3LsTcHkrXYwjQiHP6EI
g3JT1eKrTX0gqgj3VVO1termTnOfY7ADfgKGHJB9f7/iaFcSLdcpJ9+s91fDxXpr3aC/DHpir1wb
lfGkPdRNmaBzAYC7bmqr1s/lslnvcvFG7i4H4KVEMJyrZRNlg8lw1ES3tm0nB2lG6MEy794O0uC0
flq7wHDXTWVgQ4BL+PtLiA7Ao0WGmz86wcxzbNZb/+5uO6CLL7T25CxfUAC1OLfOt1LgK1jvrA+P
chx9ohI+RaMXO6YgLL0nqL7rN15vGSq+I8VQ2/c4bBGsLc9qsG457MMT0BH5i9y7/j5GUphbXeop
jhNE+nbX09n3iO2ih3zfdeBFnU6au0lDMdw3xa+uYvlnq3H1XaydRqys1fqKjgmA9GUTxDt7gF+6
Nh2pmXRnow17VJDY9jSoYOAYl/atsfy/cWxZgLKbzMATR8iju7Ko1XleWrvrZoRtgVPmzwcVIwpH
CcI41rr3WpOS7ABPmGkkt7xl8/uxgtk6Aa8JWarBcO6gBP7aZJpq9rDwnkcs6eAJ9Me1L7x2stXS
m656Ff/qYq+t7HWztq+ZZAPt98h5ckVI7gfYrJPuLeJMLa2Oazs3W4yIDnN0DmjE4GaDDarICxRH
btH/uqulQt95PQLP1eyTYMU8p5yJJ91+W4HWQg/Ji4ziy2iUw1ktm/XxX4zrNFboktzZ2pYdgZTb
36jrOvN6jue0gxqQv+nJdTCb/pyOVtYeqzjpz5rjJmSdDhBGw6oD2vzPTSZHKFawJGiaFw/r43x+
ciaNNhEzabqhjudk1uiEVgURH1TrDCIE9IpcDudsWGh2Eog327y1u/PvTbF8aEtKLeL+5Zl7Y3kH
vQ474ud5Q9iMHe2XTDCHXu432gQUNHOabdCU+J047nBME/M3kpLlcJl0BlLoBMsksK3E6oW0daLu
xRsqpuselvxIN98V2B1U+QN1kZk84JrqrJMYpyHVroFqT27jRBstmEg1hDi/sUB/bIeyboENBm+u
Uz6ESGOVUNYeRdZTbXhfp7wYwDLske8TEFcn9/FEjrOp19016kxy0W37R6I9mZ6sfVK2ye613BdY
/hcjMcFIMlsn63Lw9vn0Iyci+OByHueKKh3gh9tMM609/n1xHAAH7QoWDcfEDOSOCApN5olfGtkL
ALQCYxVV1Czfd73Xs74IsbU02VNZkdYe5t1PpnT9iW7igb/oBb4xwt6E66U4qGyydqbFIWgv5XI6
A2SrBAoikdPfJSVv62ouOlGsEOTPF3jDhnSfNAWylgG8Rmdvxt740ZFjmnWkpmc2hrtEam+m4Lgo
J8wSHbpvIxhBtQ414nPP/qZlL23uzDursTUMiiy4pFttejvVkLg4p9ZLrDMYXdLV4K1cnaI5pYl6
8QoF16+cznXJ8szkL8N1UPf3bU8KsWZ8qQmIK3smy0S1fy2N4lnDvQ81Y1llFgoaWmCRsU2mGDnE
5RtwoG5jkPCTnfOi+RpbGR4UG7kUE8GTo+tvPag8qLDS8ctilKdweEmwkT5TyULWMxxSb+5R7wMx
qIPsYQxJOyJQd285jG81PXbf0ftXZblM92oKUJ39jYZN9mGr/q1wRkiiTvTRzXj/qlmDSTuwM7Sw
R/A5FB/84F9lRi5O5uy9jgw/xygPoZI/VK6e4gEVNBG5YRjcz4EzkV5M3dPTrQOU2m1GWWJJGosP
jUMkc266XMF7xuCkxP0S2HfFcAzESOicCsTBKB34NYS+bhG0RAcoMp9QXKwNCR7oVqOluqYe5prY
J12m27nuWdmJytnoJXnumAN3Rut9YYUwbsAulAPadztu36kVvA8jhI1w4TIMVBhphTCURHF5P4EK
oMpBtqvh0g2Zoi+qQZDfOg2FKuqr5L5FN1g5msdZ8oen7nBlCv42G6i47GrSWZAqCqH1zh5LMiyN
NPEt7ITb5sqpxdFlmbfJlPegtq03E5zSsegfyxzV7miML0LPzX2ouvdAA9muWSJjbc9h1iYRlQti
a3o4y1FUvIXsGNbh1q4MIwjcnaBsw4qxdZNTU9QYvCbgDnq9NKHy4BkUd7UJLJe0KgfgFWyoKyfX
ZmllZE7f+aY7ZVuVO3i6MkKLYhA8DhSRR/O+IkuQMEwscpS2ImoxmEJr91voluKyhOuxPLfuKlmV
GysJSMij1DfZWnhTJ++TifOJiNhqo0+QImJ4VFGmP+iBeLWT9J3CNiq8sMw3CLwqVw9vuLb6BfZ+
JnF+1HS2r40s7SK70ncR9rqesfdgYbbcTLJ5jmissDT5oWn8S5bPtFGjZsGKrnetMOy9m2nfrUVq
4ijxsxmg7cyj/lLGw7yPpJeSrJ4/28OA+T9VSPWDtPcd07P3eTAKknqpP3tchplPE3JJoXtDnHN1
N2rI8aZzFdlfhrST9+LY1n5bcuQFVW2dSN9ClK7Z34q2/FIQs5s6yClTEJj70K2PtWUWQGOJNIyn
AhAhF3aZhYlfhC4ircUvMXAF70k2c7sJG4yF1sgjWTFmcSMN/AYZpUkWl7dR9mKpBYPT1C9yToKz
huqs9sKO+mwMl5eMiB3Q0yWUwzo1EvrsZFCilfuK1MdjpscXM/Ze0gqtYucC0dGh6VIPyUmdiK8q
DfEcMf00Ybg40fQRwkk6kJQNHFzZz0w8v4rI0ChjjQeIK8O5jBrsPp3aZHl4JaGp9YX3tQ8m8ic7
dMW85CUKKqrJzlkMBouRytMPzuQ8DaYOokkcTDkZm4R+DAs+q2KpXH4rM/W1pnOw0aN0MzjqG0Zx
yM+N/tiOSMI7qSFxJmkoL0M8QKK/Q6H3STHQxK0YLXIItRriA+q4LdyoU7I8tj6xbuJFDZEvhnew
Ti/UNZN9BJXhvG5qzE9MgM65m2MvtKYiPCLaux1QQAuvecxz2F0hhoh6OGeq6Q92ycxg3QSC6cp6
ayIfBH6kHgf7NtCR8/kubKG4krRWek3dTIEZHoAfbV0dUk0sQj+mJkmbzgx2tD8Bp9HyC81yPjtm
Ox6zIL3mGQOP5+F5HBnGvUR3QUwPIPirzDwB8JyY4eO6Hj30atSL4CMtCHMGScIGFoS5jcFRJogW
18drsK/gvhsW9e5DTfneX3yYRPU+DkGHqc3IvTO5gkysFWnX+Car1ZoLG4PiT56cnMXIa7fIoLOO
9JBCK5GpClH5k8hyJGdudjPrfX5jhgMVEZZX4YRcbzPYHc6REPcNPmzOPdkmvgkZ8Gwvm/XWuiG3
lyXVerNYxHwl6H2R3hQxhaExNXT6w/pn1ZNcMbmc25nJBG7SMQpSLfsRLmk3K8V/5fmvd1nqQYDW
umMzDdQ/ll3mEIL3a285ah4OZtJc6tGpF4gpeuImSXeus7jxghgLN4u/bbx8lDkW1M7DYjNTOIWz
8yDyWDsYpp0fExyd+eJt/r0xCqaKrYwp5a4312cmu94HkvVCmkb5TdSRf6CK+LaIqrcV4T4JqDzb
NG6uWjEQHb0cp78e62yiC/U54URl5WfPXbgfpaKhytG9hoGut+hHd6e+eBkS2wA3PxpnUmU4Ewh+
WPQMJtD6Xxt9ROg6z4ucFPTEzjNyajOLHvZvoazgqSVmu7LatQOxMFJhDCyoU8dJg2+Leh4E+UNB
2Ok59hpqeQZOQFnVyBM56NTZXFgP0mk4xpYsm3XjECS3l6Fzmy/LOgj5n+VCHmBYPzm05nsjYhrO
FK6IOXYIj+vPTtg6LFtwTsaLpoOGHTrGcYlZ6cnu2eo2kCq5SJJ/b2DkZEd9iT0sYHxs+A1R6BJ4
A2WzOmtJVP/aeH/eMmqC/QyHY9TqInc/xv1tumRx/FKL9LVP4nB13E3R7Agyz4U8djYS5mWNmC84
Ac+CxDaF1HHXHREuKTTZGoTSNo69c2lfU/noBpr4TMmrEjuS2xBAURv6TUcLiAJlPmqHVQcWJjP1
VK86Rs6CsQirUh36yTyu6qi8Ch4Dz0Phvuz6Ic9Dzi1rYYCAfDL3gTE8dC7IBKS7zNWDksKv2fFl
lXl0oQsM60JIs3CMpeVru0SoGKvUJbaYty7BPn9Lz13vmkXT4cXsTt0SlqPI2tgFhoB9MZtcKI1F
LeJFdczI0bMCaaGddRGNJ1dRFDb6D1tOjwnxw3u5rEJXis0vItB6fwSjeSBrht+C3LsbJ6tjwg0R
Li/fayT1HK3ycrNcjs9mlWozkK5fPapfJztrTmvOb5lRHN4asrs6LbtQrfG2a9JtDUFsrj08kfFN
KSbjFNnH9S0ncn3/8e7rfZHGvz6bVlV9XjdyBV78vk/YIn4gc37Q+vQ9CuGaDpF7aNXEYSaXo4sj
hMzSaCarZFwuLstjjYlvyaELsVv/YnOVVa+/Q6K1rzMhHrtkHDdi+XmiS4EY54xG1SYtp92WQ2r8
OjfXrwimA+3+VNOnW5blTe5+BBP+orCnoFNjQyev+G69F0zxDzXmJH8swJ+A9iG++wDvlKM4VZav
tZ4v6911My9PDH1EBKZHzX395uOk1QDm5AVk2W1oZqhL2LvJmnRkTVjGjH0aswhUQ39SeZ6ebYNT
HlA3COXplREMd6adZ4cqbR60bJ/VFQmrrnH00v5WL3SWD2GwKVjT7EZqLZvOa64qFvfMIChGcuWS
2WJxVpmk2xpOG8OmfF3r2P4H7SxLflVZqe8VdU289PmjW8nXpLPfYM0CHde9HStK8+BV5LNDDL5k
yTwfqiRhOBfd2aoIInGqNwsA5q62xKNmmQAoHVQ5U4TGoM3fQ0+SG6fIwczILS1Ar1EpERtluNhd
Y/NLP90YdXAtAQiV0iKUVPa3yZC9l23Gdda89kNekOYN6d222kdFrVJlCy0imh6zQBw75mNuWOPK
nYqTU+Ovgx0MmzOzr5TpSWsJsKk+6A6guMrEvz7a8d2YMTOOq67w3cn0DUTxWyapTFS64VQ15XfO
yHkTaEzKJOmZjMy40dqEyEq3Rf5AtwA3bG3Zm8EoTlNR9x+luLecANp1ALOD9QmjfMkcVUG/cwfx
EpoaYZCi8RM9hdk5dD91j3l9HamHsW4NYPuahxuV6whF5/64EGPHohGHAUzVskygtCWTJeaHm+kY
ylM9nZAhcF2bOv1Oz2Zt7y0IjhEk5en/tJ4rre5/4MxJQ9cBwP1nztzt5/Bf58+m/Zz+Re3567/9
Q+3pGH94QtrAzEwD+vXCvf6n4NOx/rDQgZquNCWa6L+IPvU/OAEdx5WWJx1nJdT9U/Tp/uHxbkLw
jECr8b8MnYbn+6+iT9MDhccVUofNy5O6u4hC/yL6lHVT5EZvQXkdEVlGkwa5EIVS6GFUSxrG05bg
UpSVRufXeQR31w6gWOT5uc27XZ8G9XPodY89HN1d0iVASlraNDFlgk3aAIwYl9BBmrZoL8A/Ismk
uZyPwU0QEzFbjtZen2YDaLB90kWbnmrPRvfzyijfQP4p6dbmJkZXroM7vVM5eAcv3xkSu7cXG9NT
/S3Qk4/GLZOH1pSpb7bObcEM+0IQ04ss0S0OmlffZC0JNW3rVdss0Vj9D5p56LPq3kWYeOuq7Nmt
5utkqfbQoD45hVwlNSFePEtqPpzxRZM0/USSulPhtq/xBUIVDvGGmufOxLlKuHV7CMf8DpR98Aw5
+7s2JO/UDctDKRBZAOndVQTSn7oMUoGmA2yZ0rOTFsZGyDjZXpucYrY0kmvSaDGLbxrvtI1xSo8l
ONsy1E50vJ8TZIPQRdPct7AjBWY977wwyQ9NOHyZ+oYyyHBwgwHm8cA7V3Y20BmKC4RTi4apFGel
ha9hRcO/bbznhlnjBhg61UzQlEN8ySPcKSyhtSIiwLBq9nlvOltItbgcSxq6CegnAIjg1YaayKbe
2ia65F4jOp9QS2IEPB7mR2SYoe1EMLFCXSupFAEgEEax7afk2A0s4PuaNKq2W0TGMHzLZNh0zpjv
nYo3Z512kxn2W+cRNmQYjNpd+VgKuMVarrhKNqrzl0RkMxfTxl7+x2A7Go0hjWJwwjjoJTyWjyWe
MKuljTEdheTnaMhs2DKKxltlhmSWvwhtZKdEp6njexJ46AJHNY9zP7+wimAuM2e+mziEUE9O88Ty
jeDm4KrPjn1xU3zYA0oic5LDDoonzTZdkTVG60GmIzUXpzhMNIM3Kv8infHRaxobsW6FpiBltUU3
w1B655Mbzk/LQRfrxgUTH9qC4Ajs1931FiWB+UWOHGoNHEeO4ZE5nwy2AdXYGaDSGiQ81ycjGrbJ
6LlQtPJ5P9dQFBYNlaPTvShbd+dgrLUHQ7ub4vS1mO9KhCI3TAxXpOutYc0j6h9nM4zkFaceeJl6
iDnm1fBh268VFYWnXvtKTzZZdup8Nll572qbxUuTuJex40dK5+i1bxPtDEKV8NYptE+mUSZ+LiFM
JLJ8qZ10z8rDPozxgFUWjCRV6IJSj948sWTtLm4gFnW4u9eDpHkgmGmbNzrSgLx7KJteHgJJQOyI
aoOKGqkuWZa6lLTErmm06hA0VJeBR6GQTg8lyjCa8vZ2qDh4ct9UVOnRuM7HJq8uGij/SEXIaI3R
2045Yo6upxtaekdjzqi2y3e9sx4agwtJTF19GubwwldBs3Y/5Rq8M7don1z4Es7U4Ad2VOYHPUgT
l126E23/aZfkLiWuWKi2vKyTg7WnmOUdAqcC3Ds8Z+ESsT5iAg+yxcMbM+SPLeoKXRUHJCwPo4Nc
gJWNRy0x+4hVZEMHTn6UYYrPNqyf0zYgMtPKuu0s2L1JM2BBn7N+57SLmJAInb2FV0zT+6P5kxJj
DKoruyXNYT5OJKTMSyWUUBgqux1zjsoBGo6y7SnLgBhkRjX7qjEN6h7ui8YUBWa6Tto9euNB+0xF
+gUdqYvWVZ2MHORE1GIcK5xDWJefLnOdKmAhhkTUJ7P3QxuZspHHduzSSp5slHcbWaYfTav5VLf3
g4qhPTswVgR0wq1VcQI1Mr0rOyZiTK85T0fiYKzeZV483mSNk+Nz5kVj6EJ3KIpjOOfGxqXhdUgt
fecW9rSzhgTG81GRtPguDdnCBOpBNE01hJwwf3b7Yt4PxnTxDA6FovS1UxF4Hdc4010y0fprqnsk
mlOSGYYgQUVVBfu+oH5P0TNBqQBha4jDz0Sj3dkvF9X4Rxipa1jVuJMXrBvGP9TxizpBy6fdsETq
tIQ6dWrBeIco800NeVhRhrepMEjkKSxrb8fuT9r48mKXEhpUYb+1lbAvtY78nXoguBIjELdjDE/H
RGvV5AZTPjvTL0E8R9veUNk+l119L/Ewt0WmHcOmekDVXt05SosvRRYekDgi45ToxbzZeSDQRp2o
CGrLnBkUY5M+NC0F/4RRRSu1GqWbFjyobrr1jKS+sZw43cOC/4F74RyiCblOXTQe6l7+nGViXQKE
4vuCVgYT5bq91m1BWEbKpanj9CykSYMNNbVfu/1NW45vIkTems6wp+LhmCM3345JsMkV8QnmMm71
LgHYSXtrToD7aedo/lQTmu6cSWXivC/t28juQfSMLJuD6IPRXgHb4mWs0J7G5psShEkqsgWgldGC
mUWd7ntScrfOf7N3JluOYtm2/ZfXJweHmsbrqEC1rPaqw3A3c6eua77+To5FhDztRr6X2c8OAxCS
STIB5+y91lxF9OjObXIMuktHhWHH0IwPHIUvDaJyL2uzjpQoAnzkyTjjJCDCQdsghd+OBVgu0wm2
ZWLMe6OnkBuPM01l8TXVApdIDvfK5GLy3PqT1igA4l06NFOA0r7mUqPysvyKsbZF47XLVTotlv/q
GAg9cpJo1zT8mLsNKN+Iad4TaIG4zI7pnvTRY6sQG6x3T/Zo7wwr1cCootIwXPP7rDnP3IZgCS6N
OYp4ZPt09BUdI0dGj/CNsrlCfFU+aIixxC9uzIgip2vcTWRwWN2V1IL9RLgWZhwkHSKrv+o6sC6b
q23il+dGJJNnOEuy4yR+ZH7ymXQkDSDdWt7K9DBvSVyimVUyQCIRwt6M3M2R8KYbhAk74ub9owhB
dA0tVY6JyY4TkXAZozBbZPjxKOhjhs+u0Vz1KQq9wYVYZvDlwmubAMgUykSh20BR1yO4VYjsjByk
gOOSW9DWl0KY3hRqRzWkM8hFjrEJMAAuDNvQ1TrmmQfoRxbN9004qSfuhehzrMBeldhfz8pk8Q/t
BuBMVqXTvHFROUZjvUqLqLirG80nM3VyHyenfXVm48kq/f6ejDmvbmLnMcufinZSqL1GzSkR0XAa
SrpznXkuuDdn3Bsf81mnrpe07h6oub4LiFNQY/g0kR3dl0bVYaqZuaIG2KzqcqNZ/vBcY/E6J5X+
Fvv5/JQU52ls1KduPMZN0D/LBU3uF/LF4utgo5+kjgrmYQqAeQQVfQ1Vm71gpuNX1ujBIrLNTItX
akniflAUbvSFoQGyMwXXQDC7ZZXrB59wjdWEk/pgmP4zt8TiavhAwoI+rLahOdrPaqDZh8Sw07UT
J9k6n1t6XMTBXdpq/mqNQAsF1GhS+AbxyFgZLmlmPqvmZD77SeKhX2ke3ne5KPbyQWXaPJUrk7b5
cxJwcmBcIIaMUCsqoxUJAooyIfiGidSF7fgiFE5fkfo0XTM+Qjgar1RL6PIP/HO1VuFTvDYlDHpt
1PJLrpY+ZT4rurqZhmR4Fff2fEbHFJGSwumaROsB2VdH7yHqKzyq6oF2/0wg/eyszpUTOo9CUJ83
rP4lTVMgWXR71nopqBEbD5Od3NmEd6xB+h8prMVE24pg35jWtJ6H9lmn8ulWTfOJzqy9rpnk58RP
DJ0PVa4r/Y2fR5/SYKr3hgZyLFOqcM8tLvKGgR4P+qrPA9YbA4/BLtWYAfhd8cUinm2rkOCCGoZK
qbarZ2pFAZjMuKswd5/yrNqN3LXQoOQv2DrGXQJ2LyjDvdkhMrf4hgTDhX1eU1FhwvGQB52XCQJg
KrdXNx03u1ULCsFwelgbne0h7l7iiKnMk7DxnI15ijisRtbUFtXOzAKvjly685r4QVxPv8kg468y
HSNIahmnjvOGPNVxFeREQMDzojPtVsKEoDbHX9DIMUAs6H9zYa22QaQqVGIcILH0TeJhAjg19m/x
t8aaswfGIpCg+TE7SX029WfLdJuTTeN90y4jlF4pz7VmP+eZW91Vc74zQ/MHg3MasbOr8q9G9OIO
P5qk1B+43JzqygrXiTboa2IhUTmJAMOh7Y3CUhn3aDokNq1FxsG80k5+ZSFtitHiFLCq5EmNiVsy
p4PD2GTluCaTY935aVqcGyqzyazBjNhU5R4Nhadkw8MYqdl+1Dh1kWxES1/V+BKYBuaUqNn1S/Rv
29QHEUzzpmYUtzHz+MkMxReSxVUk0om1pY8MLwQ4oY/+PifxgZX0idLPmVTCb+TYOJtobJ76HFpj
M7VvAffdebCddUsK7rq3tS9OxQQ1Ka1gO4/ltGrCMNlHvf1tKntmseh8D6Q9I5g3gntaOt0G7+NA
BG5i4U9iFqGmjnrWGEjw6QIAW1rcnaO53wSDgnTD8dIg0B+R7iy3QW0RNjCWDaJfZVB4WjP31PSI
NqjSYlOGb7Y9IFtIiwJxsDbuY4vYQTw0DXEg3Lr9BOJL1uIOQ/3INI06+NYsbHs7yCjKzn9JAsde
90l9GGdQbFEyuKd6jNduRyCpxk3iuZ+pkOF+wOhiCzSDsB9LF3BwUJ4tkbWEERpf6bqvrCjUrgZy
wX1SBHfUmZVD07QXX+36tYUccUPwQ7luXTu7G3AtVQiK+aEU3xkevCa2BiWJ+YNr7e2xmPc22E7V
bp6DJBoQREBkHYgGhNXftevAFJzyhvLJJBhpN3ByQfjhchHhSFvlGREsRk1TMMbjEieCi2STahsl
aMjzJZZ8JxISfS0RAqC1W/uCRuLSzFFyNusfkP7bkxF2F71yjrR0GDZoVnjNNeTGjA6rgxtxfejI
YDx0QzduKC0Na5tQZkymyr7QGOUlLcmE1YXCbHzgF4k6PxQXXyF7BQT0oRPUOnOMmAgmS87Rzn0R
hl7hM1B+5nH5Y1bG5MAF2FprnLEbwPk0L9oI6USMMyJz1WezeoXADKd07vJ9RifYmhFNKiVvDuz9
rmgsOhsdFGgmMsascDLN6lctF1QuKZiuzEHXvCTkVh50jBqJH9BPudHcBxp5LRWMggLRxgTATKmL
wrMI+nEep66x9gZW1G1aY0ssQ9TDZAKtuoK6b49/ZdWisLLmoD6O/basjAkW1ylNuJQzChMqZUKE
GVqNB3bAJGEwwUsbdze7YcA4BXZr0YhLUqG8uBLvuWPi+ok7169+4iO4iftQ6RaNTESyccPJ7Qcd
JaqBOtXo5PumcPVtO2TwdTFvZWSo401hSD6roVhrIyQrsIFdi9VXUEGr25wBw/zT0FADR1b0zWcA
niv5gredvvckOeIt4cb+EBf+N7PHEujkAY2jlMmE2ThcNWbjFYcgUqAOUKNVNms1/GEQIIm+H3gT
egCwmcWYbnUi1eaWoSFTv22RBZnXd3em3T21NXklOAj2yOyLTWwAGs6ESTxZy9meGIADq/gTFWq+
XoYG4E8THxMLgK7C/kZPr/6a3OUGYS9+USM3trrWm5XXEN/Brgm+CZ0XQIuUQ0ApsGyVwRYHyr2d
986mB+0098xeLc1ickDzDnhgzrSEchbSBxcXnIkIPOQTiJlBk07kzzAqyjZI4x8Ahdw13p6AwUx8
yumRr7OOtgf1Ncpopf88mbNBblz2Wc7i8Lk7G0W/+tzMdnMwdRsTh5PB9yynEk7j86qMGMPqpa1J
/B0LG2VVMNKUehg0yjZK0SnrBvDYhBwxa2hOB3GFwN4ucFSglyuXcX9JwM1urvwT0zPT81tOX8Rx
+lJDU2f6vhmlmszOiSsjOxmtAq7PplrASETwHJrW+BErPdP7QT0aIXPkXCugsGcHO31ShPmlnsJi
jfAVwG9FugxxTsFSqpz6GsW5GgT7ObOe4KYrm2ToyYFPK7EPYMhPjh2cuji79yeC+dIQlUDRZNDV
Sv8uZeJ06QuCqAI/eB0IFTsSKPVkINA8aXH80FrDucMXeiarrVu3TLy3VEnAO48UXdyEdkymR587
qDTUyKdr2pSnJhqdU2Gh35sKjO6d6I544dN1mIkQhtr4FM3OduA30sRuTgoJ3gtHmKf/djD+zQ6G
/v9MAl06GJefY/RafOhgLE/7Ky9HX0ATlqnTn7IsQ71FgQoZpaMj6yKzZgFa8FBe1G34f/+PDMUx
oDzxLHtpLtyiQHXaG5orLEcXLlNBYTj/CbjCcd1/bmGorksnxHTIazQxz5rGhxZGhcZ2HoI8Pjfc
6ILKwkWgEzu4S9LxHDsWNyZXUUE3ay4tScul3rZkgCvKEj8WIT+rQvPVyEKFFv+5WPRATYgeWy70
RRDka46xpaDz7RZb4eZVQxm3XKTdjtuLrVyV2RZyTS4S7rx4JsDRyb6e7LtjE7ivsm7wpB5ALkTT
oDqQq6ULNCvK3hzZ8FtSAdxlYf+1Jje7TA8gXBAN5C+wOal1kKyc35A47QyuKs+QjkoqzAeOzA0N
44phHfrTvI8WpYWUW+iLWua2MDso851hniQIRMpF5EJqSAZgCN5MJofcVfrQx6eAC2cl+/i9FI1Y
Mv2mL4rHVDS15/c6LDTZFH9ftTttOCTjo1kurC69gedVGQu7a1nIzTgCpC6QndSK0w0n6CCgkBu7
p/iuxOPJRqyXEu2yMn1/A/Lirc2me2Uxz1pEOwKTzy5t2N3VsRp4UwPCAo3LylZwXtZd1KKI7Z+x
k+2ET2SAcLLnLuTSVIb1FeuCiTmx2qplHNyH1K1bnIx5Up+MZQ3TEeAFIb4z093auhJtyevrPaI9
lRWa8gy17JxGOvrDhXQXLBkd8t8UW9VLOhN6N8NkNT69a1WARXlJQ72lvTeKwWJ0vGhWho7imI9P
B16+9bOFcrG1FtEVv2eUV8saALU/1m77gP0ZOF//ekQec9u8PU/uUwmFA4MGBLCeuhIS958v+P95
mY8Py5cNtBBqn1x9fzw5ETNZ//ZeTfnmPrwHufmf76uZ+q+THIXp7QUy4hjf/9yHfT2yhZ1iul5h
E/j451f321fw4Wv6sDnmNKrUjiKqfDIukXJX0zK7Bf7I3B2Z4iPX3qN8bttyZ53HiGtu8T/vB92e
aUTzbmrtEBgHs025//bgbfO27/bn3/OGbsfc/vLtmNu+vEWcq2D6QEqLAEo+8HfH3V4P6brr1YlL
Rh9PuC1uryn33T7b7ZCk0e5q5lj8wpcgJBrcL0WdE5yxsOiUBXtWNkWtbrsFK1dLAN3HVW3BzilT
cBd3QniatUDrcMmQqbLkBsnXuL3ah035WolE0MlHXElmk4dPfmzsWz9dy2P+7nly3/uT5THyjby/
wm379uwP+4oMX0GCCfeAUro/lv43Y4uYBSSmhUiITsyovm9HqUVJWT7026o5ITkiXAtR1MeHym7P
YAtOOUwzIlkXIcjSN4oiRDrNos6VXNBawth+OyiQh8rHIEHRxv/rULnZWYbwpsSkTIxyS1qZJMFS
LtBGc4UWSt1589Q8yH3yOLlmSoXXbVs++bZ5e5lhCa2TmyEyh5UL3oMCGt9O9pfJS26ahduvK2fG
kHJ7oG3MTZRQIO4WzaA0l90Wf7evTbju1sFKElLH5acr17TlLifXEikvlI8ExLKWRg/TR5rOJGl0
IkjQE6hLPx78/jy5V5E/azqzHoaecC/9XHJBSjfvvgwI5whtNLrLzU0uIm25KC6b8gGRKIzDy+Kz
Wo/9QVXC5igXGv5hjJExmFrTDb6My1elN/R9ykZXjoFaDVsUFtHKEJSZ7IGLk9lx+ZOur9tC7gsL
gDT5KLbGIje9eRBp2Ytdji1Ker6SBl2vXIsXOjstsMPUOSZyNhZibKedhZ4uVDOcP36v1V5gzI8A
F43VFIOwlv9z+f9F4MXvx5/5wcidnfztYHHIjgibU6p/a19HTpXkFhENuG6oOC5fkfxiCB3cG4LW
oj+rxtHtXOMo10Kz/mNtsroCnEzB7Av6KHLFRZKrzYsQlxEgyLFFmKuFBeUJgzQKZ6qavTZSbCOo
c3jii4JSpuN2qBflq2nW+rx16xgReUZJIgnRNIxYiwiAidxjmnVMSB1aQ6Njw5YmHYnJ9LDFrIgW
WI7eEqScR7lNXe3PnXJbPiIX+YwxD+oLTRy9GCndyO3b478dJF9EblOlgm6EFvP978yMDDeuj/Ju
VvQnB+iINyot6XpMBMujjLySC9qFGCoGfS+yvSUC86Atj8uFLhWLy2YDvGHRIqBglE+6HdMqKo98
OPx2TG3RUdVmFW7lIiiVi1lKQOUqvzK0puUiM/3bxycrUEmEh5Hz4Rh59L+xTx7y/lfkU/xoeAvc
oAY78+fbkWu3j9qPA8YwQHJr+aHkt3X7uB825QdNlJ05P7TLDem2+MDYlMxRidcUre/p9Wjxg51R
woJE5G52e55ce8d93p5ze/j9ZaNUz5Ey/vkH5c531OeHPyuP+Zf7LAbyaypCHpnv9NwXDK1c/Iaq
/W1VPnRjzn488p1y+68f/+2VPh762/b76m+vjZGZs07pUKcvrNz/9bg8dI6K4tCIt9/+xt+v/v1f
ur3pZBLP9B+Bfd/wvXL1dshvLyEf+bgtd/729PfHf3s7erozGqjZCMi13xbpX5sZmhijIrNQHnHb
f3uCbaiEC83pt9su32g1+IFppkNHYFU+0qWOeF8r8KUes2gnKcpyIaHKdC7rI+nXXYp6idUbafmd
vHw7Uq6FaSg2k4yQbBcws9xpdctkWa7+9nJanjVHbShLdS1X5ePvf0lux/X8PJM57TVd51IbYgiN
WYG38PE1b2/p9jD/7kcF4qQnUPAjRNE+yXPldkbITSOwRL5/Py+sPi4hGyyDSHmUmpWEbUTwt7md
IuqXzNlQjoCGZaxzW6D8AzuZd4RVjBUGXt8V7TFe7D5yofQLKFuuZsTbq2u56v6sO3w8o7ukuUrI
s7EMzxC6QHFffsdyMxu9OCZp3UEEtpgEGidcch+pIEw60hhkQlNnvNFBRVCyNO+KYGOKpyAr6mPR
ET4brrITVia64ziZw8lwt3JunfAyNPzcFl0TjvI/eLS/IV+Xkc28gF6Rb+BT6XIoNx36BUKu9i2c
PRTl3MwtQs8SoGvMDrvdYFgvKZ/FNMcTHm1PVRmE8d8SNbkNjtWBnzDRGCV3t7mrLEXIWWw24lqq
LKrl7tCL438Ldv9Wwc4wLYKl/7Xk+K7+GRT5PxXr3p/yZ7FOWP8wLMvFoOlY5j+HW2vGP0zLpDGJ
ahg+jXkr1hnWPzRgtMiTdU2zKfTdwq0N8Q/XBVZr645l2Abp1/9JsU641gfBsWoaOm/B1EwV/6Wj
ah+qdUmDbXPoXMKkaWUu2Z35gpSwUqSIzTDtJ/IU/aIj/rDyj7NLCptRJy/OiNRKRTLnRAhIZRXs
tpDVMj/WzyPiBrLl9XtZzJKLWk9ObUVu5h9Wi8XCQSvD9sSoXKS9Qy4KG03RnMXapi3qrdtjwoW6
W2zbEG1NnELkYnZGulIQ2oTC9ziPmizZd3p/8nXjNU4V/74iE91rdfcTTEAuvOaaQqR9b7kb9LnT
PawHIjWo3vutcRWj45y1JruYsB8Pea//iCxCAf1ZOQXGAMIMg7hXyeuWLA7J812uSeuSpY2fSjCH
m6oArtjn5c5MzWvSY+8jyjcnEKJ5w4v/isnUOo6pM22LcglqWSgThjOKFeI7lCN+59HpM0/lsnB7
TG56+n3Ighq3e0AvyqjzdcCnUbiaLeMq6W+SlUy5KddIsHgekzbhX4YvIQ/IFEDLu+qrIDgldN42
SJ2pQ/ZiI68Z8jPAN7P202wgUnIw7skPp/LXkBKX6ZYWXAT6L30e9PgchyoYq0nrNhNYPwYziX3E
3mtuOlW7AyuGFtHwEkHJVoALBaqk4fZuQth6vYoKUPQWij0E1xgg62NEPkTgO/jszCWTWLS48VBJ
aKsRbPzJn3Gv2AmqkCxwPC0L7B3DQnHQXS6ry81DfvUf/hO3/w50Rq7wdfdLN/KdWk7+XjCfWAmH
sDG6eh0MLBbjaIDhLcyfNCsnoh2G5hhYMRjTJdnBWk4GuXZbjMtMUEsLf2dMJiNM6s1yIT/Qh00q
jdWxnn0DISUN6PdodGm4el+dR+1+4HK/joT2VVoY52WSdDMzys13R6NNiK6TgQZc/vGycC3Xbgv5
Y5Cb8zTCPzVh7MgzUp6MtsxkDpdJkdwpfx1DbH7RM5q6N1K7/P7k4rZPDzGwJCRSLze03/x/siJ9
s2hS8vc3TjlADFvMjLI4fatQy/T0DDPcEvwdRivTDkl8XWY6tZz0SJ/Wb9tp4llT+8Aka5i3zlJV
DyGzzNs6/Q7SkIDTviAYSkHaAoeVCDd0sdziWchNuSAegHzMoMRXbX6NmXcJ4e9KdI17ECf6xoHv
uXIhqy7JF1QuHMIeqLpC/93lY3tCZviZxuy2K0jGtKNOOTq6Tq9uzrwBcsYfAdfGtsVoB7STk02+
SxkVLBe3DGG5iXlC7Fz8Q2LJ9JiWJ2h+g2E5ji7cIDZpBVkoaQOavRnSXEVVAoRGuKVR7M3UHpTp
6KIF92Zj/BJltUscTBgejfmFbxaOIg62Hisciz50yWbhhPf80PxSNm1wqkEqOzGWffkWq6VAFWYq
IUmWRlN8OZfkA30UZ9UXW3UBHgyVJa5iiJ+nqZ05o5HFJPND4wImLAaDxL++ucbz+KOtFWOtKwOV
2P4cBTWcDu50a03z3yJXpIcZt5pX4UzR/PoJEUu0D5Luk2qQXewg/tFy93tWAvueh+wBaodbp8co
U88DjAYvrziiitp9MBewUAf0es2UXkoHOT/Alq9AzDZiTL5iKncP+hgTgJdBNR1LXKZozI/ZON7p
NXRh0alffQjk20Jk5Lt13TXSisArYocc0pxJT9SjBAr4dMDAS+ItmRAvFI67JMzPKQYNLhE9hIGc
iFOi58wgu8DgA05VzqfIVDZjYkT4FjQCfscnJyRXejCRIqgZ4MUBZuJ2QshFw2yElzCcJGqpxCKz
wi/XnNxk+jTWYb6eYqXekNr8lugGImmne1XUwDjOpbC3ukNre2zgt1f9g+8o4Zaw6pdoriBXxtOd
EjvtgQCi3otGoI1lCiDdUsI7XY/1k92Y2SFPHAg8Ol1nalVIXqyt6UM+NMFlxJoBSh5kuFID81i4
TmtzbKodkgKybMGfb03AvUiNoISSjmjSaoFImqzHOvLXzgiWszdxtXTgHLDzOIJreKETrqjr+Cs7
fe1kyc9JzIQxutNzl0538GVQ3hu6tp11xWsL3UbQ2+qeCi4AWib1FMDmey32S68CLQBPNL1vAcis
+MePJy1PFFB5IU8O3sIpta5wMdJN5Zcdhm3StsoWJpcdC08UxrciLtG2ow/M9bnCpdBiHUgJkGkd
1ZsxNStKrVyB4KirYEA0RTyPuephqzwNcd14Jo12SD4uMb0deDjAH5tM4ObEtVX9SK2SxDTB+4oW
EqSGBJL0Zf0zYXJhdypctVzNuXYown6jqtFbgvadmrE/0+xULngv12KqJmzyDrfokROI5tzXJutL
wgIHe9ND1DpglscamrpbLbGUC2/mzTawWvWaICkY840xv4lcv7cz/yEv7UuCcg7ZKRB/t/kKxZ4o
GvcyFNDBbc7bBGvZMYyD66CHzl5L7T2DS7EOE87OMAxJVoSo3KAteYHTDtUZ5LdmYnWy8vIlmWJA
RspxEW57loGMOVWZvsfQaAYcLwUtyU+F5b6mWsztRA3Q/6umcsWl1DHP3tmTxTkpMuzDgwqkdwlh
7abu3oWMtu1dXJuiH16DnCZZgrZ0P+MFXbe4mdFgNqq2AeL5dbSYQBLXAJbzpY3SGdyp8SupbfMh
r5/RXpxLNwAAFLTJoQabtWFcSiRl0fN2Y3/f6KhZfHQx25IgKdos91riPvFG76MI5USDh+oS6/Bc
puDQZNbPeNK/zGWg0WJUz7rqO1tD7WtCotFlhMa1E4wte0sjqopa5KrOVOWS+UOzctLopOrVr7Lg
FlFDdPWKFN5SLKhi6nrIkBYiVV3bP0bTv4vxEXmjWl2gs0OVWswlaEfPbTeiwG4iqMXJg2Ynj0iW
CWzs22cySfUmvEvbqD6FFiBJG2FiYBYjKK0ecpNoZn4qYFRqB44Ol/5g5Tuo2iqA6cBkms8YycGR
30UFKYWWRUID3G4BuDbd6UmnXBxT/26a35B/+6far3AKIAaEZqltW/IEuNUm9ySZuchTSfFGrglF
/Ue/QHrsWfk+wwkOu/xLGESMxGcjogesc5T7GRgn7QGSFCB9+kgQh27fleoJ6Rqkebz5W6oDb1Rf
2wNfBJjL+K4k+9Qtlfp+xlySKuvQjs1LauFUmktuRwpyaSUhOXcoRlD8aeAe+zGCKFNiDOaOfZoE
1eDIR1MvimBddve1U3Vr4Ufk5RG72S0V6mFhfGZqVOztKGaao/bE/Baev6ATQlzETMOX8YnclmtB
wiNyc2iISZwUhmTL9EUuZMnytsktEZJBk38akdTgO8tjRKQ5WOUhJpt+ae3Lhax7f9hEkGsekDbl
GuM9nbvJppqnJ0IB8GfHJT3yBVhhd7azKSvIQcoylCj7IGWWRAe9sSAVhEbwglL4RQcK4CluM22r
hJFXJXARdmn4KtFxuNz+4MdJiBw+fUbADsMgAH3+JquoLNkG+l6tiQi8X/JGZPZbutAjBFo3cK7R
uV40AcSifU+CRSeuZYdo6ImoX3bXAvWHrfX7DDCcXlQTSJR5IrKHRaQi8DJ1chwUCDSEOGtvUzo3
WydfqmS0JsxDrx5l1NptgWqrJjg8s5dp3eVWW5bl52xJX3Mt2Ouy3yD7D8gMJ+pRS//BTX26nZm9
JMmVjBL/CoWTAMFbV0wsDRHfk5DAIWnpimjLIJ9rF958lYFhNyBQIBttalRMs4Z4MvXik58m/Z67
CMBkpF6XoK8us5EZz0ZARqnu3CtZwY8bDPFdbEdvXahjsx8K+zQ1HXa1UgUb1cbj1VkWftj+nFOS
AlLTno4KUsWtqJkfzWHnDgBDhbILfZjxOcMnYb1GwVRujakn6S6yzbW5/ESAflW7acisO9FPez9n
vJCH1veuMMxz1dMiD6PgmoMPwNWGHCJRSGS0rKHxmlr7PjLlonNVPJ65NZRPCqbdTKk/izYOni0C
MlZtSfAns3EFkn5uvvS+BR1BizDL9L8mYPCXVuBfaVLEhDRuiDnXNWNrmBjU0APXd2EX1HeDZTL+
VItuV8fmiV8eCuqQS6YVCVLQs2K2NpFlBhtDCceL5k4PeFku1BWv/CPcPVFq8b0hfupNnVyN6hBj
7yBAr7Q2ek4pbeAWv6pmK0MtbQPHdic8wWU03cXIEj28PsiXiWXA/TQ+ZN3ixBqrSw9y5IKkaULy
qgBlrwjf6Oxxq6pzdoIkhd65dvAMGPXVBU9/7Yqx8cqo534+RvGFxBfHU4f6pzlRNHADf0d0fDW3
F3x9836cjPsmcoqTnsJLgTM1b7OGt44rEe8Ql+DApTfD+J4+ojqf6IYdmt5BCGvP8YIsxbBXNG+V
Nqc0NImAVGDvEzhhbAuYkBiKe85yMd0Prv3Fdoz7sBvFYZrxAlFhfYjHMCRyYfxeu8E3JZ/0+3aq
+mtOOGJu58rFVHV/51IDjXAu7go0ZKuJOdaDTgBxNJnjJmPUsmP4cO1Fnp7oTzKec+AAtwXgcOJw
Bx30pEi4UsWcXFjgRHWXrQPLju7aqD2b1Fev4AkpfybT3hiz11bXLYrRWNRCJ46Jt0iDdd6l40NS
BfkenATVFKqqmpjO9oiliBHFts9JAJ9rIQ51+gWqLdOTgv9rao7xJuxgK+IE0TZhEy9GY8LGnbix
+XFBIQ9DB6dPxbuJGMHnXGZ2zUxchZr4fNLapW/JhFWj6LAn/uJzYTGRBUR5RjWqJP6DEaiPFVWa
PS8LdBWLLHf5nF9mbe/yIgHqSNNXJOQUYT8Caef7OGhHfTtlBkKx5iFRx+Fc5/ZwlmtMUTSIarG6
saw636XMqLE+xmgPMsIihgnzazFflDBI6QE8wvEKNvDl4lPvUgNSijhYczMClDv1nlFEJErHFYBg
y0bBRuZ0PMA9BIeKpMM9IkC3noh8DB9FMK4+V4in3LZ4TZ1U3SXLHEcJ4rvOvRuRtALm6F/C0Vcf
1fxr13J+wRv3qj5Trz022i1XV+Tw9Q8Y/hCjrLr1cldFFqNl8wGnHNy3vmNMNoj0rsHbeeeUYYLe
9AdE+BTcll4fwtYOnss5OCpp5RyqmpdI4+JtEGdc+NY6yENy2Gvy3NOgLq6qYe5iwqJWYV21JxoB
3+0UWzZZUjNWg9rYxAKpQpaCYaPW0e3NQnnrSnvyMMmn5LRYn5IaI5NpxE8d8JWrCM3i0BniWV5o
m7l5hB6pHkDmD1cRZ0zvp2Qnm/BtXq/JwpiOhpryQ+hCIqkdcW/gkoXsr3k66tz7UFev3I2+gkKr
URyOD7bjiktE+FLY+kTIlKDAzDYbthAbG8ZpKNCmdCw923ZfuNCkBzFpB6bAr6VZp5cJugOARXv0
/LS1d4cZOeM2tktnAyPuqDlh56VOUzJaQVKucY3kF/MlMZjsYr+/RI0m7qIEBF2c9DoeO0DORaYI
j3CnjOyeoaavW98B7ekel2oq8LUutl/RDiNWsbacUw04OOQOQxEtv2Gwl/kPY1BVTod+HxTwj0fx
gyEGwSj5RP7s4oeMw/wwWw5Bwx2s9zyp1nj5x11eFXs3tX/GDNtfDEb3XcUsMlQU6yJMyF1ZtZ/y
6TtJtCjSLU4lq58AtyIU5baiYS65ZK55iCMrvcJxMh8YXvekA0GcjIYWp5cK3BKa2a9mhs2DrLxl
qBtGazA0uMIVJIc+4TDIlvLnCsP3NE/K2gnxmpkEH3htZhnbMYqadUPwAlEkjOatZThQDbXuDbV2
lUMxtbVRUJsQM7qi+dSmjrUJ6wIstQnvlOu00XaA0YvOptQQEOfbBQmEzuLcB1FwNofxlAB4OPoM
1tuWurXpI4fEdIFxxBQUfdB/R3O2C7r0dURGT1pX/2i32ido0O1JJ6jAjbsW1DUhN9kM89nGOumg
03hGSDJitPtuDHN4GtKK69OEDB22E6SLudyIADKPm2GmMDSHMWdYb1SRwNvDlqYW9UU017IvMMNa
oGZNp5+eAt3eJU087ClFISBw7X5bNFi9wygNr6nJ2Ns25sRzmb5WgINqEYLWL7NftUpcGdar4btZ
l49RUuIRWrJTIujNSDEWOie5XJGA2p4YcXhxbZuCg6ueu2j2t7jMw8PM8AdtlMusVXtiJvWrn9Xx
bDeQSpkxQqEotF9gWCmbaPphmIlTmUBxBMBVuWcU6HtbCh0dOUQQhPCjd+QQgXVYyA9O/lKr6ngH
Af3OMr63cdx9NrqYO9tMXHjrNK9OQod1xVXyqrQhlShc36e8mTxdNfqHqlYnIsVyzPzCAN2b4Fg1
ypryZyMec250QZW5Z/yYn6fUrY5DtaAoFBa2XxAnrIaIiw1iAbjPqBcmR9wPx7TYhlqIb6VLlXNg
EkoTu029z8SwLwVAYnK68me91jaJMRKIVY4XwyVSK8nLL2rl1Iig4xB+WA3SEuRyZ2Wk7VE226ez
/x1HevmCaxmzjMNF1nTHR6UadnNJNhbO1f3QmPzGcvofIkZGOzdOsTNJR4hcbGZDNhj4LJj6ZCom
TAiPMbD+eqRlQR8Rn4K+H9y8P4V1AtRUH5SN3+raJVr+SkPlFmvSzI20YDDvIHhKshjRamuKZz0K
QnCxzf+wdybLbWttln2VipojA81BcwY1IUGCrShRsiRrgnB70Pf909cCb2b+kTmoqJrX4DJk+8oW
SRDna/ZeGxMbyxraByy2cXIvsWDuCv5REGqtSSwZFSppdk+eepqyxj43aYNjsc4yIvCyF0OLx70c
eQNc2dn+qDRaoF5yANBibz22ucfYFNtIRdmVwQTrU6kdhtpsz9bI2lq0LM8H2JKsglzj2DnlLxPA
BrMGDyKrZodPDpCOLT4MdaAq2luj4hVZWmB9i8fo2Byqo1169Gtl0/jMIAffHTXLjzAABY8XGpTn
9mGs0GoUr2ABzi5JDAbt2cBJtBTxHl6vB6QuBw7gNi8GTFuW9dxuUb/MzpcmZL0tvPJNRwp7sBUS
skTJzTCjLyrz8fuQLQZ3WcXoYhJMFPN+MffUygxI2/RT1BNZaPliYfnPZVDP+c8uT0n0mSWu9UHP
mEcWbE6s4hI7FBch41VfTE1yLkewuVoFjHRiY3lM3YrAHp2lU5ncOJPV2UOBeXVywg+0tHzq9G5v
8cyCCuh3XtvqHjLbxN3LKzV+xkU8rgwWYJShVePd7pwTkTM0aaV2txOC+x4PXjMk/HXY7nRL5De7
qtK9GHNu54oSss69JohH172asVNcedpeH2s3kTjfbbuXx3D9Vecm34GBNmeaerL2Ju4Fo+V85K5W
PNW9Xj4llnmv1NSck5h8etzo3c4FAFOZ83gv1odJtsSA9Hc50KkWU9LcavFeubI/C7usfZoH86K5
XQZ2GX97muH2WmIjOZYyHf0iM55NMvFe9SXiWp+BsMTTYgWGMMxNxhu3jcA2HDXg/dtYF/vKZmE5
LE0cxB61q+TetQVNlJzSfLlNLZ/fspx+iqGODyZv6lOhcCfk8Gql6iFIR4bB39r/GrFZvSRchpIj
+XXAyBll+pOmSuOJnve4QJO61A60hmGhOM+OorTbmzS8bI+WDn9j298YENbnUcUz822REqBD2Ugi
3DabZU/qhV9jaX5VtKabrAJ4ntrNscq5CeeZ1l3lRMfCxOnZ67iIrKFJKTMvBBDUV5fRYWxj/c4q
6220zXPV1F6gJSo+Km+F3NXEprm1JMJzJtnFVcMJ8lTQYgXeCFnGR7SCzGmGGVFgGW3I5wL3Ows8
kRjXZ26ewCNZ8XRmEu+MsrB2tkOwHB5jPteD8zdOmj864v1AFt7PCBjv2A75U9llNWP3tt/WYd3v
7GZ5aiyycxZJeEnEcHpTsR8O5mnqApFx1Ce0TfsR7S5zobrax2AyvNqF0Gyq/j23m0uvOdbRctk3
Ax8iHSk3YpCGY3SG+3LXvR6Lb9nxs06U6ZXXv1Wh9C4McN+UwVmShQW7XrBNO6cn6IugAMzJR2e2
rSM9NxdHT/c2E1ac28x2jaVuONdyje7Re+kmxlOjnUYbTdOIfmhtqp6eiRI0kj+WmspzUbvks9jl
YbVkWDqHTNu3H4VTftcJetmG8/ij76lsvSnZPZ5H79V2YC3uxxgVXMCxyg6j0X+LvKHfYWDTWLvd
lhDPvFDkttcLt0BSPvHZtqzBcjQxnXir0jO5tdOnsDl3xkYA4rf702PH9482Zt0APr76b7+nwv4t
qotizzSXYW++zpJA/vUsc8tdH6JwLiOxXbwh2rJ8KnxN9hl3ggROy6rxMdbcm8xdNQiPXydgJFla
qSPDQx1N08iQ1elCjIwR5bsQsBo6QuFiEQ8bT1cvqiftpIsSyBzrEuwh1qGGGg8G3kidILBzp+c/
csvrGctqB9nckgapgmJ1fHoARvVMuhC+V3TVml2hEFn5tRUam2RFoD4eoix5CrsuDjRGNad2FsNO
wCthi72U5zDFZkhJ88KHpdkMTv1uLyNoBQEdAtQW4MYE8g+qc5X7uvQYYzhGVZ1nPiGggeZjZvUT
Q+il3CarXtnFLHGSCyevucgFpg7uYGA4eB/BnUtINJuwblm0R0psaUFgMazP5PHwcGBl65DvX7+n
WWayR8r97b/toUOLKimlG7HX1I7HM398VVYF3qz1hfjXH7jVDJsKDxopaoSAhI8QkPUr7z+/evzB
gxlbmuYbvpunqEZQl1dADrixZ7vZjkK0YTzIoqDFRxfsD2tuxuPB5vQ6LiRReiuJd/Ho9zYPKG+1
Zm08Hh6/XEyK0QQEP2yy6TJ46Xxu1aJTB/BirD/Rss40meevMgx8EIgUUu7OTNVZGrOtoOCFwEPf
50UBBKBPwjAhca1DU03nIX3MSx+KMuna7z3I3X3DZvmU4+FA385X6fpVVGT2vu2S2+O3WCSSeeu+
k+bSnx4Q4McDOr/IHwcM98OqhP7H++XALsH6yfStwr7u1D8Hj6FZ4Si45N1snv71QB7JpTcNjNyr
rsyCpE5ftU6EWQ4aOHqT9KANDmNEJpnxJJ6Flxr7/y8Q+78SiAGG/D8KxJ5W++X/2P7gRhEXP/6L
UOyfb/13oRjwSWFjtBHIxFxzVX/9J5fSE/gzDYyeuiEc4QkL6+Z/uDqdf0O5aFhMrRmj8m1813+Q
Ka1/4381PPI+pa0bdKf/L0IxyzBxnFZlNiNvO/7+X//TFtIQpmVxMTsmmVmWa/1XMiWVVJ2DkEwO
DO8F+qvqm+3NYUAE266Apf6SWG70opKRcB0jC/SOLaBV6da96HNCJfKFEyKvtulYOHd8mpKMXLPY
xyAHLuMMrwfmsv08hETIVMOz06u9wkL6WmqNt8niMb+0fVV9WM1VkmqRxvryRZhU4RdyrJ/MrqiQ
N3HOqqSlyIkN96WWC1A5O8xf3bT3U0VeIBIA6+6Z2rzvTMM822Usz87Q9XsDaZhvRpjCKwKDNwSl
T786qV0jjyF3mjvZWRROdlimMA8GYx4/dRqCECf195gMFa3u7F3VZF2AxaT8QB7F+Qwm+mhlqxhV
9d8mhm3of+bq2pPa+Q2ZAgG1kH78yqucDVvY6FvBvC+3syDLGTdj3Hmal5c5jMRx8Oof0pV0IQD1
EBhAF4tt75I4SxQ0dL0j2reyM55YcH5IUAvkGkZsjPLhIvN/v+sxFw15sd71rqFSo5ZJ5PJWOrm1
02zwI44j/mijt2PgJ446ozGkHjVgimxiuAHOKoJeUyzjvU8HuXPN19E1t7Hi0C90o91rgoGRVl4o
uOS7fk5edIgsz6qfPkO6y30+4WOc82Tczk3PbChIRzXsW1ZjyJPAD04Do7VpuBfNQD3bJxNu+4ww
AJ6C6Vw0L7M3VVrv6CWKLdb//DB3HkBol3j2XjTJewg4AI9e8ax5JLIIYqgwDP3mc8SJleTiwOpZ
v4EBzXxYhG8th2Czc8GnI9O4eSZyENcOq6OsBrlpbHMKKrOb9jZvzr6TUSB0xqyIO5tjNtXaViXM
8Yp8JscEYsGhSznXNUZ9ZEtqf8tW/1lpOopJVVsvOm6gIbSAXhXyQgdTHSf+0hW9D35Cd9TJMntS
SGMQ3oAWtL0WJjLoHI9ETSDVzxbz1o0c8hZTTvbVEI53qdYHd+koIob4EFEGEgmHliElFhIP9Qki
WMms575krnn14skkqcXOiWYXRLwzBk1jaluurJMXAg0cEzZxIkyeY0tjye05L5M1z4RTALpwVt92
k5OQzI/BKaLH4BfqlihCIHDPicpzP9dcCHCDztsPpk0rY9eHDM7Eq5zfi9nU/IGXfEskaB2Qs8F7
OkLjCPF70o7iBp+dYe8SRkxcS795G6eiP6OB+Uk5mB2begE7Qi7uqtv0S73xVlhKACqxQaV4B7d2
ruvKfXb1nLPRWJ/+bEabwiqbw0TB6ne0oAHANbmrwi4mvswRfmtU6W4eUu8cjylpH6J5lqX56qj0
FIeWdTWV9x5pYXmmrPfR2aQUZ6r8zBFtuQ1ZiAV34CufnQ+7IzdwaVl+g3h+QcI3H2nAuLhjMBdh
Fe0tzSLrpSgzdDChA0okrfwkQV7R6+yK9HXTxbaQD5rgNtGU7KzGbDKfLCKWVwUCJM/iSwg4LSUS
IZJpgKR+0yhiO8GwvzQTg5VF4x0ZhO+oQ6gvvBjQogSTOhUgBgVZu0apI92dhhMpPp+epBZdCpcm
ziaBDEd26YhwX3ta+T1GETTr7r6vreqqoP4wEZmmexUba5ldRRd3XtYA34iC24O7CR/RofTOe1rx
xnwRqX6jxStu3ui+LEuqbZty5fwpZ3iqcdnntFE/xyHa0UwfVZW8qxHGkZdX3q7wS1Ybx7klHwqT
YHwcXLdFvwXWI2timqIIkWBsaskhqbSfdlKODLPMG4u/vYis/urozooxJoCBc6i8OA0krbn/0Gfu
/AZqzsi8VVz9u0iHa9xKm0nVahVT09CjQ2IDo2hgGZmJEPK+uRW1+wP2jny3QuLWRWOcmnTNeq7C
8dAnWkc/SQ3p5BrjFyySsGuSPVzv6XlhGPmV2KO44Tf/NuvWOQfl9610dzDrkHEZrOlNIxn2etf/
TQjg3hMe2W/StowuNt0m6+8lPuSpmM+1l35mMc6DeNLOXhj5dDwpypZf1RDe+sj0vsFK/szd/lxV
bsKGCokyBK12Y0bkqiPVYaeYu5y0dJDkeOcnNQMOXMb5a9GLr5n1LjPhPAK+WJN1bxfExqqZQWvc
xQfJFe93oWxepHZEfvabqb98J7XFPiy6eo7pRAhj8qLXZE4ZYc3xfdLTOiga/isStC+R5edwMX2j
ksNZtGZ0iOviEwVivR3THDtxShjpgHoymBYtCZhi9HunSczAicxDu9glyjC0YkWbT4FjlPLmWcNB
B8m9dxvgaPZg6xdZV92m1Dov8BaH/F4S0teE7xHRnCDfh1SbJ+jS4pqWzpdp6D5qY/MbXOCJyaPx
vKz7tUY49h32EBku494BLHnqQlJyWevYASc15L9Mkz7cu78mofZ5nxrvs3HWh0K+z9l4pzBC5oJW
r55buRMp+bCDpHPrsKFfllqDR+n9iMRMgpA2or08EV8tfadeI7ZklV5NYZz/OUhcBFWR53EqJi4O
UIbOh6blTOx7oHJZ3hl+2kB1jgS7Jpkx+V3MH2at2y/pqBP4ptfWxUyteJ/UnNQR+Tob0RYom7r+
MaYnqS9OcFB6HOu9uaJtSjh3GVy4c2NazLNyEpHYxp70MPMOfNw3RTj+cjLo/Ut4rqcwCTrDQ6FY
p8Y9zZTvdoMkEgC8woj2tLVHmk/rpnqh30F2M8xSpCTHp2bGIlalHdjQUjsPU7jsjcgh2b2tWtSj
4VlyA7qAgepX3RkCxKZ1LgjfTsisyCSukDO5WfanXmqqAsDX2358qemcd5Vqp7vSwSG1mv3WGKSy
d46+LYA0ES2lAubi3SVPvjJLL45kTf1umInsCol6MeoQucVeciUJuN+Aeqv4eVKFGwj5wWbwsjDg
fQZRqvIvDDhozfVlW43K2zqpqT/FGdd+WTXFIZrJLuadtnae+u5JEMqbuiTgC7CqYkWRkKLpSX8o
vf42OD3FYzJeYPqAQBvhILWNLXzh1ZBtBzO6OHb5BzVdSLojiroI5l8rRHFsR695tjTtYySDCqrF
K2nG5SssjLWMSPXS2S7GPckLY6/XNZFfKYKrgYUXiL9JW54NO/3lkq5ACnzrw+twr6iWY79SFaKg
hUWxK78X9l2LxHgD5fXDFhFzp+WgezVkKiNpX0is3kxd5569LNvXdDAXQlM7kRXnbJj/WtCuLmTf
uERpLhwKbmwBTe7UJilyhidG5fdxOO/Iv4io1pLuGUAuGvtR7VTSP1Oz5pecV3HLqnPZCMHsCSlM
usVaTdiZpQyiP5333GzBmKeLfshLe8EgCkl5GvTunNpEulkk0IusVIfZm7+Jto8DywzfXK2JD2tO
eWAn4y2idtsUzXIsqj4ElchnvuMnckztLelZwXnNpwsgkDKoGpL6VglGZ2p8kQBzj2l1MgjuO+gp
KihEFfrJNk/lWmHXiWP4FDJgAsnCJiN6mO65qN4jIZkc2Gzphpyzs1ruqVFs9Diar2XMzkZN03Op
wKxbsXEEP2wdtUnupOPBOdcowpuxbHdDm+r7KCt+FwVHbqhZ8YVlKyzYmSA6VufiqVsndM7kEK84
M1v1NAtVS6ShwvPWedB6ouCE+cibRBwfxRA/Lw72ydsNXfXaxn21dgHmbVH4u8dFXtwU1SnYfWIL
zQqgLSi02IiTfR1lL8yqkyt/fsocFL1OWiLLS818G9tLswNHZ20Kcoq3j6JsdEe4PmSc8ZKwtKy6
RJ71Mf/Co8cwRSuyS90n9XEo9MJ3tRWcB0CsoCfaSRftkufU806a0jr0E0l+zpDukhpUL7mc9mtj
eRDrSmhjOqflDvzCDuFsOd4tVDNPJBBtHn/I7ivix0Jxm1czMmDow9LO70pqfHa5HYMn744lIhtw
XFW/qSm2972Nbzw264yqUh41i8K3j6mptQbNcpyXB4JDZ6w/Ig4iyzyAabgWcs0zkjasRFZmHkE1
u7L/GkwqLJs+YOPY+i4R01/XY1jWSs7UrEt/CVPnA2lVZBdVSIYTaHoE7TjQsJEGsXBiQSAlU3iO
e/AKGn58ORxNRdpc3HbmU1kZcDoR+oQHS4Oky4lZ+4TsfSbYdXZh62UcsdwGeOt2bfaeOISgt+ya
ffAHzbGryZCMiOTrynE8OI0hfNNUT4xKizejKj5lQwVcDvKgKBihtnKvJ4g1OotpekW3NwRlp3tB
Flpkm1KudBMNi55V7oEIiLelRUcaI7TY2y6RNb2cINy/Vg6zd7Tx3EXTnhiBxllHnWETuJo2BFky
f6BZMRiSItTIQAXjn+eybMySQC4L6ESaXqu5+oiZOXP5FT1MPSs+V8W8yqMJFhNo1eHtEYjYTpCI
F/QWNTT9XnpiM0gn9tN+afdoSq7kRRQnmyhZ3nEgM5mTqJOYCF0zEY0Ztf3bYCu1m0IY4OW6hSpi
cN2TCtHSEAHjz0OZ8ib5j4Y7RiCyDbv8dZ6x7IyD8bekftkNScTKVA2/ZpvVSUaErF0L79LRfLIO
Ejy5nA1g78Tyoo981HA3IAOfNcCtNbaPKiWMIU3B7ZVRbu1nExF61HiHtq2KgzAkub7MKhm+knaZ
Gg5A9Li8agLzqEu1ImLQwIbooSW29q8Y7H6o1+XOHBXg3rBrDk4g0asH0RqA2HHf3pNS8cOx51/t
AnDUig9Li0S8GgDxlkUhr3WoHaspbQ8QPS2/d63pbpiTw3s4j+e5amnLO27CFaytwlzC6xQOX3Su
/A8ZssLF6z6g1zvHyrS756Z8ZjMYcIp3t5DzKEAx5fl1xevC0CroLR/Kv7wsIyHdxNUCTLS7bK83
qeHr4Bz9uF3+eGRs+FONxGtCrFgks3fJTM14c5RjXWK8O0HsVvU2pTfl9Cju7K6Plm12N6A35Wbo
VBQ4XupLL28JEX2aSlNcEHplx5hst3qL+o2lgtt6GEsQnxokvbCdwcCdhwkDfEGmUdqiUZ3twnjS
uwqVHTqdPArfI6MNep0VpkqI/jUsqh1YUPCGl8siSf1Kq/SJjqALekl4SZUpHRfTAs109giAsEwd
YTRH4NSYhI7K5BuCqulCHss0zOlhmRsCDrr5TEAiydxh++bMQA2tbutG0r7SdwQJWN/nbtLvVaat
85z3FI3VRseDeuxJbacmyrmpRkbmyyStP9DyVwZhphyXS1CHdo/OA4J+3KDOdWkz8yIaj9rivRh5
azyX3tfQImLSx/K5MvK90XZyVy657WscB0eDGJCmF2exFNqq5hm3uelM+7RiSOUKTfIxxg5jXHva
4St82M+s09p3uDEMDIqfnabFryKLP8NkyM8qjL4eJ1bC+D1sC3cHd7PYl4v2bWAQsxhO8xql3F+s
xkIpsuibqO+GgJsckkiEoqp6sVSX4U61Ih9k7GhJnlszs40m/DOPB/M26jBXkbWooOQi7/ajjowb
OeUBxZaxKlU2NCL6QWpc1JzVT2D5sXhrlk7XjK9HJiMRcZFbH+M5cCfqPTUa84FMSQAWinKuTkxm
TYb66yzu/JxlzkG3tPY+UQISD5fbffU9Aa6JtpfZkZWqvTdlzKZEebaL5G8iGv0KLHlno5FAc4DU
MzEgBsnJZIjR6kTd74TsEcxNYIMddOdhHcBDhpUbL+k5nghygTPZ7dVUs5IvS+0A2f+1ZFkcLE2q
E17WHNDQFOwGZMgQMSl9QQzYNWMFFVSr21yBMN/KSYif/aA2tThW9th+Gi2LE4OpJmHJy40VSnTI
kpASf80sLDV51cvfHivUacLF0rSd50e6/B5pvFoe8xng7owCFKfbc5sbd31JiQnv6WaobMbn+ssT
Swn3vKlZFhUnGOflJc81+44TxUc89hENnfWltM+Q2OBzbNn4Fp3wSDK0OidetrrcxpvTiiODXAif
ZHwcMkTPRFJqms+ulGFMrr9oCTK8KnYHyHHDMclGprlEnL0WwLrlUoCTsckxHUKu2XId1lpje7fj
hmEmIUTUtJG7WxKz2Jai4GahF+9t+jI52JQSmxhzKyIyUHOLm8CAhvz0LVapexPjUTFDv7C9Q589
hgcwTDnrwpnWRhK+sDgaXoycdWzueRgSzX7FKbn8Iwlp2FMI1UaNKTEpSmmHWKO2LkhHQGEXettq
GDHldK3ak89hbB4TiwGuL3lBbh5oMdQfBvprII+W71FYpgiUSxm4fNSXklm5m0fPEJrvpUU3DiD8
qZ/64R0exHLkfH4ahfdrAPL0miaGfK0EE4KJ2QSC4tHR5i2Kb7mOnImOyh1kDtDyNS+sXyPMGhrF
3XVU6Ueb0fZyu4zRctbyhfnItpzKFKLolJMVQE6owpVSEt97KNBUaCwITrMxq41m5USx1HngjeZ3
k6n5JumdHR7u+MNxgXmnzXtt/xrINV0nHOBpdf2vk0o25uv4w1NUzgQoH10nZYlc1U+P3Tqjuwz9
c/nqgMkPqL6mYzYTfDsN6qj0NDrICAp+NJTtJcw0/GslISVhbTrHQTPltu+Nk41VmVlws8K/k4Y9
GjxUt6A+4qxITHYRDxNMhYF7rKAkI1l9nvLVa6kVPzyNSKclVQF+wxMnDqHRGrfkB+qqm1yCixu0
wBnnEWacba3cMUiU++SuxmPcRgSDWGTcMTZOs7uGxN1K5XQy1gf99wRRCM/7fHhgc7rYftUZoey7
MPzSangdgnDNpMdKSnFPNEbDxFXjf9KKRF8t24c59/RtU+PXbQf9RgWCAnJdSrqtQFvVa822bbXy
YBMR6nQcXy6R7yu3k8DCBNXS4vS3XlFVT+je7UTOjI3i3WSV46lfszQnhHweLxuz2wY/QRM901b4
TQ2A28rFk66kvUe78dRivgvGpX4RoUnDm8EK0cA47h4/Zzo4C8/XpscmLhHhEK+/LL+5fXlNBKg5
KLcYIvBVUlJzcyWqkNwhu/SVjpXr1wNf9UB6kZU8BvlMnNmKNng8KMr1tEQBTGggReSYtgTt7gDh
h3u8LR9lk/2uyjLmXkTm0MrgKsB7s1rN/rplv+x61be0xZ7LnKZAHtGhA09nNxin+teEPLZlcVRq
6SVp5Pcl/IxWV4m5uOJQEp9may7emvVBreA0Fc0mxgWgJbqG7owRWO+LlYb2eGDki3GC/QtiCGSl
6JTSIOyHS7oKAEjAHndlNP7sIgn6y0xfXeqgLeUecSfzupcQ5VHoHurqHO+IIgS8Mgze6SK9FzNa
OycuMIqx6l4pYkwHSSVerflLnl9mb7JAtm6tCYBWMe9Smiz0YumIPI4KAwj2T2IufpdiCeA3vC1J
9ickVwUvNCCEhUUGp6TDtXKcV8+8YakIj6T+Hq6rd1Owv0fV8GVHDCkrif93yALiwJ7bycO6UI2b
xTMNBjcoswm57RFdTC1jN96IuvhGVo/we10nCt4R/cmbnrlyOQJL+/rAv2H5I5quDRG6wTk2kmoJ
mE9w8Sj1PojB/EZ+Gsry1D3Y3ARIqHT7PWm04X6p5m8ys3CHrzuSBWrU2SrWf+vpYsQzqiuvT797
JfEIGtWH7bYETxj2G6Iwc6/DbD/pxfxujpOz02OiHibPFqwxVJBqRCzZvRLEupoR3SOqi1CQDcyU
m4nVrG8r1if0MsQviAj5fgujDmE76b59qawNmOoHv21cIW5zi42LVvP+z3W5igxm5owbDXoMSpcr
seRvufxtd+9NHN21mXTPpa9/uKBlmVzIflMUzs3LYYIvffp30mdfyG72HU3jLizxapnCOzIW1jbg
+B0smQQpd6WwDlXhmieNb45MIOyi5T12is5dD+OtFZcURVyUoGSZIe7RdvvOL8oU6Vg72eINiTVx
GTNxZ+L4D5YO9eMPz6y+9Hjgw1uch5QC2Hmd2udFTV+so7kVoEzcM2741IrqA+FuhKHP6XdaeNFb
BOBDvzbVJnrf9hXVO2YpxjLIqRFh+cgwUGriNA2ZBTl9jxa6b9AZym8pTJ5Q876B2R1ObmTsxlUg
Ya/AuglG22FctG0+Pam6to5sN/rTw/w2PxRL+LWMoKfiXZiQ1XUQFUy0WTJvnS7G/XkZURftapy9
G3suXzDd4IVnk5T7tplLn4ZVx0VJMrtSzO5Qj5axuuOsYRpRGP324QkCaIdvdpjjV8X4ifIF8Y7k
2FEEuvmRNbA6XtVOjDT0k4v7GPp+vmv76fdDvE7qV4QYF5gB95+CZx8pv5qt/Ngs4hA1tgwUDREw
2/FgzVA2kQYdgIYATFo1W3oiIF5UE1M0Uzu4mrWF4LF3EokrZ+TcruqaNsmSv6EztztTLdTMuQn0
zmX0xXwA+VhCUynlNXbcTwpi5U9hfXv4Ivt/4q1t40CatL6G7LXwCOfvbCZoMRIgxfaMaPhhdmGH
onZtqddUSiPAwarOIVzqlwHHzkQ9yQyvx1BulaBAkAnlNWX15CJZdqbpIzck0F9vfq/WbwtVy4FX
8+602gsVQs+EObzp3H/+xWOs1nu7WBV0GJieaz06T2bE8wtLvBurlZFUptfatrnFhhYFMZYIBElq
x72uplcx6QuRIpVsqNeftg553SO18NEu8huqhXqbhxR9Za+edKJ8QqlOlehvVbekgZOuNrly/uGN
FREs7NHwn9A0r6f0+pM/vhqzH0McmhuXaJMtiX2fLDBhzRf5+/SCURXqH3i/Ch/GTOFbUc4wnvVC
6AptkNXNthIIznP3znmFLbar7+h8kadmCmaG3rMEMBA0Lih65WQg/U6GD9PNf/TKWf1f47LFHshT
MHHxGdL6KdfqxEZVxO3ZKliqeUL6GKW8Uwrv+hS6Q3FsAJ8K07ACzJvvts2Zwe2cDKkwZR4v0Sg3
mcg3eVWLXeZ5hCIjnyUaPOToyshxi7QByqNh/q2FTRASc8xVZ/s4txlg9Uet/WHp2hvC/1u0Xime
FZ6Vcg61Ie4tOpzAbd1wW3XpwrSMLYI7zLe+zaaA3KJJd1hOVk5AjMb7PCSKy7t5SrvpjG3NPgs9
2s1WI+5Wk9dsJGCF58504Z3sEAKMb2oYb1S2L3Rrnu/ZTbPLpaNtCdX8ayPl39Ar+1IX9tZdsg+P
T1Ldk/cSDvMVbMah+8BYZx6Xdna3eAl459RQYC3/Q9YS1VOJNYU7XRgApEh2Yxi+NrSAm9RrmxsT
0QaUGvdk7xCiO9zIrJrAgE5BlsH3d9fBnOWCtUjf6oRwxCKKXrhPhIwVGWPYbLYxuhgVvsec/Phj
v+aotalA2usS46bK/LnMdVIxHC1oQD1hfGizgzJITmJiJ7YmyTp9butH3Wv3hWoZF+Te95i846Nu
UMS48w2HWntuYlRrBYqbPh5vnUIEQGGSNf2PMCl+6rzFG8eb561t9MSfNeyfx6H+KhzzS0OObHX2
Wa8sbaMnPwsDCUs5d6gFPG08TjbmZhp2MsrprLdFFm214V5CKqfjMTglsVToWOKA7uw4H1FLp0R0
hzNQcirnd0lG+cHof+uGdmgNMzxaFVqYOtsW0rCf4RhkfuemTWAQ9LZRdfLmsrA9tHN/SIfQQIz4
JyxDjU2bOtr0ktvGIfJRln+bMsw+ZcF4pc2PZhulXwjxJXZGPAMIa0Uh9otl/5EVRivUqphnseeE
eXiOUaFunGXytkNcHS3iGHc8AbXXHQZkAk8gw2XTZwEKCAEI/UZM+gR43HnnItiKhYFQ1FYm/RHC
AJWQWcRmPpT5LR4zdTCRJQ9IdzSIUXNKgm285oQwddbVD4uCdV2n/HKISvF1fjEmLkl4ag6yDl/I
EPaMGnUSUjU18gHPj9J2RjZEBuDzeVRMml4byKxHJFiIm1Pi4siaeVYubtgUo7g0fjO+t5+93s1p
pa7dYnT+AIYnGGPGdX3L0D3LbgYNtp07jt8qFXCDSg5eWdlbWunPvD9Wmf47bCDtKrguQSwlmiS9
JF3ULoKQwRB3K6oUOLLZcvVwtYQS65K7zOdpwikt3Bl2VUNkFAl9B0sgGzNF6ZdNiG/Lc5ZtZ7vd
wbTcP8N1wRDG/K/JSdmbhTC2pZOwLMfKiI9SVOAAxJf5vxk7s+XGkSzb/kpZP1/UxeCAA9e664Gz
SJGiKAYlxQtMoQhhnkfH198FZXZlZmR1VpdlyUIRGjgA7sfP2Xvt+mpJHIzdgEYhGmMxz69Q/qD+
WOsNHAaDJldhIXNJ8kfEFe5GJmnNQBkJQ+buEqGxHSVrmo+coOyJ4NJi5BjfMXRs1cC8ERd8kosD
JjJOayh0yNTBIRccYHm8yNFZZU7nLVgFZUX0HjV1yKnDhNVisWhocHlhKmXfMEaohT4/MLv0skWl
1L2Z+2IXNVVF+pz53aUfXIFdsMd8HYTJNS0r46AA2ViVxvmuTwiW0iiS2eYkkhnkYDUmFeIF47pb
YU64cMpjk9bTallG09oQ5AFGnboDPaQTxGesbW1YhNmQL/G3PcLFiFdW1H+Ttf00tcQW0uZflWV8
hy3LtTKapoyN6Dsuke3e6SQ+unhT9kUDwkTpyQ6TnYdSxtzE/sD00EYfLaxmA5+RWacxXLR6Nlxw
dZSJDYDJSZH7l9tYaMbWN/I7eyTEFp1lsgJBoBZBY7wz+iXMpiRZqYnJQp2AgOhxDAHpwgmnhqk2
LdGY4Nlxp69VRCZs4VctTa/xxSmOAYYt5jfiWzoQv+QOUt90Efd5VvSviH+yeUbnQ6bz4Pvg0E9r
oEF8C77N8UIMbEelNyJDmn/K4GAOqQos6gKVU1ukklbQXWxp5aOT5ec4bb098xtnJXz1UejhuLNy
50hmLDyOjnEEZ9WVZYZsvEkhNmYQPiRDtfAB2e065HlZ2t8HuWssLKwli5yrtazKYaVrBYNm5har
AFdhTSNlUQ7ZOtCC19p8zNt8+lJmpONEazFQWg+maWyiuCiXDXgMupPo4ZUcdEz73j26MWvFTHxc
Z8SN9bnzkqeK9OgGK4M+ws6MOdzbJrk3TcR0N5uvhkbOtkJzaRO/Vw/ttNb1+NpBeHEZH2Wipb+C
TNQ1cB378ZcUHeIGiQbHdK4PRGRW8wi2JjwwpjoOCA/JR3CijWcaB9fxn0Ov8FddKzdxMEYHR4Bb
zexwN3fxsbgijOkCaxlT/08wliaDiVGmhoL1IUzW6LLOVZk++BJDv2Fw2bii9hH3VRrkqmif1UN4
qkv1Gp/GTrzDi2AgUOZfSpgoC733vkbEcG5CD7tmmBLBNRlzGzI7QFoy1nnfck+gBuvJDYqImbRi
Aq8gINLrMtmXPUZh1PPRjcT1mMLDxAMe0OcEj7Ef8vlOHKmhWfsAOH9y1Sq969tD6XxxpWznBK9y
L2cIyeeHXz4l8nPhKOGsPnFwmqpICJvdvVkWQJf+Z5jIJ7rtt08///TXf5fRxVjggr9MXipWnzS5
T5BcH+sSNgbnTCjgxsat3SedI2FSgNzoarx2s/T/0xzx+adP6f/nn3778NPffX7623f8q28TYuSw
ENlwHISRsNJU5Ho0dfgQerG7DgzwlXrRosxT/rTSSIVPQiA7eVh/EYP4HswQiiiOhjX0CrkQlXvI
3ZDuiKPnG4EcmZRu8V30yExbyEHUSmiIyr1r9jQEFWPXrqVbOPTxPVfeliXW3ACxQK/ihePDoAES
CzOxysGPwN1umVTS5iAQjL2piw4B/65CdMfoWJbdtKPZ5n/9ahAbeRTpB2vmuCx0lrmuUfaajJOt
LTBMmcZbEFuQF/0GOtlAF8mIWSUt0sI5E9J8Bwrgm6/gBew731nlo/UVR/VZBb7cSo7w8xBb64Zv
ZukYkEvaldEyBHUkfSEFZioJH2ovtugZkmfcw49bmA40nbmidHzt1mUfOsEtT4Px2hrqB8alcAVw
/EtQka6VWGprNW25L5IkXnQjupqpxplZu9uk7ASZ15zsh7H4Pqn4SO3CNqg3N/TQ9KUnlgLlpifK
hbXLiWgRGpK8b6O7ZODFeu2Cisha8aS+DLWz5ZQe8RV6vTTN6L2hQbGIVUQgmNdnO7N2r7BOLG41
svAMsmSWnJcfrCl7dbvhacwoHHRYZdwKXoqmhzRMARcTe721jabJ3ltWZe/7mawvCvcKQrij5uVE
N2Yj6dqJJMBvVO5mrOtT2oEErDzZYat0BgbD3/FF+ozb+YFFg5GzGGMaWY8BHdhKEk5TjA8ms2qg
b2ui4FI2GpwnGLtU4RGRO2aPk+qeQs9tGK+bPfHuONM0Y5R7J4Oe5KqsWjd2Lu5ixi1JRDt18NJt
wirIo6OXnmVqxguyoHjmnRt6YDoBW7RJNpDExxmvL8qE+QEe+gDH/NoreC2MIDMPQk7PHBQXUwsg
OvCGcFf69R53JppvoBefzx9qi0XU4UofCb72IRdOyuHknT1LiFA2fNd4QPcW3oSPCsjVYUD7jBfR
4dsXeA2IAWg/ff4gz763HJ6TNtByDh3ob/QM+rB2dug2FBm/9GKBxASo+VwffxZ8RAyfuyrs+12v
8K3ZumJoZTJVL7DZ2yxnpziP90XW8Xt7evoYpQLpLHH37iW2RhqLKRwAOoWYDjcUea91yFlQEPmW
uQMe0ZLyLU3Ib42gXxnP7WjnS8vz35rSuLdih6BM+Trl6ctY92gaR2BRg/9q+aHPFDvunnqYXvqk
h/suzDjVMDITlkDyjAWx6fwXA1vqRlowYKtIvSZlqZj404/qAYfjoiQYy9VD/amwqx84ard1mMSX
DiHDQie/LR7S7QBa8JKHTLa6Kb1JV3pHLaVe5/iwlkykGE278UOWxDtd88ONVojwGLeOdzfmkb71
oKSWg7gvRozRHdAwQKseLaHKRuMdPhidwXHmzTHT5D6f3nL0RaqSl5FWTsDEsUTUsWlU+JjOp6hB
wss0J3QLLpMH5o7xioHa1U3pc8w8CYKDmToUpfctxn2AmqsjIspN1d6cL7/WplXvNbzsRNE22Mu7
Q2gSRRFAw17qVKRLnzpj6+fNKQwc5lZl/ByXJS6y2QaIm6LaTxJjOPt2MLH6max/hkMiZ4AOuHOY
OqhxnWJeWcIvn6mLdsDyzy4b9tiovWjcW904/PLBK4HqDCZ9gzKqj7kBr8pgEuFaiILS6g7jfrz3
W7CfgV4+9oZ9B0dt2H9+6EoEKrY++9Bd/zYmo7PAd0B4FYjEtdWP3zMdrIHrIXWuuulAyVTgZG0J
nl4JMyAdl0IR5wSwPxrWe6eDZCrmD1NBSqrdMln8NCYaZnSbSr42a3p2NcfswB7Oh576uxklOc3V
GYGauxys5jXN0WEluLgih0jcRD0uIi6NnVdZzDz7+uiib3otSyZ4JUKz3B+f63mCDaEuWelD8h25
VHjXQ6F66BvU77ITNAMj7YZeMZv86IzIuF1C24PxKROxGRqnYdccmQPo5FqXbt5B9+zCw6R9KPr1
nCTEwWmw9nvQFUjVMOofbrnOl6ndQzsaDHYV62XoGBTrOmIse3Cjh0RUGK+B9qPIyKnLumPGo6+9
vLj40v42NtYTeYzTq1YUB08O44/Mwid9HuwpfK0zZtoTCAYmOCXqZBcEEFO7mxmqOYl+2PQxHXyF
ZWAilGzpmWX0YnbeqzXY9XfVPEtsr2mun4NWOJyWBnslcuvDn9l6eOGB99VuvCZbhbMhFMmVhRdl
ZQAdoOft/0gmgY66hWyokAEGxZQflUQiWhuT9yRnCbhX1O5XY7hry+bc6vbFqSLiLesguWsIsnGz
6gs9KgZX6ewWyKYNyrg3Oz6LMQqveW3QRge3FTHU585gZZNV/GamdXCwfdSUbWvhVW1oIdgBopKk
KJ4KNHKlrzfoixud42x1GZCNCuyg727rDmwlXn0tw3IfU9ku7PziqK69941pXSkj38cRmFx8hGqp
qjLAAWNgiuJ9dEJZ4uqmB2uqH56V3udBvC2SQXyYVXjn1ki+Obw7m2jghfI6y37oXGBNLIXdFl5Q
/ITni3MunqYfdrAzJq3cTVS4KxlM3SEIbRwznXGubaTaY81YUTrOvdkVW1WAZuxDUkk7QivBUIW0
gGm3HV1Hf2yRSyNfbvJjUCVMV2OaqX2tAy5JO+O1MclwixJT7uU8pvj8kHEm3CeYn9vymCdxeczq
yFm7Jd3VXz6lkb8l65OYcWoVJabh7LbhS6jweGUuE56uNC+x69sry+vRU1VRuU61araJeNoyCbFc
a7ZkvRuTtT225On4TnvXyuZFyikB/jG/5iWdG5EY4r5KtC92Z3pr+gA5cPMPA5INW6S6MQ7qOaNO
6CEFammbcXDnM26iZC0XTZkgck0nMhGhWPToAax0wOarkrP7NDgJEiI7J/0ULued6Y3pss6NdTMg
x8S8QUlsCnpJJaaZgsV4p2W5u3Z9LV3+DoR//sUZ+DfMe+eCfL8Gh+BMjv/JMGjjZzSxDZoS8yC2
xfL97RLRHvyv/zD+Txf6aVS2wBUds8HEMzXmsW91EoVa75GXa9PRm9onwiI9kL7N2hGkAGPTpnjM
MaVQSiFmT1WUomiJb31DykaRpeY+SiJth3wly5auQ9DtUFq/WqGsNDSXRS3TVQBkg9j3GBJyRO2c
pM61TT0gv15nHKwEHX5hmEBfwVmt6SeFO7P0X9PcGo5QgOM7s7MewL8Hx98+uFne7GDTY+qvmGsJ
6qQeBZwOAW1ivtaU61I3Lp30/H/zMgr7zy+jaxnMu4R0iT43Z4D/717GIcQQMZltsGsH+R0Mk/Ha
1XG/TKwYIEGiOXQ4+uhleilVg+ZHptaKNr51Qe1oIwdJZ+xVal2YvzYP4Hw2aBYwsIgM+wvN7idu
XMw4HeHpqtHuEg9EDi2585jEDmC5tFkXjvOeGnWzRxwcPprYEJFchF/TOkVTNE7ZzQA6vBIFGdMs
0XKJ/NM/SaO7c0dVHZCEnlsTnx6MpztSh9EC0Iu5uYL5+V9fbha2258vN89yKQFNB5uslLN/9Xev
U251fhGiC9gRe78a86wnmrHZlkPB041NRSlpx0sUR+2h15Gyhv0m5hrYDlYX3dEePvkQzWAewgxR
ab37NLDFdlvBZbE9cH2Q177bZRY8uGvAK+pLNkanUc/GlZ+gZdT87FWL4/5JG8QBDc9fPzd+7798
cg5P0EEuDF3hpyencLHm/YTs3fmk4zBntTdDYUVfw7LBAhkUFbcSbwTTK7GxqmaEXhdp32b8q98X
FMF1Wu5EbKfrnLzNA/PTfoFlSv9Se/awknVGq5vLioStAvEKE9sH6FDp7/6U2OFJmlZ7Ul2ck1SY
tO89S6Sjq/wZ6EK9cbeIf8Y9rlzjNBVNvgoCXb76ZXaXCaZx+ajf9DZ+jcw++kJ1021THDA7Qdzo
JUUIvkCLhBBzUA4Sde2Zro/zhFWCXOs4gsnNmQMolEfoOHOTHdznO8daGdjSDmYI3tWcFlVguE9s
euTrMCEYqnRmApPGzmGWBcHHS1nHo39oqvy5b5z+R8+wixSfr0WnFBp3pKCmfWl7dAyJtCswDa14
IjuH9nQ2gnfnQL3SDIykWYWcT3a981KNxYNRT/YPltYd3U//4DgjhloYgIu2c4Nr7IsUGpntnLDZ
4bjQsh2my4h9gh5kuGHfronjxqIybJqpbF6xvSEcb+64d/HvDl57b8a4XETPdjTU5UsuHfL5ECmg
xRL7OLSzXWvVamu3SDH72JQoq1prnVJmhH5hvP71VWj9eSWypTRsaXmmrkvj5zuMAU+kWXhydx4N
052OdNmitXmU/XPam+dIEiUpgtpZ00w0D6lB7lUYJcEOCT0nfndowfczc4x081tm0+cVzO62UmdO
riuw25lSqwkqzNJscAp0s6p+at2FbJtsmSl6kE3trq0C/lPrh68I2xBt0B1dimw66i1fmUI93hFN
+G9uvtle/9PCgpoC15tjkZ5s6MZPC4tmV9rUmTLcTbIAtKfMB1NFwdJJtegU2N0hA9W7y4P8WkBl
X4he766caB60AXadqpvu3Ag8lr00mf7YwVHzU2duVlrIZPAslz3q7yDrUQ7OQshpfDNw/y0sDQdg
EMdfuInKlcdMLKmbk2OFe7Ow4YU2ySYd/ZktWNnw7jN7A9elYf61mhhn/ZuXwHD+/NZDJBC25+D3
oPtowBn4/eIqex2GdF2Fu94s+weVBu6xq2EfZeaLI9v2cQqccF8F0bsUaDdEVD4Pkb+qZTBuHKnT
kMu88jVNHtreeErJs4QdZFrXTAaCzAW4w2wiB7uq+2cvevWRKZz7of9Wjbq+MyuFz00T+s2KJVBr
hzutifGrqOKhtXzk+4yxwyK95QzeHkhcetaCNlpGPpkVDQkgT54k4Twvrx0doVWVjeWu64pzWurD
Q80I+X4MFME3TY/MNNs0pUIdbju3RsX2Q2sK8cB6+ZKKCGCnaXCZtlF7QT9k3cMaOJlVZ3M0zLCH
DFDdcRUtp0DYcLGm8qFhVLOC1HH81JZgCbhrwOMuen0kGllV0wVC1AV8UHHoqvpiWa17PyKIumQc
BktvQnGMXpJcguGgFSWekzaPtm5n46aY3G03edBqKkYFgx6x5LmPtgHoR3NafRmCeVoPGoJUbIpB
KVCgA5O8N+1GQ7SE/GVEWrah//FdEgQGHhzwEhawfDl0qX9OM+OBjgMRPX1aw0tHSdzkhPlFHN+J
eM2qFbGLiO8MLdlEZpKf9ajbITlFvhdxLgfhTa/TCBKIxUN8QNPdLByNprkduv7aqAxzK9qEpeBG
cUX9l9LRI8tiGzffbKOk8zUppFxT/6pLq9lOISIUnJHUfh0GxxL8Cd0Tzg31FH5UqXlGt3k0kGw9
QHBCN4fD1EWYswDUWJ/rtIO6JIEEjoqGS6QMqNV9jhZQorZQkX7FZ148phB8l4PDd4a+Q60+uTeU
YgtLcu5DYercZ51iwFP62pe/XlAN86eodIo6R5qkOBmuMITjkbz+h9sqNDQaQ73UtkxTx+VsInxI
pe8vUXSb4CvF955D9CUvY3+ljCZdl1KAwQ+Nr30uA+gJNO60GK5E4XnjudHM8I6ct3GZhd7V9txo
V4Ms2PRyMHYgd5/bXF+OpYJzPDPCWqUh3av6ZmGFaXvyfG3p2S4cS/M8hkl4nsd9jxSkeCsMU66B
5zp3PsN5VzfjrdvDx8zanu8LaKeMMk/Zhazk6ACZXvb2AEoPqzRE5YyxeQHLLPOKN8bmdKrd4tiF
YYm6n+sxsg15MtO2WlpOBEF+IKVHGVi3M9U+Z4Mpz0MSrS3cZrNPb5OF+0zrmnepmrvIQ31raGfT
/Eb7ot9pBdPyIt5MFBEnSYXLTjIMwPbgsE5OvBpYkNdkLTUoJR3yO8Aa7ywnOLdw37YaRzBGc+oO
7gV469kHb8uD5dDWA8w07TI6NovUGbwbNtpjoiroFOIxn4AuUHhb+3BmImatrHbY52fck2etBTbs
xVTl1kOSU5ojTLpHh7k0PtF7GL3qFGXMgDUJJFugAwt0Z1HbrIRAXI3exb7GOG/ofLnZqvfRYsZJ
MZGcklSnCD3IBLaCdDnMeKgkIXJm7x7JBwsvNhdG7ZsHU+JV/Lxi/+/7+P+CH8X5l9Nb84//5PP3
omRwGYTtT5/+41pk/Pef8/f882v++B3/OEbvNZmaH+1fftX2R3F6y340P3/RH34yv/3XR7d6a9/+
8Mn6E9Dz2P2o1eVHgxT881HwPOav/N/+499+/K8wP7QbOHf9zzlwl7D4/uNvLOBv+fc/QH5++cb/
hvwYf6e0h+VjOR5mccSU/4T8SOPvricEYxqJ9VOy//6K+BHm3/kOKtl55xW6Y/JPvyJ+BD9O/ML2
Mfjr/376f3gbf3tbf39WZ8/9qchx+R+AU4vHwOOyfq7tqjro6szzYItLfOhMlb+qWWNI5BGOdN0v
znVDCC/SKHz8OZ2EwcMXVuQxTTryv7tUnuJlF2Rnt+qvbkEwjmm/QIKgkInu3SYGwWvQg0/ewJQc
ZaFvOELD6D6GGajz4mTZ0WOVyxMhP+UShu62J5zB82DGV4XrMr+aLtEIEMsoH9tBbKDxJxA5B46i
frALsvREfAMqVbeAfG2l2bICfEAPSL9101HWLllRiOmXmDn3iZXCd40ZCOoWbWrD/mgRReTa1yIJ
x0WKQlmjGezlLQeKqV0wGIfuFiWLYjbJ5SaOHQUXx23kqUx7otNH44zCatcK+b3HgFR7GRzchiwY
pxE7z8pAi6DfNxH7asO2qrtry0mYSeXKk9mPQSlorfUah+YPRS8Mqi0pJYhHu2EhI+1JcrBa+GZ/
TECTYDjHwD1qqzzvH8lROUZteixypv458wGyaUQF0HpQ56iWJy3SD+wpcw7N2fN14CY2MgJ1BolI
73tTZ8at1ki4Sep106gtwOVj3UYfBm5jT4ue8SpcIlCGZmi/dEmwJpfcb9aycHG1jZykWeeT+M2w
p4MaeJoJ5g+jv4S6j3H1zkuAr0bdRpjJsVPTWcTqEDsD86lkP3hYiHBC9VN8jHAg2EZ0LA0c3Qka
0m7TCoiShSSeZmA7SfZG5p0GGpuF5LSlmo3U1FmfnGOrnvWUYaEnwg9SJAA/OcWB4onJJ8PNSuyG
PFgr0ICoovUWCRmTLH4zNjAweSNi5BZecmu9JD2BYnZ6HwzAEoxzGdq7sg33MfuqYQZ73IjH+R02
/OHWNSQlTMk3Iq0/7IDio0XZwctYahPmNi5qMV2Naovn6l3peCUM3K36uFW5g2OEGMQc+0HSQe8b
Ll6O7KouyIJyEBgGNOIay9uPxnAeJ2fXKUQHFnZP+1RMNigPXsFyPBih2EHsQDmWfrgBuy+y+HkO
s9FFcrTs6TZfkxPEDh0ZnyAX1bfHd7eEBeSumVRcHSrLoRQvOO6pGdFuAqSoaSZ//g7VJcSgWecm
qjBt0QrsquADb7GzSPNxG4zpG65DhBXNmtptH8p8hVcZhOOxaNW5p0SI9OjF7uKPGiOFslroKMBr
SOvSRLK3uM/hmu78IkGERdzVhJyUQ88YT2dMbPjM200Vc61q9VMCMjUet3XVX0TaXWstI5mB5cD9
NobTzZu6y4DwKRgvJm8J5cRb0796qt23w3ST1XSb38FOVwctTY4izN7mF2a+Ho1guMgIE0UxUdp3
KzBei34gTYinBI6CGLSagk9gleOtgSJ0HhqdxtWwZf5tYl0KrJqfV5NXk+wTImvYqnGN2C/N2Ky9
yd5Fwv1Gc2IKWRNAfz91HN/maztJxsP82PBeQJHp22tEeRZP5jaO82OMcGABYP7gIGOYfO71Lus2
WZN+4MZbR9HL0CO3jsaraQDL52LyqmZTRebNb4OVmd2IC9lavXwZSwwCiT7ddHHXaN4T3c8NnfS9
FtebggEBbd6zrMdzaI9XdP+rNl/T0zhrnbrJeNgywWGVKaI3l74Lh/zH+2a0T6LW38O65CAVrHoz
iJYWyllLju+e7X/J7QEpW/zR5upgdjRluJg1yEit2uOkPjFJLrWzPxT3FvnozmDgbG531ZTsoakT
e9Ffp0o/l5z9xvmP9s62poP1zYmTRx07altbu8pMj1nFY0eKjVqCS4JX2knxLH1trPqhY7zmle0V
VtMG4hVwqfEwcSPM/9eiaEM7TGNmwKYhN3ZgHCq7e2/88Txybdaiu1aAqBaxQFIYkioo7d28WOG3
bxeTgaGuDdK9IfvrvGAjS1sFkJE9drY2nm7EBby1VfXF9FFFjFfwn4h5xPhuhj+aCLTO6JBekBzn
NUH35Akty2a+iRqTewyldbTsA/el60paTDk7jSdeOERiwwUdDuXiwin8ZLJQLZL+HLbxW8vvSHNW
Nw+mCGORBcxjbrXsLUaOXGvhfR2e5t+VmfL0eccZ4wlTJLxnTXzFbXsyiEVbg9h46CNqa4ex8iJU
1hckFdGCgVm8J7HeWpg48lK870xjcXHH1Zvy2n7HOOadGWtwVxGsI1u/vLc6bObm4Oxjltj7JFTw
VRUpO86IPQ0PBtvdlzSayNXucc6HcEXSLnkhiw/gFghOVWRwQpqvlmaLheW77TpJyMbySTrL2WdR
1eT2yBidAD8wN9dxIAHZiAfo4bPT5/NPn3+nJuy4Q9beddJ5ZBpubqbYsYCgRUTmzX/6/KCJ+tdP
iaPjYS/QzDd7zyUG+jPx2pPBcw/UbNVb7b1kYLHXOQYtCJTzAcOFM92kniD/zx8GVRn7LCaW2Z/s
ZwOpLIoNf++70GyL9DmMTKzBrT/sXa8M7rI+WXYp9gClRzdDGuGd4hTihhNLSKfvUM1sDFdbT3m/
6qdknQttPdASZw/At/HiNh849jbJCAyV2WCs2hVMQVlhceZvWvNeI0WLnnQOObvTmkMJ6/eXDx12
oAMPbqJZ1ZxkWI8biiK0GGiUQxopqRae80IUtAfEzUVEbr9NtrcL2QXWVei+MSmiv00ndh/l3dcI
fXKuxbA1GKoz5I8WnQO+pUjFDRlHi5wTtWemMbCvbX1htDhBg5wLG9fsO5Hq+z63T64A2xT2DCfh
GnDmeGGIHi4mbvO4ZvHgFqANfcm86RLUasnNtlY+hY6w3ddUz9oHkPRMcDyD2bXL8jeasNZVIl+k
5pzsbLiatbomojiljg/mwd1OdvQWCSJy6Ec4yS852H84/vy+Tqbb96c6GdqizUmde1cXwv6pGZib
ZTvOOe87I6VOZsqwLOb47qjl7q456SPl1Q8F4OylEQ4YY8doOzTlXThqTzhKUzoU/almMSIu5dAJ
59QJd9+0N7sg25F9ZF5g+h7P9HgJteC+cc17pl+vHob2Mm8pHHUo59GzcpO3mLk87ieWxyHv7mBB
bPAKfuQ2zn0kYHHFRtWzvvCa5UayBzZ06Xz7RKTQrZr694LeoaY3hwjwkxTU5Wn0Jq3iKEp+k3L3
Gl2sUo5bgy2QGtPXxovn9hejQ9pvj5us+DovpZImW63hF5raTckW3ljwhOz+MtduTjneqlA/swyN
AymhlHSwIDbgC1fAirhS7BN2/MBAA1E3NL2Gd4WbIVcVnd55Y7VevBkHOeuqkbB1xXBzbJ4xcRtQ
jfzHkkKydb8ltnbhCmt/Oej+j2/0z40Z16XeQyzlediZOH/99DYPQSXTdujJT3BzZLu0dUuS4OVA
+hc7mNViOXT2Ptir3x0afz2X/f76IqDiz9eXy4SHUG7DMGesK//+uylWJSxUoKLLyYi3b/BWjyJO
j9hC+7RbDzpvRpod/aElU5I7Ku5X5F3vaos+naI8oA5nPr6zGqh6k0k2C4UVVXNC8V2T9Sgr3k/n
m8N2L4oalDBDG8p5CceOPZiM0JfeazZDFe/ngmOIcFNq26ZHBUW8BbGRi9Szd36m3gPfOYWmtRKU
oLHCVlemRyTCt6xI9jEXXZxT6KJRrDN7jYEYvfUR1PwKHeglEFjUxkNRTe/0J1Yy592Mxb1Dzm/f
JsfcYteIp8uYgr+QFPaCyiCwkrf5OVuTfpsM/RZP+rEihKVJvmkyZUrP4sT3JhHuIlmvTQQq+AD2
gaMOctQPLZd9w/o6Gzmr9AQF1bX9F6rWOaLRfZn30aDXkWyGq9YSJwJfP+ZN2+3Hh7xe59+Lytvi
2D+SUA1a/KNO4007ZEdHILtW0/ROQpsFVpSNDD/kkhgcgi+5K0Whn5nDv02olelIPQR0FxfAKMhn
q4wF7JNNw6IcJ+leEbkVuvqxxKIEEA5bfvLWKXmaz1YGVeVcEykSfTUl1nOpaAvOGDxpNB1XMzHO
lRbtdQwYddxdDF7UiHtj6O1T4Kvz/HlpKsK3EBCn+7qLjjmHnn50jmHD8DwkESNK4AD6yGXaVOxg
6Rzn+q+Qw1W0/QNRip9LrequrhrejSJ+QlS3MDr9SdvPBUvHUU7346PJAdeY4jeMdEcj766+G74J
waPS7Bed0foiY4ylfLThCeoV236Z60Gm6puauzfXbZrsnBPT6KhnWDhhDdJiC2x+VqpuIhUvcRCu
UbiStTW992F3sZiD9HkGVSTeI/rdaziNTNwdgdxHboBvgMq7TSmCq3VQMHdL9ujvDp8XPEdzpLDY
8sVupFM5r16CvUvkmLHYM+AbnbwUI5eNiS4b7uajVy7ay3wk6xuQuMG7rnH6nC+4+YwQl4JruiW9
gIhV8hI4KLMJNrK/pRN9COye675i8Z/6bV9xNmI5nqvZqfR//PXyYVjyXy0f0rY93WZcZek/NZRT
ZcWVKZgLNlK95w0v5DTcWf4XqjG25Q4Hij32DB2ye4ptOgloI7iR5hPSfGE1oedg22f7bUmTJOoZ
IiCpYfOy/fkDpPmtitV7X0cfhafeYxclsz2edDN6+nQTOW6wSIekvqdqGdZkn2lmv9AZ6Y2RZu5F
z56T15pY62BFvLFTO2vmAVldd84YnWyRMCHQLWsGHxMskwjmOrWOM3GbjE5WbwyzeitroEhBXOoL
dO7XuqBibwsqcN0qh8UJpT3JpiTtjmaxJTWH81r3FLfqhjwfEemHXlsQwbjB5/UlnKy7Io4BN+jL
eVV3RHtYmyxO85rzFGj6Sa/qRVGHbzpJ0W4/3IjEu+D/2bXlrFNGVFuv5z08RU3tY04pSEqohukw
L4EkFxw9rsj5/muk92RYTz2n7zTWz/NPa0GwBPCGh4ERyANZctj4bbBLzTqB9Tb/EI9Tac0hKE+7
i8ahF5r8vi2HLbE2VyNhClaod5XxADhdZop4Vs/Y7Oqyxd3ZXfT7aMZLware9gn4hxxzadV8pG13
RYB7nm/oVv5/9s6jO3LkzKL/ZfboAyACbjGbRPpMMsmkrw0OWWTBe49fPzfYmpHUMn20nw3VqiqS
SSYQ+Mx79zHH+pPL7x+HiJ7peK6N6Ie1ivPHLWGcUKQnIwGFvZP+wndAHNwjyXccBdNtQwSHBuaU
KdPk1Js/+c7/pCwzyYXWBWefNFz7D49NT459AWOl2AehcTfDLV4piUC2tvFtZoyBYuJMpizA4I79
k0fin3x7ZsHV78Py39nolAvQlFl7sRgnJ0v/w7cfHQdBbFCVWO8opejE1C2jcUl7OqcG5FARv7fl
oZvuYys/NZKej7FflMy7P3khf9xVf78Q13RsRlqe+t+/Lx9CUXhIIMh9UqWxutUt5jYZQFlHv8wV
YxMiSxz8hC4a4N7g6cbVpUouVSJmGeM8D8dYISn9Xv79K1MT7H/8FXls0pWEwEAX9vevrEqBASW4
GvdeT+GsFycRiXutjXOf9GtGdJaNJq7/+C7+K8JV42z+yZzqMWzvSit5173pp4hoj76HZ6613IU7
09Zeqmx57mjsRcKNPzOkYfLF0manah01oLG9cZcm1j6iPVAzTL2jj8hY1UTJEQjCHfbMfcN7AfBz
nZW1H0XDFacQ9rZXgpa2NaOBwCVavJ93jdte63ncZ9hKoEMy4cOLMARbVUfpYbupKcOgyLI8nH+C
r3whQ4WsUOHjHbxzMTQghflVez1fPiEuAPcQMzRTOgphwLMjg8XKqolGvpwQvYzDY9SUxZ/cof/s
8pCGbrLAN3BgfcuM/qa6NLMY5bxJCRaZLfmR+h18smOefXzPHadno2sO//5tN/5BNKKuSGkItdNw
qWrdP7zvHoJfJvfcmaoca7PkATaHnYjnpByvLWMBfH/p+zzxzFlIKMHe9Mgy4FjL/Cg4irPBOhjL
Q9QWh6K8AWt/9bzen8ziIhx1MSgDK2TSOwEZCRXQpTVPcUcwol0A9upprMfivNAtEvl8Ul93dKst
O0xrsPcAaymsnduMK8GDlwzp7gQ2y1cd0sDMmeifDake/pz/sFvDVwUD2w9gU5zJJK7G7QfRggxx
MDt7NhqNCRuSCaoonk17M40uPZhhqfA4uNPsA80K4wdi2MYNbgJXWdCC9KfR9aiqqeKAW2JSuxTp
9Dw6wWMc9/7AgJr5pHg1M2aHoK4zS7w1DOtxuL+rkZ56GiDous0RMTc9j2WTYVURs9CIrjUP0Zg9
QngY+B2rMirVc5i08lXJR8bhmMv5PGnJL82s9mZord2w385V9o4O+eiYFMJ3UyVg3lr7mVN76NxX
eyD/imE485zTvNG4XQld/J4il/be7BeOXSQgxT1kpFv1c2gjT0EbKLMood1R6hvDaXT1n4Er0Qf+
6cPnn3Rs6HNc7CGkYJr/0DgtgHJrCcYTWTHiBAbeE2+78ewE1Yv6kYnV2xd/ctr+s1Pf0hnIubjt
POuPyswGGZBD0cphmzKubhnb0//8yf3zXbH94dHi2AZCE/XRM131Iv7mlo2jOu0yXQcH6aIIHi0s
T2a2PDYTGdJYYB0WZfepXl8XyKyzS+dj6CeM6L/UDLLxKEY6exMLgLMWdAUKXk8zb1OGwoMpXx0O
Qjb3KMn4nBLkU5J8uDbfph5oy5h3yQzfIQdxmk/PfWg+DwlHNWAx3GFAmVEStAjSJodinPe/D9J3
spqpuklsRdSrmkhHLM+RJ29TSuRJMLBEq20512Wc9hZjYPUiLSru2kYiJ+zHkpWOTbXsVk8V+xeC
e5d4ukPqeuON/aPhWK9hPp1cO7kpAAKS0LXR2hm0AeUMBZW+wGOymjOXx2lBqBnQ4bVsU0xErnRe
At97+WKg0lkFUbHpJwZTlK6/LB4X2szEls5nmNKjaXqrjHfSzcRelf7q2+kNB82QWK+F3T/mLd1e
7dDV6L7qgJTEWuO1BMH4qE5wVT9+Xwb/v3d/nKuv//6v9888Rm/cdk38s/vb9TlKV4Na6l/v3R/K
/l/E6/zlU/938+7+ZvGl2MYTp0KCDdXJ+NV2//1fmit+E5ZDzSqoXF3TVaOe/03XsX4z0bpZrok6
Rpr8q/9bvQu28swALVotm8AuIeV/sn5Hxf3H4wsmoG7pkrpIt4Uh/lhB9kpJ1STEvdHShDtgnQ4l
PJcasnrfUZadob3Sw9V+Mw3DOpKGdWatOiw5SyPLdncXB4HNVhK7d+vU94GjQa9evGVXasZRsDBb
yygINsF8OzcV6mbd+5kk7E1oY5O1TXavL0hqJaeONnG0Jxhqt27Ow9pL9Q3PWPE0w21SjH9tayw9
+mq7g8acil2nhyV2GxeoU0PXLRs2yK0x4O92KLuxISR7s2TWUU3e1ilCQiYttXXDj4voYWPwQlcE
KJUbD6b2oQQw6U7TtG70EUEQFv9dUcWblGHHlp0Xu1KeKa0kQKatsgcaQBCggwD8ki77WBvKdR0b
eAGmYSXq0T3kxJfvzGh6oiYGCJ4lzVmzdv3kghPmKeWTGNe+aWKaoLOLHWJLb6tlsQRNnEAj5Xo5
2mPx2aSsJgoWnbDdTYP0wt5SzkxwxbaFiDVuX7MyPs+DFhEWXOyTBLUrdmTBts47mFxVp750jCPg
gI9G+eFdFMgHnHdObFiPjGdJcYc7XpiN3BZ5lJ/DKdj3AaefITFMBRvqwfl9GdpzLp4sRtMngZV/
AxbhKvSEx11GU2/rmYsOdxUOTkw1kl9JPqFI1Vp5GWeZH1oP73caBdIH3q6frF47IRXKjsjd41sS
Z6BdeNXTYNO1iH6u10scWeesKsGMRJusH4Jz0IKXGAOkD3Avt00hm/ulNF6KaqnPeuM8TyU5DcKi
GJoD3bmOWN6yQStBgICIsAlVxxREAug81niru9Jf4sAivYfu3QzEgX3VVc6x2NZZAjKwijY1KAQ9
sAMkWKTRTPje1nNk06CkC1LxzrpvHJFe+YXCxbN55rfjYwWGyW89ZCpaFrHnH7AwLNXoAlguR/jl
odiGzSdpHKSVO7ZzJ9NEgT/fqtyo3lFYJ+csGIp7bUC1JRGE+uBxbRY71EsJdVBRIUsunezi2Bk4
PMKfue5tkgXrmQAMB3bd8GiHenXCzXuF3rKJ++4BNsBynJFcujjGTpVhn702EMdYQ6pcO8K5D6p2
X8G7PBhFuO9l3ZzjidpIdHDiYQlALSXEsnORShCoCILC6ttTpy33dTlg8/FSEko/4csS8xzrTPrz
/MGeOgR18XxfhsFn3qMdM2lYeV8L5PVhX2wjFc5CVpWKqmUJWo+gGiW4NK0qxr3GSuRkBidD+4E4
9LGOm/qSBsxkkRfzRkUjgUtz4p41rwU9qBR8bNO8Y9qkTzoBp5rleec5Ky7fLAJX9JcJqPil2IW3
hECfSntKThNEHxKkdH0jE/PYQ4MmGLYddl5UjVurLI/BVPW7FLT2BuBVc4Ed6ntdvfVEET025nPR
2D7w1ImhoYECO0SMmniAsQzNuQtK+5EjCNXg2P+KWoE3E/CmH5c5UTH5bJ910HX5UAGl63uSrnVp
75IaTg4wDZCFdn07QeE6l50XMOnHyIEHBkt712s30mVNVdWgDGIitlwWlj6JwYRoJTWs8MrDvirM
H3S+0s/q1NvpUf/ZshoLQavttDBL91AsWC3L5svpWZtOI6jrjsXsZkzc/A7cOPFEY6M9wdk1tzGm
UT+vQFAWNniuci4XME0aHsZk3ixTNGwi4f6SXvDciCj3K6MQq1iz5Y4EMq2Pb2cXCWtSBwGve7rw
q0WLP+fXuvjKmQI9Nb2xKiGSJJKRvi6TfiNhShmEtU+kknRhgvvSMHNQezgwRoYI62GAVzHyEIjc
Lls781dQoUdua4cYIyNatl1bvyQWQNR4aOy1zr8hvfG1SZuapMaw9Gs5PRWo/dfz1Dmr1grOkUH0
zqgXPxe3PgLW69ZaMf4ET5X7uEsOyuWEFydK2DdmGwGne5Vnxo7ulngRgUYlrrGxGRByu3DeUotz
UyLfYhHCNFuoOPIFf30ozHrLS99PXnRgT+6cpdQm+nEAKuNymBpbP/YOQV7FwsEhGpq+KRxzjvmJ
JFIJRrvVXmQcPs3tFG9A64jD7LV+NY8f4BknYN4uixcb/JNY6jeQeHSFWXDfNAfa/+GK1oRtpYXF
QcZ3YWwYa9bqhEvbibWeS34IJPv3TYQqYJq5NZtchOseS0iRyhsRgBJF6OttjZTQhkbQhIKAhYzW
AYgmInyzEBXDJujGHaxFxSPDgq4Kfe8WyQc8AxiDNKCrRW40Trpdqbuoyur5GAISuM0lnNcuzxc2
tglqWxtfpFP02IqKxNrMGB6P9lJvAgdwlpdKUgRE8yIYDTPiig2kCzG0vLF4B2ThT52XHAiAslYd
Qfdr0yIHIOICy2oq6dJpvUNZ3dnQ95+mXNvnU60Ebwu5P/JzdpzoZkmANmQMYjSj+wWY1njEa6eX
+auBTpvNYPii1kWFCMLN0nHNICZaf0uYSZv45p+ToBBo2tHomzcXAPC+zkLI+9XIeozwaR8cHCR8
Z8kfDLM7pIEGOJTzG8dEgICcH0Cg0LrH+7BJCi1+BRSbTG2wd8EHbXA2oswtpuBo2SH8tkE+EK52
3xZG9DqYBnIFwCNV0luPWCifOJbYnkbdCxCDz0gOLSEyKXv4mIkSYTShH3alvk9ru1ynXZ89yHgE
DZ41zI11zjxyffC0R23wCmb6hzmTrWMwjQPifrZDU74POlMq8jaCU2cbt1AN9VMUAeVp7c55R1//
GlTBe6Qz8tdlLh/JiIO1HGbOOWoW+Tg4DWoHledikMGHTD68WozHVk0U5ftlzoxNB6TTZ+vLutia
rjIfhhsxAFMzlV3XRmm5YN+tNYy8lrL0psrcOyibb9Bj+E2U9ddSJmCPhovZfkQWEAbhEqcwMXbn
Eecwa66zo6zEtTIVo23dLspmPCrDcaqsx40yIWu4kZ0ZW7JdXFNlU67xK3vKuOwpC7PF4uvnhKu5
wt0cK5tzrQzPFc7nDAc0vyqmOMoU3Xc0urYySgtlmXaRu8XKRJ0oO7WDr7pUBmtLWa3t5E7VWQMO
bFNZsR1lyia84Yln79ZWdm1HGbd7rFU9Tm7Ac4EydrvK4t0qszd6C0GC8lLcxGo3FylTeIY7nMX8
l6ns4lIZxytlIdfUhYMcAnuBMphrympu4TlP2tFaR8qGnuNHd/GlL+2LVDZ1gV89UMZ1XVnYB2Vm
H3G1p8reLljc2fjdJ2V8L5QFXldm+FbZ4idlkA/uCNC4CZRtHsrtKVJG+hlHveZYH62y2Bd47Wc8
95xHnCAuNvwMP76tjPkGlyXOPMz69vhqMctbsd4P/dL3KiIBsPYHyuTvKLu/O8jTogAAuvZLKCBA
rdAAiYIEaAoXMLXsZYG7SDCVwAQyhRUoFGAA2FiugAMu5AHqOJJwFYwA3l50MOATVApU0H4jC2AX
1OhAagUz8BTWIIVvEHyDDhyQBxbsgwkGQqBgCA5UBARCYHQUKMFRyASh4Am0CZ/Y1lapbfYnNmSI
ghRqwTRjPMakQtN6kNP3DWRQn/P9id+o0EiBG8pvhMMUPFSj1iJBBu9Aj5UwOYfV/1wo/IOEA+Eq
IERiAvnKFCBnhBZhf2MjFEDiG5D9/YHz+RDp1b2mcBOlAk9E8cF1uOJMRMilQlNQgN1MClaBCYEc
bEWx+P6AkHY6xtAtDIW5kDGx0YJoOu4N6eA62wwKikHsKWvHgeCeJWQRWSh4hu4ojkajkBqBgmtA
JQEwDG/DmJd023f1raZQHIaCchAcIv1YgTpGiB2h07e+RSYZHSc4D6HAHqYL4mNUsA9kuKpstj86
BQIhytPxPQUHGYLusZ5IhW4VOERAEIEpWwLyACrSQRepLTAjlgKOUJ4stXMt4ZA40YedDum5+4wQ
JNI/ADmxesvvYsiigdGC08nCA1Z7eSbnkO2XvksV9gSzU3RjKBQKbn5c8MBR2HygLIOXApbMWTHJ
824GWCqlgqpMCq+SwlkhAdYfFHiFyVlyhQK5q2CyeArOoilMy6iALVnBkDoNknkdY0/SRi33Lazq
rLPd18JEOVuiTd8hlOvJH2eW1iohMavUUXQPS+J5MP3dN2j0+1nBZHSoMsjm36SizECbccboAxNJ
4ae5fNGam0gi+eo8GtEa4KSZ8NAaguXSd/Nbh4N70duVruA2hGOKdWgH8GI52SIIOIAwDzQmJ7Jl
GOCxnbRgq5Un3FJr3ATI5uiKG7ah+0LBdXooO63C7QQKvJMrBE9PD7hqcIDvgQH7mQL1hJN+kQrd
E1jnbyavgOkzKLhPD+VHU7gfTwf8AwuZVIroOYUIZE/ijnv3rujTl0BU9tHrmLLDEJIKJkRh//2F
SoUZquEN1XCHZEvYrKgEpmVdAbZhEylIUaBwRVEDuKgeQBiNCmZkqcuvV4AjTKMbTyGPAgU/CqAg
lQqHNMNFAvFpH6HRgkpKtQtKYtiPQJQ8hVNyFFiJHaxzbBVsyVDYpfgbwASJiYPnPu4FNY6CNOUK
1zQglZ82UJgDAFKXWKbNKUzAmF8qhXqqWqBPqKbDU6NAUFr3qSkwVKMQUbmCRRHbeesqfFSsQFKz
Qkp9//y5wkxZpftIZ2UdodJax4TijZUEWCqLr1f9Dqoid0c3wAiTDAM3Dp4VXre3zO4upgJd9SPI
q1LBr6hl0KGXOFIBpbCXYsgJBPon1VBDXR/GKxlZOzZET6MCa3kQtog/SlhPGa6RbtKOmekAi2tx
s1tdwbnCBUwXj9dnXYG7NDu6CZ3sM3czY8VAWm41fafp1MpmmmEtYJmyQk5WHVO0XHIg3liHEuYo
XFgPN2ws3uAE5Q+m+WUv3jMeeuTVqbsaFXAMH31KNqxLAmJ0AdBHrL0NnmzSQBhk7TqIJuOUON0H
HsI9+1UVEezsOtMlktb40RvrtujBBff6G9GA+AXdDpflAnK175N9CVFegdOihLW6MN49JhJENamM
FSBrIaYvmFP1BO/6S4VT39z2s+f9MJmUkchUK1n2yGQsdIFyKoybp4BuNWS30gLxFs2hXIeo8/pU
QL2dosiHjWNuLeSIU5wnZ5NS3++aNkT5gJR1aEGlSaCKvBlz4AJxMj7HCXwcoFx6ACYjXJf2KdAI
2osTd9iUsIkvI/8qsconveqSDc6BVZ1by5pEX8sfU5hxmYEuXZPwIJ02N5nTjOl66M0eQAGrINAw
Am3S3LJAJeWFy3rfZNOmWrK7tADNMJVfGG2JwInCfewMLtTn6VI9RU63Gyf0+lHz7CGnxSGT3bUe
XIg2/mFGJF7oVpZybKQ7K3eeoo4DrWQUspi33NdbvInHfMq/qo7LwRT1SQbwy6xmvIm0YVIrsPVk
YvseiLqTVfGuo1uuMf7XepL5uBLXaSB0hXoFYSz797mY9oPgKecJvLc8S1aAyFcwUzZah9HHsXgu
YMknH2BV0n/E8tNNok/mhl6UPExh3m9SnKLd1Lymdvo22mpEfJAgsVdGXW1BEeyswLqPQn7gBpEU
nG8WAihMigmiDEll5EwcUEHvQ70Ap1qT6QxLlXXwEXCVrycsFSSV8koFp/mgTg5SKaZpqk56ot0R
MAB1Ba5CkzzGQ/XgRlWsTvgtSI01xdGVe6QLq3uWi1+2SQ55a9gv4TDdAjddSUYU4G2uDJgAqGgf
pBbbK1RRQHcxWriQUiTHfAglJNA3rQH4nENNWyERums6suZQ26zNQWKQKV8Wr2GzLr+SpX3Kpb0B
t4+fYXxuA3vvFdNPrNP12mhmhPTiQ5tq9F45WPD4c9CNq0MShU5A3ZIWb0NmECtcMj+Czrzu++x9
ItAFZtf0iVYO41LH7cP7QKNyK03GprQJBy+2yXcOjSdhWyQ9pIcQqrXXEhVYdW8lnseRLmDExplx
mLOG2bcD4tFQYCfWdiTcriOnZOrKRh+ltOANJUOB5IDEJw75E/IdFg9jWXVOTORylz1bdslrDNqr
QxcCFZm/QrWEY75dz271wRj4LjrIHJGfUNDgG9GMPFj1FFr5OHNTyRmPS/3RmfIUWPOhHC3GKlPx
PIGYopHyWkxByKt15p5l9jWTvagFXOGZ6m5c4srlbjLczyYY3+RgESpkUGuWAHfsqrjUS3XSxF0m
N51W41+32H91dx7XFOmjeR2vAdDiQht5Y1MARVZAcC2gC1zvHLdAH62WNHHbcUqISFm0qpsWHkBP
bR1Z2kMR0QWBL35OxVOaukcPd1Rd8ukLM2h4EQbD0OlXJVPaqNR7QpZFyJi7vEUuDjYrEMtBwJ5I
UqYtUAF/tYW4hZs8c3t6h97tNwCMAfxGBVLM8mtmDqZERjGiDrQSrra3+yscOHnQcU4z4/Atsmo2
clTvSH9t1cYscweAiV50E6RtRFeebbMlKDa4Ny75AKpZDXMK+ErbWOE70ZTY4CYQsg7EKRoRQKQl
mD7CNPqhcpSbODo5EWKSb5CRgcvWnZujxvCU7SAlzF5WNeo7PQDFh6Elydt4B0K49GXFXacRIWTq
ZJEvHk88t6XHbCKY4vHcM6oKyvmscVuZGcz3OK+ZyRoWXNxKHhA+mKsJYnVY5eipi+TdjkJo5Tqx
i7kXE5BUc3NMqe4jj4hXJmSBM4tbAQFgAanOwDxnwO8c89ilBiIRvh+sp9Dgtzze2pbxXmQ/62AQ
T27EhgCUxMoM9OTUzrD3F8caDwDKii3pcuwfM7Rm/dCsgtikxjCYSwpJEDmVVjEkYtua8XVJ+pJx
uewOYc3wE8gxnXoIfySIolVjVftmaPpb67L0P/VKSPzoJflmnM/Sioytqc3lehyGx9nUSRvRrksl
yCByGEnojkfoeUKUYeGpxY4iLpWIrqoU81iHHc+cepQQHeRiz3IqXwTF88wUrgnDRxAr1goa+kva
we62iNIeOLQ8ozZxJXp3ULgfDchWK9Nlw2s3EQFEYSb8brCuVZs0hzmStC3p8NFE4WNng86Qbci5
g1p0LM1mo7ftgwvanNPAc9YO1He26MZ86AiM9hECA9ireEJUDOq3DSnRK9eDtNxKnVpERN6dRKFq
GVRrc1hzpQT6ma36gNXD3KfYn3hd7q8i8XK/4KyyF6NA62nvo7qcYca+NLNW3cnQxpHNZdjhSuyz
GBVSjlR5KP3Y058pcBvfgcFwNJmJqMSNn31JclRpPhEoRiKtRxNmebm46OHyo7Vym+talLdwM7d5
Vj/lAdJfYaEesgipXhVjtdby4L2CGMkAkM33AKqMqVS2I90aD+NAv10Pz0z78ej3X0k7HyeRf47d
sG5NFvCLZr9Ju4DCE25soOs1mburZFhei5YQN9srHiaHF6XfuwoJiSOJinekHv5hOuODWzDCIGlG
31QWA4UQ06xWLDURURCbQSRX4MwlksVtE9rkS896RVLuNpFFtjemdo9OhBufMCfZzSTdB37bPASM
dOKJg9tJaOB0szvmY3CvBc5DK4ILZQGj/wXORZFAsQBM7XCPe60JvH5JWIalDBTYQ1znRpIE6TBL
b/XsPeIfpzL8lc+fFqoxRw+g7Ves/URcXc0Yw0tC8S1JjUpuq7z50YwdV2z2ZlHu2tN0jqPQZ/7r
V1o1MwxzYk7l4S5VvYFAyY7zsctf7InNYZTa1Fx6/QUXgzYlp0th3CV2JEHcm9P4wnYRJ49A6wkX
1et/LfxKBkt+ERPYrPWKrzKG+5xrLxbvAgGbmeafOamYoXdfzkR0GCagc288m7rN9pXA63yw7xsV
/9qmvhemG8cOkTa0P1q4urj2n6ny5DbuXWTmzo0GFyFs6FpXOlrNoe9eK9Cp6ms1Fmr8Up6oWHc4
ZWuyvNhY0GxNR1IhqK3GXRAXpzC/1A45suZ8N+r2FXHfugt29jK8mqZz5p30RhLP5mJnwbBoLVjL
MaePwNdk7EyOSNBv6FxLa5NxSDWd6k90AOUkQOZcszdowFwo+sYDFMvHuC1eJwYdHfDRyRnOuV2d
xFg+ZfKR3xp+y4lUAhSx7EOaybtYY39R71evMdDNkwvf8laHR17a90HX/hgrplpLMgwru6fXnkZS
0iXQ3YDAbpWOEycIbYB7NkilVpLZeiWamjF9fW9n/UvtNvy6W54A5tW03ZXWWSsyD+9IE9k0otyy
zn5LLNGuyqS+b737wlDC0+jQuDN534AuKYtXY209x725RTV5DPriBruhWFWp9jgVDQrp8R6X6MR8
0GNZEzUJUR/J86RNn2wV/SxvOzJOwjvRp1fdxWaMIX0/gRomt9RatRqI7pS8nGqQl9pED99Hn2XG
wjWqK4K84mdmz1iHjOZbf4hfXTcv9m0gfzDYOpHCgn0EL5ZHMoPuhTuQq/uSLjknsZjjUfZ3oT1t
Oq4RzZhvYmnsiCU49En0aCYU3prYLt28S9tqT4LjFpu5H6A7dqsC08zEVslYo4FDLG71DwFD4E6j
p/WK3URs3YpD8WyW8QbNyIO68DsNl3LG1INnWjncjnNJDLgKjnReszQ6NZp3i0p903buE4v2V/TH
68SaTnTYHFe1/mKgxVvp869CIE+f8vZ+5pZfGXbImzOMmj8apJsvwbkewCXqzY70NnwnwaPJ9KGi
filz83aK49siqd5ZX7+RUbY3ko7duJnvnPFnIclWZO0pNaLBKVyQJB3dTvuAb/LZ5/JpNt2nNmLu
zjDis+jsxzm1N5pmHuyufmaP+WOhVuyDH7oV3Mul/ZXW0VNRpNvUSu/ZOR/GfPHTmUUr+gqvSC76
sEPrhqG7X7Ok2sZe9mHq7IFt8VDgwYWJ/pMxzH7p1ti63xtNvzZZ+5Zz1xMuc+6j5NWsxrex0xw/
lGI9kIOW5vndwgpWEENM79ls65QHUF76bu5h907WPGMOrh0+mcIgzLxeC9f95LWu6jEi57jZlfmT
zibN5vlZG/ldMj2yX/oiRe22Ds3bNkt/ZBXLOCfZZ1F4jpfp1rXRnGjFzSLkCVX+V4xjskmHk6X1
r4KbyibrzZ6NfB2zM031+6yN34rcPJKZyDyPBrfnMOEGe7E062zF8Vpn2Fg56Pzj6jZyvL0YWKbo
3QgAvLqMZnPsFnGr5XiRAR9wKYA0SM+9MT4yXHpoeKasFjYiJfT8cF7Iy+bS5vS0DJ0sFm7P3Lzr
K/qnK9YGbdX5Yc4o0u67k12q7oskoOyIAO1izSYpKhbiF6+YI19dLIGZ3wUhFIFmG1UufhvmV5wz
GqOStsn8oGBoBQQryMWMeqLalkpsFl7kAGmtI6dbkuEuZt8pLdjmZb3p9OqSdfOmdx5EMh4sFaZZ
MeEPzVdrLgR8BkZAzvzg2GoaM/ZM0prLMsibZDbvPK3+EBAvw6baRflyDtiitstym6ftD0K9r9Bf
SMUMcMM72Ax/BEQ7TpAESq1ik2KYt12bXiGzL9PTaNTvI0LCpj2PbfsayfnN6Y1NnnrPkP2sFTG2
mWy7n7MZ30im4KxFdpVessU0KadEUx6mzlzHWrhPHcJiwo7NBroYmDSn0WMWB+BzSol6jJZdkFIj
cWJsbMHbNFY5IAzbgZUTkYFjFLjcSHov5IOhzbjVHeOJ7daNV5gr1AFHepx9LLNnMHqkbywhX305
6YwfKtHuC6Ph8mPwZMk7at6vmb8P8MB63rydjItdA8MhzCUU99MSv7Rj82Bb1tajjGA7wLg8AiRP
OENCOLQWMaCGFWkb8pf6vuls3+vCO0V1dBMZzIVh4rNn5hvm0nhwcgsEfOTBH+uvXgRhUCU7RfGT
mZvbbiifHR+I8I0FangVTJI+JCI93XJPWsT+Wf2jKa9feiek3Yu/zDbCDJqjoDSr+z7aOuCJIfuX
xQMBnGcJCCjNvQ+T9GCqWos8XgzCHrmLNHBY/xMmwxOMdHt5FkuPqJgwH63dtbHr25KhiNYw5KbY
AYpiMmBuUw3eR14SecnjYBr3jTNcvIAEIl0egrG9zJpzM4fiAF1ol+Cyka9DzxB7fhyWeD3F8951
+4uM30I1yhzLr2R0P5i2Hkh7RzZBGmXofNQk9dnmngipr0C6NyDXE3+26wOotvclsK9BTkRWD3q4
YILTC9wMrHIIcV7PC0dklac7Rng+NrofBdu0tcWGHBgqcaIjv8q0l5uFpxYR4I62dlir+kmXI11A
NsAGqvClYAIw5eabOjLDdnoFw09Gb07Oq9ZebLfDGp7oMDfLvWdyPKKauLHmCP/uMBwL7XfZ/v/L
P/9M/ikYRP87+efjV1F8te3X19+JRn//rL8oP13jNxtspe6YBvYDC8ra/0k/Pf03YVjCAcVkOEJp
P/8q/bR/s11DtxE+4SdSktG/Sj/lb54LwMlDL2q5wkOR/R+Ql0z8QX90xpieZxseKG1h6x4i1L9X
eDtzA+xxtIpDZDiav0wNQW3qwygF6GgYRrVFMJKgFvEXNBy+VpfoRtQffv/N9wctn0nU6ozxL384
qdDVv/719198/1nR85yd4PytHIcBeVyVrD9IeNXDkGPs+////p8uiVdm5nW7wmYumOF3Kbjnj46R
F8fv//r+0MdA4VdM2GfsTuKSuKR5GyQHp6vv/wRu5i0MF/nTWn2XVCYUM4aoqC7UqYK2rz9GxITW
0g59c+KBK9302SJxkPF2xdRXeRGX0yjSzZTDzEfiC15woULH4gfV2rGLU7wQuZO3NXs5bH4omsxt
GoXv9Oy4wKbqqSFqihLC+aldhNTfUIFFtzPcCwtT/jaVS7CPNFmxpcGsWpEE1OnD3aiigQhGKf1Z
xQXN5Aah4QApRZBQNJCHjDqJLUoY7y3ShmIVO9SRP4RKPVjrRfRaNeI0T2GCIlcYWIGZTodZzLSv
v5+ydhdLPESMBusFucH4lEZDtM3JuOrHSbLWq7YmS0Ddzh6hdhNiSGZSHBOelBeT4xvkKaFugH3H
892XWmVB6X1wQwOg8WL2/mKwjiSXqarIGrFUVNNMZtM86BAaciZz+lwmmxgFrV8CC9yOjaIk1cmm
46wu9eVJi64jnN6MMWRBLApTZso8ivR1KgZjC4IHXLAnkalQto6uZqx6h+4ztB5yx5B7PW4YiUD0
Dwh+QaGL+QV3ZAYtYQ0QTW1i3Ru2fBO0eOOXVoCvLmLTO9ZZdSfQiv0Pe2ey3DiQZdl/6T3KMDuw
6A0JzlRoliK0gSkmxwwHHPPX1wEjs6MqO62te98bmEZSIgHH8/fuPffRzs/AzsVuXhEKM1MOaQoX
TP7YUpaB0aosglKVsTyJkHgtfEE7Yw7gJ5K8JdcIrmkN44JR8s1OlQSIn1rcxoMmqmL/OyDAlmik
u5xMr4re6lGl7P4c8r5I10wBcoCWXa+g5VkXdRnNNglhFVbClE5AlKSjQziv+0N2PuwgR+RRITht
4kydEEPZzBvbA6EfxbazfbS7+aEtC2a+JrwncxUmNPHqrQ8U4ZzzuuPfT0kXRn4e5Ec5OITf+O3Z
HNI905HTwuhQtT59BgP9ZvwY2vnJC3AeB8NAmLf3bKfD96InYm1e6seuM9EuYuSmj8n1g2BJ4U05
Ac2PLPTbVqwYvBt2uhWpfqrakV41xEtsZu3G8LyI0TIXYodFBuxV1qMDWmdKuWosmD75S2syBk0N
62Iux8Z1f6Z2zzyIgK2jX5tX9He3blnClnKYmTrV328597IfU1KQfZKLZZ1EVTNnGwPhrTOHjFNE
lKbt18HrJbvVg6F8bszEf8VrDJ4FK5Qp97jHHMW+lyAk3H5EPq7Fk02OnjYIVF/CY0Ewk1Gz90D8
HCIcVo/ApegZzF/1GDJOcB17N4M4BzBbu9vekV2E7ExDo34hRfgjxxm0J+PMM6OxWS1eGO0RdeEp
i4dg4+zHO4eEQDYZ3dFfQwPVurVz1yBBGFfvBafZUTgIvLA1skIhnDMqk94OXBbNXE+Fd0C8eXsI
6hzWKofkwmyNMEzWMEMK4AwcGjZ60Jw/m/kkS0ZSEoGDpRw23FWCAodLA2EW0qfq3l+fpG7IZ2O/
ekjAwkWxebeOg4nnbr2H3nR/Fujqa0xcPYaZaUjhdDO72A5tK1F/P8dTKN+08Gh0kpd0pE15ajnH
zH724SdB307sNZUqJQZyoMu2sAHxQgIiR5Ii7TUysiQ7Uhrbdo2SnMiUZMfC5rBAYZc8kTFloLNn
5RxMpgkeGvSu2Em9xhwkzszqkW5D139z1hBLrOAEUEpZbCdE0jSfoP/KvqRNKCQOAYY7y9iwNcb3
gOeACMUGuRtdX7it7PfG2d8NY/AL8oS7H5CwH2dwO1t16ueBPaZfnRTw7Spoy6+e+9soGzgshjdA
NkgZfUFtrtXvoK7IgIgBhrZWf5Rj8TKVMQxTxj+HCiIcwTaJ/+DRRYIDB2TCiE8LuaFm/1M1yBbj
hTzRVb0y5aS853pEFV6F9o6zetjbLFPKhX9VzCchSIpItq0Rk423RpeOa4ipvcaZVmuwablGnC5I
NRWOxNwh/JQSFyHmB8TyD2cNR3Ut2mlNz96PnHJaaWSoItn4nOa9Qoe07Y2JUYlioG2GeLgafXHC
e1MQOTVXeXESdvytrc2RPKieu0yCTK9MDh4+NrRoFcGuzlIcjWJGdMeAZMRZTb9wKR/Ak5JA5JHI
Z9rrdKLWpwSkOsq0lW5w0RaXpDP54J2T7HGeyCLQby0qTfgUvHhq6QaaoPNhgqGKXKQpEfuyG8/Y
L+CvzdGR3hP7iEgjT16aknvRYo+IrU0A7XnFojHmv701FrdcA3LnNSo3W0NzNdpFdQxJ0lU9PVdS
ZOkykrG7hu2qpo8KV6z1S/W7WgN5Q48NeZUwsKm4qUg932MceGl93UFDyebrgNeUsoEkI8txn8i5
3WXG4l1yYGys019SXxHYTkJwu0YFz5DPjGw/rBHChjYJjsPM3jFLBEfONaErhklkEjwZhncMvSbH
LWKTHQgMnzCWyJflJbPML6LynrlyvpqrZKpRCqRZnpxD6pk/h5xCIteE1wkbMnQQgc5Dm5iMlA+D
hxYoqXUE3GFTNmN9Ksn2PdfrwUnsj5JbemQGwd3UV2Ln5SzqS148Jkpx5iXhB46GcqfYq0zScw6x
NMklr9xm7ax6L+YARoow9G9mgEFjXNOcg4RRJa0vm0Fk9alS4rF7NlnnITccqsyyfDJhz+xnnW1l
Bh0sVbgZ0FsASG/2cfgznjUUHwvcQ8pOmb4xsljqieNoGN9Z8/WeJsS9ZISzl0hhz77hksw5hsk2
913uWWGB/KgJGM5BQ9lCdOhtaF/sSpmN51FcGsUJF6LpDcvWXNfvDEEQm2uSU+0K5FajoWmHxLn/
yaNHxYoEJoW3PjpU1bnzhPhaRoYvHG4SqjmjqZTEPrGvxdB3LrsaIRuiHH3w17mGqeFyFtYxX4tY
XA0vTmb5KDXSu5sETzj2cJh0Bm0m8fbjlNxPDsq72aVhAb4CQ3lW0DpFR9Wtkju3LxoEpsFTpTsm
rOnznLwhCKB71TMOuv05foiimoi3kwhLgF0DW3arIcx+ioHrtPa2WqXatJZSyFsWNWFIRLvRqZcs
zEmFmKmk9/1k3C1h7p3K/iZUdUF5ULtLxZzPnMt8Z2XWr8YzoK+VPmNhsDUNwUKR35DyW8S0Krp0
aCIT5HeUrIHAc9o35wQpPYS1D1fDE1kolrVbyoiLxHQC0MdOexwZ2Trgd/aI8oeEQPkR4jnZS325
AWvRHZEZ7ZahS/Zd60OHJd8cPPgYYRAdyKcgG6A2TX8ngvKjTFvg30V1XqA9nwV1VIdky5PVRzM8
l1nwa0xZLxKzpitL3mptF2cCr14nSXhxk7+kjWFvcXkgttSrqCjzP8PUYPbtwXgLA955c44ZqYyK
2pzLyZLF20I2DH84eU5l+JU6MCFeNLvWFTmjOcBa5GG/BrTjMNvOscxxhpjJ724qLlZfO2dlvihs
hCfZOfPZXTcRyGD2ia/JLw0U4T01ueY8DLnfIcJDTiMGV3JXQfVHf6oEzfb80Wi8BhnNsMPd3BwN
M2zPcVFrYhAHtVWVnk9l+NTOPi2t9TDKH4UI5tOCwHlvN9Wbg7GwJI/OCg8oN3HE4bw2ZNLiqPL0
wWHj5jJ52otCfaOiQCtastgIN+rwpCABNRdmHQthBFP1Si+cfp8TJWoGjJ82z8PI0KLuxXAxgmk7
LwHphv2RlHPjrNPuk+rhrWhwqxi+voDCxu2VwenN9yZayLPth8SYh6qJ+sRzzz0CxLTBk6G9ftox
os42ak32MfJanET9jo+FNDfW8j8XtTuWj3ZjM9WbQjpt61lot0Zz9t06P0xkh2xiSbitGD4EZqYT
mAVnS15tu5V9cS0m5hCZb4QsK0TQYx/m6g7Q+bMjRCwDvmcD5zw4tqGMyr7E0YILGChaep4fSq8g
SKTj4YQjX+pZ+vsu65ILMV1w4pe15MvoDPsQDcJEvEmBQyMRy+rl4CTxGrDeSHrpG1VFynP3AC+7
fs5ORHIC19HhG3ZF6gXL0X9O8zlBqsrCk+9C/5tI7Y8kV8w6ZnXNbOviOw4hc+1yKaRHIeQxZlHg
BG9iwdakpBbe1G7UeG3yYjgl7kdZoU6x63KImuD3TYN4O5hmshIXPeeRwQLn6Lp3JT/mH4dC9W9D
raf9iIj8z9cbnyGIkwxqdzvEvoAdRhTSFRbKrUjfLY71yI1Un61GdmcnpwtsdM0nVE+kWik9M4ZW
gIAWr4vI5xj+wBwJyEVJl/s1OIJ865eQFZMCCR5xWsO+e09ZjM7xYrrnFKHbn4/y0d/KvGG15j4E
P8PDiC0rM91UBmoNutoGCqqR4PYGSc3Ysq10mwf0bsnB9BtxXFAtiyYMz8P6vb+H29eKDK+7NCa1
w7fJb9ZlfPaz7InBndgTNgHHNn20V0OQrOL5h0tzZTuvks2szrmB1n74pSE24JD4JnfmUMRR19gl
vKOuO7stEF43r7+OVt5xbwiBx9ZJvrVS85cicBMPYk+voMwD2rFFi9gCDfgjW7HmTAuK3Nn1EK93
SSuh2s2abjnfDiZz+WPV25Gj/ZJlo15R/ARi3A6rS9Ax/NPttvb3yzZjQ49raC6ZOprrYenVS9W5
4S4PehiTqfsZ61zurdgGUSw4qbKFxXdhKYa1Xa9On/FS+UNZ7/sqgyU7EQk++wXDKYTHqFpiO9yz
BpjcXRJEO0npPtwOpWF+N/v62SMPbduF1msD5IgbJ+m6bYhNKksvdetB5bY7dWi1fZ4oSg86Kw4C
JO8d/DTU9ZasIicnPM3MhN4wEM1nR36bqifGKQDv/LX6QufJoP/THZjM6MLTl3iJH5OqFc9KURqY
wZYAPC71KvYe4jBlXU2Kn11rHOJwJV+qfsKuttQYozHb4eCpcUohfOkT5+IJxCI5ohCEizViX/tj
MctTkIf9t2rNVGJ+WavMedcKDL+LXGczOSlhpWbDiyXz7ZjpcdsH5nTyXO8XHqCXxCzDo9ebzBsc
cUhGtmdxUk9PS5qelqr6jMvS+lE19ZmmwPtslw7jPB/vaYYxyAYefR4DopxIWvmi0uanGQYL+nS2
lnWHE4DGDtSNOjx5nS3ugBXU+7CcUV4GY3hN1XdrLJyLup+K0n1iB2Izii+x96YhfnFWxHpe1Cmz
2flKZa0uAhIUpKxdkp4rKOIjikl2t1HbVM0xj9v2OsZTfJVu9uSNnzMxEh+2O6GOg0GRTc4LVPzP
4L2QFhPbAP9s23nWC2I1kiQQ+00YCjcqqeZrVyyaYKTQO5DzEF6TOndBpnfWFn9cFErk+UMynZXy
rGhQObAf53ebVMvJ98AZL5QjbECgqxY6fqmXmSrWpMDIhDvdNdDOd9jYsNAH43cSfPS9V+n3pA7c
LTMabriGSQs1lCKia0kduN6EDSrK85zmJcJPvQcXbW1jNC5bhrHmCtlczkELarE2spfbl6iF5vND
Q7A9fS0O89wP8HKdBtPLYkbMHNvzsPZvu/Vg1AHRqB4XH/BFBxPGtrY4AQvLrBHGyNd8VY+3A1J9
6awRr0N1DtfDbLcP7OrHP1+yb01XZfuv3QQq0BaDOt8O4GVYQPxmj4wRz+R6x2kSQN/1fLp93+FO
f9Zsz4pNlVArlOaktr6tKa79NVkc9+o/DvaEZpJk361pYmHs/aQtNzcV/q3oiTX/9O2jwsqKfV5Z
b7edTs22RpSJdZgmqzpOnCi+Zf20miA54LsBlOuHR8NX4cWW+DbrgYZhSFuFUSPtlhl8gJK8ecNU
+FS5YX/k36Mp0h+4YCrIoAnrh/EAe8fZ4jSxcK7jTnMn/9cwIxef3eASBJlF+29ZXSw9BrGnROKz
sWDg8Og92tD8xV+cjM0L3eN0Fd6CdM4jVTf3WcNzDY1rcfAepC3j3RD7mGDmMb7jbFVkZ9cskbUd
JZgs010bLMk9UGM1VsOhRu8sg4IhOk122kerJXFdauRD74iHbHAJn88lgjTbPolMPOUy+01Ti8GV
cc6naa8SxCxYaEAQqeE1z5D0uw1Y+2AFSXv0DFregk0LugQEM37zQFszDEjwy86vfq4qNkcMsUYJ
v86O73s5HfIwp9OjYxjYYba1aS6yPA77qeEWLfQE0upAU8OBEWPiAjHw36Irm/64jqCvsZYHcxWp
lBdbLE0ZCVKVET7B+ne8jTsG1xwDEP5V8b3KQ7SdxbUEmMVIg38/XN69UZyzfNfYU35PWBM9Otga
kdJoZfEFK5q8Ec9McZNj5en6dQ1boOSusT1EmTxPFgFjFK/ZDnC62moH/UjjqCuKKFqbBtk5NUFu
pW1wggbp1eHFYRTLUu7b455xBirasCGwjihaI/s1mfR0x7C5EhfHsLQtP/AWeUe7jOeNWRQR3ocv
ljYuM5mDm6Yznmn0P++amPmLsr4OmrbvWsZW46fJ7nqT2aZ+Kpf0K752+0kr/m0N1B4hW0nDmXIw
LeQzG4HMIbwAI5lMk2e9KGPrxtzxFs/bVqp88W15J6iJB90ld9P6RjczVjyRbSe46tiG7R+iCZa9
6N6qsIDOj+ae0c+b52prl/SuexBdcTcKWiGhj7iedjMCjABGCG4lbhlWxn5OnHRi2ccqtu6KjLtZ
ZeTxlqDqoJ3eCdsTJyQ9L0FQ7C1/DiPituk9Di3yGC/CpDwec2fqaOZbat9bqD8wSB0Lz3+ybQYC
6RDGO5M4hcXy73xacVpj5ClK1Z5LjTixxBudx3c9HnUUsK21M5mamDFO3dlHRjMbDY2AET0/SCX8
Lh0J7Yx6ytAJI9v5ZYTdT8dOvthVrbbSqAsK428yeUh6LDezHIBJIPExKQ9ImxppYCERCTx/3vLc
V6t07K0FtUCUKNYppBteLJNFBeuU0X54rft7+lExJdwUsrozSC+6ljJ5r7If7FQTmnekVnU5ZzfW
dmJa2LKpB5AVCNNDulauwTxeqxftcoKI5bnxzID9EoxciLeXPiVmsONKG/14u/hfM2skB2h2cM3P
IBhy2UY9TiWV45xX9bwfRloCboKYVJoOWinaLKuP3iszdIJf6wzwb4au2+3s76mD7rohDwTOaP1W
lbTKrZ7AElKILm3f1vuOmKhNTjexmq2XZZWJz3tJCPhG9e5LnIbtMV61dHUORrt3GWsvVeTDUvHL
MNgnGRoWO60+pTVtBuX5dKTaBexXOmyt5knQGBnX1MjOGfd+ha8Pp3zuMh5KyfetgP8HwnjCAtQ9
J679Xs/htypXE123JDx0LOk68b/YcfpbZi7j/RGZPxqxdYOWMTOquBslVFCZ1MVGr7p0UVB7kEl+
1gUzBbSQxqkf6RuHc2btfAfSqFGT5DBaIfldA5GkBRmYGimDF8eRskjKzVKldmKy3F3QumCNhwP1
xw8u9ihpTd7GalpNdDab68TYCvveKS+DxZXWZK/I95AmQJfASs+wQkvoYgUpheyZT0uATKDCfgQy
nQYeEjQIy9c8XLDPFHtqGsh0wa4tQFeYTkIiWntHhg3pClb+3Cjnt90iyGBkwrmDNEtASIiTsD+V
TXGXvBC5ympISgS0+KrxeRlCHmJIVHMXG+NGG8WHmecUK2n3zhDB2zaOfZ/RHEQfbhB9gA7OXbD0
OGB3iqK7x6AEpAd2EF7DWuwheXl4MJRrG3jR922b+NtOVKSmwZQwmqaGnxD+6GIM18mi/DuZLadh
vaA0PaLYQCIZAiZpFNsBT3GJcJ/QPq3eivvlxrMl+OOJPejckx6Sm2IX+JjYqxiDrM/MQVWA8sUH
3c0fTV0hqkzhu4wnYYXmC1EwjIPAFDlrkSidH+ncXfK5Nk+sNdFCLodvMiMC478LfoqDVZWQXCsB
1ihbW0YDPXaMiYlp3hd29smErdmnHcI9uvekfBvZc1vnPjbD/GmYOcXMiYFdxSWNeBZVbqGIq80r
kDa+Rs8m6nNZttk+aAAUkUbyJBJlRqgwW66uhEVVBPXem0HBB9uFudFZtmJPmluLyYu60qRcb6aS
DGHra1Oghy5sFNDNYN2lDDjHovp0f0Dzc77YCnNp36Yo8mv35MHLWUbh75Ak+Juk0vUOvIK/6ckI
YI0R28YUQPqn4dJJpgsTa8bBWkG7ydLvUO99xyl7EQuj4Gxs6fYgyItR91pr67Ae3LoIDh2+oEO8
1rh/D2ItgzM7+9++9vdHjMXq4EBLZPRNpa1t6pGFVnWOBBm3fpiaNYoCuggNboZYwVEs+RZ3tvrs
FAE3xL8/T1oZ8++yeFW3X7/9zH/58M/DrT9er80E3+bysNaHWPky1mItTPHWJ1wPt9/9++mfP+Lv
8/2Xh/6XH//zfPOIiVVaC0t1nCEhX59lXLs5cn3w0ctQNtye2vIT61guYLVBO76ai5MeBLYwHDrd
D5pi87EHEnwgvao+VlTXO5X5P/w5Pw7De9rU3A0d6DNzUoPFac94Er5l+I0+koJlOhHiGmCXOhr2
Qsdq3ZWQBUs19K8fVk2pz03ABgeP40e8blWon/5xyAIfRcjtc1QHoQVjh28ldtgw5lk/1CYZPaVH
vxfdK7Ec//r92+OJio71n0cp1me7/dDt4NvZPx/pzxddwEyJT8aP4h789+f+/ll/Huvv5//uZ/7d
11yjC05CH5q1ge7puTmPtBqxmc5OdPs0Wc9T/b++e/vo9rXbd2+f3g63B/j76b/73X/3UGUPPipz
eC/adTjCoI2+EnMDyX/LCb5+/m+/6KiWPcff79frL6V/f+n2+e3bfsPuBwc8qMzxDJpnsZhX8yHR
gPM/Prx963ZANkiLzDj9/fV/eYrbp445Ov9fhfZ/Ff7neM7/OfzvLW1lWqWf/02E9ueX/iFCE5AE
XZ8v2Z77T8jgai79wx/0abILFwKgF4AuQf71T/5g+B8uijXLNE0Wd9syUY5p6sTkf/4Px/8PHs0J
IBqKwLZt3/9/EqHdnuW/45l5fiS9PCZ/Bvujf8GMBvAiajrc1rFbMDhgv9q4eZXtxJXqQUNYwv8Q
9hVY5eZQLOLSjSCQB+vgl55bbEonpq2ZEdODswqam/hSDzKybKShNyVbrVpWvtzehXQjzqUyXnWb
7kDmvS7Wqk7uQeiGxEs4xcRGZI4K+jOxBZuUsoTr4tyY+tm3X5dAU2pW6JVEfVdY/sqJ+JL/hnz6
ruLpaywUmLMQAfcsp49RP6RvraetTUsXM6WvIGz1kWn5fVqHWWUSAkvyn1LbJ59QW1HgO7vBOM2/
U91GwFjjvdRM0ZHJDfMR7uw2zXHojOAOsWhhoY4r/76uhH3WtescA3x2uRevTl1UZRsk26fFdf0N
ziBk72qZI3gl8K2q34IELoRc/n3Thj12KmtEpt98ZiudfAA+0ZpvRfgTk/OLkw5EhIWvExElmxLN
9LkA9HPm7XtK46Hdr2irc3obynmb0qDCN7Ek7dpSyV3dy569pxFs62QxUO1Ws4lFH6+sYcZuNIE2
dEUSITQnWMEYJfFJ6aFbMJbmKX+/DRBz13Lav7JR+Fp7Ue8W1WUW+vcUCnVVqX8pGv7t20DBBi1C
qZI+2L1ut15MWNWAin+DSVPuq1DipZF4Os3upxqH/pCQ+4aaKg7fZne23uYFeAL7drtBqmOPpXWk
uQIZZ5FlhDnVOgbZI8lSzL3DcU/XCH/g3ManIC00u3babnn4MK8xUb2B22ZxFhfIzisDsu4cSlBg
3Kf5U1x5GdIJ7E6zAo8mplftZPB7A0OttdeJnZ+T/6OPmSPE5JSwW7XfmEAle99s9Dmd2vA0+Tjj
efuDwmRWFEiyOopf3hi+IK04jLL+uQTG94Se2X60CXY1cT9wx9hlcBTP9CvIRMAbG1TXdu3/2VZV
79MkOAeEHqSL9qKSfwuVS44FwXLQWw9kCZW0RAh52Jqji1p+Ti55C35laAtrW/vlM0gYUges+fs0
2SO8GW6DUBavwD/omKyXmje5Y0RqJXL7tZK5HdoSx9ViBMyGqkqdoZWjwmkQjQzrcKJbD25PS3aE
mh6uas+p+EZ//ptrlleiuRmchRu37H7kQYC5M0dx2VZdpN1ARCUBBkw8zGVne8XvctUN3E7ZVMsr
y8u6pa1/FqJ8b0sz3sdohPoGYnFDNZzVwjyNkA98Q2gUARxi5vzpvJAEud7zb/dtbBNI1rfodepI
GIT4ZgkWs3wIpmPIENVZXxhEP3dZ2dIwY+DcYjQ2mRPtyGRYsOnTsI1LSfxVhe4IPRAkGVM/tr2f
YwXzMaVkzPhy70vDdPzghwVQxOxBNC0gYS9BwcNWCojGeL7diW03xf1fLKeuDpkcm90Jmcx9koXN
Vtmkbg9qIrtuJB+moPZutVEfRc9c0tew14ZVUJENAa63wbxvGjYqqS9RpPfJ8c/fmXrPeCHG/VD3
y7YyXSZc9UChDl4nGZPPINH9XvNDBNWpc4u/+jhSay8/zRyPnr0ekCptghHCTddtx950NjRUqmbR
Z4d9gJKCl5bRf15n5WnCU6snMZNrxYnSGFYRlbGekfZC3hpbyQjG3gij+hxLYtLpyT3IkZ1az1Kw
bSv9fRYoKAEvzpHubbB1VvOIAMSNDMG7BFlZnOF11lvbzuanIgiufr+QkFiuEdQnWlvtg2sHzpeA
SWNRiOViZTufk3cfTK04L0q+tMlUHQoa3xu0v4IVIYiycbaoxNyDn+jxbHv5T5sOws73mRAhFKsv
nS5IfPfNPf7h0+1GNLXunSY9JJplNV6nKX+u8jg+MO56zHHdfJlouj+1YXiQVtu+zW3NutXob7fP
ZKKzvXDSJXK697GyrTvb0u4X8sbabVMgSqytnJhRwE7bKpa86sSYRTI0jchex1VWY//qhuRctnX7
mAfX0cUVPwTd8mmzC0haOrNlCeyCFxvWCZOxd15a4JrseHHJTiRHIwux847sbDipCHz7DeIkBWHK
SdeILEsybxozDMT4OtgTqENAixn2acdZN+F5J2MOHkyBv1E7pb9daiQEnPiIcTTdXr3U8kEm313S
7S6Q1Is9oGB6ilP/0C5LwJLfpJx2M25Xrqm7epLfVZwFBLbldASt4OR5tTjboeGf/SS9UikHB9FC
t0PY8K4717x6ce3tDb9yoGvSMurxp0ZB4CIZqImEiYGu0VIhncHW2RvCPjALjp6i0Yv7M/f0hjDB
AopBk7z7XlldZU+EmErxu+Zq9I+AdexzV2PznohMf/bmyI0LfR9X6j4JawAywvRBRNmIMKCqMl1A
HlQWPyuHu0gX8p42K3wzdfuTVYYv6WiZx5GKjHWip8EfWN6xWNsJQFqLO5PHooHBN3gJq50A3Mei
hJkyzR+IAXyAijQ8V07lH2otn3oj7qC4dPMXHyDmncLYmUKHeSKdON2zGXqRGGUMwyHUM4+xd2Nc
xoai7lprOwxZ/jw4yxmo6AAYeekja7K6cyBQXLQzmrnROCeLLncOOptDhnQeURB+XUyq8d5sswtb
ewMEl/Knp9HRKBKNB8RS4SO9eqxkQ9NeNEEzkujmQeONFBiiauiu9C9ayjgrPI5B91ITF7QbSvog
wVx8Gn34xFS5vM99ZC3e0FxlIObr6iwMLRikOOoBak53ohsQsLahu6+le78IPUI+uu8nR54CwMa7
duCHFp+6TAHH6JcAg1xXHSq7CXceLZSK+WAF++CZt+i8JP6V6rR7Mma17H3L+DpgD0PSUZWvpXTp
Y2cHmcN3BvmO4nLSGLzaZ9IWjW1ij8UXN05MtLhWfbG1+wzTHzhB2Rr34LISPNAsrcEHPAAmM4ZD
rloeT8eepkiWZSiKc0gfyhD96+Cuoss2Q6ys0/61D3IwEBNZz8uCPd3lapuDunktra9Lb7UoS3l7
6FfCzhF3Vu2BjQ5m3g6bQWRUoEk6Zt7y3DGSu3Y5Y5/OrO331D7Q1fAvgCjQdIvJu6oO30Boc/Pt
u/KaZctdXA3GWWmM30MSLvt+ybnvN/wJ+EjUQbmpcx0H4oQQ/V7Ndc7heJ3z2nB+bcPQm3eJLz9b
NiMIGcdqJW97x0wSna2dsQK9ktanwi2Dx2lo78NsfhwAxtA4tqddI5z+LheGPCf7rDWKi8rmbG+r
TLy2sG9Z+jZ0hrvXdIIjLdE+37jIVGHwpCaJSSNJi6toStjjAJEcAyMyTArva45DWH5AQB/uE0rE
3QxMb1u2bhdBaw7uoYs8QX/0diz4II5qnUXKS6DGpapDABS3qDLFmsUm3bOcvG5ruF17tKQkJDyn
6W8DzHiuFQ+XVzp+nOruvdO0QE0p1KtpT/xhtMB+eqisAPMEr+0i/E2Zb41JtK/oy2hDTxOrOryW
b8x9oIFbhrygDkKMh7koigdE72U7nOXs4CavK29f6ea1gvWtrOQ7jbd7Dz9BurZ73Nr2o5ikjchK
e6aoAZoGtOvLZurY6GR+/5aUuXmKnarAs0aiEEkyB5/VjmWqtZHk6uUu7X/p0odxOQqKJ4w+TpdT
EA8+ZwevK0bEEBI0RXLcvs+xhf9PSrZyvTHsB8N3TgQeuEcDoLmdJdAbwiWPZFkVbPBE8DUpY7J3
fO9xngfk5QFd7FoHGwgXQNRI1flSh9knjxJfaEXDpseV+gmjj055QlpxGo7ywL5vB5zF+tqxN2wW
+SQnGvsLOtNjXSaaf8LUJ8vidc8kUUOdmB+KNYrMqLTchjAkGYI4w75AxHHwiu43isrkmSRlOEBi
fK/aYYxKAMAnE4AZEkQXRYpzB9GXaLXG5TQGELWMafwwMGxCcOZx5Ri/K5T1J595gapPMuvDXVXm
7ZFuJCwKcu62ZM8ippRE7gXzqsnRxh3Ek2vG7ROJd38vyHfC1JTMUQUn85IAgok0r2hq+sYd1dc9
KBp2RjZSBYKCTtwkaAv1dXqqPO97Mi7WXmdYVuGsF2RYanEA3ki7vy/rO2bbj8DCX8YQDB6VL4Hd
gwrZBcurwqwfdbZd88gLl4QMj3rhkUXj/PZi5BeNba6p1NjCWW6oNxhyPLXZhGQzSYZtmXXhjlUS
zHqcxefKESoSktBSgwoj8mP5ZSpBocbfaEEAbcFScyxpYtCwNxEpljDIu1k8ptrojkyRBHx5RHnC
X8eWQ15ciSdbPAg33Jnsne5r7NGJ+Do7yaFsRfFaxea9Aa3/hrVPFtKcyyY/uPCS0Ja4p0xl/G8e
s4F6rBB35ut4t2X2gtgF58nApQ5v+jyW+TVcXGR3+cKLHK/d/bx/NAQnJlOftDLtnaO6X0vvNpfB
xriuK/+zlbCsR5cJhag682wsWI7HYAxP1rCKlmO0hdrvH8EAf7MSe94WKpVUfeB8rHq1pGTMMIcZ
TmMJniZjfHackcxFgRpILmG8zGC2fEiTIdipGrW3hSX0rJbgRzeH9cVjvLntK8CFngUcqsnHq4jH
e7fqdqNYwsewyPq7gYmbUT55Tp88+4FM79AZPJgGKlg11E//yd2ZLceNZVn2V8LyuaEGLoALoMyy
zNpnp9M5ioP4AnMOwjzP+PpecImZohQZGRWkdZU1H2QRIgUCcOAO5+y9tlJmDigaryI+XjH2PVaB
JGSh5xvQyX3pnPsmNdAUgg+gqPVQG8ZOsZ5VYgp2IvLwAkM159xRN2fXJAvr6FT4lktKSSNBZ6Kh
hjQqOrbdwttVniJRc+vuZyDnM8zz2bIf84caiW0SahcIp/wvuGup4hS4lvDzt6gCtKxMSapWQ8Cj
JQpIIA8Le5pxLReBNHiLflMPajZHKXjZWxVPbxeqG89Gd2WgofCREWKqaSx84mLXguvbhYG+0DKN
BaJdfR6cYaLsoNOXMZYZFT3xUqiAbdMoyVe1Hm8qy5mFtRk+MFWLZaKlw4nEnKb6XrOFObUI2QVu
NUPeeD6+YtpGykyKNCFcQhEn8iZW5n0P2ikt4njVO0BuIhx1cyfyb2UZs6yJeZ+IU7VWTAGz/LGL
vB4TuIkMqm2ftb797GeNsQ4jc6MD8liim3spVOfFjHuxxtvxZMqohOFfrxyK/3s2w+TqyCmyuZTi
VjewezrOjXDSQ9S5NnbskcWrhu/Abk7EKIt9naJZMEh53mFxBwpTNfkBZvo1d+LeqMilRLPJUtC/
TMcNPihWiEKN7/36DK3scOd6o7nlncP+R5jWVaLbWyfzhq1ihadt29wigIlJOYNnbvrZuckrvlOU
TszKkq7zWKM/BCc5q9BleSYmfv4gTCGaR0VuXUNRXOBbWClYpekplTzxbVfNoT4vepZL58SI4Chv
yZv2KDtJ+q+RwR0dOsqGriy/SAvFhA9/B4i9MVEhxivA29d9y9JzwC+zbu4HxHRs3+Eullq+4O/C
JYW2CptQvlKVVSyDbuVFJvXBGsJlXQcjApyMXLMWbD7FFWwC4wBfuANFnmEvImDMAS9wAEqWLS8E
kSptB+zI6jOmwkaUm2ZU53zkw1nT2cYFQ795ESf0WjVICwvZ5Jduldk7qVrNXCi48B2zXxRlHnwR
frtlQxXjwvCWhjUZIgMc/2gWCDNBIcMSsfDmYwGbsyypxFR9U8EopP5ic1kL6bvP9Jbi+VjKZG6U
gNcHJQm3bVhfpvaoX1SKrs8LG/1Gr1P2UJ2q2YwhFy0DRYXwPFQsazR/U/LI0VkiT8xA/pa/JB67
fg1Wh2aQWYqm1QdERYhZB26c2R9PrOoE5h5rMg1xQGfL2haHGMVuWXj7OJ2yaJnQG5NRGaA8r06S
nYnIPQ1iNduFdrqu9Cb5bI4t7z8a+aYxroPOztDKiF0J/rh14NkVI9kRJz2WY0kqWTv94UtE/Fad
XJoJDyi7Punlq7jra3Tu6LubSjt38OQ3J1WIBgTb5DDz0Mq2g7eHXwA4OMLNS7zdrMp04nYjXlIJ
fqssc2ueKTxhWR48Km0HM6sg7Yk0zWY49KipS69Zl65JynqZnpcdINB8ZMRy6oUft/oNdxmo3MQM
EvmX3jU2UU+tOwkuwdihd7IQJ6a2vjfHYUYp4xFpCXPnTWk6F7kNP1zQb5khC6RNJ6uvRkC8Rpb5
SxsCKy02zLfpIM57KQjhIoOma3aUrcsZEY79LFUBVAf+jdcNxH0WN35sIL0MlJs0bmlIFw0SDFQT
EBDR/3XNFyKioVyYewv1EUUs1CyxLs1V6yD76MPkrhMsrEF936GelQrrDbNL1sXQnjapb8+0nn+V
ZyMO2QvfZ6WQx/c8kw8Gyj/qj7q3ymX1pfaNYC0099Zxw6eoj4x1pKhkzKP/YY6fo/MEy6kBXABe
OYrBmMH9uUIXd5JQo5hJgN+LiMa9NT28eKkvI+XKArLJqejWjuLbrTfAgYz9NKdCYICASsTaIEUD
xmp4Y2A5EzG+Ywrak3cCsA65SXQUlH7ZVGiEMmqWWcnHp6bhl4b6IJJcAh7HFjBcx8XWyfg1VtCj
AbzGF8SCvV+i0JA26cFw+Gid4V2oiA+ifvnY2P2jpeSUjSkfRDlD7TComzJRzB0RRZXmoRqvK2de
UE0u++JFBu7DKCtgPz3yvSw+a0LbWnq9sWPNIGjCIiTcaIa5Qy0ezo0RyoxHigZoFkIFNesii6jS
tKVBv6HuNnZn+oDEqwc3si8tDQCFOrJ7hyy5G2iHAEzfGMjR0cgTt2JTK6Ns5ISZmFfBrszzJ89i
IYdWeFUWbbrXLDIMx0c1TpQF1RRnBdVwZ3bBo2d01TaCHkD97iJUB22LBNOaFUEIj40xCk/MqeRb
utQ8PJ3AYqO8enELLFBjGeJV9J46YbT3rFRChhhS3AJrTR7QLRhl/ITYTCh4s7LLdG5tmUOg6vKm
eIhcXCWNYkXn9TDp6JTRXtkTNdOZcjtMKt6DwxvAB9cuRF5u+zEDdBkiVCGQU5+rhjgDghedpvQ7
aGPfTqF0st1aRZM8qDr+50T5qoQCf9rIExdP1QUTSVanTJYqpHcMVL27GlMcrIOlAbZsmxsfY+K6
yKsLh/CJWSDi01pX7BNiFif5NiuzuOZBoL1RfDZZ0vaawsyRspvN+DdGC8AmqtpmHvjsPlFk3rEl
K7+EMmff2rfKxjVH+tJKReCsW3DnKHnNWDU2GyUaye1IauLrzVMnzS9Z3dHdvVBGF3Wb0hVrzaIK
U6kJIi3HHmYS6mMFaA51R3qW5sMV0T50BgRqe/aei7QyLoHDMcwkn2Gmsdt27IA5zKAPjzF/KRQq
7AU0XmCBWsXAK8jmaprsHHX41ajWOZKQKJqHZ0mZQKAi5GzhS9vfVaF/7hUexoF2fHCF+tjAi+LJ
Z5PEPuaR4UZDDAT1GdqgXj16pPyuWn8ftNi8/KgdVpZnZvOq6nIU2AhWC1cvV470rTVgzXkYe/Fp
qsYEerI+sJvKWRndnT8gj40BJLfEiW/1bghglJY87mk7E6X71Q3Gr0NkGJemSjvHCfvLqGEnGURM
ClPVypADioCAMUAdEdqYpfLZKh76nInBHL173/SouiMsKvpLbbCJpBfiQKqDuUsC5SKNqgmAHJ7E
KA4XBt4gjVCBM0fkjzwRiTaR1/N8D98LZZqqwcVzWFHQWPJIjalvuhZu8tCMNSkT+bbD1N/BmJ1T
MR0XSVbehk59JQvUU3ZBUy6pMYWYOit0GcP3hC5OZf52yCQlgLHQFg35oTCViCqychzrtXVTFaoG
dz6rl1LNqk0ZiJ2uhmvmunStK86jg2T/PlYfMr9tV6RuVJuhSJuJiaRtxrH1GZpIMym2DYbvmIgl
EVl3Olwji5rz0nWq/q7rEJiOtDjdYD0m4qHLXEy1o3+jtYQLYLADFm1BmQwC4T1AslzKPklInANM
KAhY8CsyoUp/kwb3LcvKfYi4eFCowY4yJvKVoplLGWFM1G2uscJDBQ35GTMT7hSQ4ahTQ3hfCmMk
+0Ptc+i6zEeQ4jxXngx+odHT7csVLhPeSX5Tjmd9nvfZS2oaDZnbz+CgqJ1D/l9kkZJRImXpXyTn
TcEdQ+yle4L+3cCykF7SpsnERG5s5moLMCFxc4XuTXNVC/Vh4ORWBO/Rw7W6Z4yRaPMTdbiUtXXZ
VoxbRV+sjBJMhymbqRnSlWexZkGa3am+aC4HkVGqQjEV8nNlRGqBP26M1N5SUh8XshNrj94boVHJ
sDWrfJWHLTz8rrlzytDGK3JbVRAU6t4Ck5TdiLq5lqG1DAgI8yKJ86ZLtl6rRhd5q0QXIcvCE1N1
rr28VXc26R2RL9szk2E106VyTu9L5vukrLPTtmaSVa1ga/mTx1+wlUaPkN6n2MByjcE7quwLYFIX
LLWLBQ7Bra142pkSqdE6yJmrkuA2MnVxmlA1KU1XveAdZgFcMG8x0RBhBCQU+vGMaPFpQz+g+iPR
RuQJgFEMnQszP4MLSo4Xu24m1iHvtzIuLlsdGmNvFPfNU5CoxBGM8oGAu2CdqgmO9ya+HoTJfQvA
q7FPXyptay8aypB2RolCA2Paj0ssYZO20GH3MyZgCmAWuyDYLksNrGgaeBDuI7oUSbu2FT6eagNM
BaFr3+wdWgwgZdRVh0zZKmNcEpGiLRudOSF0kJhatP1DUNE57ZHCN248gL5MaowZkQ6InqWXOpyO
Ch3RIszopoL1pwkZr2uNoc43p02HE5X7YZUwrAPpmMb2AJiZ2he4c0W50AbB6EQXgPYBa3geTL9+
DHNCoiw/XWU9JvlRY4TOtKo765zHNidlOhyHzzLjQfH0rpu1bCqNSLzEA8vYaKQ96Svy1gy/NqH+
0o3laW5JY9nHQb60UepxMRT17KBkExviKe8069LyLLTTiDhGKrQOHOqSx7LW61sr19qT3jTPCVX0
6LVAoHUSPO+d+xwRWT0zUhNwj4KxGjDooUmibFmYV5rGOFp17o092le9C5Jj8FRxCvduK2QHUVUD
EqCV2dPYQA7QR1yYrWXjRxf1Ou/gbhAdM6X4+eTn9YdWkwutzZNFbh16q6HeHh8cbdj0duHMOh8J
q5VN4WQNKOImQIEGgU6f6/qU7aOEZ23izx1RjXQbzm3VveQOQrFzgTuIYt1G8Mnh9ZTdiEHc09I5
zy9Ul6G+ULypc2XC6mydfN44kaAd1pFErZ8NQ2atLbt5UaI7oouoABMpXUr9bIwICGsm15gFb7/V
L6n93msQkl2LzSXhQDboiwWqfX6reUEojX/fj2W3lC0RO3UMCFBlV7+2U9WbJ2a/quEYhv34rGQh
r83QPXNBcCz1BgJIeZWp6ZVzOY5ed0PDa2VKO9/L2jwzaSEOEcQL22BDi+z5Kkosm2In0HTGIUjL
BUWfqIBo1+1lUZ7TrUXFW/tXWuCR+UvMiKbjACIz9aT2UcIkYbgUMCa3TVDdkayzpM/RrYOGD2hk
TUKnFSV3SwHbT8Gh+QCDMndcJxJVtg2qCVKGx8a/lzAbGV0zkgM0WdhLakA4sqRNdazsNgp8kwFw
4nmb+fe0/IgsRjEfOQoyG+s8BspfaOIUwvtVU0QsMo14b3rIGDRBLahJvM+kwyMvDchlE+gygPBo
MTtAqbb1QncknhWN9y1lOiI5qKn1/D4i2no3aZtYuyJbb6qOmIUWDIgylCsAxfW6VFXIGkWTYybs
MMYAkWZFBvbCsjqcBr5Eot1mYP8oMbDbi05dH/SMXe+ztIt3RdKc9B4C2biWJwS/4X1n22VggqLc
n+00WVegWoi20jTjrEkgNEv6T/M+dLI5Kt+Hxmfz5E8cm5jmiiu3vYsuKRqYWeyGWbOH2EtgwvTd
oOv3RmmdF4qzY+NF+mWAVPQ25MylDuVQUpHogAMbiHP87rKvq1uV1iY8fdCXbUfOp/isbioE5I1f
7jWdVgW+nhSaazUPK3nlBEn/2Y2VpUY4zgLxU7gqCn/lTYJ8z8uKRe611Ada0iqUWlMWuKqamTXk
+5G0ouW0BBbWsZcXLNiaD+et9GmKeYeCzfVcHxriS5E0NqaNVaHF5cMiyXMM0iFViNEw2oijqkxo
CoTYLXMDSRPm1JIclGr62FRjqXWBsqSoMl6A0NlbWK9WbuAHCyGuTWQfS2rixSJzUxiClU+/SGjb
YAp1IcwKNew8bRFIAY2FnALwpmd733nxeCrcnoxUxM2mjXvII5gV+vyhG2g7mwbFmMrus21rY4fF
fhvp9lLXHTIklELMdYxuIE95z8qNQuQgXLIxX3pf3AiDjRtHSz00cMnaNQBRxL9+I5nldl5q7/3B
6dld+e56emvnBmETWN9UYmhC97xOzYNa8TGYAal+06ZhKChml+Yqw440G9RWbgmmjmC4S43IN3yp
gV0e8MapJLf28ZIYv3InVO+8gX8PKT9+MYAlrgy1f/Zz3mu2anrYOmsM5hhk8ra5lMomRyS1yQTZ
aqEWb0KaMG1WNvOauMzAil1CZnUsNVJFdTSAMm2tK4gs64AVFxmAQchP5y1sEjAgo1mfI2YMthg+
WHzbw6IGBaNTF+PNvxb6VLrx041e17tGt9dVTFOh7X3eE5EbMHZijF8ZZ2YJJULFM14T61CsZXHT
jOmwUAeiXjQ/pNBb7dVquHES8yYUlAuHkPSyIZ64oCqpsEMxqywCYIS/aR/rQd4PdB9mgYF8pwu0
qzgJJdHG1EVIqnj0ybmBVVVkyyYrviIm6pWpeZv2+gLP0wjslkcd+C3JQH0c7vF4FLZGr86r1E3j
jNs4kMuU9jIrrXQ0D5DHhqXCJHES0vFa+nVvUP5K90kK6QmnPqnDcXofYQzJ0/A5NZOTsvMsMnDp
OjksAnumq4o66JI98TZjuXg7FPuqHNoH0zcxZkYqMsstazGH/8bB2ZvZvlCjU4OaPBXma+ATl3oj
qlOBCt8tuQCc/xMmXGfz6fQVm2TL3mQNjxPLrpI0njyDIByQbVUKjAe9tlUCZ92QVWeHxk59Stmf
LtRGMbdmjnBTJoLsGyQIDAJouSKY+p5PIjsh9ixltK9B7wZT4/OzprqUD6R138AXDRKpXWhKo11Q
ncNr6VEY1mkL09obCSxm0UB9nVzOLkYC05r3KsEFND9U1WPLja17YXTml0QLOmwel71zFtSpuGOe
4LpD2c8CjIIDCDFqKjZeYKyEiByzbmmQ+xKThxVhkSADg1qsVjXsljD/ztCdkSAc6rd1+wAABQ2I
WsbroW8ueYoSTM8B5kf3NFZKFqfWVKyl0VTlF0E7YtUoa9KB2N/NojK4I+9Ag15yU/bJeU2deJV2
7iplmln6tPPmHknawRDu+QiKa5RRF4M7FESngX1N4qtB2vsWd0Bt2fFcwmCPTIFiJQLOJwuWxELS
jhpQxNb5BLDBuuLmCK7IBIgWVvmEd57u9EDKqnpiVqbJwOBTSR2VS4LuWULmBH/gQ1r0mb4ya1Iz
DBkHc5FNOwOjglIeOSywkn4JOBbyYIxZlS4PSyFnnrvjfsSavlGn7JFaK3iwVcY9kpIHKxnxuQKr
DwWOIG44wDwEh7iKsseWCf9knIBACvT3JqS8a4j0jvyPiNq2e44aBdOq6g8bqgZViWHGL1KCFbAi
R5J6hsSVFqbhVsvQvjj1uQpzb6GPKZDGwqS15iYrlFePid8W60joFkyTlnGZ262XlJsEG3WyMwjv
y33pIyAOrTOHBZQ9EjISoaeaYmEosPi8goNj7IF+bzPLMRdeKxkJTGVfFcmLiwNvxU66V7+U/kh3
bsQEX16ZUMh2pVXWWwVjXJm1rO+TUc4Z24hGiUe0WbaxiRHGTJjiEJNdZrbawkzHeQuU6MyvW0SM
1NGYUtnApcjyeOxAJ/FYJiDVaAGxG6tZuYz0zUBvXWGWY98FkEdUB22Cohz1wPFEdBsnek81cXxI
fIS+DNh/4mOjnZg0fyl0AaDIzVINtZdxYgJ5+iRVDt3kZKBOVQyy2yp5DUOo9M/Qt8kVAm4AQ6Va
fiaah7SWyUJUqjwvx4Zai4CQ6PLoRAVWFE3UIpqy8ItiYkBNkEZHywTKKJA0BcW53r81AiLctZGO
vHulT1yko8STNJd57FZiY9rEMPUTR+kotmQmOIfJAHvZjk7kRF2i3t0TPB3sKT1TXKkxX06M0Xao
tY0PtsmkdmlJrVq7LgXwWVV36kmJQWuceE/H0wEoQU2S/11E4XVXqmjCpiivxBrq2Tf195HGGrT1
FcXuYnUEFSoCx5vauuqibccOLyQ1PcQII3ZbxWwuGzcf1iaLgIldVUwUK3XiWVUJn6qcqE1ScyiJ
T3wqLxWwO0FhgQJCx6sGTzl2oa7j5ZD4poitCUgBmFhajvPc4rZbDaT+SE3iuYQPBXVqPk4crgog
V/MNzTWJSrNJd6tY6QGboli6R5hXi3NlnPheHqCvSYlBm8b6jH3JRnWImnOulR7mYTPbkJ6QLKtR
eSArt6G9kl7WmmuSFAJZjNd2jw49pC0qHtKJPka/iD8mIlkAmizHxYfhlTUMaSrazJ0IZhkoMymu
IjW3lyEsAHsCnh3/KMCf8cL1a7LmCJEEjSZBpAWg0mQd7Tq8x7LxeuK2QXiaWPEsNCcef7VE8HhO
GODNaB3guLeoOlALx46x1s2QGATD3Eaa+OopLVQ8kgzmkeNqcwOv8wLNckgNDDxMgcSJZSb4pcGN
akz1AHoME9k25KdbXWj6umCQc6w2xUSp2Sdu5NonmDgWAmI0mEsSeKhJTVpa2HiPsRCThDEF9zXw
SNSEI8yBmBzY4t7ZvQYwKbH2TIAYMdVmOMkm1pWdQUgq6uIK6XS3DBLrymE7YLIjSbp6neDaxstI
VXMY4h2VZzJUKDMiuppr11Wf3Y6+kZGEqNxjThTsfQmyIbLsqBy2WH180zoPFFHXRuhcsnFg8TQc
zGgyB9TEtWVGc644jncyqqu08c5Qa6eIMiGWhayFPW+i6btpP6fRbJwAE3AdPjdkpyvV5E1omKJp
b2nECVHKzE2zXJV6fH18qzSXakgn/GqZq/5OMdwLnWMvj4/lUfV8/GMsMzr77rnXY4OolUvidekK
TGee5cSXCXu4JdGuXbHouOssY/L6w6QZJoCXApECKq+67qpEO2lcdHeDesqwjTB5OtsyQ71STE+K
6hKXZAyev1BDauO97KbZYfjiT7AipfA4hInlJcdNMLOmKaZzi3NzZLtSZO59qit76E7BRmdMgndz
RWZtstK8Ea9o7CtcX+u9OGnHPFeGrDEQOKMaTVatpKgWCmVTF9PTHRoEsXLKwONy9tSesREDm31J
86czYgpmnrsuRgPlpZ5sHdZTFOb6ueo2IyzSeuFsjk7FsumfKZAz75uEA0yQoeML6OkMCYro6GQq
FKuDiV/WToOciK4bcGtgIuIqOms0s5lXQ48wLPCu2oiGqtPGHvKPFeAHVMd5xetmEP+wsCL2qD9A
uS+yGIRr+lvaJBdZkNbV3/+miZ8Q146qT6hsTacqp+F7+Qlx7Tldw8a8L1Gohy+jabgkdNiQeiTN
pAEk2CxseX6FDRwM4YmghELXbADaRhlv/cfnwj/65WQMXbPBXOoWWxFhTif7dLgKUm869f8V++1A
4EqVbVQV+bQF12EVDwSkUvDci7y4ZkcCJaEkCgb1FaUgOBJaraeLCkAwuuXMuyWRKOLVOrUIFIbf
/5hTar7K/Sg6k1TK0hZQozH4VJ96d9n5drqwiEo8N1hOhlZEWTwI9JN6ym7HWFCduoaFiJJUQnhQ
NSGddkh+SMrCqYuSdQBJ+KquYXY64xls0+ArnftHtVXtDck/PrpcpEZMOQ0vPP1YNSHNkzwz42Yw
4UkNRFxFgXqp5AGje9ea25jQqrWZsbY3YGvDKWXa9OBTzboQFrQRK1/w8EO+3IKujOddoZyJnmZh
4vcB4ic1uBsdlpYyJurQIYJQ8b1tKO122xj11lVzCdY/vxdll5xioM92BMIRWepCZ8pL+4QyBLaC
stXOUpvnPC8Dhkmzr4i3mGbM0dbP1am/SNz6qRMq3i1FlNijZ86uW1/ZZngG2oIqTEVXAsmtTiCO
i6AtC+2tamYjXe3YWQuG0iWFn3qN+EGDyqPex+aYXCmmfWUU8bjPKEYv6twQyyLIW57psFojz5pq
0eVj5Kberkfti0cCEIEmYuWUyuEzU4VGogOnGYUUETtQ2oRZ6uvA6vpTzPL1LBvqfo9SUJknhnmu
dkX2CACJgN5LZon0gNCAKDjf39C1NA8OoseFLfLbwO2jU4UuJao2g+eeTBLfGJnoKS1miRCfhYLP
iWjoL9hONlYe20tUbTUKQWO8S5yshLQQf9VzIdYqER6n+FEG9NMRcZ1W/aDFWkftk1JYN8Tq3pBl
sjXc5KKZ/i+ULRmrx2+kPFB7XdTxClaNOnNtwrp4XqyRiiDdfrVvMOR5lugXx395/DcMBVSMBljF
xx9ULcWCGzEMG1dSlUB+Fp0YNRGXDV42gMKCJSmp2HR1TH3rgwe7qvqy3BgaMreeZDvPvjVC9AMp
jWjftox55lmQrIb4OhuyYp85Ul1AHVV5K6mljqykUIHgeOedTK+rbod2KLlQE8vb5JI0iNAeTh1s
07NYIh7za7mVWlGuhFK+FKSGMLNXzAAZVQzcXlB5s9K4Yr2Jqto9jwse/aZxJ/yEMFYeUeTsxWqg
jp2LGbqL7L1aprB6a2I5TIqFV+jPYQ3YTrh1jYqGt4trr03BjeRhfh6ZXwuv7W5slDQmvOxlFVGl
Q5lp7oIQsKSL8SWya43pEIWvJUNqgYP1aHtZubFFa5y6XnMN9Trf9y2UfKn1qyCHt1HnJbbFZqSU
l5UxpA0GMteYwoQo5ChoKrASjUu3lzNaHdmJT4JjKNXuRM+yZRxlzS7UCaWjxgRNuiW+EE63Ma/7
rttZEMsXNKfLFYJRjO1yfKTEW84R+8Vr+PEbO7aDhQnpePHHg7Nm/TI2W6Y0DJt8GEPFFvvTRBGV
mgCwpGYbFAVEvOMnNDRirFWwTKdmJ1w2KNFLyXOMYwb4NKR5qBNjT7KbqQanolXOtYKNUgqL7ZZe
y1eqif/mFMXkhP02xW2f//4308CjagIqMyDcAO8XP89ldikp8qGB2vRaqC8rD6NGZ9PAQ+sldiox
RbMmScIXl6HciJIC9LRgdQqv6aINu4VGklFK6d2nfDhvR7tet2Vv7SVitSCzzTm6JI1CN/0qaoZA
RljQU+rMxL+ZBbWfQyeA3MFBI3jCNlToOSb5Fj9OgrmClF4dCCNH7lfsDc+8wIA3g71jL0zNTPdV
cpJnLUwTDFmgGNdBT262pPK3YvTp0LfnN0ZJ6pLTH2gnoZrLCgW9boIn7I8fCUP/5X7byDxU2xGE
dDi/3G9siIqbuSVK+BBQk4AwuahyVW6E3S1Sr8AhU3VPvVdeFrVd3tfyCfpmfWpJyPB1irHDdhPY
mWm66N0WUmzi3KWFtUvSoT+1EXEvy4ip3iwLmIWBIM3TTdiwpLl50hp4yEwaoLM8sfR125Vi4SQJ
MYpDe0ec2Us7nhM+0F/muYcGOjY2XuBI3LJI/dWa8k5kIYygsh9QTdqUIFq+Lav+v4mF+X4hi0N9
WKZ1UA+XzUs5XL1UTVxXr5kp03eP68bP2V/7oT8+0G9/yuKvaarOMvB//3Ks4xn/0THiAxfWPL/8
/W/C/kR32tSEzrtGshK5Fse/V2zxCfOrzoChI6Pniyec3/TD3flX1//L6fzOPfrjn3lz6k9Zk9bT
B0CkcvojrEAYDHJ/5uJ/OsI/L153Ppms8S11Gkh+vHjH+aRqtm5oqukcvxjx/1su/vBMXuAiAMcT
PNU/Xrwldc75z1z9T4f44ertT+T2YLxnnDp+EST0403g4j+ZhgWi57/ro//p1L+9FNN8RmCf5Gzf
dfmG+MQUwn5K/375XOWPlw/9QvIdE9ret2fg2/3+f/8C/Mu7ABnb+Dlo6vhS/hfef137ZEjdJl9l
Anbw9dNDwJugc4cQFZL3NH2xtvmf9SYQaiW+vZ5P/X94L9k/hub/wl2YngVWFQJy4/Eip6v88Vkg
oOkTg6RhmCpZV9PX/7S7gDNfV9/7RqifDM00daAq356Fn94IpgSLZZdp46H99vXn78KfeG3+MbnO
MVQ+H6fV4KX6vdn3X/3A66zy6/e/zyjHsYNp480PTnFu3373P2fd/3zz0h1nvR+++ToLHn/P93/+
/QJ//dVvftfrVb3+5SZ4KQ/lkz8cvzF8P82zQ8LU/H/iw+MhecPn4R3lM/nnmfz9b2/O84fP/98c
uIp+Oq7Bw/Pu45bBmKVvD+xMI9T7Dxwd0upQvR5p+hiJnmSoeu+R54c4+Irl6y0GyWQU+IBjZ3FW
Hp6z1yNNZ/1t2n73WWcECD7VwVPzdk1Att/rL5ueyr/2dCxe4kN3KN+EE9q0Bj7gyN/XMb9lX3+b
k9qcPL697VRaP+ApXHHXg+e3T+G3hfJ7b/v6JQOZ9fbIrBBYhb73yBvueBC8Huf4eON9YcHx3gNv
nw/+mwdQMyztA4aQbRwHaRa8fSNxs3zA87dNn4PDT6MIpRU2Ou++GVn39sMD58HK4b2H3f06NklN
fMD7suPMmqdoeD3F43Mhucuvf/HXX/LTDOHjL7fZYbP3/mPvD0H6ZvRAofIR08seOgjmgufXM5xu
BzmnH/ER7g9VdXjym+oFQfPb45tTaee9j8g+ePID7/B2+6ppzge84ftgCpPN6jdPttCMqZv1/tOu
KjI1gQu/GZuEZqofdPSsKX8+9IeceJbWP40h1OFs5/235OzlsTz8tHoSwp7yed97t89e2sPbeYsl
vf4By6ezl+63zSEBSR+8ndY5vvMBA+B0/JOXsnoZXm/C8dVETfBBB9+/9MHTm2mMAsBU+nr/Le9+
+5KV0euRvp/3VFt496GzsvZ/mx/KjJny7cupkxXxUb9gcYh+fvdBXXzAkuTcD97e8W8bzPfelvMo
ZkXydlfD3tX5gEH2vHyho/96Y48fJd3gD7jTF+R1V0PcHn7aJghTig847yvwgS+/bfGA/DS3WXIi
uL73jl9P7NXffRApH2kfsJb49gt+fRCnw3/AevAP09KPBfq/vgz6/NK/3VV+L6m9957f1Af/9ZOb
HkTdoLb0+hd//XRvX8qEme31QMcjMxV/wED4RzDgd97juwPzTuohrX973rbxAa/mHTji33735Knd
fsDDdxdUTxlJqG/PXdJ/fL2Yv/5p3g0ZxX3v9UDHT/NbLfOPH7/fqzT9ozHza/3pW+fq3/4AFbDp
wE/xy6H8z/8LAAD//w==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06D11768-AC6A-497B-B25B-3A1BC54069FC}">
          <cx:spPr>
            <a:ln>
              <a:solidFill>
                <a:schemeClr val="tx1"/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1HtZc9w4lu5fcfj50kXsYMfUPIBkZipTqy3JLr8wVJJMggu4AASXXz8n5e5qWdZYPXHn3oh2hGkm
NwBn/c534P+4n/92Xz/eDe/mpjb2b/fz7+8L57q//fabvS8emzv7odH3Q2vbb+7Dfdv81n77pu8f
f3sY7iZt8t9wiOhv98Xd4B7n9//5H/C1/LE9be/vnG7N1fg4LB8f7Vg7+4t7r956d/fQaJNo6wZ9
79Dv788fp3d/tEP1/t2jcdot10v3+Pv7H556/+63l9/6adx3NUzNjQ/wLsUfIhJhSggOn/6Q9+/q
1uR/vx0I9oHDHcYRjZ7+8H+MfX7XwPv/yoye5nP38DA8WgtLevr3+Zs/zB9u/PH+3X07GneUWw4i
/P39jdHu8eHdJ3fnHu37d9q28fcH4va4iJtPT6v+7UfJ/+d/vLgAcnhx5ZlyXgrtrVs/6ebz0oKy
8n+I539HNVHEMUfsu+jlj6pBofjAGKKUheH3B/4x9nfV/AsTel0zf734QjGf/z0VE7d1O9w9tP+Q
zv+9Zoj8EEWSsZD+3WnQS82wD4wKSTh403dP/a6Sf2Uqr+vkn2++UEp88W/pLfFdrb+1Rt/9Q0D/
nVb+H3rs9eN8B9HkfyuUEvSBciKpROh7KH1hFVH0gUCYjYTAf/nzc+N4czqvW8bfX3thFtdf/i3N
YgOuqh/eNIofA/2v8huWH1gEURKT6EcflfgDlYJQLMlfie+5Nv6Fmbyuj79efKGRzem/pUYuCv2/
GDlp+IEixgiNxF9Sfw43QCsijAiTGH33EdDac628NZvXVfL9rRf6uNj9W+jj10joeez64cn/IQwk
0QcWEiYA6P3oJhC0QiQJReHfQYj4USEvkNl/P5/XNfPi9R+W8P8J9v33CeavuJLcubv0CXA/Q4W/
vvu0XCgDXrz6q2TzXXYnD7+/hwRC8DMNHj/ygxv8FWN+eufxzrrf3wcy/BASJDnoFDGO2ft30+P3
G+IDJ5iDMhFG4GkCbpl2cMXv7yF/hSGRkQTAz0NGOfiebcfjLUw/MEx4JGXIBSDSiP1V51y29ZK3
5i9p/P33OzM2l602zh7ffv+u+/7YcXWMRpwwCjYFgQBOQwRr7e7vPgJ6hqfR/8mnOVxl1447VtUu
6ZtBXwRlWx5s11+42aOE10Wx1U1QneosRPGIeygI+iopu0varcUBj+N54CqrZDdMsWCDOWUOx32d
FyoajT1xyJ9Z1svdEJp+GxVeJs/k/coaQBbPl8BCTCWWCKomKUDAGLD58yX0fb5Gfp3dNoSMFttR
b6qgwSrIxloZjH289liNkXgQbVC/MTYKXxscAGgYCkpBJS8GH0jpEWqY2w59sZG+3fY1WdWwFGmN
0aTGLL/oeBeoqjdxRvQY/3rtr44PaosIF2BjlEDMeL74Fc1Vt1Dqto20l4ROVYImNMXWcNWIPIiH
6qTXUxLqxqaSGa3eGP+F/TwJn8DqKZg3hmTxYv2zd2NVMxA+Y66Iy8F/zAdTKLIwpEJaSEWIyxMh
oaj3so6nZaGqoVsZpqYhVpFuCN4QyeszIlQcnQtFxyj6XCJuLrKMdM5tg5Zyhcq5SA2iPUCCv6r1
V4wOgXO+sDoGZAMWUlKOiRQvhrG5JNb32bidV9Qmi2zLdJh5edtlU1xxl+/D3GTnK5TPEnu0G6dg
uhTDMMe16PFpR2ixrWfOD6WmcvvruR1l/synQScMI4gPmCAMJkmPEnrm06z3mBTIjVvbP4gsJ4oH
xT0lkVqW7FrTMIx5VnZvWMLPYmcY4wgzAN2QovjRUZ4NmhVVOUnSjtsyZCw2WVTHXRi16a+X9prU
MQXQLgGbUEaO95+NEkqLS1RVsLR8lskqYRlDy62qCerfsKPXpPh8qBcK5jTM+5zV41YuOlJj7ZN8
LB+6suoUEdSqhRSJLpazXy+QQBL/SXlSSM6I5BEY8IuAvBQVl9MEDo1FOKoicGYXNeHBadFs1g5T
5aOLolzGs66brp2gZbr0fgehIVJdIKrE14ykUxlsg4njXVWLDOaNN55D3JWjn9QyV6c9m0Plx8in
WaC/DTlZt0GGz7Jl9rEZ8m8W8XW3VJeDbJc4r1ip0IL1qVR17q7QGHylPdO7N1Z+FOgLsyUhFSHi
TAr8k9lKm3PcOnDcGrtqg2Z9RZwhqshhVUHhr1w4qH7yQSp8dG1rWquSLpeT8SKZZ+ZTbj7V1vUq
DCKkRoFUJ9spIUtpk1wTZTwYC/Y+VHZY+7hm7bkU666bC9X3YYJWTE4ZpuXZbO91Y4I4l1O4y74s
3JYKl+NpgMvPv14yQj/nLkZCyF3HYMXg7wtXLaOaVyur3bbtRZOO43qY+vJxbpdW2elmLdsqXkcZ
xBNj884sII6AfVsiex46venWMjjN2wdTwb9h+AfWvE2GDv1RZCtKNWl1HDG04SNrY+L4Jie1uI7G
bBeFf5aBLG6a2Xk1CciTQT/iGEM0c75ZYpqFoQpdc2gi69QYwD1aNlezl1dR29248RRVpaJm6ZUk
4gy7EJ0YFtP5UK55FJNCYKWnfj+N/irvphvpD9UcDXHbjDpp6ScgOW8kqz8NJWO7iAddzM2YOi+z
uDX7ujJFPNBAbFbRkaTFE+RRqm91PEjUKenmzSrzG1Lqy1H4i4F3qta+VHKZ7pcOd3HQmSVFed+A
7FQtqj2WlyJZeBPsfDde05C5eArcRT7pQ2Vps5m7m16LVS20Jqr19Z6GvVPl6iq1sAGr2gcfUSsi
1Ub3xcDuWzFcMnrNW8tU07OvGPFrutIvoilyFUTzSYM4V5kgXDkJHxn8eMNz6ZOSDXrbNh1REK+0
MoO7qIvlDav6OXAd+TCCIRQDvAOK48cYOducjWwCPxqp23TNvJW+CmKk5+tsHmSSF2Gc1ca8Ef9f
HRWYNs5CJo6J4MdRowGsI1orSLvhrSXT1djW38aBn89rcDPQ6nMV8S9veM/P2EsyAZkARVChciAA
fxzS5pE3QT0C9qLeKVM1ENvKT0PgbDrcMeHXNAoPoQtq1bH18teD/+y4EirjIzyPopAQ/sJx85H5
cvItLFe0X7oBb8oFByd0rYJN5/A+dDsRPASTaN4QMyKwqB+jJAxMuQScCxQWiPrHRTdhFjRuAjnT
UZxH4GEpaRof1/kyn1RA8jVQM8TMO6fqYj23EDwVMfUd97clG9Fbs/k568NsgGWTmAkkAHf8OJtK
ByviXWS38wwoCHgGFeZdlUa51aqRC3jmZNG5FaFXOW0vqixL6lqWaVNM1y3HZsvqMPm1ZvBrqgE8
jJhEjCBEX5hF37d01V7YLSZYxnUdpB2naOO1v+3y5Zu3E1e2bzOFOM4h79WfG9J+XEQWntoa/VHN
KFc7S92+kMGiqhFRJXhXKtBr4sL8GpX4zOlQnAMU8dt5UpnLmrN+Lb4VNJtTVsGnf72kJ1jzUulA
Vh4rQhJBrfYCi+Q0CIKsIHYr6BptTeLy8RyJrEmNHyEpo6qNfan72BPaqLKeq91qaa9qdnT8Bqo1
G/I7vAJ04d7YuLLJ1HUu4ZGN0rUhiZjqehMyEyZVnpGTkcrrELcizXmxJjNdIIRFp9Es3I61sOCc
nuQE0upc17scZNTqonkDfVFgaH+yc6iMESHADEI4O95/hvQyNETNIie79ZWNXVHsClErUQTLbu3R
qXd9nLOCnhRTUMejMbNqi2+lDhJWAOD3Iw12AM8XqAJnnkABOCmQzapWv+B4KtsvzdyPqjwWs67g
G1f/GcjpZihqua8Nsuk4HfEPJ0nTDURh5ivFcEdi7qu9zKc87TK7qkIvd6ttmKorOsR1ZkmCQ/tp
avnDrw3gCfX9ZADPpPHCzyZXTzRvF7vNR1TFS70MMV7RoFrRTElXySaFuNDFU1YpjnwZR9jiWAh2
40sHXYtfVT7stUgPAPzYiQRuULwMfXLxdFrYaLdRI/x2onI5UFx9HrMo5T1aTjXzIu70mKkhzyEg
1OiimdvqQkTdSUTr3QoTP83aEETaRQ5K1eUgooaoYQ1W1RwxTmn6eKbVnwzDR3Tf3jk0+pMop53K
ei4TEMY1fPZ6kGOZrCKr48K3RiFZmbSR+ltt3BJnAl+4mmUb1vAvTccGJSO3KLJm87YqasDv4UmB
IURJIpuEhTLazNHYKB1+JjS7Q6K94WMJub2LUuH6z6OzMekLfap7EtMhf5CorPdvyPZno+chtLAp
YGAeAqXxo9EzLEWVlRBOJa3u8sy1SbCGhWpXwPS/HumVIMmhTqQRFMrw1fCo5GfuZeuKm6FFdtvl
5lvZ9XEjuh2Ezks5FY0qukKZhhYxNfT61wO/AnmBC8MywhGlXIQvC+c+y8dOZAzCs2Hp6EurRjnT
k8rZe0zErFaZJQKPTnFTccXyUKfNApV8Brg+ruo26YR8oGzU27WbebwUQ5m2epNxVLwRdl8xdA59
RS4I9CaAhXshI5frHmdlaLemyCM19YfWlnc+rC/ngMWN1t+saN8is55AywtPB8YPRxJhoOb4y4wa
+cDOWoN3IT+ehyRMIPYnQuhk5eI0l5mLMbfdJojIDliGjziTJ9gan0xRlSnS0suZDC4pCuc3QwZA
c9XLtUbTwQVvQaCf6zVQJIPUKUAvNHwJv/ToPCs8xKRJti4JO8EhDopC8bDSMSvKb782nFctFkok
GSGg24Dp+9FieVRWeTPOdkvM2eTwGaUwKjb8HIIzUTXYbxytc50EbxnszxW55AhYUjBXUAiV9MeB
S4vyFtHObpvVfZ4WeoUEVIdZIaq4mIcLKFdilEP9Wc1FEPPcZapkNil8AHV4ljexbCyPSeg3oaz2
68q7N1LlK1QUTFBA8RiCM0v2MmpMy8jWwlbgUQG9g6jioZBx5abq7BnUjY+FBnTsqdxwDPWaWD51
NE8yunapGPAKDFn9jSwgwl+ri76mL0DIoCmobiV9acgu9xkmJhy2y5iXm7BZipPAsJParmUyLwBe
rYuiuNR5uMl9mCcAHE86DCTiWMrmcmm2BjP9iczz41gW06cR5VdFZu15bg5RQNZDL4vzFSLNaR/1
Y8IzZrYagOa5gbwQlejMSWSUjorobO0gTRgPEE6HC08LHvnPtj8zHVQIegaG58Q6d1fP7Ms61u1J
QEpxi/v8Ye11WnlUbCdTzGc1grRGhrU7bbvE9oABfi2wV+QlI845BGMBWBq9sO8ikHphhvdbn7OY
rLpMR7r6dDJjEbcju9bFeMWD4Vs5vUliv4K1Isg6IgoFCqV8SWLrEgHdP4h+y+da7MpwpDsdZNkW
Z6SKZcvRyTQMe++baV9nwG8S0rN9sZD/eU0FtRSjIT92I37KDJ3pVtdJ2m8rvVwMtPGqr8Iw1ZNp
Y1Ggu1kadL605rSk2L5hrq8Q6RIGBzYXihgBXP4LL8drlpftCIM7sTA15sUWy/bPssvz0ybvcaqD
yMT5up6UPt90RV+84cWvRJkoBMqPcgQbvFj0Qv2AlIyLCtZv63Ft4i46IVlcSmuVLhucDOGbK4ZS
6JVaEjAl7FgSEeyQgTj+Y2STFW3HfEUwpm+iP1ssynjqHL+cgbTZaDd8qo2vEzT30XXAZAhmmD0Q
URQHMWf9Np+z6LIM7kwZFunYLLmatC7iaiL55YjdqUU9VXk7BrEThU5qQYIbmdm4WwamACdXp0E1
i1sLFJMNs+4TLurPdvFLLOxQ3rk52pDF1le2biboIrQMMmAIZa+Z9Y1x3ZTqrsl3DZ7J54rSPz0v
WDrh2YCnj/IsR8cPUZTdVSLYlj5GsH/oI7A5wTXNAEaKid3qqCpPgP7KzjJd56ptaXDJQj9crTir
1TiRK2hs9DfuG2nlqPTs+WdJbscVlY8eeP1hwmoY9bWACuKqnVhwNg2Zj7vGQM0tiyz6WIpoUXm+
HIpRX67rgm6tQboA6Bl9yWxptkS0QBFhSi9MVN8CkhlPhjJfz2ccHlg3or1z0VcogqqzDs3lqVzr
UEGGNLfzUl6HQz4mzbRGmwi55Y8CcFuzuPmOtqyG2IGrxK2BVlVYT/GyjO2nUot7XHTrfVihKyPr
P1yjg43BVJ8tYtRn4+weusVOcTFO9apk045p0+kV6r3a72F3IFRgrl6HRFfDokrUzDzVfo5FTex+
bTtA9WP92QXluEXHX0+XRLHKeM1ok5BQ6HPI7Prcta3bL0CTPF1CsmN7J/G2Nno6LY+HNqT++9nT
tayaE+uHbKtnuSkrwk6BeuSnT2f/PExN7tNuAk5Osq7ZLFpA2sOtPsumRZ/ldAauM1/6NM+q9lDM
YdCqKHDtoRfD15m3UL2smdvrfBr3T2dr09RpXeNQVT5fL4J2WC/GSuE26y+erkDnb7nQdUl3cq12
7cBPncnY5T8PvRljDVjlXDS2SJit5q0B+n1nFzMDxu3ozVyRYudEs53cuCo3ZTRTFZRU+8j3twto
YFMIkac1YtknKtsNWgz6HBRte7AF1DIBwOSw64KPrkPBx7ntr3wt3FlbmuASDcAdR9ptszkgCctZ
dp0XVb8vrM3jp58NQPyzZa2T0c4ngw+aQM2imi4BJgzTUgfKlXq8tFUiwvKAbZFd9XXElA3m+sR3
fRajnrebMuTlFW19eQUEk0/nRa/JunCg37kvDiTU/pCtXRk7IqLbeinrbdd2InUGZ7e8tEFsqGsA
W8mt5fN6u1AEFEbu1zMTZOstrpp9QFF01YTDcNt8rY8XqS3qk3k04Ayd2PZQvtzkWbR84s6oQaD+
pl+GPrFVboAjJ2XK2xFadFASX3CrycXTGUDXCWoNJaTVGzQ5wEjlQoZT0a9iI/rqK6kl2wvp+L4p
ag72TRV1WXvu5yaPob02bBkqkgbWcnPkKBWupFAFy/2mNAR9ChtTqcBfjm1n02iFZUc+i258YXgS
zlJsSQUDez3WyYym7ixY8HqYO7ux+ICGqcqhe55dOe/Hr/lMv/hxOqDVmAs+YXLeWrCTFss5CYbG
ndmpVZR3xUPBm0VhmjPgIMJ+0+asSb21IFDjmk9rM14tcuZ/NKU0qfXdfBLMgf3C5lvGRHNLNE1J
FwBxbEq/zZpe/jEW+x4v/Cv0f+fNPKxuZ4O8+sI4NNqP1zkBlFt3bo39DGGVyNbecBosMR7wshsL
rbphLW/Nor9CIKm/GpLB49WnErfDpUQVvy3KDcl1czuP03hFpD4rltuO9uhaDlF7IZv5Jh+H7Ibp
tTovXXD/9KumWp8ZWxvVZC1OJhOANoB7vYIko0TOs0/R8bA4WgEvtNJDDS3QpCvxsCNmdMkK5NKu
w2i5iTJOE607Av22drmpKavSWoR/ztPcxH1b2k/jXKCziOqPg/X2kzse0Az8wdxKHOd55eLWM6Cd
TTTtJ4OhR3X8WY6u/KRNl/Ap/Bo1g9/2cha7iUdfZmIqqNc4+CKuwEao2KG80n/aR1D0tPPBNELy
kfQy4wLqcZYMtWXn0JZrlJkruZW9gzbFNPQpBDx+ygLZpczpIpl1vlzksl8uns58AUCmreqYrUG5
WWYC/bzZVpdz0xUXvL6N+jzfNJ5FQI3l+BB6gg4dBsZG9GJNeMDxniPIvVEfrbtoacSBAL9WdcW5
WER7yFHVHWjXhKm1ZbSdljIeK2Y20KK1V1iHVUJmKg49lt2h4RSsVKzFxVOyayncLcoJCv0sXM+f
Dgz6BqiKwm1oh/yURn0qc4RPaJbdrdodeOGatOwf28Df8wxBzgGeDRZwiLw9Geti2EBFHSWtmFNN
XX5AYZ4nzKBSmbbZ42XdDVBGKEZ1GvhoS0j3oKvqY1VlBHq7yyZf9WOwDNuhmxULJpoaS2EWgPv8
bNNWyN2KV2i+ZuWpLexn15cqw8ND6U8p5HEoYOLZ0T+85h/DYKkToL+uAM4nZoYtKaLCkPM9y5Me
MGTQ0FM5us94cZfrdOwqdxe1yI9ZFzpLGYWdJEIxUX2WONvRld1jXGyp1dsZ7zMfQVgLvhmvzxcs
H1Y3z8qQNg7yDECrkFM81CieQ9fF0ArVCuetT8W4DnGw9Hsohso9atfbceGXPfdrgurupBrWE7LU
V94oOkLJVHfTyVxSo8oZbYhZt1YH6eLxtsp5wmpoOYrlESrOq45Af3URA42bjgID2SwExAaQlcGy
OgNYOawO3vnplHc3VdX7mJfsY0nDNR4tDRXyGaACBnxt1oSJ1fJeorpXWjeFWmt3ZaLsI1/WPgnm
BW1tCcgkCJsjySjiCdi4vpUXdTnKdF0nF5uoOXHW7BvCPfQmgws9z3d65RvWrigJhwUWRNBX04Xn
QJX4WMqtCXEiVqg9I7s+FJMOoPmHT5wH+4Kc5OM+WGs1DIPcLEF/hquwTGBHSBv3HbkMh4Aoy+oy
9qiMa/wFj/J8sbDxxzMw1aqpuxRXpU37oj+fRGA24YyGDbSqvMoCXyV5i89ZAHWEGTq9sR5Hh4VD
SKDiMXC+S1pJvgWGhLFkLVHVGp1Xfr0KbQQVMmJYZZynFAdtXBmX76rMaQXEfxjnRZ8rr4MxXQQ0
Lfh6Jgo/7uei0PFK8m0/tacY6Ru3rk4xw/bABH4zQCXnplF2bB5lWX4jtq3UtJpejYAslPDDpmpA
x9TbW+7J1x51sMFgGBT7SC90AM3oPPIQ66Y5mcNoUBoHIOAuhA0MLIi70h0iuWkr2yXhNNZnPss3
K+Z3sIsjV65n1WbgLFf96CHtIp6gcpKqX9wpKWmdlOH8haEg2Ippuhg6TxINnU+F+ukwtpCXOi9O
GqyHbWZqRfJwPbH9eG8gAZbdoq/cMlz4si7UqAuRmL6bD9W0zIenM6vDZMij8cRbSD3zQLfTmneH
bibtQQsoc4FnZKjrDrWkAWwFKQ6R6VvVh2JIIx2ZpA2BM5alSXyTDwc55gPsMrC5j1sGFPzTxbEk
/aFz+SmZJ7mF3k1/QMEAjGIX9kkYVf0BQ33TqWbq8HYMxzNxHLCnS3cQXED0RDMDL5WqnQcgxlsq
46e5F81sNkSU99Aa0Icyn/WBQ+2ujLZj4gePIVzlYVKHlT2wvqSwve+47WOY19Rred5W1Q7nQ5Da
rPnT551JRV71qvFjexiPQqhKaC5EhjLoogTjoWBi2bUL2xbQbG9mPJ00MgcuB3KmCqAI3MuBG0W4
DRIZjbulg20j05SFMRHYHp4O0BfcCIuj3RCwdLaNPhkco7BFDf4zWFwX0P/vB2kOmgWfhyCbNvb4
6+kSlOCn2ogyXYfmoNveHNamMAc5r18lA7BERthYBkRUl46c96rNVteq8ijl3to2Qd1qDjA9c7Jm
4POuISelhMRfhPXB5UN9qI5naCq2KyvcrjLjF+mzdgO/sv3ToV2F21CDbk2dNxBOmFBP18s6glD5
dDqxMgWaTux6s+SHpaqKw9NZVKy7QHOogia6sRRNO935rRh62oI2+s9FZ+fN959BEdUHMKkxpoSt
sJMCqjwJWyICXR6eDkvA9GFuP9dt3ny/LB2VyvBySKa1q83GUWKh1shgA+A4Bvuhr/5EUJim0MyQ
ezL6GuK4PydVNO8LYc96vZVmkNBDCyfoeEJeQwLMp3Yk2CHQuOoaXe0QVHApnqiI1zpItAzlWQ2M
1Vk9d5Uqo7Db9EGHwckr2LBhxbDJi8dVouwAJN+Q1tUwxIM5KXkfbljGoLgmcr8E0RpPlZSKQu8h
6KFWravwfhqDKUYOAusSRg8LdptZFnNaZRqsyZl4iFCxxjbozV42wHpDPQKnq6atPYATmz1/uhrl
gayUX1azf7o6Hp9iPSpTkgFVESwoXcOw2D1dJ4VB4BTHt0M+SgIbTo6PPx2ePv90Fk6ExmVUye93
v4/z/fj0ahsgEzdjMMTfLz691D1N95+f6wbBEzyV9bO5zU+Tf3rm+0zYUn9meBXfp/TPRRRZwdN5
pp9b7DVg7uOEq4DtLJshTeed2xs8u/9i7NyW5OS1Lf0q/QLsAMTxpi845Tkrq1w+3ihs/zZCICQE
EoKn75Fe/15r79WxOzrCQVSmq9LpBKQ5x/jGrPOfr4bnV/96+OerP8/92/cB5RgaY8aPf57/c1hb
HT7Z2f98qbSd42Zy7OXPU3s37LUW8se8jGiVMyoLkadR9efhvw47RyMt9wln+8+XWNPNOcpdXGUD
OcsAtTib5rjM14lWWk5X63vRDQxlUqk9npt+4eLgREAr5dKs8J9eoONbVAKO++14sJSuDeKyE8lP
bESq8LE4H3rNTkSMe5W2hjyWLZibgY7ulmToxBVMbiEgzug5Dw6RWoZiBWAV9uuvwXf+YWcC9mm2
Q7+vPAO3t/N/ZGhdXhikDvTZH0T6FRUbqzQW8mISe1rOgnBwrlh7kn74NbvlruPwFcAKsE/XDRVl
9LOEYl94ye41/p5+y9NHHPiNdNMP6trhTLfJ1GkYoPuny8eBo6Uzei24TbqDkN2J6T05+Hn8YVwA
F437dERr9dg30nS53Yq5pbRYIZ6QYLkOeljKzPhbmYP2Iwm1RR+5gqwwgTuZV9qOurSp0KUYph/d
h9VOr11Ew0IRgvqpfRDpHiFH9jaKayG8tsD++cvagB7YgsYjI0tl5+jM9wldBYeL4EBYoLGDWASN
BYqYRoW0oCn1bB1ImV0FUV+deTH++Eb7aT3oNssqiJH5I7Xyhx05q/ts+ku15t1bpq02/qrKbnSX
lrPvgjee0CnO7BNLNFEVaqZrMZlDKsf80mqwCR1qo2BcvaMJfyUjDY7MfmTAt97aAOWM6ujVA59y
CbbTZiVoJOJf83xRdZ/zruyM7Cp/EmNlui7A9nzn6i8Zta6e0QI3Qdy2RR/Lody7ICmsb9ND3uq5
EL1fPFH8MpgnbPa6h6wV9HfP0+1xpvsvMI79PY2UPEc6uwjrOnBkdn0lAM86oT57g5ovaWQcvA6D
aiea5G3o1DG2kX/a+u4I6emTh7dwiSF9FIpa2IA0c/UeDVEjU06Pc6i+o7u1FTwceWjT0L50SeEb
lHyjB1temaUtR5fqysLeBJA+wVEUKRpCid4dEpioNdQB/EX3joZmO3SwiQoOX/ZC7Ss4phyVCWoD
oAaXRCcfbZjNRb8VmzcAcfErboR32gHUl50bo5NIRnUdO4WdSCjUwT0kWwq+e4eSCCqKfU15gh1+
J11FuNbXBfrQnIHMikSmSxW3oNPX7IsL1HDOfvTS6JeJHjjVvNzj8G5aKAyz87pj78u7H4D+sHGA
pZ8xV/LNiiaJ5/wA9jWvWB99WwfflnOUsJJ1qPcNDFy0FeUedJ+JA1zajSauuETjxCSKVN2OQzlM
Q+N5wwz1o1NVKtcVMta4HaQyjzgcdM3wIjl0rpMxcxH584qrZsjqbZToILPwPoSwhXs/QmmfJHFJ
JRbmwf/+ZMCUp1GM4NNBXwdFf9h/j7CSPdl99aT6bVYXnU2wewUq+eQgEuBaYldNG+cCtxF+PndL
WHsB+8k62rgxnmqU3LJiXZ7e2MoY+OduKqYROGes4UlD97uCc8oqBWAbW2dEm0i77ail3A986fqK
hutfXSe3V6yAAGGsMYWenDl3PZ+abbV9qXeRnDx0cwGI74tA794mk7wEFgUY8cNPkSdoI5BrOcnA
xCiBvPy4WXqZDF+rNufsw+LIXzS+SXWfOXwcz8bkqQTzxy6D/MYkKcUeozbTArf28y5aybSeJhe8
pK1GE5dbAY8yPSRkA5aJQvk2PQ9ryVkEaW5c0vOS5tHBm/R1zlV/+8chxNq4kPw3nRgKLJgQtZ+v
sP6KAFrqIZ3YVY7AVOKOlynswBQWIMTBaUTb2pvLDHD+gobSVWEG/0K0VEsQdB3EdaxUz2oyPMS6
PeUaykrYCfAI3pgVS7vWY5oek230Gt1Np4UaXbjxexTwoFREdbDJWVh9mu2YNBh9AFvY0dKwjDWt
1C0wV6zW3sYhDOXrMfLN923c2SmlFq8lSo/mc419JazxbJ2pTtXKhG2ZzXlX+ukyXDrSy2JkXZN0
7fxzFfZn6Luy61HsjH6HPtaNAerE7ZcMyWlLyGHrtwRaaFY47akrKOeDRQX7CMK24OhlCgN0swgN
AV2j9y9d2EYN78bP+8JvjMLUaFfBD/ByPFxuCHoII48tVK8G5JXe3meKVXZgS1zDbv4KsTEuUdyC
3QnHwnN7CDcn15exP+Q6PIxLiDXK4M7M8ZoEy+PLhI9vYy8oU9dGGb8tkIbipeiDtJn5R0jeCB/l
jRnJS75nOcjadICk3g1lqtb72soZFUOe1at49ljZsJ3zwStTz7gHmy/LlpcyXLKXHhVgO3j6VRP1
s+tzXHSR7W+un7/0E+8OG8SXRhrbxFDNatTJbdVJgHF6U1kz9cGNRehCZNuVq1z7SwozvR6waFdt
G+3Nqu3ZMhfWG5T6Mgb9/DLn2FyIfQv2Fvwcnxi2WFQPVnVBvX1FpEO8WRhIFe/HqEzHcSwlJK9G
RgDYsqW5OjDiJ9v2f61Bq0oSJFGBewIGz0B+DEMeHqJVY42F1nUM9E7rJV3bAobaCbrMdoqN7i+z
Tku7KHryxL6DinI/vDgnl2nh+dXledsMYCpBY4Uw21wuixTc3x1SgH/th6kMDOWPKUIPS7fwJcil
ywrPSP549Tu3Fz3s1WMbc8uw2vp7EScuPCK5pR+EvllNxAc1tNXA2/ABRmH8ADa+b7JxWarAfNWG
qveYc3NzrPuK2216XzKDsj5mY5HT36Hl4ktn7HTxledK//kQZJyoliTsz8RKd2IDNIYpbZvVrcFv
rxsumVpqnbvKTnH6RWxz+4QAoZKk6FU36V4yZPIQb1jQE0BKiinnxzCc1ioN1v2F4GMuYh6J0zCi
hNzwQofcG5ptYt9iZ08Dz+yrSlh7h2d6X5wS791gjpCgAuBow+8lXmxJjG6bSPi/++WFA+K/TusP
CBLzreeIaS0D0Eo25mcuTFTGhoQ179zJD2aDu8tHfMMz9sJhZq0gYA4CUA+8LZSd2+QPWCNXmCRo
XsaWdkeiEiztKFNiXLhnP/zZZaaON0tA4bVBHXUUDS5dvoVE3pNQyHscQC6kYnGneN5PKx8b1yGs
1G974ymWPCyPD9FGkhNM26Nd1rc4ipf7xrWPHSSwjZJbWLQCuyuN0xPYPXZAxju/DhNq2HX8okPm
UCF18PaC/ChU+CNdfHLKObk5AhmBOFInq9EHfzP2PMBvKsjM0MRn0VW49heidRBE03Ste74n9TCu
h8GXyWlh3di0w2KA+CemTNsIGy7dBugJLjoS2aSWsgI+Cn+xWHWDLohfuy6OC5+KtBCKR004QhHx
YIEBNNnqpItI6a+zOe56oCegPKedDWE1ZAOwKqwUq04aAqmqiqWvTrqPtyKh2yc2BfGFILFQiBAo
M3Mib8ZMD6WbO/UhGEQ9J5CUJeiWg0oEL2BUdUUL3vElhzxehNO8VSmMt8CfT1iRHNCPxEL4sOwt
i1jhA6ue4/xXEFF7sgTK8EziYtk6FH0rV1WILrtUUYdqIcM26ovIq8PI3ILe2xphJr949p+XHe0s
cFcKkyDuvoWQWE9Rln9rV2pvOq4DxtmjdQiLDCZDnZT4AsVFCkVFobtDR6uPPmBt4qbxum5ngNNo
/PjcA8iN9YF03QEQJojzxJ1or5H+nNOtWce8r9b+wfmU3vWUlIBP3Ed/LinX3ufAwZVJ9SvfJtp4
xP3cUCteR4nGE+LaNeN0r3vgOAecGHrU0WcqY1p7HfW+JetfNB2TzwH/qTZB6zx22zXKbHbS4w4f
rqXY1Ht2YyMSMEE0fhSjm2906YM3u76rPkQAAljCjfGsv4sFKwmk/EMP4ORVMAN5aOiSmx3ucYZe
rs1ATWeinVHZzssrRQXzext0eve6DQp2DHg1IaBGMw/Xr4K8YGOqi1TsSBM9D3PULo1O97RA2Zjf
c/8VttdVbP6x1bI/6n1/V2zhV1gU25uO9tLbPfQahsN+iqMv07xnr38OkO2OvA9/KUlg3vlDCgg1
7UrU7ggDtdv7Trm7YT+wb5H1zyxk31bIxFCtLRwaBiot9fL5thsq0Bd4ugINhI+VjK+S9EHppWaF
NGzgse8DwQgUsM+ZWrMTKgYFVY7qR7hXJm5ysIt1NJKtThN/bAwT/ErYXC99tl9GCMV1F/qkcD40
T9+zsHNi2M1TzA7BRtfXHtzICpNy4i67IjvqznkLeLtT669uWid4RntUT2p05xgNq+y6ubJsQqxW
tEFlWNg2QQZZMbj0Q6s+jHGHT6kkCC1dtwH5DzKyRseKFmEXo36nLC8Xj7bXLhsfPSPdkcFggAK6
lQlRX2C+YxWJxq5xnIsqwZinFyK3pYQ/wptwoKYeDdcl22AGBfEPsKjeKWYqO7igO4M30Jc/B0+v
eakcPhglO/EqNlknAG/eLe74M7ezQYrAt+ety76OtP3lIbz5GAgBKjmqE2AqWWyUrCgZR1XvvRDV
thJTSR3COZ6S9iSW1pVaTO0h3c10jNXaQf6HcrdtDtore3r8HbznuFk4nQ/Liupw6rIv+7zfBiOB
vZNVX1zaKZgi4xcEYxdcEnlXMy/4sUU+6t9tWM8LeuIDD7Kp4ol4DXej78J27oVSedm2IKw2QeJm
xCp0GNfer2zCC9BD7PM2ewEWyWGuiQeAj2YcpRBf00JBkXiJ2+95+HtKLfmcyxVcXzJ8lR7yoS5y
/Ct0dVVSXGJrlJzQWCdYvRH4WxmZgAwQ3TCxvouA65tESRGL7mCSJSkyrKMnRGCgDhz6xXZHZOzf
R8ZURfOQlGu6ovZYsqTp+sWceD8BXcn96W4uvkh/ZSYEvDnRuArj7T1KRHQyiykyfwasEAJCFuOI
M7os6DsycAIGwBtQmyUuOi9pYdfufyURKFwJcxzdo5LY47bpIL2lhD8B8B1hkKWVqqF80AgspEDW
0RX1Sw8oBxAedK09xNmnU0G0Gau+C75PtJ6DEJW+B9tvUflhUKEraC6PKtokQANmSgXO9DDQ/WhH
pSqnAL33qlqzFu6nOiSRjH6v/gn5kaKH0h/Tjjy8ILBnOnlH6Q91P0C4Ch30n4SamxbeVyfczzaE
FiJMa8px31yh9ig4SW972W2a35TX62sgl6wCTSVgaMJEnYKgGUnY1djvn7fuWPZO6Ia4L1yGKFPS
87QIrPfRVOlkmrDVp20R5VwdCcqpbltruY7uuBAk5BMaArmEJINaAnydWstFws0VkmdFz9mXyXhQ
aqHxo0kFz6M2tHIuuw96387K7w893dJLGzdBMIMd9+axSkeIX2GcL0cv78JikSM5UE0F3JBhOct4
+Qt6uH/IyDQXCEqv9QqTbejld9hkyWFrCWQtD9EaVEF1GzJSdIl/EXE/Fo4Y+jZBXNoc/FqD9MLF
swtDm7e8TT3DlIG+BQ5hvOjDMn5Pw2g4A4O1xSK2oJqYio/m2dd7ENbs0pHjhnhv6XVILcSQwpG5
5ZDRJ1SOIv3MvDyDvKjGw+QzV01q7wE7uLTBanjByXLINWj0Jv5EXuwYnBG/Gwq4qitqWUDiOsyg
9SCUWDI2k2sEKuckVvHI00Vex5FD+Zm1vqcpas5kcVcswnvhaJ+/DB10kA7aWsenuHDz8o4KSuNi
JYBl2HwiWcirCFl+mJ9t3S46P+y+AE7himySaeWJSd9Nur8HcMqeilR6DsJBVJGRG3pqfHCr2tD+
Jx6F5Bm8T/2+nLHCnaMt6RG6Wb+bNQxKzqVXzgTyHqsjmrM6nFC+tTL4wYZlgMsx/jWjaT84NdLS
k7/GfmZXIHZZk8b8rzV+Sl1hOxw5IvdxtsoqRIqwiTL6IwzHF8r/6LYQsrcQPtnMEP41uKpzz09O
wcji0uXwX4Qc5rJdlHeZY45CFtHCcm/HCOus+AWfF02WQPlCd45920IsyjwOYUG5G1m+QcMoOQqR
z+l62hadnvtgCcog5jg72QRXlImpRoD/nO/ku06533Q+689OJQtA/qAOO2tO08gNGnQsJagjX0f6
O0i1fPWjeAMNkel6VJwfkhZ3Zpq7AppjjoYagGqO2EhLnhuryE/9sH5dBt1d2mV7VWNatnpS1wHJ
gpInEg7hjn44m4FhrTHBZ4x6oBsgBm199JMGkGiifsFZXuOjTFdbJLEbit7m5Bxn3o8BQWIfmdYG
kiP2A7tlF0fw34tcliA/Mi2VoJGuWliOL/nGjiQF0gWFtq2iiZJDCrOlZ8m5FZks1i2Qp8xLhgOH
7NfY6Ku/edllckuOAOvandLoLiGyEA8rjue9tkGMmRJhjisgnHEjD/ozSel6RrBPHtTuJ6WE/eSi
BIY+mRQoEoV1P1ryy5/DsMZ/KWhr0P66qYF40Z3gFz1opqIr0+QHakr/56Cj15j67M62KWsC1t1S
u3LsrzaoIQnZZqTof5A4wwme6YBeMzlCb+k+81ze99W4YoAIxtXTHlva9wU4KwqmgZ/DUZymfh7O
rd/q0+jiVzKm7hBOWLT2foK9V2LLYK0tBnAePxeUa0Znn+mgUZyvpD+4PupLkXsOdQD5yNPxKMz8
PZRz/64gCR1gl4HwsGS6C6PfUVRtJ+cLoATj8GlEjbSxhZxsrpcCQfCapj3aNMVmrEhrVNoegumW
IWA/0a1gS8jO2scuahxFbzjFCJjPPVqBHSmMoOXnCQMNrkDmmifIXo+uzV5nJm3pOeU325Z/SwGu
lX7SIjjukD1AdMuUg1yOUyjJxW1tXOToxRYO+a3HWAQIDWvQaIKeZpf+Ld8D7IOpOogWXszWe7yA
NJbekrw/zDJHq4N8Oc4xfbsPdEganpuwjibc5bMKodCwkd6E746+i/LzgFr6ZAekzBM1g3cKhzuz
g3d0bYP3gb7c42+bTEfwNhu754gMMo78RNgGw0HAp4QF5ebTriK0yt6Ny5mUGFDIKxLs6rSMy9pk
iHhVmU8LxEEsJM3ky4B75SGCTaNUYKcRBNWLUN5dbNqeTNLP97xtMfpAseG24r5kxAXnWEjAJo5i
EAJYONbf2RKZch7i7tpThdNjl/CgxwGr1ejz8s/Cn1l0k6mnhkIuYXjC3nHvNpSK/qQesuUvJITo
u0e2GjxuLziZKS6hBQu5Uv5R9eYGVX4q9aSTDzSBOcF0+EGOqFHoCvjI9nCGbBf8GLkaH10611ZO
0dcMQkuJKBDeEvId9TgJ8sm3x8X+WtQSvU/EXx4ZX97HGfwU+uGw7Ek7fIoH9ksmif0lJfS9eMuL
XYOHjT20wt2+Xa2XkNMcuv6WhdFhz536im1wBIMY8rpPJDsboqGOmy29sx5MCW2lKJ01VRtMw8mD
lU678H3u8jcmdlxEPrrzTRJVIiC9AVkU5L5o7B+UL/GLVbstGQYRSEh5L9PzsPliQFpWu0fk1hD6
gB993EGNF2z9hJxc/uxxMVZjHR6bIu44O/VbqH4qM55OCZp+AEXR5h5rHrR37fsCdsPbSNH5QrpJ
LzF0zipDmAHyPeNl6I+s9lqTVmit49M06w4hAGTbdoW6X4Ol5ShqwcFJzFBY0NSFq4ccb9t/C+Lg
Belk74DYJmtCDcgNy/23NNhjVORyOXVybaul0329h32CBBWbjxGyTh96sf9WuL67zI7vUW7IcUIf
XfS4l3ff+i+rw/LD0x7M6r4i/9j18ib0E2yJMgNrdacXoRVclr27ItDY38Pg2mqY23IhAgBJ/roM
rXxZE6nPvcVVh8TQfMkS6t9sNM73cB5O/iQ/kNiD/IxkzinTGgXNEpdhiooryFvy0W35G8T+5Wwz
VkWICBSbbOkHMMKfojVbC7+f+suU0OE1nHHDS5J3VUo6KGRQ8245lxD/QgR0HQvFFR4teixljyIP
tsbwJXyV7k8oOK4mMyRXl7Tz3fj+LcCaUc1GhvXw3EW8AdJt0nYg78A2rTCw4mGX0AXN8tZ60n/N
2XlODghbDT97yFNl4vz5MduHXIbhOiBcgMazD74ATESAO9ALsmD7+hn9ol1vVEXZV8IXCfcHm2IA
+QfVYQp3qW1LaJbm++g40MVERWcRzN/QEfiXUGNPyDtS+4iDp+smLwt4cpwVLE79YNljdeRdZqj1
ooBBIXkeMhhUGLlhXjn27wdiEK8B6YoEM0LOEZ9BEfGgu9gtT8tlQt5ojtcCLeuKqxaHdkG/7e3r
ehyMOVjbB6cpj/kbBRiX+FOdYl0sBbH7JYGAcdySdoUkI86rh1igykn7SXeQXVsx0yvO+ogE4wQB
OurHbwNFIYJhHd2rGE14mOGOfoK3DUzvFcpeEvUvoQBwJ5azylL1SZhn94zpAtoePcSGblHrf6Qw
NH9LMmELTONHYqD02dnHq9KM3OEKvfYriqFsoVu9YUpUJY24y912qJ/Qoste+TcfWn/R9ubDAkAZ
n+vYfWYT5J0pQ15s3XQTBRtBRxuUMYpQK6y6qX7QlQCVCR8qxyLMY/rQIvmetYk8sMR+CL32RTMA
t6Yf3YEmM5o2in9GR8NrvGXZBT69hBO8cugkAz2OAwb/2GizryvSJStyB18SDeGz77vXAGlDGCVh
UuCeRMqDnpD+a5I5TP4yyCkktO4ltKk/Bx4H6T1qI/+GaUxVW3nwg74M0aQvyYALPuhH/8uirQGk
xrILWYH3mZmlh8Gz4qY6DnY7js1HhosbYm//CTAVP0A+REu1t+lJzW1Q5GuufmywiLYu8K+MY/SB
yvL4HJLdoJFLwHfOsOqJID8zoEIfZ0g4qAbiqUzTTIOpWN3btiXy4i30l4Mc9NZRvjdqBKiQ/9Gr
RjCmo2IE3g3kq0TP4pptv9PUc64iBGQnhsoEJSbcmcO0PFMHHScf431lZRdacp6pJR+nwP/7YaKw
32Fa3NbowZqjL4GFD6MTp23dEBYQ7bfNkO7joN5ylctPNqTt20pWMBecv+Yr814w+OCgGH2HqrNd
Z5Iz4Hl5+tqPlH0K/ngRxqmzpWOZI/f5zob9uuRxCjml3957CaUNIbOLHgBhoM0hlzVFJKrN9fRl
p7CwEC5QZ2Qz7UFraA45aDYMFjB50xu00DEg7PGJl++xdodZrBnyJcN4jzfkIEcCJ3cDal5bDBZs
4O6CqIxneQ+l+A2pITtMoQ+CIVzJCRU5bgkUG4UTMPjp5mGZQaVb+ovbG5Ojl0Vtvd0SFPylkqtF
fecFxzyIlhe7o+VVfRt+2uA9LCYzb3hjvzet82oHHlKbnq3HERhaoZeeXoF9LzVcTRisVCcvPYji
rC8Xa+jFtih4xWx+43RCIGznGReSIc0o+udWHJAHOt3ogbbSIPITX4QXu3pxsq+jz1ss+vep9fQ7
6re28L2BHWKF+mgd0WOv+7LfYwehbNnSz4b45iMQW7S4qdheYe0E953KyvQpvyHCEcOB3L7pZAlu
fw6eDWD2IAMJ/QLPwSY76im3h6zbLzhXwxm0XvBG43NnTP+qZkouVDisaQHamiQl73vwYcm98HPw
c5jNPXN5+4l5YfuCiSKfXZKraohTiXwbW1+MntcXke1XJGBpfsbIGx4VO3SDZtxQou4IvsImHv1m
nvT8Z6LBxe937MpkXspYdeHDRMN3noO9dFyRz+CkGCC7D4tFR8KToG0ksfrG5vEljaz3goYBEBCz
0Hh2ri9B651nhTOPoSmfkz0wx8imGKGY2q/oLIITgmPkAsmuPToXiCZ3yMzoYR/rHBwohJM+Shxa
VZbWYUunSiI7h7SZ/sSgipcwu78PUcg+7uaRLEzUCP6v9T6bX1Ytb5sKsspFcr1hUsXZShJjeFz7
sc0n/2LEEhXx5u0V9onssIaR/Ufg8u8Zoo9/ZOr/MQvzp4Q91bXs77H//3z4v9+lwJ8/o+j/9eTz
twb869ENkwn//LqB/+d3HX7J51jx+d+/6flu/vlaeDN/v7vnFNH/9qD+95Gm/8PQ0rdfz99e8D/8
5f/fRFOC8XyYZPDPkR//10TTD89Bo/+r+t7L5Z/Tn5/DQv/+wb/HmubJf2Dg5XNWG2YEY0Lpc/Lj
34NNAz/6Dz+JMsxtySNMcntG9f8ebBrF/4GxDxjUmT9Hh6QY7fLPwab49QcRDBXY+Bhxg1oRP/Wf
/8//djIxyfXvx/91sClGqD3n/PzjrP8ZberneA2EOoMgCXKMbwieidv/MuIi9+dxoVA+LxyuUYU1
GwZ+BhMXu+cMe64/zS2jBQiXL1lMt9Lf6Jm7+csuvMew0bTkE0A6vuoisknahHaHoQh9CkhUBLqv
XR+IX6Jg2ZGlV2eKWSTFjoYPFsReeRFQQ8namgUcZkEOsxBraqGkeJsT84XsGOSCgho7+XhnDhLf
lD1ghMvCx6iPE9HwZBNDyyHIv/o6/ZDn8iPf9zvKq5+ZGttiiEyDxO0FI9jOGXXHvMfU1T4whWDp
rc83NNph/yaX7gfBRLZyP44KptLkz299jDlnkBhS4CMsKheMhkO5jmGlLr4GtlBz11XAasfCeuNv
NgwHH1PdOtkgLP+8bx8GCfEiHOaTdZmuqPy9Mnwz5A5VLFH00axRtRrUCinGTo7YHbHmp0g0zq+7
bCVsENiAeRv+3IOo3pZ1wlzU8G0aMFQniT8sqw9YUS1TwU1eZdr7tsT2XU3jd2CHdhHVvPETnADM
viEYdNPLvfac/ohhlBg/sSLtGnQFIoi8TDqos21y81K45oH75HN7Q59qCm8Vt/iZ6uzxKcyYEwd2
0D7UgBSFCrFlq46BMDslXL0tEKizHXhjYPrr/n/YO48uuXFgS/8ivkNvtul9OZVUqg2PXNN7z1//
PiClSqm6p3tmPxscIABSyiIJE3Hvjdga2fPDClb06Es1hQKqAzF2dpPvRXqfBBZ7wu7J7IKNzT1Y
rEuYE1EEJltXV7qB9EAAaAMMmHLxkyRbRtb4tc6SkxIq+aJK02jjzY9p9Fja39TRPg+lCMfwR5jK
gg3SmO8AuSGr9dVNoqNS1uqy7PwPgH7vYeGj20c0eIj6vaXCJ3PHytlrpojpJWiSapOzCtPwuTMG
dxfW7TkpdfgNTs/JwGzWIWgFjonJpncgkFgN/EMeJvtm1ESmWPuUpaOxsg1wjgRCT3ZRAYsEsGeO
eHfydGc14cXoUeXD7WajwpO/ZC5xtRCkYK5+NGExlUnJEZqj30J3tI9Jnn+b+rPq5Wc9A/iR4LSu
TGIhmu2weYHL0RZPxWA/zpm7L0IT4GQ5HGpYDI2ddUsj8O9B+l30/OIoQURc33qcnWKECrSzOJgv
LMIpa7WdcaAmnIYGdoatkeCN/VU0BPpXRc5PhLzgLZoE5zuxr+nFE1x7TVv7bvujS/CcJi54qRnP
4HKqsucSjo6n9/a65UCmzebnygAs1IY9cWEnzFcg71GYNB5Slt1dQOATwJnxveoBxOZTv/LAJftW
m28QQVYPRqTPBzZ+87V2swnnf5EtkEgD8y+KzkyKa60RNTEZ4850X352xkrC25MFuOXMW12ZS6JV
HZ6Ra99vt2NftTBLtV2VugknaGi1HS/mtZXU/JnWWhRPK5xELXEi3+bpZMTYcgsHLKzb/uB20TdH
ZckHk1XVuyaYNzrblF2GZqMT+d6OM4AGLKWwOal50LwDlJmvtcEo76cp0eDa/TLJEXGtX6IxcnBa
/xofiRFy2MRasiLsly2Uwi4OuhuVhxK5UsDXuL4iHVeDtKmiQw6RBWgYax+o25vlNipyEq4C+5gz
uWkHeeX1Tq28nzT0UfwIpaneuDVvt9UXT02HlhQKe+aHIVOIh27LIYm/gOl0Ur1hunGNz0Px7LNf
gzEZsdkunOpeawjxDWBSQAH32w6M1RHVwA/IINfnTg/1na3lF9jmxaFroW3VZR7t42aZE5PQw2D+
Mob9I2hNj9MDxzGl3BhZtbDGKr7MeNVP49R/gMNfoAOHkIDvzAqAEDTMakcHJx4Uz2BsEeUG9KyU
JQqbMcTrFGWRNmyh+AC3ZVPuTo1/8OeXGphwZymfZ8NVCaTVM5p+cQtLCGeCrhaHcm6+VI3m7CCl
NTti3F/NEddBa1VoszW9+xzhhs9sJ9m1BEnXpeJme8UNPldT9yMPu+bRVv3iXhciKi6cRKXtPsx5
F0Gszu87Im4Le2yLT/aYrJGKecziEFhIY9drYEjxGmGXFyJtM9yVyj0kHgtuo3Wr8HtXjvVFDx9q
3q4Nx/t5UUxVc9BykJRT3lUrP2ghsEcLPuMSDF2QBXtzrMKtrftHU3xiMYJ9h7Buqnwn226/jI3e
28PVUrOdpFjIYo78u753BoJjfnYYIxUiQds2w7x2zc5YlOA++EQavkjHYXONg98evWxeJq4BPaWL
4E6OHjBMfSwOsvBLXugYb+JPo2xPpaoD3p624Vjo85JYbXmQRcsE3JcH3tD6YBNsPowNHhBFyfel
WVaHIAmrQ/1Wk7Zb05nLjwqoj7XqcA8jz8vDlLO6L6YcHQ32CjsNoWCC2/jdZS/Y9ZgDtIE7h0Dl
vLS1ZkH8INqnXVodZGFphjsvZRWNyPLgGtYnfLm4rKKuOljsCtiz53tORHi6RBFpyETcmlo4ZEs/
cPpl5to9B1Glaw7Xaqh59UG2YeL2aySXv5nB3KT83ngR8/fkjeTPALMjJXI7QUsbEJloQ6c6FBPM
QS/uraV8rgDpmRxD8YjRhLC3lU0MUDz1MIY8UOjl7kaukU9ZknBulB9pS6fkByfsYu1lY3YoBu1n
IV+EW1PW5qqbli2iwtfnrhR9zrREEYnXQL4LZeawe+EoDPvarp7lu2BqsGqu74bGviFdBPDy/byx
1o4D3EyFHS7YPb7qm0g0gjiXf9FZ/Mlk0TpGsu7wQfDl/rLJv3eAfNXWGtudr6j14VYooPt/a8oO
aZvtz1URt7jJhhrMhPibytdN1pKsBlrguy6i0Lxvt+L2Dt5eRCc1CT/UKDjC2uUXpcBt82LeuGK6
k0Ua6DwXyLDpQrbBrYAZjqofQ9MWh+uzu36jaoGrQlbJc8DUlkyr24ND515QvQQZ6t0zNDoUplB4
2cln08tv9vrlXutWXH5zYmA28sHcHpF8Yu9sTu7BCE5zkPHiE5Zfqx3B8bDls5Nt2aMroQ/rFzp7
qv76eHFbpQvZbmKH7w59UiCl7EKiHN7BQn4y8lMKDf3n93WzaYG2hTVpbkeQ4ni0YAN3+dJyGlxA
QBkgmShMB6LvOkDYiqAF8GARTAD10hxUJWwOzlvtnU2pcVso7N0XpovGDGsjhF5QcMFiDOf66EUz
6ghi4ug56cha7oWgMrz6VT5CTUwotyeamcBerk+0jHJ718TK9ROUn2QBaUNdB4HGTGklLt6iPtjV
GsqH10c4o2pbxdcnSdYDlA7m2L/y/ewGRKTWpOFafqa/Ue9KA0WbGAyKfNB5ZdsJ4US+Vln4Lms+
/AY4kUmXcAIRH6SHOCLqC7J6azeurazMVGXjCdSFGUc+YVGAxikOqjRmfauAOkLV7G16tjz2H7Ip
a7KQ87a0gV1c+Hnl4Tdn+pTTJbETYnS/Vbn/ZzhYBILQpN54YpHJxFRjT0mR7Vz5E0ZjFD9M9kHd
nddyxKixP9rJquxiH/bzWtkM8PohyGErX/uyDMOvACGzbSB+Uq/xk2TtVvyTLQexwgcsLrkWmfjT
yOq74SNnlTVckb+kPZXXwUE+IvgVbYnc/rrsn659Z0vCGeXWxuB1fPuHiZp9QblpWMuxBZF7u0GN
jWAKmB6xHOUan48Jw/pa9A1/7psN1iUfm67CxKt1ZzsOKR7FLtsatngW8rJggia4kJfIi6Xx3W1k
87drvMlZW7GBh5IfD27gkxbqLtRN/u3r7a5j+3IseOL8NZDoS7ayXxa2+P9ee3s0JtSMF0UxYSsu
moHlvyTH2czqBjcGDMiEuG2R17teS9qDrTjNIQpdtgV5vp3FN6qJYpSLe2nEzDptoSE7+FSIvYES
M2tXcpcQ2vxnAj97qVVCur74AsAD+BtAn6eqD8QEpwMSyiI/P00KkFYmmfzQvhWy6cqZVxpjL9OY
LuJoFYnV9lrIaVtWy5aAL3vN9sF01XYzGN33zCzrNf9vvhtROGJZkE1Trghx/kzSMDCdHPBWpph5
UAnM+bP5B/lbpEn+IFkEsWZv+yzd4m0fyx2BDKSOxC4hEkuj66FoCrinPgRib6GwMHDUE2ugGqfJ
shvzaRni3WWvIHYpk1hEZQ1QDFFmXkQxgSJW/dkaAKh2lcVELApZ06x+ZUK637Vi6h3FUFmrbXNZ
a8D1OjE5R2JqTwadV1ATM7ZsD2aKUwlEstlaarFDDqg6OGI7lemWySzpv7T9PIAuEpvFWUw315pq
BYdQWQwZIZB1LH6nS8D4IGsVP2wTz905Bnarr8nrINZZ+cNlYXdht0KpqluUYlOR5Sq/G0AO4DjO
8uqyChHidQEKr+KGYxxRj02IB3A7p0OgroE3FfyBgvvKKsaNfHE8LYNbPYP3Bm1O1W91FmTTR5ox
mPezZWWCVo2PTVY7sVDnujptAdfukFnKD4Ogacsaz4h14WZU+1BZdTW0dAIOxeFWZMTYt3PjbG4m
S7xBbZAHy7ZBdqA0rXojUELybr3YUsjarQjEm9pqzacuC9y1vFEq1y5ZtUfE1Uh8kCyNurd2rclh
DHJk0O3ApsKwZw8ui0q+alYIszEFYJIoPGDZoRQGh4O2+uKLRyPfNtfLyLYg21ZuUg1bo+PhGl+A
oR3zLJjYDIiXTxYRPkJ1meXBXzj7wIrh5uTWOjCJvIr2EiXtkcHpoEI65LAvUNOyjWDhsEtKd+XX
yXCI43Y4AGNFHw6wLkQ2aY2iiP+clX/L8wqAqDf1h8CnkM2/2QBBKx4AALBLvZ4Xd1WfDZfOr81F
o6/Z1+Ao6qOFl0A0nLMhWra28tS7c3yIVB/Iok4Uy/WKfOvk4PXLOYNjqM7Rulbd+V7LHic1d3am
CIuU1VMJ5P0Yj8WHGfGfXRMhDNIa9mddm8LTgF5KXczqfddpxYmgROm7Z7bb8bmbVGBEWoWeqcMH
EYTrAVLPOtLMZeoa9x7e3I9uhNZE0pc5anLOYzxWwgsDxrdXncOQ4Kgc4x6ugT8/gCqNdrAY2mM5
9KceKvVuqMRuYbA2KJaOsNeUc+dw/JiauNrZThgsFXCkMDUbY2826QUusrImZJnDn+GNtiu727dd
t/MQu1oGYBkvgTOfILwouIKnT4PhSdTytMydAUqzMhYb3SKvRqsPd3i2CBkKFRFZ65LqR2NkkNKq
pgRLJje5mbFMCKIhK1NBiim1aQmDDto0YN1DHjiw73wfehHKWZc0zXB8chrfZNBrU6RUEJYtdkik
BLscUCi43zums+GD0UVI3wDeXGqOJxJ+qMM2IMZ5Bz9oCShUuEGgsVmxCmLIGTeTEXQn3c3VZV92
/QpV5ZjgIURVxXXPRl7nCKuh7hbimzHRzMFV+GCVyofUM9qt60RrrcWRmhndNysqjqRKHta4Wrdd
OsO37Sh8QkgwBOAf+P33AjZjMWlLdx5gfPnGByvPRoAUUQy0ZXoeVT1cV+ieLcYOIbcSGcJ13HWv
hTlCbcy1dFnjWZ9i9avd4MTNe0joPuHjWcXD7+3mEX0Fw+5QGTPbhWcMOlg0FU9wGj9WtgbppQrb
jd8YJc6xUX0gjQiieXm6mtVcX0EzqzYuK8UyqcZF3wZAfDyAUzjBl2OFhIqlgE5T9G7lWEEJUAjK
apIV8ymYgm5hs/UnNpgN+3LWpyU8qMU8RN/7FEAV0FC2sCcUvX6oGinWOrZ9S1XLHTCs5aJxsuJs
GGBpuop/uLQMBaK6Fl5GpYSvFDkA3hGzXCE2CHDbrX606DSDxQrbRcIBc+Gy1HbgnTiJEtwfWxW1
6THbRkbb7oJc2/oks1sZBbwoH74iAGpvBTN5WOaNe+erGcK8dnKq3HanpmW2R/Lpa0l8b1loCAfI
kNT/j95dk+9++z3p9q80jyKspQth2v9z7O5dEscfMqz4dt3P0J1t/w85Pw1UXxEw42BFEq1r5E5z
iMERsiNrDKuI7om0gz8Dd472PyjzOoZtkGpP54rmmo5QI/8yqYtIwILyFUAH3fl/idoRUvwjaCfC
iAixerZm6I7tASV/p7meEt7JtSGxflRGcbZyFfRXxevG5+tttd7Wnwez4vtCwG8re1VX0a69ep0b
1940TX72/tO18lZy8D9dq3lfoqBgGu3L6igLN02rkvDNr7Y3ThUCuBTvbAi3lr8GKs3JzttxBwu4
Pt2KtPR+b0YmnmRIYCjsGZ+CMs1OJH5kIRHNasrV9TCAx9HtyvykO+13hL6GuwCcvhaGSNLVSHzP
w/RqldUybzXvUy9IAV7cwvVSndlcSXjeBL/uKGvoYPhHcFx2DSIK4J5sJ75mHHqYmMmkBmvTAevb
1gbSHsxe2nFMNafaSAEA2Q7tDh1UX/1aJkyzEyJxp3gOWYhFEcJOWOLyMJfvOmRTFnZUF6ekTJSG
yYhqyXI4JCfZl474J4NwjNn1Tv1mNGb3EsOD3ASs8ZdQ1OYRubvaA5BeatuiMZqPODKU+zYt4IGg
iroYyx6BTlH4SkLhkAHEKvMBR+2Azh5qEyCSyipAALBtLxqqEpeghK2hFVGz1oUqWT3W1lMYlMM5
KJvnKsv8lRqqVo9SYNwgorZ0iD89dmraPvI7+l3OPupqkx3iW+F8Hgd72bRnPXj8t4vkjVKr3xlI
M+zB6xW496NuOg5u8nshbSXMpN86pI1z0fPPZw7IbYr7nakN6V1tROGT7yvWFhUMbVkjhfE0NpO2
6IdmXMX60G6rpDWOmgaTswTUv3NJSAVgJrYJks/Foz66gJqVJPxECrl8MYxefyzhgKNTMKb41Jr4
o6yR3+dnrRmU6Gq71VDD0sW+wmaPWMPFdHKLDKA+iuayTe42C6+AF3CanZAsm8OKePwQPjkjKN+5
7qtdMKruY4n4LwHpLP4ejsO6rcLsFRCftgpNJTqTbdQ/BUZirvx28iHrI0eWlT7rF0xkC9gh+5wy
1Qvw+yHaIdAnLmgWFpcKR8KCrGTlRnbU7hRqfDf0QKhDQ7jCNdiN58pPX/U4A09WepVyEM0876G3
F0Rb0NMqXvk8hUT7r2adm/UDZGrNmLPjbLVGtTATUzvGeZoAwgV1sTYGePfSeO3HR/vVLrNw52RW
tC5CxV52vQJywFK+KS27msTxjUs2QtLAezh/7NNBHNiiwCV8EyBjpFks75xmpntvtsZrkZsrroh+
twRw9YuKyI5vMnRMRyh4+rRFfTJ6KBBSXehTnX2LBrA+cTd+shoIQuRsTcRsIQtmPR9hauYR2czk
ZHJr8wDv/Jkko06txae217JzWJvgmR1rfgnIrySBioCFn9C1jD5lrjesVTC6pwJVt3OETvl1aJ+z
Mzaz4j8So2nvBM9Jo6t6uklKUPKiQcDUVbH6/AYJcbQs6kI7dH8kdpTuhf437iDhuZOH6paoAhF+
cdJ+334/9Lf236rvr22mOVkqxADXpjGrz10VPFbWNN6RQSR+Lgbo9w2BkGJCGVc8ZlnABTOZw0AI
5Gl7tWd6ARdN9pJRApi7gqibHHe77O2Kmx0ZMaAY8or//jeqvD5X+ZA/TW6Nuk5fDA+RjlyPb4fx
yrLb8kuQcE4cQfICI4vgkPvZJqjd8ktPhsog+dJkRbNBmsbd2WnSfFSUbJ/FQkmyfRoDqDWK3VqP
kKzPAYrjL5NlhbvZts215rTdS95XqKzUTXiXWQ0+4cCBLlVzYPDIp/va+w17YVUdT33uTk9ZUt07
wt64CIiq2ezvq8hCnqRTl9LeebGzmdpYR8k4CV+19g7RR+fFR6Bl13e1iego5qA394RFI1Bnbnts
ET6C6BBErwYkt982Yv+ESHKFnP4NkMTbB96JGc80SOJla7yKf759c2y4ja3a0XdSmBrkSGHpioHy
vZrqbJMZV2fPUPrGYze7LOXF9Kqmno2ya9uc5mYyHgHifpr4YFGrLghupn5ykkcSUlT9rEkbcdd7
MJZI4/9pl2PHzh5JXSquvXUjy3dfG2hX/dPtpE1FHKYMuwfHMos1EiTDSW0z64QmJancijl4ae34
jhCF/R11v/vKNtVPcqgemj+H9jOUjbehhZM63wvFuI/LTPsE/LRYayVq2nXYBrj4FRMIQ37vdoMI
9G2G2IwR4qKmpiZaj0EX/qz92ft+nDJC7E4KrvhzXOE22kGvYT66uUdofJp/L7xS28eGXe/f2W9j
4d6oJ9m0reLUjpm/Q2Zngj/8D7eTNqvI7/QB75C8VN5Y2t9flnnqo5LoA6HJBFZhOn1g8QRT7mpg
wCcAOlHrDl9x2p3nJECOKk5avONKB5pFALAsr37UIpDFipU/k/k4vtNDVX9+a82CTRFF1bPeZzHa
LbREn2zprFS3kf9X183iX3i7y+3fI2/S9V9/67v9e6Lv1nr7n1l56uwTVJNJKxCFZ7cMzOVo6dCe
HTM4S5us3YpEdgQp9FWiGNdx/zQ4HHEi/fuX7PyZq4MUtYZhmOTqMGzNhDXqvPuQEadRdPz8yvco
Vp/auXYfXCeOz2CmwA6IL5otwTekidwHtj7RuXqzoyj1rXmz9zM4NUEhl+Oh53u/jZd2I3C+pf6X
qPYePTIvAGBzM+3kv71m15qwqXNToRuDHJAXNvAH5Dsmu2Uh3zZZkwNZHVEsJCFeR1iKT+B6c/Q6
8yV5DNWVUrApBpaHc6P3UGAVm+KsMNRtqKLgJpsqCSQeWi2+tlCmtZ4MHxdCNGYo51qvc5suXR/M
dlq1zd2go+uH7lj2DZf0Mvbt8TVjm7y+jbAttMIO4EjsvWMYQCs0m03WrQ2y+d+fokCh/j4di6co
Drs6bjSUoNCf/XM6BmRRkBHecL8T3NIsZWFppHmRB8NCIwuLrnyQDVRyB+GlKsmu+0TCvx4Mvt/E
wdm2a3aFb83Sx1fNzti/9nqRUz94wbRSWW+sGflaw8Rf2YDvOFmiZgibrEnbrbcofWV7GydrQzQ8
ajkkq8FB/9kx9XHTCjh4gozUtZAdReeNHAp/2eQQfO4igRAdpUWOI8KgXKcJo7yNHC0HegkEvH//
G9t//1IcQMKmS7I30qVypv/zb4xcQaSoY2h8t5C2WwIu1U7AG34WNuLLSN2Ldtua7A7LYG20UXO4
maqcB0N2X2M9R5aJ5kpiXqDMAn4Pm7M5dSa8Hgppj9CKXnsTDt93HbJXYG/aGs0CYJVKC/Y9ctKL
ipzfKtKzlwrZo71VWM1dM3YNIiDUhJ0U8mgey7FJDAnJ7FA0N3v9edYLNCyd6FgPpfFsJJN7L/oq
1f2trxEt0yTVaZFO60JXqn0zlPFR1uJh+lkDfvizduu91YLBiY8J+njbf382mvH3D8Al0bgJhBus
tOG9T5QaOqGfxpNaf0/anHyha6f0NnU4KefUre4R2Or3snU1OcSxFnXeTauANKVksZdtMVr2x+Rs
wpleowHlKmcjCxGqmLzit9vIDjk2snVz1RZDu/BLBB7jYlY+W3r+WJQ18hA4SKYWvQiykt+Pel69
Dn4ZLNM2V5/UcB7XeaH456pUYziiebV37dCAsJsQhhji+gnxV4SDmzB4FXcMEwfluPpk+kHy6Bph
vTWJtZBnpcq+maq6rUaQn1FPTGJWnOGgpbZ/L0ektT1c0jiOF618XcXrOZqdenLkOztU5I20iGhu
uree28BCJ6mHEfT5Mh+M5sEbi0WKeu6TWXnhkz6gMBSBNt1I29uIdiRNqzaiLyHOj8jr5xvd96NV
I5rSFqWkgK889n6OPHEGb+2ck9qDHChtiheTFlOLmwfZcbtXJg+uOUnktUZpD2aFh7x1c+Q1R87D
ouYIUbASVfgjQK31O7scITvFlXLo7SJLXFmLK99uK0dIuxymR+P1ttL07vI/b9ugevLvb7v7t5cd
agH8AsuFjsCU/z5JXmtHajzB0vqWTPlKI60pulZzxQld5Zhua24GIJJmZREEsGrQYcXMQRBIP93v
BsZu6DjL63A5aBSD5MjbcHlL2ZS3dEvrLkXdbxPF7XRB06qERuen3aU8Sss8GNMlkWanjP1NILDw
BD4qMqmLK2Q/XtsOdGGabIG6T5dr98+7aHiRFnWdWeuC7LSwERBLQUn4pMVFla1kVRaNksLZDday
oQ5mffpt8G3YJHpCkqIelZRMW2g7LKTpWvW7iAXIMZC+aNLi3OT5tCnZsy8cfG9naZOFhWcBDRsx
xh2cU6lO9Z5MHmjC3cbIWkhq1usdZNMrLe8/Uqtq5p/Zzti1WZ5qcvzi/M8MBYr13VpEEh7LK1vl
a9Ik6xbfhbFQEOJYaUWH6LJYWW5ridt748V9lQayuDBUrikIIFWrZJ5/jpc2eeUMYvnSf2MmEXe9
3evP+1//0Sh2/nJ4pGjmNA9glJoHgpGhalb31z2D2DhwBL9ZUHZL7sv4ZHb6cuS5PCTktX3yFIDb
DZI/W2hjyEPPdny0K3I3yd6RnAHwEfQl8ezmegEeVy6AQp42RCXl3kbxkm7FN1PsZDNAW3mlp1qx
U4UzPfR/9UrP+61Xet5lL1l4/3atlqj5c4HYDAoJ41+oRGb3oRrm10IJ+u9zCXFYmmRn56b9Ptbr
vzKtye9TFZ2xEQ0nfkmG8MAmNoJVL3aOCGmR+lifrLtqUruj01jkvWn84LVxlGVNeuyXeUYtMUAt
zB+7cMXiEj71lRE+acm49oJWuZOmMRoh5qpluELulDUOuZm113Y5yhVRv7S0wrurTM+9c0QNaeIA
csKc7m8dY+KZZ3KDLOWwm13epGtzYILietmBrxAygqqw2YjIuXlE7x/vRsJuLi6Le1Wxv8FPHF8Q
pyY4CuNya5fl9OJ3xR069MNjQuLrf58InT/zTJoOXjEVCpYJIYqwjfE+fXM3+C5CHvP4dazx9Kvk
FIKCYpujdWaf9lBYCEwundb8y+hD7zjHav+E27bZJWSaXsqmLPryg40Y+aNs6BHvjek4BP/F+FDL
rXMQWw+y1fl5/9RH/l+oh3ZHvVfKC75V8+rnmiZljdKyghQgrq+rryp1vXCDHgepJ9/GGdKLRUas
NYTzlZIe5CYs89gpwy9RV3LfVfzZ9CYPZVCn3BD2ss5GWjxJ574syiS7D/q6vMgWElLjOiV7BCoY
IhoQ1/ZtfAHjG73U1oQgDxdG1jJ7dD+QZOyE0Oz0Ku0kSTcPXuu7H1q3fG83BpXtUBzB+SUxkf9f
O7l3KbnFM7UdstOqtueasO7eP1O30pt2amwk+YE/A+3xazSDu0s8ThBxAIONZwBI41nWiiRv9vCo
L5znGusgB4tmNvjxRKT7MQVld/YQstuVHpoGrSBNOUJ9E/DG+MTK4i1qBCS/ONl4hOiEoGqdwoLo
E/27M03oj6vWRccniIpunuPhcifiSuxIqpncowu45/m9yJDoOfO2yxCfD3s9iX7oedRClSGR/CyW
nlthh1FzckVxs/U5ev8acXEHVae1x/aufSx6e5/79TUjpBGHZHwDAbQnYZHxqbXdk6975SOpnobH
uCUvRZMnH0vnznHm5MR/JTnJmizcuZ4aITdGwmfQWdJWk2dqrZMdCzVqcWwm8PQB+Q5/eztoy7P5
rXk7d7+NlSY5wlbKtY8Iyb4pUVK+FTMCZ8csBc2ZtfrOMAJ4ZLfea9sJeUVtf95b8WDezTY65HlW
nQ3RkqaWVecIkfssW8wxP+19oUYbEA/D8maTQ4jhvGqdyOSMj7f+Ghtqvoa0Yu+N3Ob4VU7B58zI
hXpPNB2LKcs/aXV8tReIA+6nMI7XeObCz0bR4IuCkHlnZrn9oJntsy3sFg6SDVrO/hZ1epLm6FMI
/dFH63s69uNgP5HEKnpuwbwIh5XZiPxEZDsUHioTiey3RiqGQY2+DQuiTRUjD/bvs6ShEtL+wzug
ibkR8qrj6uwcSMv7525hNIa89PLZ+EqamQbdKdU9yUIB1bSpJtRObzYzbBElAZD7c0yepuqJL896
u0qOfdeU4y2VvFQwuHqgMe0TwLsJwUiUOWQxWeACSZlxuZnsqFFR/tVzoZtkXoeFhp1sbLVxl9Jm
DIm2siqv2qgeerIleXb2ModrZSvq2jZKIrpj5X1A56/eJS2aKrIZo957JG+nYEzSC2hGu+tV8yxb
gHGLD0JlT3TJIrP7HVrJzn3gRd9ish0eMxunc2eOyB+KM8skDiDvbKqwJX+Ou9kUi8j1Ndb27jrS
xUxHa9AT6A3B5y7JEnTUe2Wt6SFLyhT4Zxu5Gkj1ifpZnYO9qnX29z+HJg6rjymGWlXfr0gONmzd
OnSIvPThxRVFpeLOJScMcjZpeLGtKlMXsle2B3e8cNgz9wrJUUhsJcZ4vRVeaoUcgEY4gf29XVcp
AIxTFxxAFYbpnTG3r7PjqR9jm22ameEck826HMytk4T5WjYbPY3WBkRTsLxicOqHSz3t66NsBkr1
4lhhd2cHtfYxTNCQN6wfnRCaNy3DekJWIzqXtvYiVzFpIjZ35Hwb3TmFR/r4xHxEOYY4pzyQaWgi
LUoNX9LtpHY7lslevcJv9O68pvhqsUcAlSSls8/s03YT8l+RuSenKpkmdbIckEX2aIgiyMh0IZtz
kRTMdgiRvJlkTQ6TI2RTFmrrkIbC1xo0T5AhiYPOJRe1Y6DMFEUvdlFMC+Sh5nMyBP5Hb7oLnT56
UX3LP85+ni9lU0dNbIVEbbaXzaLNj8gk+o9xHX/2G/tLIoixJIkEMhkW2XMbpohy9NOrtEfCTr71
f7Q7TFGHiBTkCxkOHZEgW8umjInKaKjsuIVNb7aODJpAzMiroBpnROWKDYufStCb5q3w3pq+So4O
qzKjrewN8H1M19F1pcfnOdr7ZWWcY+CN62A087UBfe88cgxfBMNQfcZxMC+j0EZqA8/kM6xhPvao
+mwmirmN9bTdNLNafq508xyxsj8hOe1dLwcA97fLsw6tf2Fnq2QCBI5PUeWiqi8gEbIwCpjOceYY
B9lkJ6DdNWi0yNaUOwhWzOwS3S5I7pzuORp9MvtwKudwQLCRbC5Kve5l+ndhs2yNCIbz7HXkX/xt
WG69wCgnt0NYKt6DOT3OOPdIxuLlpKfUjWhjGV34pHqVLzorgX3we/vu31cItATerRA6R3ggUkgV
GJZtcar8c4VwMgXkbN6Xr6WPOAWQP5scmhGZ9IxIo7zWyUtvHXunVJd6CBrckl3XAbLrWtRWuY0H
wQBrQhLAZ3l6dUSXounybq7lkcsv7BKR2SZdywOZDaf92hv3WfHg8alK/ILEM8ha13TPtdNF+5v9
BoVA7PzaKcdLTMRtmKcOSA40jwXpGuY8iZ6TeFw7fTa/6Iia74ERK7i4anjTwzyyGxrDS+IN12EK
RIRzNir6Um542F2oG9+CnH+LQtx2Qu8iGrfB77ZT75q3O7NOoYYsohi3m+pjf2qNGMFJMjLJuGQW
oXSlJMMnsyZ7ihmn7clTEu+kBGRsVBQSCTRGfYkaHPyddBDnQRs8osqcLDQUCe5QuBmfBl09sGpP
L0ZjZbtmqokXiKYcpgNlOpVan5N8bhLs/zFDPp9grHy/gyl7huKhHq4vs2GX487IOOPKIbJoxWBo
GYgoFOrhZr+Nlfe8fjSKVVzvFxdTtGzmkKRjc5o84onWViOK8etSKHPJQs+i1zkzp6Ns+YPm3vvJ
i2zIa0LH1/dG60HxFNf8033GPFH/Y4tlCdTgH1ssHTChh1cGkJEh3HLv0BgJWTYynwQ8ry3CbAf8
cuEZMHJwHpspWyYcPgDZW3mzksZ/6pYdbWl9bhqzPMqDZuvddXbQP8pGUtfNSvddMMTiEKqMnXZW
/fHxeshNEvV/KTuv5bh1bV0/EauYw21ndVC3Wtk3LMuSmXMAyaffHyEvy9Nzn73q3LA4AJCSWk0Q
GOMPH5C0g2Nfu9Zu1NA284cB2XC0I4MVcqHFStSjvavi7jli64MSXwiAZ5q8s2UKDUH3yXh2czPe
yzZ7ThfEo0Itzq+2MppGs5uxdmCbRF8217HAuBk9Nc+8c8MJ9S5+qUwn86AmdriWu2WE6cM7CtlL
uwjEvRyBThgFnDwtbmRYOba7F3OiR4aakZqLKokwRjCn/Igyw6pltXQLU4isYdWSZ9RCFcZUh9Zw
6HbYT8uuRsGXuHTN3QhHAx/jINzBiMeOFpmfK8aAPUjmVLsGCeoFw3wWz22F7+onRS7bnUTzeEdG
lNLT8ALRhLLJfJAyRbKdTd9FRlOkYgUTewj/Jc5lUvpXOXU0BeoBfalk6N2J4IB8rH2D5h6Sgcj1
S8haq+fJTejVPsVKpnR5wHboLkmc5iSjrxES8iav+n0POSIKBpzSeeIXX/OinOx0rQlPrf/+V7MM
nV4PT6SqZPA1Zcr5Ufb53fvXZCnPKvPUN25tI1DrIoIWJ0cMz0OM3BvAMLElTlg5AJZx04F8Xxjx
oVrxExosPaJ2VfG9ytqLB/vkp93iizbaoCC0cl2AIHxvWmxr0c96DRIbUy8KHvtSZ0OtK4ZzGvXY
OeEO4pwitL5uci25c5PcmFbh3CY7cvfeDlkD9io4fGj2QTwLDATbr9TckCNX4/UnvgV3bhCaP36f
pEH82RL/52TuajXnrIR9gt9o6p7gO2FeL2pSiwgI1GxFaPQ0EJyrqvXLTS6c6C6KLVD46qxT37Uq
6tEmfsiKmngbuThg9pm9IM6pgnICILbj1/zn8GlsWO+hmiLXC31zbUNXWWO2E9yIKEkfGP+i+Wb3
Bsse1itu2lfInTPhtTTWVU0NyckQ95hHFJ0Wrdq6Tk64Yzq3to/6fFI5OlIFBS9dtOsOJTvXQz0f
ZPh1qCt1K4w0vPlqQrlVbA3Ep6YnrcawhYT3muRbeKtTjbwMVLIvSELbbKkmZ9s7JprXCDL2iHjb
OEbP3eY8MII4x84joJBZxaiMpd7C6A1vGyNzvodRlR/TpNU2nVbz5TFNE+1t33muHOvHMFn5R5ng
eu4B41tMwbjDDmt4SxSwFHrX+KuRpPjC7Yv6HrG7hafr9l3auNV9EXfRWu0SVFjmTiNqnbOveBvZ
KZuw0FMWLQnJGxkqaioOVmCxwRcJBtOTSPErNNLTBPNoVVrgcTdVg0FzlFEOwWghO6imTQ1FnspG
eUBzFAvX+ZCoulWgK0Dx5WuMDJlu7a1rDso+8UMdYo5ZR/swil+GYvDOfpV5Z9x+SNTqkbJUE1iR
skMkxbDz60BBQh2hPzxDmVbcYXzRdSpng/Ncouh3CIYSiQ1SPFVmxtPTlKMR2Vl6fJWHQHns/Mq/
KCSdr62FFyGivd+++o3axFYKDVvcMLhGV5vvbjHELBSQ4By26Qh1WAS481mZvfJsvThGQnVuNW0U
S74p2Y//ZUQZqNpGlOaLwfYM3ZFwY8x5EBnFVvBHNPex0qDkPI8s4Bh9RXPfCPP5IyOJe0iLLr50
YOY+n7cqJek/kAn9XK5L4HE+2x2YAPb8MrsdW015stwGXszUP/hK01/hlUBSL5QnE47LsTJSbYFi
jPIUl8LZ4l0FWX/uTeOwWYVNCboYZfeFvLVepOkFK7U/Ngc9yifb2o9//QZxYGSYISOm28C0P2IJ
du0yZ0r5z0Tpurcp9WrCba7yQL30FrsDa936zdmSGbi6oUIWRhjjefPi77MxHa1i2+uUUv0g5hVm
K+zN9CS/lEafA4VVxDkOb2TLV/PX0BAm9UV2pJk2zENVZCe3fQk3YhcVqr4mR94sQJdi9gm4TCv8
DydzIyoEbftopR6Qfa2bjkOpaYfZ1We2jNKV1SeYJ432nj31j2rg1Ps+cP9oR0olPhVT8Ya8tXHl
5bNUU+NXpqXAFtmLRHmVeZfYd14wTvc/8zI6SdBl31XFXnb2QeutKMSlWxlGht1u48jRV/Ju9liP
e0dXMBFy/WbTa0VMStOjVuzX1lE1qazUDkaXAp4V4i7KHRzj4BEdR3dX6pmxUfFdPo1zhYvd9Lap
lejdSWfvmyTt7v0pULZdOI47UEj9NZ3QQ5NDYkwqwaip31Kh8B/pQ8Bretb/lxy4+b8sJh3VcTRU
53hhYHz2z90Ypr55oHll+i2KYNv1VYegmoLeWYszWNngaw1qqb3KttJpNCb9tNvKUHZMWCv9ddWA
4OVYeK1yb2FGmE84unoZtNbu6wRsRXZnqIG+JhsFJMAxWow954OfWdWmsNTvk6I0Bwh4A7bgjt4c
1Pkgh8jQRHjyV8/XxX9cI+8zjPXrf9m9SnBHMZuS5jMdCNiTw3sI9g84aJCp//q8mlptEGAxxKve
59kGdx3MuOb1hDYf5BnqoLzWI7W91pET38i2aF5UiMqigzpAs3UUBJdlY5dE7inTDeeY9A5boCJg
M2pr57/Oej3VP9uG32f//+OEXm9aK5i2sk5pAQhehCaJNbktlmEAbxeBZKqYMsQGN/4jlL1fg7+u
bYtZ/fqfg7/CoKn5QaniL9VBw6OqKIqzOya7bEZ3yAP5elwtPcPYkoAN79PJy89oWCxNXa3e6mRU
FmCU2zt4GvquTNhEhqgfsy9Aeykeevsd1bWG//a7nXTKAu21eI9GZrO0ywZy3pDmL8E400rDQdvK
EIfXBwWl+rtcpxgHOu8WHikeeWnR7EKlg2ogQ8QDF7bwx5OI+/HJyD/ibMpfUI7ND4aJbIK8F0yD
aFW4aoMTHb2jqSzxpasBjKoD2wl+A3kzNYuCjfwNPkPTe4BcnN912H1cm966zYLQWltWHN10AOtW
9eAg3JqW/gVlMTCySRW98XC8Rm5h3BtqbNzYkRZuMNiov7nOm9I64dtfF/qd9vx/f/91+5/qkDDZ
HNvWHbAgaETqaFX+NV9MBrOm4tnZkz2wFnlCMxNv9jC2R2zlVt0sTov4vH8I++ouxMxxKyPZTmXN
qTF0plfGsGnIvAMD2wk0lLHWRL81x3o0Wzo6YmDIvGGa0lvDtapsNPixq8NwfrzKprwY+g1Si+1K
hrLD1L17u+4ADM4XOZBzjk04PcpIHgZfgyntk1VBJ92D7AxvyYEKvy06TNOkCCyLTIjSapviRpKY
z0MEKsHNxkeQdMFNFTsxWn34l8xwKESmTMddyYf485GXj3KEFrlp1oegU/WFxWtpG3tTczZnb055
KBOE683Uwqvjd0c4n8krnPkKOS4v7TfNQB2w9Er4cfDnKU55EJrb32e17JExhV7UhVzX+TGUHoDv
eaAyqLetal/+ygPI8KsNO7YJFBu2JqQQCl5Hp6+UQasHFVU231yEbh7uYYAoT0HsfzOZ+88y6toz
sp7uY6b72Z3qhGfKTsqT3oXDAXY91tZWpzxBUkIsnFRrI0CnXiHg5Ffm6viu4R8SJqp1r8QcqlAU
C6+Mq4Nsy/BkKbAA2vpx2R8UX+kOSjH2By/V3XLxFcuzrzHuPFqGbPtuQ5LMeq8Nu89NXEjyYo+i
6aOEUUjghDwzw65aDIUH0hyHUhejweaPcRZ86UWjxBPLA808o55oLe2aFRRmE+ZZHrCSs865WSKK
X1v7sbYiZ9H2iX+qsbX6a1hctePikx2n4ut7gDiMYet8yAfcfPEOkQHZQNLOZJafik6fbvJJZCZ0
Y4Y50Vx8MjXStnPo8WU6uG18YsaJr0PjLNJCpBcZYWyZUb+I5tkovspDllLimuBXsbz4T5tZhqzl
Sxej2D485fX4LgXAE7t0ZSTVwWNl+iOi5vYZNZmuPyaoW32N7CFFrUi9ZqugtKc9ZGl1L89aMUyf
Z7INHiYWm2LWc/ot4GEUmk+5zenyFDXK+Vwz4SlmMUqRDjXvG7cax5sBPQgo8z58PGX0bzuRIWpK
3fOKo060MvOwfYTC7yx8Qd1i6KOPmP3kDyvX+DoPeJbG2ByYfcSmo6mxHUzQt4Pe0R2zSnHf7LD5
6dut+5J7hbcwSy17LGCJrbASN/9LNu9fzF3XAFHF5pFJlcmU7r/gVWjPh7lAMuERFRl1IV+9ouyq
Jc5n6V6mryGhV8tSVdO9fPXK3izCAEf2qhq+I7L361rZq1vDTacX5d3/dv3XBaEOwtiqa3085BXu
Z3mLaexfjAC7A3LPZhh5xc8klht74mjq0Wx604nHEp9DxNht8Wiyae8AuyqKfjax13yeUIfZD04x
V2QJyRSqazcwRiZJQjtAvtSv2uo0tVrxbCGrW41Vuu0QzsQjK8TVzm2qrdXr9mM3WVe5ERxbWPgu
gOf7WFgWWpoq5oht7DwqvXFFQxHOvRXiZjpUe7Up8ldLAZofscw9YduoH8LZ2xuhzf4JofknmeX+
PTRr8l9DMULVPoe63vBciFJZwZh0TqYLLXmloaWlxkV3aL2QNV03Bu5JpwSLYqpw3/Rsuto8lG+q
UX044WC/GmUG9iHzp2dYa1AiEfx7HBB6Y82jd/cp7raYaJCkUJW2X7sYcJ/zHPtigMHhrV+X6nbo
zPZoC9PZ6crg7T3XyfZYlAw3jhDqwa0Qch1tyIBeVOD0N5TObRlbytp2x+miAwuezVm6ax4X6SqO
3PahqRHfzPVcPDFxIWCZDdpL5GAs35RC+eZM0wt/Sf2DBcDJwYfvwxLZBieyELETs99Vgj8HI5L0
PCIbeZeX1dsQG9qrFpgozgYaej0NREh0/ZEGoR2fJGdbg23bDIGjvoaBtQvxv3oQ3Rmdg+Rm8sZ4
V0KVhimFGQ5FreSHie5wWCXdx1i5waKzu/Ix8tMAdQ/FOLRVHpxcfCvWKQI8z4mwn4Q3dR9I9266
zjI3dhHru5E9zRKbzu6aFb6xMTq1x19xTJgQg3LT1WF532Qx02VoZG9WNW20sm4PSTG7YSMDgzeK
4nweZIg7PZYDNYo1skNDDr9eyFM1m/Wu5aDPU2++3Gin/IDw8Ndt5JkbtWiLqkV6o6NzshqEWt/6
aqQjl5TrmwDU4gOAx5wXjpl/GOGrmMLpR86LeTnUuXqnV1O+U/BV2plKoF+U0OXRq5wKpcN6Ka9B
rftnp6vFY5mZyabjq3ewDJjZCnIXQHhxxSv8WuW1GGdI2A/3kVx9zAdjXqXI9rqb7oPfTV/tVCXv
ZSR8pK+hGDSf9/h/tsmbyJ8w9OlLZgATsCPXWkEzCR6wpG5u28y96GhRPcgm22r3DcXkszo3uR6m
XRYY5K3sjC0XD7SYYoAMPX0kH2dvTUdF/LUZeiSMs1sD26+z3SrtPW7HhyBNSGNpiIBUmmWs+zmr
BXU6XvS6h1u6YXT3ehf8MawbQVpm3rORoI9ZkqbLPAGKV8c17jhYYNfkQYZZMvL/s6x8RfoIVxit
CC5xtIeaS75SNinC+maoXvurbbJ50IEBVGvZyyqjPPyXBbr+F07RhTDigvKktMrDqWnqXwCcysiz
qYhz/ZH6J8WYDXNtuReTu8WrRr+rZpuPycPtzm1/RXPfVzT3yZHt/FrH1/yvvq+Rv+/ZzPf8Hf2+
LkqUeitma2G/RxRt4XeC8op3VJsezKRrj7eyRR5GwFJbJU6RIvhnR2Ojmf6ZKHbdTEUQGg3SxILJ
MJfceMDx4q79nYzkwUT4aMtEUeMYGIoEBCLS9Rh7oAybazg0Oy4cwM47O2PkIyUW30V57J1lkzxT
Iso1XYAi8FcH2a0ab41gvI29Zm1mk34J5lXrmFXlyka4CthJboHfjNUD64cENxH9rSbP+xBp7seE
B9xjrfViMyJutNf8xLo1TSMEMRw0N5iEeGuyUbC3WuvqlFl5n2BemWQ2or65wBaxIzcowwG8IrOW
hS/ykJfP46TjKqTt7aLsbpU0z1bkpHTw94XNYy6s4jao15PWABltFPx3c7Vd9xkk2O04Td8tvRCL
MenbNZlp97Er9atBsfVH1lNCGQooIUCD7B0OW7xc/z2C/GWxwoZS30Lk0TZT2VLU0LPsxB64XGel
mj3xLnuHKOJ/6Ppr13bNJYVZbO58pw7YOpUWeZ3Uuoi00PYxmZI1pAvrRS0RTRus7IempL9G8Nur
+5l0hnMy5aumNJtlmCUswWfILyl1/PBq9sp6CcgFzGmkuOLwCZHzww4P43E4DmqATHRDFaVVGvig
TWyh3CH0n4Fm3pJmTt5quL2LHijss1tWOZZlafIw4ti28vljLmnktZsc6PjJCrNxh8KPji1xHx78
wSp2hVu4J9KN6SaukQTgP4Yog0FBeQwyu9mwBp9ORjXCjdALA3ltZXxJBt4B5eCRM/fr0wD/YCHb
Tb+ZVkY4MGyeuIZq+GMYhl14mM8zmDLillC01q9hSQLFO/F+8mpPnk0+QkQU6lckp5Dst93w2MZ4
i6Za4i8DCHpvUgJMtX9EqlospxbzUjvw9H3T1hG/rF49o5x5m9mJ/SNL049cEXjFVFX535a+1l/M
AqYqTzNMXSOdplomdLd/5h5x3dIcfJbHR9A63rU2n1z0BZ8N5DL2Vu/BGEiT6jWL4nJhI3t97kVl
3A26hrQG7cmUrPtRrEJ4GEujHPClmGcsGUaN9Wcoe+2iPVRReedNbnr0ccXchPVQXtM6weGMbMer
kU13kcTleu5NaTnVz8Yuvxtj6j4rUDzRcNOyG4o/P1GvVg8KNhmrsivHb6GTXxsUg+7ruT0EjL8K
TGP81h+r2MfDTSX1Lnf0RTKpGOygZSX3+3L7T4FrOEV6ad3YqWO2W6tQMTawMEtyMFrCi9ksqFW6
ef0rme4IbQVauj86cY7kVagOAhYqMRZ+4hgMVkdVYsBo758dcohdopi5kANbrx7WmTs8tqZ9kUhC
iT2E5Z4e5yY8Dpu7sHRSJCZcsYJ8qZ5cp8WqTJ03Q6paIgESDe9tBHNVD6yfjltdY99VXhAUsJZJ
XGuXCbI6879GLu735ZEPZkxezif3ebltBebPOuqvkzEG5870xc6JhvzcQCtYFIGdv9R11G5cx862
St3kL6Fjv3a+KS5RNUX3HrRZ2Tx6ubtDPAGJn/mifGT3Z+q1fzRDtX2Oip1poNrpFaV9oEo8m14S
Dsp4D//mHM+CQHnt3zqxVT0Eok0PArXRlWxHGfEMqK56MNpxleOouUCma2O2LUtwVvJHwON/Hr7a
VKcVa7OojYUc8tUhQ5CiYg1nyVnlohlXg56ld16Ve2uWGyovyqjfRnFWHYNqLG4SloX7DOTCweAB
3Rlx16ERkmkbNeihTMRTth6zeLimKWrypZs3j0mLqdigad2LGjZ4IMcjYon+XAMui4+6bDZj4s+6
19bWtcCiLozRn32YES9WC4owvtP+6ILo3uinPP7ZA6a4kRUzDGD2pY97kzpX0wo3mhWdkzvZR0Xn
s8+YSfG/+2RN7t/XeUkdrnqR65/sAc+MbEClXogMHaBMuLHGvihxDJFUgzZwlI0p0hKoK9/I7t5T
gxuW8cFPmIo3oV9Er+RCNCaKIblNvdTYq0jbbLJYd+7dmip2hDTLR2wvefqd91qr0OrXc+XqYsS6
bVkMoAGNXFJQsd6s9HR8LargEHlpe2rUBLddMnkLEp/BTyCnGR5dP5WyfS0oLj87HVbildtNZ8Mp
x91k6HjT+525SXDWwsoRj5I0bLSDUWvRSW2rdA3oK3k2RPqEDkD3Acpl0yVm+H1M0O0o7TG8QIxg
pqnycBfUvXHnhEnItli33hzxjSUzdIM0N8QpkjQFeyjFYa5PipmvIDtABP06w3ZvQN8AK3t1tOxL
L9rXGufel94dx42Tm+QaZyBWq2EX2yneA5Ye1RFeU7RUWzN66YoYuBpfj50MvQn3hQZDw9pv2ztR
JPf6PMorjHSXtdiTy1Ek78h8KuGP3BLdLfUEPooSMtIXSGqKRodKc0Qu/zfYakT4EGMZcZZNTu5E
uxpnMmoFxiFNBggXgeNtzRI7rkZNlRU2Bt1DYg/2Qq178a0NyruYb0ewKJV1kiRFuMBq9TAaffCG
wQ3E/iAyH9Xp9nNhoCQ/mKif/NY0nstWQ2kWI461DD0Paz/M5PPDZy9/lsgD+/b/Xqfb/3r32YZB
glgHwa956r8Y3hoih/ZoV8qD8PBLyX3DWI7V1J9VkSV79Iv9DXTJ4sEvWJaYeua8l+AC8aE2vn+N
HeE13ozJLcsChkdl/lBWKEWXhWF/Dc9UFKnkrVMIrvvPsfOtrZlN0qA5u/wkaudTB6Q+TQ8tGd+P
usUbvSuSb23Tm8uojfOLmdT6rmDfsQsKLb4EsEaXtlIE3zJ42AGLcnlRL5yELCg4DbR/F/o8E5RW
Fj04OBjrc3U+RPDqIcFhTtIUZN/vaEymv/vm60C5OP9FVgbI3D9hdC7EH9NAw0AFToft1t+iRqRv
fBM4ofNgUNpdJd2YlM+p5S+AmCVbgGLNwVUF3Ex5WneUI9v58NmTm1h/y0aRNlQipxFt/8wCSWpP
J4lzkXAYefYXJuavUAgLzdGptc0dZCm0gbq+ZwHeu/eOprPodPvuoCmVc2wTu183SGs8IlUSLOZd
0EdWHhFjsN7lRZkScZETdxvVYM8vL2qSgMcydI1HJy1Z6qdnHfvC906Itas3PCVVUCztETAM7L7v
TmtPL56GWztcFuuqjgm02CSyT21sKjv4h+pNoibhyQIusDEnoey90HwKfRJqKSCbIyk6DzFLkjBK
NokHRGvhG0HT//CBN7cmXxDweOA9+vhRJAh7Rl796yIS4dHnRWxbq98X4WsOUqBGqqtO9ejzonj+
SfO26fMn+boiHlTfpkQCAGjbm162zgF2Rk+YAX7XLFc7CiOJ91MZeyx2yTLiLVOum2EIdjIHWRlq
sbCq0fvMQSIvtZiBSY9laq2ECn5TUTT7pex/NjPOve3aYVOTT9m5VuzMzZhlF5fATF4yJ/ORR4Or
2zT6MzKG/q1skgcZelm6IfEeH/9qNxtdXyJJii/9eE06Y8RnHQFEKiCQieezr4NsS4K+3OFdxgzl
9uzb1Ps8mQHHOKYftbl469jgaVGUtY94L+mPsnfsVOtYe/dBjc8tLlLGczJ5G4p09r06OFjBhOIe
PzPjuTAbb6dlmBcrk26slQ49oKKs850g/76ST63mjvnOG93uM5S9mV3e+Nq4tcr2pzVvzQaA+hvS
ODZNhEqsnSrwn1e/eDdGRzk2CMCf5AI31DaRo1anzzWv7to4UZm93q9ITrOcSVB3E2qMeloTgq5m
qcYuM1ghVxAeyzjM7q0p/rN9Ytc35FZ2P4+3usx7NfVjOoLwz1o4tkkXrk35G0VZecPS310Jo1d3
Nu6g6zwLp0XWtsgjJ2HxqGDxLfeZmOKUNxn54aVI9O4eI9xyW7pGvJGFQj/JMNlNTO+Y8JE95/Gl
VLXxCfTZwycIBqyXsZoMRd2wNnb2mY8Butu3bC/jtnqx2uQSzLnOPi73dpZbryIZ8EVnXXau/Mi/
8bDb20aBZ17TPNUXLliV91bfmEmDQ6lqvebFlWRwAYnwPyeK8nfLn1056IV48eeYvGqdVxVynywq
gH2Za0QO6db565Q3lIz0CE9M2dtDk6yK8c3F4Wpkr+7z71xCJWhvUwwjjp1VRGivNc5rl9XrJm21
H1nRofGsJdNdyiIJIKDtbtJIeI9Z2z/IESjms2GN0se2TKtt52LopKVdde3m5Jsc4SA8UVr9iHNw
AHtm1hup54NQIdOoYYZxPE7N7OuxAT8L7BKXaefEj9kQ3Rp6Wl3ky6cg4oLyIr/Gc99XhNT+H9Hv
63yfL+L//fb3VOff7/8ZbkPlR6NQ928tJIy7GwVB7PFh8va1oonuJkKweOl5mH33RWwfJDFCngWd
zwbIhOOEsLyPeH3b+xtMa/D+jAU8fHITh8ocXKrn6kPiJN7aZqrajiZOG7aPI7AEE0uQMa6Gzbkt
0CeqIKyhk94cbGbWJ8f0nnI30c8yUgP8BPP4IYnI2mh27u+Zt+tVkDvWK4zrdweg3F3pNcothqrD
IoNhdjt6SkUOYrgL276B/Ne9WyjVvtZk1sAu9ONzjCr2Mqpx/RsDcVvEsNAj1y1ua8/xd7Emmpua
3WnGHnI9dlV/P+jqdEyj7ps26f39WOX6Mm57jAI9qgol77p3z24WBp/dLtFiZVf57dtYowOXmVnJ
5xEYK6F59XeNpz3XS+fZHE1/Cx0439pV2d2FdnlKgfK+ppmxknUltUWXaBRFeHHi6k4oYXwzDJF9
8HO4KPLA6xOEYoGENWpqvELhVfU/kbhWkXiC3+O9hIWP0Kah1gfXGdszJTFepV00rg3MxzZ14pvn
mtlpKbAVRugaRMEC1jaqTTjqXl1fPRvA4L5j6FsvirLIsSYrSzY846ZQ3efQyvs3142KRSXqZo1T
Qby1axXTS9USz55tR4vaDPsfAXT4Gil7VK6Nhz43vZ9Wr9yxKUaLP3RXowNjYUz0Zdtq7UJgYr1N
zNY7FEMz7GxXwdSsyNfaCIs9bfqFCrr6GcexYdODi9sUfscOPG/Pegl+rwF0+NYl4uJSbP2g5ETO
xvGWgR+6G+SC2n0KLEay/RjwH1pgPk49tIX0OODacicPVaVqByUBwjc3JQpWu1HmWuvSKrSTcEb4
B6J8GdzyUtl5+QDw9kGrvfSMiJL6WCjaUxFozq0el81ptOoLRAAg/Vkcs4X7iNUuP6pRcPXgdd8E
ThaZELEL84inZOetp9DOXoVN1rjs1HojQ2W0zxiGKldb79Hrt9sBY6k8fzUVfDpqtQsPutedgGm6
4J9REZMMmhAnD1iLxntShsE2G8WvdtmZkMQkXTMPkTFqY98Up8hXvY/mep/m5yqNH1mdNLfjEPMk
TULbC9H0T6rLTA00PNuSJHnnvSvuMrc3TsPg7JClD6MlglpICZtA0OdO/FjFXT84Ds5zyRs1RkYI
FBJuvAhdss84QhF3McKaXPhD3q9LMstPLGO6NdB7XmtzaBu2t1Q9rbvJ0WfeRF45LkXbKMi/2EZ+
+Dx1zI5tEisudynm1iTgBeXqyjIUt6UIvX3ejJdqjK2zm7Vbdp9r0zPeC4HdgBq3b8K0+svUZuVS
L9x6U0evUw3QN2anM3Zx81OY98J1xGOThN6x8ie4w1UKrSLpIJHgSXNBws/fqQJvhpLH+YIpTXnJ
5zPH1C4Zk/7sU1NeZGdfNNlWCCNYyhBwU3araPVbQkm4aBzroU7U/kY0dr2UoRMFE5m35Hus5PYD
2sLimnXFMp2jsoCxGQV9tx7UQTlO8wE02a+zNDH6bR/a37+avoZ9jfVgFFPa4Kf/vtKxmwMo3p+V
X7r7oWriG+xEPCihQ7aLTC04iShqtmFtJLeUEseNURrVeXJrB4s1pD2ECC4eb+ZdkRXZAT3idh/y
+O+6qHCPBkqpeE6q03mo2mLtA/64dlOC9LQp1IcyvatrC9SBO2V36FrHu96s65s48NozsvoRea+0
fsXr9aRWPOlJCrZAy5tvcd0ZS5B62cWg7LoDSKXuMDFIcBbVoduRRb3RbO4mLGV+ZYhq6TqG9t1m
Y6Grtf3hltm9xhpi2ZAVvAhDWSMuUv40IZWFzIWvQc9vKMKkuFh51O3qsb11eZS2ie6K7WCBlVEd
l9yCHerPqtW86XYW/8ztEyhNBBZ4mC82tedXJzTKZdVrzRW5l25TpW1xdIf64MXUBH1M4y4wjDr0
+KkEVPiihkWdfmDCFiy8nDWJ7Zr5BnphcZgmwzrp4EhWoSe0F1OMJ3IgLoVKT2PK3jSqXX2PQmta
Y4NY7UlTOte8ER9wK5goqdqzI27sO7zb44MRBSj5Zf14m3nz9sWy3mKtDKBltONOC9tuawcskZAs
uutA6f7wgMkttDwbr2NmChDmtbqp8757Jj1BgYQR0bxwdqsiu9NFU4ADaHaqE6Q3zuTZN9oUF0f+
l8l2VFv77JmVt4rELFc1xB5eOtF4zEvg+AOGlA+WaTYXpx72CcxUYYiFUVHuDYY2PUUI8G2pILdr
Ce4K+CxXtoiqGwn96hA2BynitohaAf1qOnfRoWn6oKp9fsU7g5Rpax2suk+XhtmLGwxJgvXkavkr
RIwPqi7DpfKgdhRG+B7Nc66VeJhEKiW2iuRhR0+1b/qoH7dDn+TXQBe4cBRd88P2asQ8O+1DoWRR
qZHzWKnmtNa05NUd6xLvWsO7ZPMBgr1Y6DFfVN9WdCzWtEZbTbVTrkO/9i5yoOfZ5taNsfj4akPZ
DX6LxcQy30UOS63Bvrif9/68WWpr2wBUQy+mZ8x+wrVblPlJCUgAwg9k/dwb6dGLvW9OYninyGB/
HTb3k2FES33SEaz1YLn/D21n1ty4sUTpX4QI7MsrV4kStfWidr8g2m1f7PuOXz8fkrIg89oe35iY
FwQqM6tAUSSIysxzTu2fHM/VziUAle0MvzatJ5Die2mj3+Z9Oj2WyyG6yacMZdw2jW5Kdgo70+70
V+hOfxj1OP6H+txMpzIPKuy2ayXNNk3rFfuB3De3yzSYT0rKjdpUrOeR+8iNOinxLkWj44sdB86N
nyg5JI0531ct/UbPDBIdi9SvoZbT/ezTPZIZlnOIbWOEDygpDq46OfeIqHQ9TErdJ6twUF9bbOtB
a9w/QhoXlZJhkWzhaQRGwqZ5dZthEQU2o689pO67PrOMp8QL2aLSC0E/9zE2ZiACABLo74EIctCr
YTNH7XmoDbaAZKg+ZdSZNoCyx1uxaZlhb/q5BVSsuE+xETm/U4tCBWHb+oH7Ehg8JUe6+kNVlOlE
5+l8MhWQJhsf7uRoWlITlTLwIJh8U1B3/mVQUYXqaQdaGpddEuDhia70Hpozw94m6HrvbXrorTCi
IBlk0b1ajvltNOd8H0pV2VXOrFPa8/yXyRleAjs4g40OQsiBFBIsSXf0tbp4Jp8GJBm5MHBsLbBx
m6cmILX1F7uY4vNIXoNUSFt/ScrCffAS8zOfH/vzjA77Av3+AyHuLGwxKxSsYhe3q3oKwAKqFUdc
Nf5DW/6UgR2iLVg4A5KvTj0jzO2DpNLaEWSCMT9dbLB9HPXUpfdiCREHuwU4UhQ4YLCUA5JPqoUy
arsQqI2eU913Xfp2lhplsoc20oLma2ha6rDEXE65E/G5StX+AGU+vIgWlJOKCrQ70zz/LAc+Bt5t
B9LKgFvkbNU2PwBZ/NxWSASpBbdFnmCdZ20eIUfhnbm1ast5Flvroo6WNPNNEbs6BFMgu7rUpgo/
wgaHgBoYk+mBqpPxpE6TtTX8MHgOedVH5FHTG4WtZaUHM2i0aUkhPNLBuust1eRnms5Nr9TB4sTm
Lz2gvnPY/zYZBYXWbioPnkvitowSB+HJhmex5UxLoM+5GGUsh9Z5oMo7HfouavekTSlRlCAhByX9
xUcQ/DtiAgsjitJ+5X6vbdvYDz7RixLtzbj2H22VD0WU/GBzRQG+q2ne7yx+WpahHAZPp6vW8sgO
gGvDpY+OfcqHnTKk+pPRvERmA7BRtaFe8XmDoUSAOVn16vTWt/UB/IamRFsEdSqyDVa6i2bFeJZD
FQIJ5GmrO2iB+mar266jYKNXt2Nam5e4QdPQqSYVlRSWdyjjpU/c0cxTG5Fp8eCw/qyFdvMyNMNG
hQT3s+n0ey9RleflQd3vGu3VoGP1ngSBfxlaZZZt42mID5lexjVcuyhglND/H6FgSqnFFj9dPy5Q
DhiGE9+1iB0zwusWTBrbyUvno+X57l1SK18R3U5eBhCSZlc3nwPUpT8XdCOVRqs9lIFSf0bAyNr2
cFRzh2WICot/1HpSM37rP1gFTVVAt/yHPLZ/0+Y5fg2yuL6N1JCKkBckrzZomb05NBFa8XhBRMDd
GZol3St4kZmA5TZRPqmuqb7w+0EbC+bR6cEthghT22w07xxlpmGwt4wby2jSHSwiNoipBClpGph2
4MDtLxmpBPQrXHVHXh/vpGrHsuDnXUkcixRLCH8nbaJ7mat7fXAsNWStL3M7ms74tSfPtwTzhNcc
ipnOePEmPbk/c5qry5A2LX6wplE9SHA+pNQ3R8TLJFgNEIWvOxJjl7nj6KPTVKAmvqxs9K2+q0PX
v3hTu0HFyc6qm8vcaKDw1lMSkj8hmUMFab82OSLGc2M5Xv/YQ31/yKK5vHeTO7pPos9Ks+01dfis
oN34OavHr6CovHNh5uNN1QPeVIxxeOxaKOii3gM7pET2xdZqP6oZPrWLqYes4MGk2OyrJTy3MTtm
Gs3Dkzu4w6OskddRCudJHh3dHGVnJx94xIucHe3T6V0QAPwG9fYzJzn1A6VQ5CAKw3rMfCu+iUb3
1LZz9tRZyZdOTYJX8Mj6CV0LGK+9MXitk7Y9kGufDuKleaDZUiP0ELjGW5j1p6wp+qcAjd2v3Y+m
yoIbPSzUXTlYNYwhdr1DdLk+NjFFTjQtoEHyStRB9rHl/HGaLqemllX69kPAh1Mz08pDMpE+CKwX
HxDmV5s/75Nn0sY7esFXg0/bs5+i7rCMFGswH+NgepFRPOdQoObDTxnV/NHAt6OKcmsVfp1ruIPc
kRqdrBq3s3Hw6UzZxbZiPE6++nYwlVtHGYLH1cwDf4lOdfBFglZ7anbaPpyoFF85iiBWN5UPWmAN
lhDyEex14DEb3i/n92wYrVrTvoCHP0RDO/3izra/m1uamictV8+qTrqL3umdC9cL+Pc63EaLCooc
0FV6O0sNy+XrnfMb7qB/Il7t/SwtMm8/9gBKrhwSLN6hU4IPXsA+yK/YQ0NWgtzrZdWmcTdpM9O4
1wEqJsGyaD5CF/Z2iHlUOKXLQc5Wxxq3Oq7i/kXIuvxMQ3yykfXXeTJcY9Yr/YuQq6XWuX/7Kv/2
ausrWEOulm9EcvXKfXWldZn1xVwts4b8b+/H3y7zz1eSafIqtX6qDl0Yvax/gtjX4d9e4m9DVsfV
G/G/L7X+GVdLrW/Y/3S1q1fwP8395/flb5f651cKvUPN06FRbCEI4dEuWr6GcviH8QcXpShm5Ytq
q8y6jDtz0fxdlrqMLxM+TPvLK4hRlvo4S6x/Gb9edY1RqTvP+9XzcaX/1+uzmWHrPZgxT+frFS+r
Xq6zXvej9f/1upcrfvxL5OotGAirGvrDetX1VV3Z1uH1C/3bKeL48NLXJcSTLv/yK5s4/oXtX4T8
70vRU9/tJhR+NmY8NQ/dGDr7mo54JHsZhv1CGWDmDZ07DOnRsrZq5fo7xW0K/Zg2iPo1tccT5eKW
wHEK6ImjeeUekHp90gs0m3biDvq9aabemZ5fEHRi6mcvvas8ngJLvdSP+mQ4O5Oi0hbc35YyA62X
i1zbRcxNdN1E0g3MHpSecmqNc6JsV6E33XmbuJpWKTjfN2JYjpv0hx81yq0J5fM2z7LkSE2KfJSa
FS90Zd6YVd4+QLaUvyhkX+4tr30Sn0RVfHMPnl2PO2Dh+YuE6QlSYiHJlpOE6L7KI1LOoymrSkBa
FvRwmTHNgstFxPEvr667/ZNj6T5J1L+4sjfBvKT7vwa5QQYud4fzTCcWKqVwf5xlDIY93I6p9+Ze
HeZ7iG0qhCAEv6+L4W2azJWDxHnvq1hVEh4KE/CuVoJoMeqYKoCcyoEsISSl6/hDUOK6Z7ovp+OH
OXSe/hH+wQq5YupuR0MdoOmDwx+VN/uh1yLnQc5StCv6Pu/OV3YeiKIdz6d8hq4mjG143ycBbA1/
rCERcijZ3sICZffH1SZnYer0N8Agf7+yyyJl497V5WyfxCkmJx0OmToNtxX99vRMUidEyMniLXK2
uV17F7s4xS5n64H2OvtOhrMQ4MmpSzHFr+O3uTKtMSN/Fxl1i+ZZNh5oAei3UTwjaA2/XvO0qTSS
JIgaKXxqaaEmbWePh9gr2ieEx9unWiudk9O7n8W02qHf+mxlrcteg1A5ZLQjH2wz6LfTMlNsl2vI
SqtRruM6wXS5jjjUcv6WFXVzFJiunMED9fyG172C7kLC55Wbi+9yLphdQe9CC0u3Q7vz4OUMqeGe
1NYwUnjNq6w5KZVic+4riNJ/PG81o1a3Eu63dT/etZpub4Kmz3bNIgGtLpDoROk8l+wGp+vBKBvI
OsnmX4dcI6/FH8QucOwPoYbiDzJdgNjQF2wieP4RTiNnbRoApZvUte/CpSkChUj1e1bADrQoaawR
oa1pkAYP2Va/vWr6STKazw9idBa1UPCvFgmQXfHeGwSn0V1uB1SOlgwg35SXiCoqxJXQ4skBQvYM
Xbm2v5DmlcInvcS1VMMucbRaDHtYTxClbsrmeWEoOERtHe9CqN5DtLWTnHaQLN4Nvlc/l8NUP4tN
W2wdoG4kh8jRHmQs7qt1RjV+bDo/uO3tZrjvVau/9wYqxBsZx7DQ37n6Q9EVY767OEg+0Q8wOt2v
IeI2FO71Hv7loNytK3R5/LbWlS1c1vP1hyuzrUbKUdHH5+5dJfTD78qbiigy5ltyCNqHX5jLzw4l
wLtLjIw/zLz8yAx+pG4Dmp62IPzgx0U6epul0esALuyYL6JyckjfzyYRlVvH4u6H5DLjyi5DdtD9
kc7/b83QufOGxCeoKQ8Qc2ZGynk95H7zNjSDdtPRJnIvTrFf5vagcbbBXM/7dRpZdX/Xl5W2vbDd
IvmdA4MaIAM0jSiiCVir9orT/GJMXRacWiTX7/M4Z2MaNdVtPKfVbWKkrvoyWOQO1NHNtxJTL4GJ
IBImj87ojqobecgHMbmhXmx5GB2gB2k0Ndt6ug1f8ejMN/zMaY+AWfVHOcvQAdXnqDuvdh3ptvtM
t+AuItRTaardaGNpHR1eNhA/jOuBtB5/CV3fu0jxlsrA4o5MD6rK96uJrVkuORYKJRmutr6AsM6b
+74xL1f7YM/Tiu4YdPGGWb+d06g6kqdWP3ldBlGl4tu/6ch5hF02/Oq2+bCtAfU/+e+xkeHMV7GD
863mMmkFn3KgUQLoGsjRUq8hnZQHNwZ8TcPFXdkRGUk6Hd5sBcCqYqxQ2FlmXCbLOkO4JPWq0N00
i6eGx0zbyYr2GN5IyPWUZW2gtRGs78wQb2FVu1R3nNF+pGc937sNRMP86+zf7BCciJZUP0I7htfD
atLHqk7Q/kXM8GCBc/kssULX8udYtZ8tyjS0Pih6rWwcjZ8kwQw0qB4AhkkYLm3EqgGvmngFbSBe
x6XRQbwyt+ioQ6qeYXr11medrUmdfFMvelLk68nAV/RPrUPxVosSlXizAlWZ2qShqdFg+fW6jemn
zSNEJSB4lrPVsdrCxUsHh3a0Y9AKEieHATbmiwPsxm8zFb55GCiirhPkElcrySUm2E5ghGZhCV6v
nS4viu6r5lzR1mQ4Zrm3J9rxInuMfwEHhRyM+kvAG0CxMIJqeOi0XypLo8mqnD5NxQA+T0lSKuGB
9ouTqw7FT9U/B+msIoDIB3aZLqvmbV7fjuR7/92q/qjDjaEo6Pvw8HhrDa511PweZDb9WRv4w/r7
SI+C17Ccb4OKbH/rxvPnoiq240KMBn6ueNA7ZKOCJQrQIs/ONhoz4vUSveJPYUnxypKg8oZ78Uam
+mHJfMopFLOG2xa/UVJIqTB4BR30TveiQjh+27mhfUDsyv6qzNGD/A6vESmNn7dl5FiHsLEgXTZh
pxo29WxVR3lOnuPIuDOdfHv1rAyokifwWVWNOyt+877ZxBM19QfPNPLzs7k8qlPwuTGK5lOyyDca
aQqLjtmcWnVQhof3IUXR4CyHOXduAUeXZ1tBz46FiptGc6MXOXg0eJQJvXgygttCP1dme2f0JgIw
2ZSNx6wbem6yTJj5/r84WdpuF/2tYwEVHSIxrXoq2845S8ik+8OD7c7HdYJuz8kNd1BQ9TLBVwtr
20Kffom5XHdOHsuiCC+LGNA7PoYThU95FQ5t+Mi2+9ZGYuVA13S6o7dpOJjL8rPiltsRVYRPSrpT
Y3RRiq4ZPk1BrW+jAeFbsY103N7TFfWbt/C9iqkqTKiCMvXsLKaB7vRDUts8RS7Dkk3fi2F9E5+E
mzE4Ui8DstOqvnmaMv8XuEOGOy8IhrvJH+lCl1M5cHtXFHQt3gOuo6p3j8TI0C/aoNrIGKqzaK9b
c39Zc43Jinjyt+tsWdeqp7fXcVlCxmXmfFaHOjhehdiNyi9q4H0JrRollc4zT26vRPQOziqncljH
4pdIcTtQZb1FytheIy8uCaUgMW21AJ4RCZI15Gy9JNoEirH9y6tJJHvUENZBOhNVvRkfHQgGd/Go
JXsZ9l6IrTfGx96dnc0AB8XhyuEP6W8h9Zbba3sxnsIy0+7qvE5t5FRYZHQ/6VM5PAR60NKclDkH
j53lM6T29cav5+FWhnJIOvdFNfv4XkZVHGvPnTXucgSEHotl5JlB8Awwc51SwcJx7jrrxp+aOdp6
XQvLgJf90IB/R1s4Xma+IjpkfzJ9ufBohsOhiTL6lKp6S3vP8Fw7avgJIAB9lf4nORix3dJBZPmn
dLG5DY2q86wg7rIMqdZ3j3mgnyrTe5ug97QwWAgJigkoWrZ35h7a2CWe3tv8vi+c/6zxQANp77JR
t1sCqr6atkEfTjcynNuyoxnNjrYyVNzUeMnLr1mSvl0NVqSK9KXt3Bppm9B1UxgkbdxFtwwu0Zi/
LA52UKyjWLbYosKiiXgdm7cGQDm4+gnwlwCJkqEcjMiO6aMpgt2VYx2i3WIeQsumR/Crobno5ExG
gFSKS7FphMfeovFx1w7NfKAKD3W9G4XPauRu4qnM/ssrc00keSQ2Ndzgk8wH3H89XyJCyGkvEesV
3q8vznUNmoLh8qUJ3YPq/2CFcHglNRJ6GxvwztlV2j3IjAAiAWv4WbdxcIqXHuuNRHd25Gyn0Bif
5NDCmnou/QZa+3Z6ym1AHlnsZ0d5TVBMI8lg1feXkUsZrVGscZPI2/HulVeX/YU3JSX2YW63zB2W
ty5XE+uGWnUAwikFepOU9Yl2QbilaIB9GcNtGi0F/8VSqLF3ssf8P+K6BNV+t08rN9qvc4KhSDdT
H7ytIw7IjP8/rrNee/y/v56un9WtYcFQVqWWcV80+rGPdeu29Q2et9K+N+6nimV49EqN+9Q24tMI
BBhZSONeTIN4LzESXgHK2WutB5ZkmSKRsrYMlRH1iF0VQPjUJtW0F6O4L1eU8BEQ0h7wVb2J3Ch5
u0uXE30+m9I0phs0Mfao30XmlqSGeYqqzKJ1m3t+G/CTh8QEY0/u7+InlzO5+7Jq25u35xp/jG7J
8ikPfEGCR7dL3cNYtAZcx3/Y1MWB/h3InFq/2HOYdxBLXkKQJf/W61Z5K/PFJBM0Pj47PinQoizz
xTH0mXtv65NyiLMRPMdQ3tMrUd3PmlXe/9VQHBIywWpt1zPQ2v97rKyURsEPx4YRrbY/lYqhbOXM
pGnlcpYvtjJVEP979/5zHHqwCl3BJDPddH/FjSVDnTZeJY9omF2e48Qkhzrsgw8y3CmtBalvQNuW
BWfNCcpXsMYb08zocR5Ngwbm+JOxmP2sS04Te+mtDK0K6D0cSQoNzHPxqmsk4ckCQTi6BPNEf1lj
5pnmKXbCTwFgpVcOCV9bk+cYFC7sDL23Y1E6L41voya5Dqu6ue0DCE2OSuNdvAFkZc+xbVr3UISP
TzM0KdZkdHeQoE1PvsmhiRRYsKtI3zl9yc1rjO3kfnbfJsgsObhGepkqI5k/Wkm8d2il2ZVulZLr
7KZjoUXGcwnQat+V5MlMy0JSb7H5itluy8JuLiHimFhgAzNbfir16fcusLQTqWHjGVLTkxqH6lnr
WjfaFq8TWLHndnFNXaucNXu8aQ3HixDSzqZTouj/uUSagLXoTjeLrVxzfTFpANd3TPNKSQ/7ndjT
1mu3FRIfx8tS64sRt7zA2EkvL2RdrnjVvMS5zWM9gDCBjZ2x7CfdSOlvaPUHt6Wwpd+sRm2a6buV
/aKE0/NNJKT1l5h1idWx2tZlUPuJNzPfU7Tux6+k0F4BVCqf22KyjkVnljdtVqefYfL7Vafx8eef
A8YIwYs6IC2zEGuMkwpOxoDIS8gA1dA2dnaVfRyay1CCxSvB61C8V3MLm/b0lh7r7dBZxjlL6Aca
ffcb/a2afwo06NIB8cDyVZfKRJomNs/kdo2zRDdju0tqY7gr2v+khWWeQiie7kCS8q+qFHQqQYYW
NSRiWNExH+9ICYl3WkLkTA51A0jq4rke21FrnOz+J5JmNrjoJU6WkzFJpA4odHWKpwC69iDpM2DQ
HIxZC5WbsSJhP/M7su2tKnf/k6Zmdkc3cEnqM8qyu4aOqG3i+NpWJjVu6u2jrot4tsodxTyj1Qxq
fZhAAC4K6csQ1qjp0Qv9DhFy781rqX39PCMNcAaA98qus/jWZfG80YrIf+062pG0vphe/SqyNl7b
5K++g+xgUQQeKgqNslEsMLudAaKJsoF30lCnveC0zTj2L0NNqB5gq/kwXL2Cq/u3c9M0iLbOwJa8
XdCfRkd7jFFHGs8KnnO2F7YTymd0sU/UDO+GoNqLbaTlct5d3MuUrC+0fb2sYALo2nuaXu/dWilv
oE9x9wmw3V/0JP7aADF4VvtKfxyyKt2IPc96c5eptJF7S1Mv8GcezbRv/ly1J96ABqWSLPkFdFuz
aQLPf6AXcH4plfZZ7IGeVYfUNy0SY1wkatpDZ9JO1MKz+Rp9N8J4/G2YA+QKuK0992U736B+Ut2o
Zha8sB2kh97O7d+i73oL/4lEQm82PdsxtDBvT9bwTYJ8QtNxB4VFCgbqXX5ejEAN0v00OemZbjzn
Ma8UZasEFr9m72dBTqpUbNH72eq9nMVjce5yyLGiwH4OeXq95bNoPMgBELv5YMU+qo0oB26uHDKc
Yv+5LDP3VmLXCHjeyYRZ9Jz2afACuV/+SavTeO+rtP0XDcCxWCnLrdU76c92jLezOY3fA9TF9nOd
fIxolhLJP0YIT1QaR9ssClETDRQAHzlUm0fYbTK+RYoaPvrLhqMJPWdnqXCCXUSUQ9mcOMs2RPx+
AL5Biaw7D87QbuctDvF6qcuXJq3Pk1LWgEKWPc2Hacva1IDHu6Y+t4vUrt6T8DUqr3yZaEy8HVxF
P4xzqXwlg3WJMAD9bLIJ4iE7BhKVUx/WFr51VMB/UHrW7mDWbV/gUZwe4D6/MXJe9lYtpuJgTfqw
k1g5GGr6Awo77U5GVRfNYCr7G/jcmyc2l9t+rilL+oi5iVBu25CHKwyyI3PTTl8cPd8JBBp6VLbD
yKnsBOXs6o62cW1bPQNQ3Kah1iufIn+a9rDuFzZIGWhx5RDaqnpSrOVAr3nGXYRTemtNHUhB92vG
vZFKweKR8AXT/neneYAIZA0cFtxrNY3P0XK/huzLooaTWmzrAS7kv89+mx9WSc+ZvlvU/Sq0Aifn
RuzXqp8SksfGeJdOobmZYeHYSaA41qXkLEiaY/y+1FVY4j4qnpY10RHKFT3etZm1a1s7f7LKlI2m
mcTHWm/TXaNH7DTVFOB8p6Izata/DmXmHfRenZEiQJ9atKvF1nr9vB2VsXkWx9/a1GUuCD+gqWuM
TEnrZth206jtpPC4EkRfypYfSp0h6kUHfxi+SNXy4r5wR//3+aW8aRpI0l04p7uisw990X1xox3k
lxtLH9PzMPV9uE8UoJ5O/l/DZEEZ5wMZurRvjzJ6D2153Hysl8O7XVaUkdgl4j1e7OYikPQeL5eU
UO+7XUHAVC6s1XIoSt/eN309b1abnC38mWe98KCxlRjLhZcQvP7bvNYdAAVJ5JBUSGkNibMvquRj
zLpiC/HakWrUbygf2Keqsh4u74cMYb0CFs0bsP5FVNkuYWJyc4cqwPvUy1A8VzYyvj/8oK42mj6o
+6blzibsAmVj/EZDff8Y0FpMD6u2EQ6CJqiye9OEJ1SiZJIT9LAvLFTm/z2pbZLzW6lEizSUvs0c
uFuZTGhIIc+8SUp7PMs4QB7n0E+UEsWmLDEfA0Fd77lbOZfZ4iYnrFFZJP9G77UB8VD8u0nl7VbJ
J+NJDnPbOztnaIL9aquB11FCVINNlqsm22Kk2odFOEwOZKvhW63JeeejD4PjIhwW2omBGPV3Cfhg
7nrtAJ1tthXbugY5OfqeGse5rCEOO9e8sx7wqLlcqnu/Hl1A6WGezeHawTPHT0qv/e26eOXxNSjN
jg+fp9/AoAQlzCLaCqlh/WzoBThrx3xscgRe0Zasn5cAMUmAHGLno0lCl4k0K1uXiX9ea13+z2tN
RfvNi2Lt5OrhxrGtN4nJWCtQvNf87k3Xpi0gRdJnz7zt1LR96fvMe+qzcMlRoSUzBOir+irRlzGJ
K2rxufYW7QDHeSrYylxHr9eTGeqyvtgmc/SeRtaXUVdqr1EWvo5J5DyPA497VWKEtzIU6I43O3eg
0JqzYHiy2AueY+1OBhIUwkwPltH8HC24H7ET7R+Tnq6p2gIMtu2QzttpDd8cmSExIJDfLrUutVzK
IYmL7DYvRmuL8Nmvwfkta6ggr+4HLpN5S2VL9fNDoIY0WdCn/xRm/UM9p9OdmORQwup0RBRbh8yR
MDKPcMnHxKkWzQOJ4lSnajRjByVhZLdvZCuRyE+cnMoBDkd/12qatpFtithkWyJnq22dcWWTBUyq
fhvVLbp9CACUliH4wj6QhgEWdW5rNUWJYaETA+76RhhWTPXesnQoMnvEBQ8K+MlDvRRI56TMDsAM
kkO1VFNX7xToP0eNDhpKetEWnJKzv2qTl6F4S0qOF+/aJi/t9FRpw8vcK8dlqcWbzHyS0TYkuwWK
CE2jr3MJU5evwejv9pr11e/07wgy5Y/i7Fp9A0me/rnKau9l0sOjmMMMIT5jAIc76pH9dSzU5jZX
y2QnXitolH3gxdTRlgv4aB9fLnBZcnSuLkAx8cMFIrdxD1CZ0vUKzKW9t8Jky5C0iwwzi4a+SdO3
adKfIPB07zt/inaNFUW/VgA5Zh3+U4TgzMOgFzakFkXyZVTqZwmggdKB7CIwHteZyAOGv1Yam2DP
N7+lc2YdEHfhY2XBWp+OGfwwS89KvzS7rAex5QivwHubH1e7F9XDoaJRkjwX4mBXU2WoSDPlMhec
LnpR7wtPL3HEh8nqgrrcdIs+hRzsoiNRJad1TAtWuxxWt9imOQh380AiSBzXS1zWKWsKxWShd4Ze
2/frYej65tSXtC692wO6ke6NEaK93R+nQA77ufkQU7TReExa79c+GIsHuJL1c60cZAA1NDLPNo/j
F3uVHcUuFjlrlzlD0uhnnm1Wc4CgJJx2FFn/tOiH9Vb7nxYNEMTq8yZyna0OcmrZU8gGxPJd+ziO
yffLFkUKJ8vhav8BUPgbol/00y5O+sv0QxSPZIv/HOssq1Vh9P2yAxLvZT/TV8OOhib3LjayipRO
Xn9qUgB8qjIDRskqBx7hyvk82SDTIaz5DxJ27heN+yc5PM2/n+O6vtMNGiHRLzI+8Z4Pm1Bp1d+U
9lF0vpY5VqW/zfE1xb9vgghp7qSY9towbaesYFdMRvt7y/1500Pi8lg3PXQeasDuK8zm740D9wN8
kdM2beBydIap2FFRiR9pPR5vbXdSjrrTFM+u5lXsfMBhGR50ywt52BQNT2Pf6N+uJmltrcC2ahbP
bQ3vgTvpzq05eFOG6gQPkOCDaueQWLnxNanHh3Ry05+JkYCk5OntBX7NGowpEaGiGl/roX+Q/Nlf
Rbyv8bcRgNjcbQ4KeOd2yRd4KbInaXTo9irVra/W1NQAwMLP0lBRhKp9GuHYurQ5ZKVBqydqGAdj
hL2qg2/3WBp5vy0KE7XtpRMizqPLojK/3cmiE92Ssqj0UADsdC6LdtrU7WNES2gt5jFFdYanQK3y
e7QN2IEgTnYZiki98MZqmMidwLCyPO6IfTHVsZrfyxLv64gJQc+tEysabzP0/TZNjwCvIPkI7mdb
Tx6bRUivC8P8ZxfSMdV63vdpVv1dykbrEmG1ar8JadLx6LQ72E0MgOo9nwodQPNYlKmGAxm5SfKn
q9GCBxuZS4Wti8ymaFNtdDgflh/kwN4V40x6bcqyx6yES1R0zbsqHmmo+m9HbSvsJRZHQEbtMiPp
PT7FiyOIS/NeN+AhPo+kqrKiUZtPb/mdwXCyw0iBWvTudn4/qT/a5BWl0OwnmT51G3nT/KDR33QP
gB2KsLeAvI/2darQz6fE7nFqu4Olts6dPfmWsyNdkhxyiBTpMkJjXtyRojt3EX8P9EPoVaZA725T
HRC7/GW0We8Nuv9fuxGmj9UON87eTJPw9S/i7cWuR15BZ2MDF1kBvUea1HxLl5ykjFU3qDeUjS0E
7chdeKU2bkw7a5GMrYzXhspL3ZKEJDnwENZduRGWTXhWoLRS4DuUoWmb/zyp0kya8/LpTJKqgP52
OSjwVNJeiH5GO/9hWxwxMmUowgy0Pan2foLduNTc6j5upuk5XA75aO2bsoDdfRnJgYZ/M2p46Fws
Xtapjx21YhlB6QgfB519SCIHd6spHuvsbujVX8QkB7vziltX1dvLzCaqw9u8tn5Hoqe7g/sTGaNu
THrEQYtuCxG6RY1pKMm3L0bxSKScXcJlbAbZ73mqqvTLJOM9WyZtX839sJFeS20AfcNzOR4ZS4yc
yQGWNHgLkvvVDH0vDZxl171NqBsktqtZfUx0BykjpfUc7smKzjvX1f5+qgJ3FyfG9LnpQ/Kolves
q/RyhWMJe6itKXfinAdVBVCJ0Lp4XeifbhCt9rfidfmpOduT8wNk8fTZggv6E3IARV3X3baolcdq
gFtMIgsLdHY15eqtrKPXfHUaa5j24tWbbjhp4F1hw+QV0ccRP8V6eZJlJYJOSAj7lOpFRlEOESVb
zupeViNn1UFiX03QaNnojZro4VlazzZsDvUvPmBWCh4RNFEokd4MfJBvDWh0z6CyuTXXQfm5ghxj
ow4osxW8aT4JnwC5oGanBvF40wU5DRdLTpXttLaNorCCFY9hphehsaGbITnzowRfS2kCtlFMZxe3
sbZN/exPgaGDCIBfZQc1r1ABXkpwylKC85fSXEoOyOvH9kFM4rQbCGxUzxwOEiEOu4PISeaLbV1E
szp6dLPuQexqowxI0qCZBV5fu6+7Kr8pQ//ZnxUT6i+htAoyHSIrDY7U2Y9/ZvyWQ66yeMLG4xQt
mORgox28ESNqWITL6SUU6sp833WUpZCn3nnea1i00+OaApgUE1iAHyk3kjgQR9SYI0LYTb3jBms8
iSPVG2rehfYKQUZ6cooi58bn6Ucz67yHskXXILMiBBX8ed6qtRO/toNbbJw5839UbvUwDCTkN+P8
vWTDx7tatCBI+ur3xMy+WkOSf+8U/rXgl6cv7AeyXZinzXPXFyQETEs7u+E430yB050q1RtQ5dX/
68rFaH68srVcWQnLh3IqyLMU6XeK9h+v3HfJ17jM1G2cm/3jHOUHSMxg455N5fh/WLuyJTl1ZftF
RIDE+Fpj19hD9eR+IWxvGzEPAgR8/V1K2l1tb5974kbcFwKlUqLcrkJS5sq17HI0vnKF73nQpewC
OhB/DYr/4Iia/36PPLq15Sox71IQmi09WVevjuxeNGgb43+C2giZzin9aliG+RL1Xrpi+NHfRVlo
bFG/nezjNJGnoU2mtRNM5aMnQhBGC9v6BiGN949h4WMYYRR96ziCgH98jHEK/vUxYtsvf/sYDTY2
J4598rIb8HuuFeQrkITIH0EFW97zFq8V3bIDExdg+QpvLM5kwm5LrgLJuy01abiYgFWiZsuHeTjq
uj251ENRGIAac5Aie5Mdr3ounEtYWvk9jloAJrTOBXoCzqWPdBAGIkgHsjVRpFG/musKJMcXIIzy
ezd8Hw5JMOQTYwfRBLszj11rv1+kvksBf3eNHuhS3XLjfkJsJeMInOoekPNAtccydyZYKlek62Bb
iC4gBTIdwQYLTT3zO5mhLgqpGO1FOjXkVUzjeKxq8x77lnAZVxX4MEdlN8deM6jQhbV9j/0xyKBj
0D/urh2QRoC3+eE9Ds26bMMbyHV2S4742Y6Sd1kK7qveQQqI6JqpF5zXwY4SfzmbIMfrg17WDcP1
DByYlBCLMFT+toythq9I793SRmgq+FsSdiexeLqjXgYWt0Wre+sW2JlOtVBdB0nY7ST4IyOWWt0a
XfORKGypT7eufdrT/PD8fRwEhmfPijcchWSAhYXKGddpCw4l2gLOu0EyDnEFnRC9WaRUOV1mb7vl
qPJFav56CUZjXI8Vdr9KuDeJbXCAFOLxDcCuVZUF6csYNxVK/WAnbto0DsBkUWez3R81w5gfjm/a
fvW3mP0D2zeFdxhiL4NmbKdLmzJUi6guRrgNtmtvpP1yr50AdqDTYpHl4hxZWLjaVqHSYvSG1yAI
o9XAc7an7I5X3k3TKF/+8FJeonOL+wwn+HsD/2kdd5G48GPPXvmFQIJTC7MqLof7esR/KaU1eoYz
G6XXBm5495lt8gtYdtYG1htopjjd0chwXiOlGpZZ2M4xgSIirWMD2ZcC0HQhD9TbZs5+BG3FQxQJ
m+Ygcw9p0aPIMQdNyREHAx4pzRe5KFMoWHXiUo11DfodAJVqHotLCeJ+kLX4y2kA++yy5j00DcPQ
29S2+96b4lhNQ8n0t/Hagzo9FNitHWjSoHag8dpK/1PkTGDulXZ9xD9FzpzlpiOaI/VOOjNOvciO
w1mA3/zaS78magqPfR77N2f6reGtlh7VoYi9YVm4gfFoROO/7saBvdvUx90ffkYCLfdBNsNWFik/
iMEH6Y7+0gIH8TBWw3hx+pYfqm7MoGqIL2cDum+O08snO32Zw1/+KgEX6NSXyjXXleshQAQSk8Mk
BTuMrHVXkITnC7JdO/7WRCyB1Qsad+3mxeSuWgGF7D86LD1/hhV31focEl+GJW7pkpfZI+pXPSAe
f5noDrxuwRKc8tm6JL1MMlaJBG2K64MC7XfvWADsnrnfrmY+RvH1CblXvj/Bc4Dd0qxxwZJFIlvT
iKuza+SXSOU7wwDLJqqXkkWdD8mmhcontOR8tmsnsz6bOtNriDw4mB0gBjrTi5VWPkjEnCCzUEO3
VXtQRy7tnYUasnkQyou7lYS42WhN4RlypO3CyILqS1shHemwXBzysK9eoEc225sRKkUQJLLXddrU
XyrsVS2rLB94EYKtKB+BNNb2Xg9HBVR0HV5DcvUSud0zRC7KFbT30osyEW6hO7IpbRu1je7+f/yM
EuGFwgTX9DAIaxnwCXT7+o3mbKd+bF9tJsbDaAKzTNY0y63loPBGqQSHfsW6m0CCHUCExwBB3qaR
ibUloYvJ42fHKs2HNB/Su1iyf8hMXn7sm9vCtsdX7WUG3pbnwMOUhn3BXrM4WA5eAsjHOxeylUKs
BhQ53nMH+iQJhJpXHlDXW/KgAfaIcKcWgL2QTQ/oXbC3znEAn0UxQHzpGqzd4gVw6WYX9g1bCx36
8mB3WuezvcSx6E37/82upgzqs3W4EIPozmmh/E3K+nJdFiJ/Ao0hv4EuZbAUYZs/KdGgaNmLvIUR
oJlMIYISFegxydni4PPpc3WmzrRKpocUJGQRtk4KOlurPCrZI+tUfK+8Vt30qeubCMO57b7CYpkt
lBWFO5tvLUfK/h/qMErQXR1yNrT72R2yfdCbgQgV0FM1SGSmajjbcdm9tCt3sNWLacgWglNDtqBm
VHWaYdKADKzuhSppBXEFlLJQMx+gYBY56oLMdHDvd+6JzPjrgqEoAsi9ShtM6UMFLYcQzA31etb4
Ftpju0kznO+uyy2iI9m4iBEhgRbAp2WYVtvr4hsOa13U+8mB+gQpsKBzgszLvFbTQIYYdAwypKMN
dnecIS216XWWLe+G9iGewk3bieiWTJ3pQ+9YNP9QH5mug6623we1w1QfrE79Q/7/10FxB7QY2B7w
0TrpI07qDbdBEgHqUUnF629jEx2MBLvNSxG25WORhj8tveuqvSZe+NhMnkAnyOem+3uTeq/OiFjJ
07WpUlScWVlUrwJjF9q6snjg/nSHVkR1xv1fW9wrioXK3PoBkBC2dHLB7n1mjRvISjdHEMH1eyUh
lhN4vrxFfJmvDAAmnqYaQhpjWTff/FrspAW87aIEnBv8BBAKzfk3KO+IV5d5bJki3TZP2Rua9tEr
3qdUEwBLnXLep0RJ+THCdzdupXo1StaDmhF3I2rwFtA5UK+FxDPpTmnbX/1KPoEmNgBh6XJoc7Eh
bbAQYZWT64HiogZx8pqaTddAKByKnKQURpphVc6804edpMVcBDCwGKcJ9oInv4Bs8AI3doj1ZwGp
jvnmc9f/4mMC8LPvp5hvoo53KzF54S4OgvHVg5x1p8rqWVplcsrAEL0YoOvxSm5xnBo7cARDZ9P2
FhXrg5skZeFWoFhxhcJkex2rCv/XVTZ1K15m0P2g9tjaHWhFbHs9QFQIuqDutOamtwWW6Z/QGaMd
8dYDdNXe0t2H/Woi++RYsz9R3JPJ0YCRAXasqtGO7GSizv9q/2N+fMc/fZ7f56fPGRCi42NuxZxN
gKq2jWW4Nr6Qvy49iGxH1t12RQre91r5SF0UybeGe2G6BrYd8Z+mA8mIHjD78CmB0EviQRUmwVv6
31NdLR/TzcMTUPq6Qw6FcK2GYJeO/hbJahlYfrYhG2kndGA+PavMXPCegRcbSym3I2uH1Kg548aU
n9kLR/rdyQPL/FNc8/cFOKne3WYYmXYL2rI7gTXEfUp/uU3t8K/Zfnej4WUY4b/YxbefTzgYQ4Hp
tq0caNLz2ruPZWzfA+2pUD+ML3ppHrMWzBbkKW3e3rgu98GVyHAo0f7NFIPqUDTguiWf0XDcRSOB
pmPIscw++glgX3Y+PcFcze6ZCqcjaCPuyJumHQK8t/icHDLlsB88oFbs0MhvMuhgPpsVUhKhF0Yn
aoLqb9vkbXwxoEh3yUe+GnWNa5pxhqonWS6oOU0WvwEZszn3ZoMAEGYoihvqpSkFBDdO1NRTjhk4
+WjKAvQ6WRe1JycKQYtiBAhWiCWjuIm+yCYHTBxycEeKpXRRNUETL4421LRSoQ7MhGZRX4viMULe
6GJncyiFHJoalM/X4VLW5jLwurXVcqgURklwP9QoVWNaLbRSPWgnvBZA464H+8O/PZTfHpoBS/0f
HkBOISyuUx5/mcPD+X01xBz68Niz5GwNJA5CKi63cZ007X6fGBsi0p9tcz9I9UGyXzdggXUKw9o6
tY2sBAOrKfJg9dGjJlImc5MQNoSpEcqZTVdMzccgQuuQ14eJWuT6MZChHOEoIpRSJ6y87bL0APlB
7wJosHfxGHtGGVdzAkmsB8ny2l8jvj2sqbP1jOA0ImTV6k4yFUV2Lr2MgZUWo9PYSdYoqW82NNw3
pYWTaPNtHq0HQUpjC3h/fEcm0++xqQLx85Y+wdD73UFAD3hBvTQHQw6uMFl/TyZVGaggUl56Qx8B
6tr13mGuCQDIr08E0h+ofhkPZGnNHKpP07cwifsdBeAkCHK3U91VcwBPxbw9Y6G9p076kiEbC9H3
RNzTF0ykLco+fh8u86paCZeBvrlI/V2MdQDYXX/XBnX+6LCkeMyxT+JDOtxGNcd33GH20mFC3lAn
ENLTDQdRwpIGfAzH+yoHievorX23TM6cXwg0wbAIrQDpncC+A777tEZSuVFD/A00uF/dDvo+IBoJ
drmAGqOXZdYbBlI/DRwrw185CUAzxcowE7ZzNATfMurxBmlxS0Mv5D3yws4irJps44O1QEEG6bVL
Yw620wwZjEwrSWkpF20HspZ9sv/uj5zhiQWN6HYoXR4AYU2BVNCRvz9igJUXV0seI6Fx7fgULGwo
EugpsGoWMd7hfV+CS0OF91DxCu9dC1kWbI+DbQ8Z23twBCDm76L0S/nBkTxYmFh3Q/d1Gh0nWWaB
cDV9+I/QU26ydDQ7cKOnJF+ag6Z06gaaffoJdc8QvO2g3h32KHrTJzu8l1zI+EXtjpoNM1cCrLBP
MU4e2Lb8242Wit6BgnaQt391q/VsBGT+cNPnmHk2stNDjc6W14fSbF0PRuU+VQBOQJhs205peoAu
WHbILcPejkAh3ApVAsZeWv6lCxG6rplTfmGx+BILVf2oE+jdpd4gFnwABLoR5Y8uqL+Mhii+5HWR
QBon9S4jw4+5MkR2C4GK96fU1vD5Ka4dJ2vkwRrQH7/V3HxnjYHStDoAs0UcMZ/M0IacaWX+ZqNB
moLDjyxIbAT+OkPs7QKRmHLvIGUDYR7HvpAtkq+tsvsHZWE5CBzIDjcTuLCu/pC+AqRRmtilNlZz
P19e+naCaGlp3znj4O653qy6wG5srHRMkMae5C2S7QPQrr8bZ/F4MnLtmazt/SB9/58yNY8mWE6u
N55rzZbg181vPmUSjM9xW7/RHpl2y7RRHnuIzcvQ3JFdBf6t4D6wD9n0pYsgO3AN71IYWNttBrFz
2402VHkwqucqglIFpCKsVYw8IyTnkunMQ2kuycEJntO2tpeiQLF6I6NsKScz2kyxY58NIG7nixUw
cQykve7zEOEt6iAXBbmlZYEf2YZsPer/VqYTRxCm6+Rtr0AX0jrpsCkLib9fXRoIQMpxj03j+Ar2
XA8SlY6x73STsU0dDN5LBfKag+NDvU9o7Wgrn7xlJ0HhP3lGASas6kc1cuNN3/hp9X5jgR83lRAE
cSxkFwsrs55rv21XopP2rbKgLZA2cb5HwgCMDuEUrCsGVYTECotlVoF8J9LydIW+63ygvQHkQdu0
kPRLBtNa/2cfcqRLkoDtRGjv62R0J/KvRdEGOG7xIx05+1JMd8yYjiRDliZsvNN9dMKkvobh26IP
px99/9s48KGA5X6w3xrIMixAfCQugof+ZvSBsVGgMTyxJIjXXS2t59LovublADXzGDx42NV9B90z
Xwx6kMF+DQL4djihoCcBs6ZhPk/DMA+CrOo8qCkR0ALcxAj79BDXjrHMJpUsEXNKD1E4gKSdetow
Gd9vqWtKTQRQnHza8wEJtEKXVZYGCsFjC8Lr0AKLj0EIBg0jl82DYSfVsqykeBtzdes5qPVa9Opr
L/32B0qmfgrf8Z+9jIOH2R/s29QzU+g+SbHHX7Y6pSNna2n73oUl8iUOo+2k80d0UeUYAFsjUDdO
7YwjXZw6w96iDNQnn49u4YtxT63WhOJ8OwbTliBB5QCd8r5BRG9GCGn4EChZ/m6TLhgoSJSanMlv
+BhLqCOaj/z+43xOgz26n7ZH8G+gPMX0jNU1wtLb5iNY0oG50UGawgYosHRcUJVpdLS+0KAQ2k7r
q21KgrNlvNU4du9jP6hwSjaNAX/DaDU3B5W7t6PKE1TuxgHCBSBOivWFOsBkFy64U4jtJ2/sllfN
mPWnq7PjaWLvtLp8coOQe7wenLwBF/gLCGKCkywrhy9axAN2AQ9fKsbC8yhxblkBfr9xORjIZhfU
XE2LJA4NvF3GfAU8EUQNru+ngWUVyKzX9GJqyW6PnX0usjZfKe1MPWGGDNzClAAIJnJ2/uPlR7Pn
jFsgW0RZumY7dDU9YsQK1GXSrUnEh9cuMiorsYHqAzZDDyENvE9+ordKsSJHJ7ZQHsQrj++YrWbb
PAMfq5sGMm22WORVDrkJy7Lv4nSqb5y4zXYFd8bbCUKQ0IhL6i8D5B49IzJ++Kq+cUvmvbVePixp
UO4m9Y3KLDCPBN14yzHlPCg33RO9EeyivUGMyJ0HhcC13QXJuGZQ6FvkulLB1ZUKdKmGeomgVXDi
trKAq9FHe3BtCNBfofQAhIzvfjg1gblEVjXw5gj5LD4Gm2WsttBHg7wx0jm3wAwPt3mq6hNzoVAv
We5CfAcUKGbcjPsyMO+p5WoT3YG3JLvpXF2eoIfSJNRRGFG6MSvA77ywKd5nCbKsXbEOkdTY8sN4
Xdg4aA4pAyHh9VHILeHTAEFzQ7MNY3ITJok8S5AqrH1fxWv6RZX6Z2XGxQVKbuxIrSYM2lNRd+D9
Qx9dgtpUaxeIi3VSBu82VK7eh6Xhz79FVNUWp2rit+RPP0WQx8t1JFS9vk6kQnnHIVt8onkQHAb9
xuglCDKBUqXS/FdWGv+UKvHunB7i3TIEaz3Zpet4S6ux2KGJiuGJJWLbjr71JVMWlKyLZtySW4oU
embhYN9MPdv/p2knZlQLV4GGi6bNQ1XsOcECG6PjN6gaDNe5M7UbYiGjZoLY+qem0E2iLDObOlxf
e0OFoIRZ/IywLDz10BTayxT/SmraAtHy0vVRiKB7E0dzRIoKuETdNBNgD6Wm6acmUgbxKa3adG5G
ozJPUWX8mGdCxuOcRMVXakXScc59az570zQ9tYVsbw3oiFGfsLi4a7LgTH0DkIt3zcjBGYAnglGj
vscG6yYEwcpTbEwGMEXjhvrynlkPLggDaVzndM1lbOMl9VVTFD+6+c8K37ytSoB178Kiv6i8SEHL
lfUHV5M7ATbMbxJmV9DSAV/U7IJqmpo7zj21kiJjwADG1oaavQUMd5EGZ2rRoAIb9AUCBP2BmjSl
53f3Xpo8jpr2JOub9MHQUduiEvYWG4wecjei2g2o3T+TC5Iy4gwNit11QJtLc4tCACAo9CR06fJY
zpNEed3vOKDLCzBMBEhlV+4iqQOgmSvbNhbMcAREtmSwsrspvKuyMrxDtWR2E0PeaGGST81QZldU
3Zl66ULO474IIvdudkobvFwafAfmedMATEmmk0Y310HXZxX6MVYCCtsgLZwVCq6AIQkikx0c/HE+
9gK5ioHWpvan1X+Ix2zdeQiCV625Tbqsv3FRLXSJhPOPSKb8e2EGyBx45VMOurS/OaSN9xSMZTU7
YOHtb6oRhy49Q4bD0oMHHplF7ELTvrCi6uRlBn9hcjOFefxS1UN9HuIIOG1t7goltimA4xsko/jL
ddB7E7v1BJGsaSoP88o4sAC/kViUKO+DPNKnSxcC8Cb6ESq/6Gj02kp3kHn3zjjwxHwIVmQJGMM+
Jy3LbZgVUMNz7ACyrplcO5IlTzLHVjBuo/afErEqg9n2T4k0VuWNyRenRVAjAz4bJ+0Ox0Nsv/dW
1aDYTg8PIXYzD598s3lCyqNfJxl2+43GQrgaHyEbG8ul152p5ZlgU5jaVC6t0QK+Q/d2vnrvjSKU
y9dOCcSUHvoxPvCHYmMGYDCNQWGNWAAK4Xtdo5Jx0KrgB3JB3t4HVxTOAr3HzLdOPVJ/CG63FePB
dKCBmR7YUnHLNDzWWTzuPV1WUbd+cXb0HTUjN8TvNOyP1gStbbBwgJ+xLtWR3MhjMqJy23Ygi90B
fNQtfSevkfEcjbk2IMySchFbprqzer86A/tiAM2K1KmrqhLfz0qLk/4awaM0uAchIDjMM/u7J315
oMWpa+LgDBm0bSuw0i8bFvUbMOk1q+tWTw9wVdYeyKRA07cxfQ6QNMKjMnGHtzCrdiDeMX5YjnWE
cOn0RYJZYOmh3v8WvFnGjdOZ/Q3KS4Ha1IM8B3WLiVnvpkGUt1NoF4t0LMQp01WpaQx4tIIk0Nz6
sDvSKeQqV/m+4OBSvJLMABYKXR+j88CuahZ76sjw9VqXmY0cPwuh5NqZ46kGQ9pL97NSVvcSsSEC
Ry5Y0YI64C8S/F+bxFLDhpzA2vo+hrm1/WJ9t6PsRtVFfN/VXFxYzgGMz0zQVzVJfMlk2RzxxvlC
nZMQ1QkU1adicLMjH9NsBWVcCCzqZtBhBVzQLV1CI8ErTPeMQ4oeD8KdWqjHXZOxd74BEpfd26NX
nzPgRxdtH5ivohmMVVmzYkfNFBkLqGOqp9TSRzDgbBcCzDCvYVIPwFaY/s4TfnJA1am7xHZo0aVS
Pk95JE6mMQYg0AUMAEKy7coo/Whf6qZ2k9rNjGpxQrwSmmhRg2QYUFgrUNmIPTU/3Cw9G8Bi4EYj
UMHUfENlBxi2qvJr4CKmriPmidkoIK06/zwERXlERZy7+vBASgIlAIlSS1d7hC0o5ckDmkTl16h+
n4M8DCjOgYsIHMl4IZkPLZJp66lGDchQ1tYDSumth0wGmwZRylvyyOOEA3EQDAtEp8Cz6yXutMDb
ZtyRs81Rky3HBpgrDKURjZ4T4chmbZdqypeVa2yG3vnCoKm1S0HHtGg1M4wzhdWBmhCp4U9OJ9+b
0TDGmxilyquhlu5NVUAwjM7qLv7VN7JU8YoO8tRLTTqtX53tVoUHBHWSBWW1WrsFVXBS9Ju48Q2A
lPNuL23uH0ygtubsWBqCkmtAhpUGkJ1SZ804xNsRGKB5puuAP+dEpAiqhKtUYNvDMgDdRN6nd0GK
FW2YvPs6LGAChuAwMP/tauoTF5IIdq6WUZt1ydITuVwlRptu5nYVTZqzPOa7uW2FWHzrsjjTFGXu
pnfj0OF8qAcDbzfPn6HEFiR1wz6LD3mk0iN2O++XyU8A9vmzLcqqP+TNgew0og0DDhpVk6hm+NnT
YPOpDyEY7KGWkocGW5DN0R347y+XBUBR6ysNCN0hjI40KpB2Is4vkzM6j4METGaMbztpOI9k4ca0
A31Edye1qedmvUiqzjuQR4GMxKqRUEJrjMbFjgqlkrIGhxQNFZCS3aMYK1hQEyWx1vm/PMnjdXcX
A+LSIAsfdJmDSumpzg+tvsQDR7sbRQ7M0JQf6I66S7sbQE7MB/A2foyJyJ36ybOaKvD5/HlL/UbT
12tIacVbO4vSFemG73JdHVbhe7JijalOHQD4JyfL0lVmMn4Y3PKHDNPuaKnu/RIldnckm+uDX8+x
swN1TtqjA1sD4mgfLtQzoIIOlM7gVcuN+2uaauo9cTDH+ov8qCy3kWYgE6Wp6GK0oKjUXtQiVxo4
iXYeOGe0fs11nf73ucj+8cTrXOzXE2lmVhT8gFpsvD7xMqpTVN4Sgtf/aOK4w56SFq+Vay+2E5+b
1IuEuMhYc7IdQ50GJsMdlrZ9yxIgdsg23/oAqOwSy9qTjS6FW6GeWV9QZgCS0hfR4gQB3i7pjU8G
4Pd+YrxUbV1+K7j/4uOL8A1U0PMN8KTzzW9dZjh4z5DK2OvuQo/8L1P8v/tAAgxVXuDvXjud4xzr
wbUXRPSQi0xsGujUzuwQ3IOyS1WZzrnFP/mZ+Y/xxPjL3waFPmtmdoh/DxqSir9E3I6PqkDxZZcb
wx1d2tjLoJW5vFomBOLu3FhvyFOhRV9NzWZZVNbWinFGdZU1fhqadUsjrMtwnrK3wNVhDjoooZ+g
Y3p3dSisbRqCCJZsNjKUi6b1ClCDFtW6R039LvRk9jwa07aoGUCt2m7yNLjaVVS+2z0wtu1q4Oue
nRJnyA/71f93e1mjfo2yV3PiS2evQHkJTeZxTpbVoK09dkHzeM2fZT2rt73jD8tr/kwhhYkobOxv
rkmxzo6+ZJE9HMg028WyDFFRRjm3yQjTo+DV4/XRHV4427oW4/I6TRP2n6emjtHK5qlpIhNUzned
y5aThQpB6U4IDGaApJyzynWXRiNz1AEM4XnuwRtq3KGu5SnXNvJrWAgFRSBItjTDPJYm+JhFgd0H
BU160o8LtqfzTFfTdc46TrdYb7wDdQIH9pA4WXfsUca/GnIPO269kZl3Hlj4qtFGalabfPBM35TZ
CKou3aTtilNEyLWpMD2QzfVBcABQ+C11zm56Xhep8M3VVrCf12mN0f88LQ0KDASzEiVTnKOwDaJp
ezBaUydd2o9pQ4mjwlhhVzW0hrOrWuzsaD/jR8BBUJP2M9R0/V6hEAmpiWuTelHLht9LevQjnHp6
VBBvw2H6GrQ4EkWe2R9BKI49HrU9baQ7usRhAYnYtNnS0BAs61g29BBqX2cISxD88755+MM+z/zp
IWMWxAvPL9QGIY5+N3jRhdm9+eZBiDUInfh73iX9shkS/wzB3/YIGg+UE45l8NWqT+TgQJV4WXrg
lK+HqjoV0BFZUYe75dCY+gZl53rl1io+BSLKz2IC9gCprfi7yx77ypq+chSlr6BjW+htc7hFihix
BwnhTqy541tu2nIRpzy6KwrXPlMHjgCordAdBkrs5o7KAP9yyFBHMdR7zxKgVnQ0BGqQ6oFsqnWA
shv78aFGZHDDI0Pdhplgt1Zj3ku9qU2QSqKWag2xMcCYD0VgiDxGnsf2iKrsqKjlWuhCTag7O3uQ
n8+d5E92uoxILe2d2L35066nBTu0sS+t9uaTv7bTA9LJEAcU5MydfwxH9S7yx6aaP9613obcAIks
DlOVba/TMmDqT4mvlrUhh5PrIqEzAJN/24dYrlFoFj/INADst4Riw9AExdKyrerFkw3K+FSTvfk+
UABKFd+DFORJhdv97Oxilaa5B/3QBySDEpxSMrmsAh7+ROoMMO4s/TbE/6BGr36yu25cC7waj7VZ
lAcL2dXN5NvYVIJ8YBHlfvuds2hpTFn+Exzcz50z2i+BMSC4j8j72TVMc1faKN33cCa7Twq/X6rW
tN5Gu98p18p+mt6078agfgNoEwJdYD/0OrkQqp8uJiuSbWjX6b72ZHpr+yJaWUGv3oCk345Vmv0w
R/HaZcn43KthxOnTKo6B1dlH/LLLtdd75YvXIRyoXXk77WLPF4e6iZ1lFSUdKLAdeYh9a7q00rqA
p8N5g0Yz1JxCuz1CP6x6AE3bN7LjH4OoTF+rUwHauvtGCgCpY39lBCiuAwFmdDbyIj7VlsBhn/P+
W+Os3SQuvgNcA5ks7cCkO25RQynWCUuLOxS/FHdliAIvBBwqxOud/M6C9pq/qHJ84im7JRNquAxk
plXAxWIwypvIaJON0qAP/Fcb98zP4gXCxmrP9bo3d4SoFpjC8o5awg3LU87E6TooK7HqjyIGiefH
RAUSxiv8mJKNQRARbKjfJyYfT1hykfvNdyJ7mzQfZ5V246HNF4WjKd9m4rf5Sj50+dSuhmg6SGBd
O8vfQ8Jm4bhg8Sgzfp4xCxOkMRAcSDaEcYgKJk8o0HimTjK5wjox3r/7SyDckSaLnIPR+M6S6Cjs
snktY9t6YAiaHf9i7+visz1h7auTyXf/GgCgJbFX4HvzGoQJexgiVFPNkawi7OU7vyuSIEfPBTco
YRKoVC0H/0LbtOCeCO07/GHKpx6STDctSrg37cit1wkv3qjzxDcsYaBPkalxHDtnuoVKtQ+iDBQk
65HI6ZZPgx4pSwSGIreaR5KDE6IIjEZyICpuuwSi496vkfRM0wNEkUY6wjdfJcBH5ICdHmovonUe
NfYDEOLJBv8ZwVGlMfiGIV59wyWvkBcQHGrhnQk9ag56Vc7S75Au2oyVN0WoSRRrcHRZ3xMblYVA
zCbPzmSqVcAUuy1VZGz7qW/3bt2OR+TZIT7ulfVDjdc8yvP64gu2EY9hCnDvQjxMXQPGsMqrtKqI
/UUaZrH822ebOv6vzxZV5qfPFhsGRHZ17ReVbolB5kvJRbufi7N0E6j5dk9lX5IZD6gjkbtKpala
ILIKCjkK1/mNV695DMaA2egibbv2B2EskMYucGptvc0AMbOlGEL81ckoyxhrdOQcJ63iNehL0Zne
RkYQO/eqYcsHr9gbgISclNsNJ7qjS5eUYCgLXXd17ajr8FsszXCRN96w4UnEd75XiQd/1CVtI6h+
gTw5osSzeiGP0eYM+U3+hOoftYQee7Qf8Crh17T+pxj/fEtOE5woBeAlsbNRg8CxH2x0I4K7juej
BiXM1rWGFUsu24XVAhnYAxb06DqASNvp9EpuoQmaU6eqEIHrcdaI47Y9t9qtj1DLp4f/zW3AL39b
AIoIGSuve2ryfItSbuT18MvbMEdM21w3VVYtE+iGvKRFbe5T5kJ23JjML6Yz/BiTwL9Donm4BZs2
Kta1P7cCdyk7D5krPW3eFVvyHxPvfdoSceObKUdlO6i1wbC78YEZWyK7GO/oaEvNykyS3Xzw1b2o
2Ig/NRHLjHdJbSITXaO61CfgahQ7/cKyemcdFIF5dAjtikWidzcoz7h7fyLUaQ5RizhNNrH2iCIT
0EvkIKo+QqAzZJuoQlF56Q1qQ/10Mbz4a+JWbDsUrEMNCy5xEfWnUtYlSvkzBwwyvjssyBiX8t2H
u123rKRE9ld7U0fnRQP4L6G0kFZI3kJrvTt1KgSYEPpSy/Z/KPuy5bhxZdtf2bGfL+OCJACCJ+45
DzXPUqkk2fILQ7ZszuA8fv1dzFJ3yW7v7jgOB4NIDGRRHIDMXGtlkGjsYmTzI3SPXcy86hUY3+qZ
gmuyn5GxnGpoTyFTZpsVzt3NnpsWqD+utY29MHMkGvaYGQh8xvcVPWh4hIJjHXM8c7QbqEtuJxEU
zuA3pw1iVEkHl+4f5Rr8Qhq8/mT50JPKYxya0Cyf01i3PhASgit+2lipYy95n8jkBHqwesXABX7K
Tc8+subJnNK9aENm2huDzp7LaNDLEDMVB2sQTx1GP51Tk5hsg6tL6PcEfHkboQzZE1YnAWj6VKNn
BlTJdu60oT0/FrUGk4KEEes5d0nWeiw50nenVsLhUDqvhg21IRMX2R+9achbmdpQMctSwee3Gmk6
2cKUEJQsOwSMOh2+byJ4I0vg5VFOelWAcMj/frUlVEPNRelkqzY1fpAH8oOTMg5DqPwEIE+vkc1+
wNrxozfzF+cmdVbCfzJC4xlZ0PbRMsAP2NnBAKX4IToWQ6LBvdQYZ4DQrHlRBxZ8PIk/A2Okfuv9
eIkkRY3cjxDCNcILvjdR8TXzZf25HBC3N2TAHjDhUeCerBj+jlm8xUerBQtOCTS/Ey8lPq54HoTG
tYi64XDdNezG2Jkl5lQ6LoAkmmpoIztkZg2gxeuxGqxDC6A90GG8IPHyDLHO8qLG3D0ALFjOyW40
IF/MyqC4iz17vHdFj/nL1CEAVwAiRpnYc+CLH1UGOd2O6Sc/G8tZD0a+A22GzkgPbNrcbFRsuqaa
i8RaZSMSwjtdHSvpZ08usmAfKuXNmVUGyGtZlFInT6Kvsyd4XpHemDcP1NDPkhOypNQdlcqofOt1
MVwHgV4daFWTAM/hNGY2LWjxIuq2VExGMS6QC8TXVKxVjvAgHNwrKg6hV2E1VqqFPR0UXKHhFtEN
e061iMQbuyIDvQXVKtmGx7rGDJVqWW+Vd3AZnKkSU9dwlouBbVLDsEewLcclABnlrsbkAK6kNPaO
uLe8I+0ZXf4ZfNndxjIzMc6swmvhgB/ABG+mWBimUGae9mjjQxVg54XY3Iq/a3frRj2oCXW7Ff/3
Q90O+ctQv5zB7Ri/tKMKp+qabWtevAAiywZUQrIZ7d42IP4Qi8zO+xmEEpL9rcIJQUlfZOkfXah8
q1bTiLci7f16gKRGRNJ0wHL498MExZ8nRkehM7kab0cloywLns0kN89jE2LtNp3ErQsVr01ol7rk
efQJypvF1rDD7L6GNKRAKOigJ8ZO2uSDQBaI4eXzwbLfbR3tRfHKgKjRcZieAORGN9WqbGJgJf7s
Sz2yCNlyvWMdb/aRAbs9JngT0VFvFQPodTrZxSetAszMm6CVyzgP3fn1iH8ODC8VgNvg8O7o2Emj
sUouzGhxHYo6B81L4nTB3XWopDHzZRAaxbWJa7gnGyREazBMNDvZsGZ33XOS9n3vNzZq0ivuJHiw
0Y82+s+9m01Ow9xGpYqbrQBL6DzieOJB7+Y+5K0DbqoATOpU9ETsPjQWJLS72LoLphYF5NU2QS3a
OVUWXLkPGfwtadGx47VT10ApECAeeL6QIqqbSt8p2z6BJqV4y0dxMiTL33jjnAIHOxoW5UXVwQkT
cDO5zNs6Zf9ECemUhu5PuejwBFztNxO1IHtajHdAmc/YgAVBIqJ7EOjxcxRGzgkvpCWVaGOMYHNO
7PqtHfwYkb4aGXm5W1RzJT2wGDipvy8TPq3nC/lS/7kXR+a7jfbahMuXIBiSGctS5+Va66+Z6V7i
ponPQoj4DN5reajqcU8miEPE5xqJ+Hce3mVQzev9OTVr23MAMqZ7akWbuqw2sZ11Ryr1YRSfS519
yhwNJo1pZDL1FTgrpGH525utzexyriIWr6kJVSRNCtBFBhAP2WjMoICcqF/zeHE7qu809jruwUB9
G8+3E2vrmD3ytUyFE46yUe25rM/UjX4S8iIKKJXmH0Y3C9DwRtdTuP2EGCvKDuxfp5tJe+V97zrB
4XZmjeOFMxM0icCk4oJR20qW3swwpPPhVxWWhzRSC3RV1IQ27ggOkMqszOuvokGd1oXoXpo289th
Wa3VxiiQt377pW3ZGjumus+3CwcHKXj/m2R7O7teC/cu819orOvf0O3zyes63F2LY853YNjoJjBN
t3UsiCQYWdq/RlX9aCVp/BhBsnHnMIYM3ckOPTvbyOrTiHk4kj9VtapBZbRVac6fGhDdUSMmLXNe
S1YeQ1sYC0Nk6ayBAN+l7c3nrh70sZtKMnfHFXJFwJxcuOallH15r0B6VavYvJCpNUHt5ad+uCdb
3/r5Jg0zNr92EJZ/6c2V1zQmmDiRood5dRttaXBw4sY7eEXMGRWpg4ubxZBmfyZTO8KVmPRtuabB
gTZJD5Gtv1Mlna4RmnuEcP2769Fru0O2WSiXNJhy4u7EeH6i9rRxo+g1ix3zQKUe08O151gt6ETw
g0aj98/IVFlQJZkySGTOeOn1OyrGY25vnBDOOmpCp9ABGcfGCxkMBxovbjGyDZ0AaD3Yzm96LCWx
purCTyy02/PIneY+H7s3r3Pdz5B2H5ZQBBw2fo9i0BgLkG4hRzNy3UNeplDgA4L6M3gKOShx03qf
tyFS16zz1dxCga8pCvCFwEczf19xg0Jtc83Tu+Xmxwh97Fudzz4k6tlRBTFx034wcNq5732i+LXP
9NemarLHHEG2TVNB4gdeWvdxakChbcwBv/LqiwEn59dIIAEy7viP2E7u6mSwXpqoHqAHaumztMN2
rQqr33mFjOGniBlYA3n/GA9QxtUQ6Pw2dYdGKf8RoruTwhmMW9RbeXaCWyNhgCRMOPJQGWC2MGOA
z5Kgf4ZGBbicYb816yb0eeI6CCPCoXZtJoG9p2ZAR7yPNkzNbqOF0TePiA4geTyA5hvwDmOWDm+p
EyC71LU+QXa4QFKimW6qvo6fi5YfnNwMvgLPk8xzpEefGsdix8wcEFqzh/Drnz27BGIU1DOTPtK2
bZstjChCgMjXyTPtaV/G173uN7bftfOZyfDezJMPcTZD2sMezGCbD1G9a4xNDBdDjHJL4bVrrYMo
2VIYBWAmf8boqDGNkhTVhux9lMz0iMDuKW/zfC1BP/DJSvMrn5VMlLmMbVVukYUEcd4ku/JZYS4N
e1SDQNtyjeepvYKfDCg1pCmIIQOPspV31nLKnZ8H0gUPdhHE/6HczaNm5oWNt3djyI4gVSbOTuko
EHAxuwVVIE6YnUJoCNqLaOwXyKHy9rdm3iCC1eAnzrznQHN2SNTYN2nbPgadpZdgKetX1+IIIjYu
S5yS5bSPTWeOIHBNDlRJm84BYRhAXWcq0Wh9bL6Pxs3ufTTfNvxV2+gaHi9lxTPizIL80KFTZnmi
UsWSahO5aTmnIm3g5AUxp1+deOEiYXNqUYFAbM4nKRGy/WaMa4upw89j/O4odgHt17wF92Qw8Pxi
xOaeuBk8qJNuYmCtlv30UECjL5x80d1dAdHuC+/GPYP46xIvR2cfVH4wr9XID1Wc2c8MdOlX2rpG
ZzuwUOYLH1lzn6mZlxT8YDJ/raysBahefqUnpqogXFHAZ3GuGav3td+qBfPj8GuTHrPCdr+0MWhX
x3oMdyxN9GXqSPVlnEFDx0K6kB3GchsnGEdWlnzz4fAJgrr7imhpN2+5G9zHyjQh5jqCZdTORogo
x+9tBRRZGsgx6oWJ4GkLhl5wf3C26GnPxlK1042CuwB719ppzw5eRd1DxV0BJjRtQIrZ+OsKCb1r
UXMEZRu8iWpMI8Dv74xrF++Zc+EgtD7xpV3/GEE9LCoJpyv9LZOgjc5Qlps0uO6Fy8SXBFy7EFPs
vlhjz+ZNHHXQ0vO7TS1bY8MQ6bzrAAmfIy43vhR9fyAObVeDvTPMui+sSCAHCfyF0UXpowb0HtBt
7PllDtlQvJIfjah5t91qaU8zVi07XYIZiONFCYhGuqNT9mSSHGRRvl7PePopMgfZF7VIg2YDxYLo
yU3zQ5YZ7mMEwqcd3ijTU9gNXyZ7wvC1sIKA76QDqpSf7SMCGbPMrIoNXn/9ERP+/jgK2UEfmmfr
2MrDWcF6iBBQjROE46wuRLDOugG6ZgZ0EJQ7ObWm4s3mxMmwQW5beW6nTQVifUQvYKMiVdxsWeVU
q8Kz2jlluVG+G9bAZ4dLb0v5bTe74UTjmiF3eJYQTetN2cq1yzNia9VSN3h7+IZp3elYGMtw2vPl
8L5Htt/VIrEU9DnIlVxHuHt2CqGDVTU6+VNZ6jcbXsa3sKhWcMR1X8zUixfInxpOjVLw7JlZtdKJ
I+eWHo2Zp1LzoIgRgRzFVBbwyGGe4+/IRBtn8iLTHsIU0HLNRwjRInl1FTkN0MoT4I6SuMgGAgDo
39jyCEdOdnKn169urBdrrNkm4gKv5Nzo4y1nBr4SRQwN9LbyOcR0zOjNw1OhLCleczeIFqYQ6cmN
mdoHY1Yt+0Y3wHoDLw41zzdepT+GrK0fVRDWa8/L0q2fCiilTYNRi9GG4npYiVe49qOF54x64TA1
bEAhSDnqtHG1LpaeI6wlFTuA9x7kewNui7VMU6SLD/Vl1B6g/XGYbhHTAMAQCg9nKIO82wrnaHjR
Vgdy+TvNCs/Gp3aqHKdQvKMDtkDKYmdc4F3DVehCP18Q9j9G6GqDWK+FTxhUnkCkWJ4DOGOuNipS
BbLb6409NxwQILS8tZ4AA2933MonbmoF92EJaYhbUYJAEdfVPka2jwxpJd15PDGMQ6r1WValf3FE
nRzaIfbmxOgt/7A3mZ0cMnuSZ4IHfgku3wSihPkMj635FXwbDXL+reTeaeQArhf8IRIRthemShAO
Ta/aIXhv2wZgNLatJngITJBXNx4CWVgbjl84gzJP3wyfIBfzbqdEDHBkXu3UftSRt/SNERiDuo43
vAuDFYIciOupEe9FxMrBbgNQSJwkGzNO68/UIqhDvo4gzjfDZCudX6nna4P169+WiXge8TKgZIRy
N5YENVwgK6if0SVtyo9FqoXHv9vS9S/C7i+1v/S9NW6noQplNOvRH3fdgKArpNCLfQ8PwEqXpn3R
SAmDzLEe3zLvLu8777s9Fj9sodRTk5hYWfq9d0AWeHnt06S5sdQDkEr0vLGBl+vICDL4nqY5UDNN
eLppk7ijPWfs9YaZvuGqc5BJbNMC4j4cyOtOphUEiofmHYl9awdNBszN2/SJs4rhPu1KcNOk9ioR
SC4O4yI/AgSvl0h7Kp5Lx/xG0EZDfsNrK3679WHhGCwMT7w0En9MQq0hw7hY3Ypu1RcryCMHq8Tx
/YMYAL0S/SfKfs+yFtJ0gTecFFfdwWqwkAkLz3yt4msDu7+w3pwhWlAgQwSPRIYZJtzCPD+QDE06
FcVUpFq7BbaTarFWtJ6o9nd9YxkgcpFqEKga+oRpAuaVEKC1il7ti4ZhqjnZu1KCMGCoX4pGZfaP
JnbUA/RoF2C49dNz4E8AhiY8gKlb8G8aGOIFaDX4nZFD9W8wnPjJT7JyCSWp8QjIV7KTeSzXY57Z
93aUi3krZPDSWvohTTL+A8B+5De6zVtQ/NHdCRqkb7SxBSJ/fCvAj+DCFeOmB1G3HrIH+md6/Mlu
cS3XTl5e1YfcwUrvge3eaw1hpJsgUZoH9Vo0AchwRwgS3SrMnEPww7gHgw2YqHJk7cO5MitE2O2p
WA/Ze5Ggh/g6fKwdfi5SbcQAD/uPfbMROTqFThegtj2IytFbd5pgIRsRimyqSIMjlWkzNfGyUW+j
2AkPJiafxGcQNd13T2TBvex6/sDG+ERkCLbu7DXSRqMVtRrS8TtQev495rbXVmS2Bhut+gStppnr
n2OBv+LaSle5XDWqspfwUCJBuC/Zp9AGNxyea++sgwp83Hj5H4GRQQzKawM4XTr7OCJVHOKIlf1Q
Z1U9z0zdf45c+7V1nfi7VdToPsWhRFJgqcTiN+lCaLX3BYMgm49n2q/AjdINCJO0Znj0TOM1MTx+
nVC2sZkesih4pWkaLRAUUK4zZbfxjiZrLsc9CDB8viQ2L+L1anovORolPhUT8xfZ674BtGOy807N
b03JDpnOBB8Gt5iBsHdcAzSTfnIgL65NFXxNPcCgHXCxnaIk6E4KAGqkGtTB1wjSAIKBe8NyQm/9
c8/YDMd7ndqfNGY2R1Aw6SNmvfqIFUi0Eb3xrOww3NtRuPKttLgkSdTey9hBQksHZdAePpd56TG2
oVqjFfXB99WXay0b5FsF8McekyOsWiQ3IHkJDxm1pQ2I61ai08YdlcLClYt//+v//s//+9b/l/89
u0caqZ/pf+kmvc9CXVf//W/J/v2v/Grevv33v7mrbCUEB4eFcME+IqVC/bfXBwTB0dr8P0ENvjGo
EVkXXmXVpbYWECBI3yLt+cCm+QVcty7f2O7EqgAk/UMdD4DhNo3zhtA5wuf6W2ssrutYvwviPRAr
65hmWJ0Q7QapZiI5yTFI14p45SCXymfBUITrq8pgHNY/lYEjPgVIhLlNM6JYRAtEY1IIhICZiDZ+
7H20UeMiTRYM9/gO8sTInp02Qqf90Z42fVSXqwwvPTAy/VGblM1nkOmnG9EyzNhFKkvkI6n22oT6
UmMaAGoKbPb3l55bf730UnKJO0sIxKAl//nSgx4vM7rKkZe6C4cNgsA+sqbMcZlyo3gpYwRNpulE
NwIHXShe3lMLCcwToNoMaWK/b1Vqz9ilgfowTscmmg27byBWbOyEqIKXJCytRWTH3dGBJOa+yMGT
MSA29TyC9BmXV75NTcE/jRzvqSnzoDTiJ8OBHjOzHO6aILJ3nFt45wLS4PzDfenav14czuD1xdXh
SA2RQoqfL06n4kIhdV5frpN0mQvg8jP+jAhFdoaibHsGVP+JXodhpY0VvfKoOLVCupY+Dzm0iq3A
fYUPuFlKkWqwpuHFFOgKYg1C1J+tpjw60xwRH8UHHbHskzBySAblHZoOGd9Xzn1gZOU9Eu1XCNiL
Szax6RfgtgXdQeztyQbKsHhd5+B/pFrqUIb9Sky8/PCaQbW2DDlwe3Y6h3Mq2o6OBmu/pwF57D1w
ZthdXM4rDyjCoL5Au15cfmnLzftKWlsF5Y5fpvakMGc1wt1NlSQ/N7Y+0EkdnB6Y/rKDycPvZeem
j/W0gacwL0UEAjAU0lC2sxbQw13q5vrRasxyZZhjtqRa6t11ybV3BvLeu6u/kecWW1q8jj+Qy7e1
M72VzXpFFYXFgn+4I7j70x0hGFMm/gsoZjuAITv29Dh9eFPhzWINoJLxLwKfKMjHsf7UmaBXJpxh
WDybbmW90iSMG21/8IXXn4zAxRTNKCEFGcVHUpW9qsSSeOxVHpZ2SzfP81k9qb2FSAKE9k4RQVwm
LvbUiSqo+B9t18F8FnvrqlLIshlslWycbjT3jCtzT3u8j+1ipsMB2VYIFLENV9H2Vv2XNlcDL5v1
P7x7fn7tTxcTBFCSM6lcC0R0rvz5YsZBycwkZd6D01cDQrGpOzOBX7i3QsNF0ndqLtvE1S8ZE0ua
61KLsgyA0ut4B4ZbEM8ijJgrYI/bfFMhzjC9Z8vp7fphA5DRsW2g5YYGZIbGB5xOZgB3mj/qeRmb
oHe1WHo23TickbOFKlhqvFcgOhPCSwBad4M3eh7lObhsPDc5S+S5/P1VcZ2/3GI2d5hwTAuUu4zb
v1wVzKi4r+tEPjDI5R7tSTAD1CYxUtgmlVviRPVlFC36/BzKMVl8oF7OIGhAdMlkA38egLEKVPJE
rew5A/LgelkvqjIywMWdVnNKBcwE6DkghezvxZQxGPlrp8mdT7dWlUR2msMg3dhNrqHci0CKERr+
horNZOsUEErBYP/FRu3yydV0bTy1I9tQKUy1ufFSTvTeM8cf+QWvYeiKWH4Epi5ZbKkmLKCx5ZWQ
4aLaD61dXlUQyOXuIWis6RYYvuB2yleRVY0bLZCoMtlZ1ku8I+BUBGsKVvwg7FdIxhdq1lZuf7Em
AEkOIDJCt1gpTaWprhugoJTUcMtBIizwNeidO9PbQtw7PzV1CJr5sfb2KnU+J7qpH8iU4dO1SBDD
WFGRKswEECpmvv79PWKJvzw6LvQ2XBPiAq7gWIVP9R/eQ4PL8Lkb7OIhCMzJ66w/RVUZftUdkg69
XrJ7RH5CpOchARj8esHXHIwYiO97LznCSivopoIlw5Hh48893bJlWMAMBzc1QmBcwcUiu6iETwp0
tVRU4bgM8ma8tIEDVhFfr8JJES/PjOwImlikmk5FrDDqjXImlpupmJYgHy2U6DdUBNDofUgqQgp5
GSLVbKls3OWECAo9q1qGo6w/QK+BFsfMqCyvwCE4qsZtwgF1u0KvRQoiCSiBmVfoNdTmsjvPFh+g
17nfV8umS5vrIeg4A4A5yPu2YufFspzmLC3Xv4tb4F97gHhe7MaCUjhj6QEZCs6j6RdbL8jNF7CK
1Cu8U701NYsi8J/niHV1tUK+U4sVBNklr19vw9r+CA/w1J2GzZvMhys+P1QNH5E3CunGoWiDR3Cu
c+TnwFtXOtV2qBARAKzAmYP9InzD9EnP0rHwnuJ2tBae0Sd3GrmhmyZrrS2NJGpEAG8jdSz1H9y8
BzgZOlmt188tiMbBOQ1sspo2ZBdlPSwrYTdzU47vNqqgdj162YzZ1zFUuIaIVXWnfHhQNG/SLyCA
35EyZB3Ve9GP7guSGOU8coYA+AnIpzp1aW76EA5707JtnIFKv6iw2lWefgKYIb5jeB2eByyMoHkB
gWuRtY+Ic/mQs/OzxywdK8gE5O2airJImm3VInGcihBhtu+riq2ixs7O8LCbi4wlzoNVZMkdK5y1
OfTOA5n60KsXnuWNK3uyWbyooNxxbe51iT5Zud6SsxaiQWA3TOSWHEYBRcgmW907yI1uGQDhmCwp
ULe9GNo8h6WAUy+rtrZXFj9aK361o1EB81p5cyzT+X1h2tWaJ5WBfKARdA1Aca7ysMkefjdOEm/7
NC/WcFi0y6KFJJ4O84d8QqMgDRIqyRMQRRsZRBurROORgo02AsIB1FaOeEupsEBMvh8+qyxbjEM2
PEUxABqqkCZiLVixY3bLAdDI8CGdyA1Fki8ALOp3XVmXiMB1bRcfqygr5pXJ3DP4SYO1rfIQijPZ
cIgteOeRkuhcpIVAgcwC9RWYqmWS+vyH37j7tkZEhrojHcA9cz8I10hoGld//ya0f/1aYtbAmc3w
YZCmaeKd8vOLEG6oorZ6o4VgvAkXa+chvESQAdBN3btBY25AFQaPCNlaaEcFdfs41rKA4A1Y8qWT
m+eo1ZgPdEX6LcNdieQy/unWAjn8PgLVXrhxJooV4llpQLKK9U/rLolUpZkEbGkPEo4Qxp37VZVe
5xE2so/nDR/iUxPU1j1VMERA7v/+Mpi/zkunyyAY5g3TPylphf3he+D0PfK8FWtO7zntjjshSfHI
Mygfg8QLbgDbGsGXeXvoE99e8N4ufn0ZUI88QZI/Pf1BDj47RMqi+d+fMjd/mec4pjKVwl9O4eXB
/7LyBNLUhNBgGJ2uE/rRc0owofvhF/iEk8kpD7adeF24Hlv/YaZvfGkileqvZh+8jVczs5vwC6Q2
bq2rqHYWIiw0OJqW5OZMHTd8sgS4XLJkOQQViIMR8ljo2AweDL9434MQAl90DWAe2jf5Ypj2bu00
JPL+YTlO64ebJ0Tgm45lMMfCwpYuZyj/fDt3w9iH5SjizeAB6iXmNkRZ2hFS2w4mmnAgOQ/d2EFQ
dwKcdE18j6S38vnWwjP4iPiQ1c8634NqowUoQ9j3kHIKQDCd4JsDFGgWXARLi1031VKRNj4CwYPs
/UPAGbSq/uyvOxEDJ2yaX1m3//t7wJq8Cz//XDy8ygFLCLccB5isn38uoBbpgEiWv7liuOx8fvXI
wLfvHi1fI3AJDpVy2sSjX4EHHPZ20MC0gaB6FkuwOPpNC2I+5sBt7Vv2egCXc4D1AqC7H8q3esKE
qfIf7mb8kezJG/Dhxwhm4Ze4rm3Bw8OV+tWLxaDqmzlhUK2TJua7BnLhc2QKIYOtE/7nMHVBgYfE
c+WUQEryPpyRHRlAzgpcjAhAhzr47LIsgdiRkCcTMYenFHFRaqYzofd+ALcLFTMBWuoq6hhIHUPM
lvs63yFi9hXJVtGPND9h0ogvkvZtRKQ89TJRDc/hGWweuJfUq5QVxaFOWmeHIHK3rks+3gOb7S/w
Krc+TeO0tRf+GMf3cSwDTI8SwcQ8P5l+gA8IGCTbExLtj8qPs52Fp9uc3EMNGKj85jgaTyV4N07U
isxUHJpi3AD9/Ep2MlElbYa28BYmpv3z6xHIWE1DVmbfzhqt/TXZPhxMOfW6GaJq/8GWtjo91KxY
iK6A3iR1oUMJgL/WVlKmH23UxhBlNmmgtXBY/PWsIUWNNaFi7hozrWLrM7AgJkCOQcXRBD5TJXoB
tJ8lDlFuwV0fmx5o8hqj3VM5U5k/r30zxOx2WCZeJaGqNsbDHATK+KLIOr04TeAcR+7dSR6gNJma
xDNnVc0EtEJEiviNz/cGT3/cWnSC/QAJtoNXO48xX0RPBOKcbe1AZpnGcKeBQJwO0oJGHKkFT4p4
A984HNBTJdnsmC/hugrur0dK3WGVDsO4uI4RYsYbjdGdU67DKgZT3NTPqpRemq7pLK8jZF5xtqFv
eRvUMcdwAaBnvqZR+Zh7pzDxd0owkc0BB4QiRe4Nm4Rdj1P7Hj9AuuUTNadxeoT1ZzWINHdU9ALF
J9QO8jqnU6BN4YNPI5HWgXr5yjc2ZY6/CZ0V2WwLcATEuk/UPuQhyDk8M1jQtRl674udVeFBgRsO
75h2ZQWcP4DokT/YI6iwoCfhLmspAj3vjXgGxZb0TE2QY2ADwgY10tCysqUV8XrttmATrpLXpEuS
VT/ycMsNK39ORg8TECd5RQZktZB1Zu2hOto/GG371Sy8+BV5UZhK6No8Kd+N7zA7lTOq0LL/0RaO
cQ69LD6MVZ0s6ADwjO/VlM6YtcMJVH2gse/xp6CDJN5jlrs22Ff7ZJ3knbuuuJF/hvT2fGClt7KS
CtBSF2Eco953UYHYQwNn4Bxvl2hrxg4DxhqXDJ5HNsv7kBVzDy8xz/T1mWpNGbYLiZX/moqB4SKf
CcKr16FK3MMFfDQn5TbsAkGMcOVZcORRsdAluwOkcXNtW/fAZ0MqIFt5lf2NRnNyx1hDZFfMsQo3
L5bR84fU3lPd1aKBhEiR8XY9VWXUeoc1C6RWpjO3E6yvQCIC2FCFjyb8se/nPPlEIwTr1nQeTcb4
web6/Zw7qe6QTqyv5zzdDitwG2RLOmoikME+Og4i6dMBpg2dN/zN3fW8/u6cqVNfGX85Zz8uQdiP
uNtdrftVZ8Ri3ZTuNkdsDhi0Jkdih9FiakG7Q9KUSFtFTCQPHbFxqUYZGdCKOoGs27VlDVBHJJQP
1bYpL2Qao0NG9coL1afYDiAkTTYGetHgQLtXa95abIZUO08b8SII8QGw40tUFcBzlGB5wxQkuQB3
mVyKFIqUnXumBkgasJcMUKolFXMWWw/oTA2pCxTA1KILOr0iW6UQLG7CuajtYZu1yfy9G8atghp5
OU0B3m2rTS7MF/XdYMr1rUVaDA1+ZpNtaKxmrN0jrohu50We76kddS39HnJsrK+2ZNM96w4Dj17G
Ymy2yi6SBTy70ZrXvdixWKdHvy8xU+8Xns63Ks4gb8V0OkuCfPgejKtEO9WPIRm/YQVtPasMwYWo
9DRywkF8N1YcC0ur9s+9Bx4Z3VrpF8tUiBWjExJmsdKprddI2CDir8f0gY7cD5nYRVEvt6AGXOdK
gl7IGp19HQXf7c4qECY1QG4plTiG+GqseO6bQNNBMnuIC3fOPOQ8GNWy4CDmSJBl8ap8dgKF9hT+
hNdG9bjIERIFgtDK3ozG/1ZA2fWz7Fk8593gXSrwUy4gw8AA+xjfjw0Uf7775bhh46sz8BCAzQVB
94wsYQCcTWQU/HQ8SHQDz5dV+codcjCYg/18VYIDZOElkNDRrYkJ99CarwDmzbzWql7cClD7AKxx
GwZfxrPL5a5Ip1FL15yrEUJHdt+adzqMEcuhnvBFekExXDzXzHcOxKSX1CHV69GK1BdASxII5HTV
Fmn66nF05T3VjzKCT9csulOQwz0PdCP0zqcjpa4Poi/uPOKxq7c9C+JVYZXeF69cXTvaql1azZjt
TAYPF0T+Pl9PBFmzM0PjwsVYEBwtxG/m2TQgEpd2Wdjo51EFw8YCFHyV1k3zEufDjBoYNvB50O5L
9yBfKh5cBfEpOlQlAN6uMGu495EDcZBgwFxQhSGqlYu35qdG2XytQFW6DuLe+JRx/OWnY4LirliM
gUoQwkXGDzSSi+vlyiCsPkO+i/8gDSjUeJOIMPUoI2T8wJH0Uo/SX/djXm6gQjI8jxl0VqYLHafg
VQABZnqUo+EiBS+yZiM+SU8IVj0VAxQ8QuQTbDI/hmzYNfCN6LcAdwL8WRKhy4kIhipM37kYPcQ5
p69paUTiIZ82KsHcrrAj4/9Tdl7NbSNdmP5FqEIOt2CmmCRLluQb1HjGRiPn+Ov3QdMzdM1OfbV7
g0IngBIJdPc5b9jI6TPyehrcP4U9NvcJtcyieVeg+7OSg2SvHvTuxHLyLEv22Hm4bgxMw0Wh71jm
akcYVL4DKuYtNRXlOQnLJy3ow/fRKfjnQPa8xyLrWgPmpGbjRrbaWZiuFVJ3Bxl8BEn6My1d9SJL
yxV1UBRv+XJF5OkQVid+aVXc92+yeCrwm4QUcgJ76p46q2d12lejvh+c7qovDXDdIJH91qyM5Z6X
vn2YyxgPO3BZ7imw9L9PJ2HjsjOPf4Xat8EMEfvu+owgmGckK+GIduUyR+4qQzWTFXaMO713jUsD
3+RlrlVxNjL1+qtzrpDwG7tsfS/rxAthaFYtTjfLxZocH1I1fk4jL30hNU7AX3g/OjulTe/cbKO3
DT8zeaPGLP7sylbbgERXN+CdDZS47Pg9DRV7kylegbENxWpAkj0QSXmSxdHQ92DQWEUVgfUln8tN
MeXJeyhqMhmLqRcL6eQdtwR3V6vBr9Y4HZM1ik3TQbb2qvOHWYj6Kocq4WY2VBgLaVXeCL68yftk
uVkd5YfKlutDGf/vDyVbM6KP8kMpKHyyWEiqXTDN6kmiPO94z6WYkwD3A3Yyd7EA2eUuI/AbMjRU
AgLsSydHigk8LnTvJK8ZLZ2sLJvXVRtu2NKvgCXFX8CBzG8GaPekhR0sS+pQsERDjV2WXM04GLOa
3EtpOZ2MsBhusi1ovSt6Xe5VlvRQ/VIhLXkvgap870ZHu8i2PMy+a8KK7qrhKg7z5EbM4Xy/hVqn
Ps9GcJLa4Ais1n7uTQBClg8XdAWaBVrqPsnWnHne1zKTPI1sxf+dZyoFaduF6pvteOkqU8+tXScH
UmPF62w78S5RVG0ti2Gqtme3Dj4c1Y74FeNTGk6ojclGteVWhdF4x7xRitcx6YttHhOil61DYGSn
ZuKNdh/bopPipq+ya5YjVU6gnoX7clPRDf0Gx4eU7DsX8lBgOIL+T+uhuaQG1gJpkmlr8uvNxarw
+QWUw2kswFhMODZs75WV8GiqGu0WZ715IPQwYQm3XEMFCJIZ2Uc9iMM4g1FHHDH/onlDdqkicVEV
TSkAi85s2DQDO6Gl1Yqa9imYQJwFWVV8kXUYXX2zMh0g1lIVeQOm8ctGaJIXmDRYC3rR8PZl/KgB
nQoE5o6yKEfo5VYkvfoiazTBWm+y0mQr28SUDDfCIPfusscwYnjdlUSSZNEl7Ilwf/8yO+M3pHLa
k6xuFWCN/ED7oyyGTWXCNIIuIIvyMNT6q9Gm6VneyZuhV0TMXlCW+KDyoFprvDfW/FDS22CO6sZQ
u37Dm6ba5m3hrOXAvtCUl+HH/a9tKm9eT5DNgeVxlTk29GuSxjtdTPkX2d3KSczq6qz/+vhuaLIH
st69BL+pFXxR+PjhCmcnlL0dw7glzoLMVtzjo0qeJaOzBck3nmXpXoXhBmnDcdxBqP01HJ1/A+j4
1K9QOjiIcnQ2qQnPYQIFe+tjN7sfgsZdDBeCo9cVyMxkDXJ345j/6md43bDtHIz9PFFG6yEJtTP5
7PYMEjBbJ2Mq/gwOMsz8aFfN/n+2y/FMzRmbv7TYkuVy1hUpoqeuhZsv3dEfRSmi8yhCHUJ+ZukM
TZHOLL/fHq1ybAMsc1176nhwyWBdG0P7KVPCtiuQaKtreydTwqzazhNGBC8tq1DZK4idt2lArzjM
Bm9791DStbe+i9pnz/Sq59RIv0okTBmH7tYpS2/bMXWSkvUnG1olJONi99DZSpU6Owm2LUkSiRIU
0N9dpMZWMopqjRTOuJmGIpl8x8tv6B7GBwmQutdJmJQ9ts36bu6G5zcAkXJEAd1WXf5pCCmL2QSy
m0OcQffPeJOtWIxhcIyvQ5oM4XYMidOVyoCapqYX6lkk3kYjO3YzlsOE+sUtzMrvk14nR1mS9W6n
/xoq6+RBtZVxPbFpu1oGWscR4tRPk9P0r1bSNZu2Es12WIqmojkHOw6jlWwtzNi7VrV5lI2yquz7
tWeo2rMs4ZeDPO+UFU94sP9+NVXbRmFtP+OU3b4oybnT8+FZW+zPh4wUuhe0qi/bZJ0dKthYRQMB
oaW/rPOSc1t3+qmPs8tjoD2Nqi+L/xpo5BZpcQbBBxsIU8y/7iQHxFke7AvdddNLzjoB0QWNEFbo
7BUl15/yYLD/rzNW+FvNCUB/tUSPiKQRpVhYCMADhqq3TrLUjYr1hDHGH7IkD0D+p1WM0/nOyAaE
uns3fOmJpy6D5WWCqFWWpzta902C6vZyxVZY1mkYFPFiC0BSaY4H5PxVl39SjKz12hS2iwQq/z55
iOv6KTUM5SxL0wCPdhy0r7JUO0N/qgt33qVkzk5RKHCUXA7JP2dW5HW7Nqk+ZY9Uq371kMUpTVeW
WcbYEpotErSQgGYsa30PtezLUKXeVV0asqWhMAGzIggLTb8YvCtk418jYLv+nEsduo6VHvoFomBo
s/lson45681LtsAUHF7t+6YkjCI7yLphEQNSwMLeBzWFYj473jZ3zrY1ruxEjwBL5+ZFHgZvxIYN
D91tj6ESG3oahLsAnaelxYS/OBqE1GQ/2Qq48LXHlW0vlbVyz8YSxXafpLCWp6Gx78sGWV5alSD8
E8wn/HuBl1DuDfqXx1moTGJdLnVKSKuZeL+3PvqNhXXC7Oa7GIbqk+As6RC+/gt5V/2lIhsp62s8
6AmbNeVeHaPqU7BNysbS/tp3LHiQ4GTLvdQ/hue41DzVQLNvrY5izYyP0zsbCQTQl7N6qZNnsk62
yn5DX4t/t7re8GtsUQf1yhuEvlNmA5JcKxBJQon/CABlI6se9fKssNvw3Llms/OsZH410+CsYNLx
13ICZHKQJ5jC32ucGiffuxV5wDfRxZ04KrV2SwP2EJH85uRp482Y9bjTQICE79ReDrLBmHVx9P4e
4fKXXu5UIAfjFjAexrzWi7HdDW6lvfJVKrshDfO1LKYNSGOLsI0vi82YsE1jpRDWkd6tDEXfDkMc
gx1iqAfC0a948p6U1tBe5YXruCKwuhSFzYW9nFh7QIQXneDJvSEwtimFPl68hRyUjFiEqla47mE9
kcoOWtN4RzEMScMkK1eal5rvip0TrVXyCp5bZbzXZfM5WUZ6C4l/vv7HIEWb1HVe6PY5x1ZbUeKE
tdI6DEFd8sSsI3kyzGtmLHtvG7a1zRQ9301gvImPM/nKotGY7KyWyVcWW/xUV3MmqudpSs2jnnrK
Chmo6UNFNGnVd1Z2IuTSv4NJy008E2QvUZoKdDNv/PBcRHsRfMpORq/IXnLwf/UyFLgguWYLoiFJ
/24qZ3mFsu1+3VYW/3VbejXpUGwrZdDW5A+zy+MQG+jBler5UZNpzOM+mKxVXVvlSTbgLpJfIL93
JxVh348841lmnnnDJczeZ1NlbRMynx993azTBbMUO5gYhGXrnmKUYK9jj+X5HczEyKCOk7e0an+N
1ILsPlJ2SP8ZWemZcR8p0U5YTD5PRbuP8Kr4o8l3I4JVP2ucKP2q7O03C5WOTdEP0bmulOSpVkZ9
61l28YVIC7ktpzf/7ObOl6OSYvrsxBy9twTj16DKxEWYpFY1i/gdJNjkJW4CsQqztPoeDS4qD2TO
koAZVSmbjznyKjRbGnFFLrI/uHXxyaI/W1ejSSwK4yX0nib3GwtOMLVd9HMxOklgvX3mmeasgsKK
blob6HvXTex9YWgkicDfY9M7jJ+mXWBjw9yqKcFnx4TQaZZ3CSqteO2hEKxKPEL2mlcUryqpKuie
3rwqTVG+DtOgXlvcEnnuilfZwxrdfThP6U1W2bXXrGLXFQfZfw57a1dlWrqWrQTx2wvyaM/yVrLK
FeMaq53uWZZaYXjwjfAxkdeOolrZ2ngqIw3Lh7FDowAEW36Tfcciqy9ZZMH4jhQDM50oeyV0denT
vPhmRGCkTSR9jrXrgq2dIXU0WvFtCibUPDuTHwVeHh+l+l12VzSwSaPLwl4W0WVwinb4LIyu2uOs
12xlNT6m69aMM7gUmX4odFFt5EV7xToWPIyvdt5CyTPMAxiy5CUpTHx7TMDdjdPjT1X0AVNhxVxN
NPmlbEEZiamH5JUPycoO626PipdCgnQp/z8Ovl9qudt/XkALcQGN2wL1lUWxoYXZj57FW6whRtZp
peXL+lwb53UZDsa9W52Pv3Vr3fT3bjaLpYPKOvk8RdISnCTiX1HSen7jaPgltLP5ruK8m6MH/VVV
PXG17Ur48/ISZX3Q7zy4GRtZtCuLPDyBgpMsBsZbH9rtV2HU5mXMwoQ0JhfrbQsycYfEYdz7Njn/
P2Gzr1U9JzgBsOkp1jzvm2ngJod1ovqCWEu/HZNWeQq8qnuC3O1ujahUnuMJwTcBx/ub1XcXXY6f
E2Sghqj+q8yxqBiddkChFe/hMvDyi1NO3QEZ62kfB017zSYFVWGsSL6SIPqRxb34Gap7Szf4HJWm
v7mpO+JGw7OnLCSzOK60HcyA7tiKGbfWPrc2Edqfr+ryomD3Pn5X7AYta2Ji+EX2+8RQg/2k1OG6
bXTjLY9ad19WBCFkcQJStk+UJL4XMTk19rrXJPfiEPKUZlifrdUiNt9SdSRbbuQ58yvF1opHinZx
7+yQrt5XGCneW+06bPcOEaH7WFE4rPNSgdXgMra0yZ40k4b94/KpoPdk2MYp/b01syCSdq6KCuXS
6nlltA81Zbq3pl6g7MJeU++tcxoHO1LskDGWK9cOiRAswY17q6Xh9GzpCI7LS4lINXZqi46qLDK3
abu5a5AtWMbm4zDvdCvANGW5r9br4w77NqhaU3No3LLdB1P+hvfQOPqwLJuzPPD1/jqLjavTzOPp
3z1kNwHl1SeRl+5ksSkxGc6FhWnSYh+Zmbp79uYWnFEZXJl8DQdxFDvaViHip7JS9pOHsIi/OxHI
UlmSjbaC/mSXDdt4Gf/oGqfEotKYXNijTp61uvqq51iaPq7d4Mz65Arr2EQBM57sFsRwbiu0ctby
wlrGy8ePYI9nsKyfHjcLCuxHKqW4JWzIf7s/FI4GkaM83si+j5s5enKw3KY8Peq7UMmOaFd/lXd+
XDvKdXdFYEy7X8P5EjgaVNHFbkUelAinFeHhkj0trLK/q9NUWK0vyzpWGf+cWqTS0G9BcsBQsrUK
wOJ0P5Vd2zJVfNHixydb/sfl2jTa6UFIamG55bRcxw47dkWybE6Ki8SIp2+02GVthg6uN2jeoQr5
lcuibSUO+yZRnFXLC7/WeLjJem10jUNVqyxjAV99aA1UMLsB7gzK2XzLiAbI+iTzxsMsRsiB8uLY
8pAjAVdIDIQFrUYqQB7KNvZO9XKQxba1qq0aQBSXdUNVkaQmx1/6qq6aRKZi5xw7rXNO0mbdecb8
xCRsEhtbGuzA6TcEvphXkpx1tuwoW7QI28alt1jGPurlmRdov4bJ4n1sHVpHs0Bz9XuVNrtp0pUT
kIbUNbOzPExmhGDVcpBnsi4iYbQGB12v/tWA1DgExGWs7Bwr/W5Sy+L4r3rZQw4lTR5sa5bL9zv+
183kWK32vhNAXCJzhH7TIZi26mKPOC0HcF2/DqU0UEyhlRzsUN3UsvjoMxihulI9ZdjpjRP7lmZF
GErX4cEps3Q3iDD9GgXJs6SUzE0Q87Nof+/hAUb/3z0CpWrX09wiD+uhIOp1LcGrNsxPuupsTAOv
3UeVk8aIIzzKjxG1nnR7o6jO0GOyk6y/d3Ym1Vn3GY52Vte1N7TmYbaYOHaMxE480n21s8eWqvCr
yWpv98oyb3YA+hYhV+qK5dDUabRhj62u5WXuDZqDf0yCmvasLjZOi7fTqEzqKk2DbvWoi13hOPdy
Ib2bHk2ahpyqL0fKyt/aZblp0ML41+X+s+O4fALZIg/yirbm/qp7FHnqmNhlHzevcITZJhDQ1h4Z
l9Evw6k8j7gxktkpKvWpgpuiGoKibOmCRu/WYVvDreRb3spKu7YXU5DJiNdJjfapMTQvVaTyLtEj
5+B6CeGSoU6edfdDtskaEKfx3iHyuHrU2RY+HlEOm05LrPpFgBV4KV5kd3lIDY9lu+o693vIOlOo
MaIhotnrhTvstUwFA5Nl6ZlgXHpuiH3sBSoQVVBoA79dl6NskX3AcrbgsXt0nJfesgHupLYtegPJ
sCzVj4WV9M1rkGH4a1VY4Xlu+CWzovFTy8Cs11bWkoeuMKVLQwASeTMdpwpSPQvH8IaQJgaNCgzM
hK2zP2Tm9BdE+xUklCH0024Aa2R4YJZMBAXSqHtVApJ4vVEj3eEgva2mSXxQlnUX3KViY4zT+Fo2
gMkjG2V9zU0O9ythdEpwJUDwsePxS7P8EswZIqpt+WRYOnlcZ0pLskN/l+WZPDRRU+zNxkDsKQzP
9j8HQmtw30dea1nk6jvVbT5l46P+X33nsRILtu0/r/EYKhK3P+LJt5HXftTLs0fdXLrRKUI2e/kE
/7rTo05+mGRGetnFhfCfrm5uRrvKzhHaCq3mjDAsRvVOaGxHN2s2dTyD38+ePQcip1K07muZ67cS
+6WrSiL1tem02Z+dNn3qh8x7nYOuWRN3cfgf0Go2g701WP5v9KXoLV66swIER14p7msN3xjxh2y0
kAp6CXhcWHOf6sQqsWELedTxXucYLHK2ZKDAMsiyPEUmfTiCaF14H6P3lgX4fKfjcJElqJxfslwd
rveSMAlsuePtXrKdfTYX6rMseQkREhvdgNxw3sGfQxse2vkqDzpA2E0eGCoQBeryyvzVUIOoxHLF
dTetanU2DP+lBVEVP+QNtX9coUIn4BqHYpenEWb0/1wZcry3yQ3Qlx4mnNCdMnOD9ph9awHd3MzC
ifeT6cAs60ugJcvBICpyzrCe1wN2I6xKqeuMcGfU88jylJLsG0em7td2BF0de59bh2lSrIwnNZqG
dUZk6zsqPJVmf69R2lurSaafDKV0LlNPWk02VLDN8e1UP/vBgsM5tz8gZLm7qWmLY4ZZAyKAj9MY
ePaRtG4zr+JQL46tZuPdNSrBAUsHYs4QKm2rLl9FDwycGb4+ENwrXzMWOLsaK+y1bM0gF57rIftK
MDptV90w+24XNS/lklRFZWb2LQcXxz70MAWAIYWtSJerx0YL5vshyYffi9+V2c4Q+lXCJ6JC8FKW
s2AuxG9F2fCvunTpV7o5FrRyiDa3G94t1r4GDjQKQcZjysTGEWoNKzaKnzWrhglTNdX3prdfvVE1
XpNuNPeJYwbbtOyDdwUawQiU5ns1Izma91N7idXMOI9kO1dVPebXMRJqswtDmGg5KC/0MIbgoDUJ
XpGNHtz05cCuqboMC5EtJty/AQPLIr0ZcI2hUXZjiv5B+Do+ymvIg7AjQODhFloquDRhznibI2Vo
GtM3oyxR2iSRjitUF++iHkR40FviEqPjcCkqgeZrE9hEIig+GsRSzMwW6JOBCdOjQbGt6qwA3HSq
HOXcvHE+jDBAa1nUzpMNsfh96L7bS3WAB9ShW4KDZAkqHwRzuNfguqKANSi4o9rKCfKwuRnCjMTP
0iDrZKulsc1FrJ0+wGGrFRqEvpLNztVrQYi7jhl9V6f0pakq5bUE2rVvZlPfplWufOSWspIdJhy2
112VmCc5MsiB6kjrFWxGXjJNJb/7ywqitVJmu8S4xralX4lIDtswU3AQ+adOntWxqFZLOGM7eVMP
h5CdUT+NLj9MxsqDVaf6xSteZcEoeEH4GaC/w1g4fzn11CUb1t3pxoTBt36MqpbxoVH2fjMFzk42
yI8SgH3AwidEZH5xxXag4itdI75OeL5f+1ILfRL6BJzredo5VeNsZDc3IEVgmx7z7tL6/z3K6qPq
rcN8STH0/oY4UX+DjYDUh4FPMpmk06O+i3ISxfPssh2km2xIUlU9EWI9yEGynr8X0Yd2WEJcjnEl
202EfXDtd9VSP6SoTuzt0B1wfihhg3y/5pZfnUax170Hvs4IRXtocIzag8wyrlbZ/BrNf/QD9PBP
I+x+cLnwfNf5kwqAziJNIyxcnKIAQ8+HNKBsaPvxmqeJutZTDTBw454nDVU1qUgV9/ouVCP3LEuy
fqmSvbxZBLt74lfPCwB/pi2+lJMePCvZCyBhKC/LYcaSaR1XY7SVReCii41yNe2qeEbY0u1OjdZO
V2vOELIk676CUjUfZGPkjNMWF+Z8I1vxux2fshwfHtlaZyh6TeC4ZKOsgmkB1NacrrJkBcQYguYU
sL3J9fXiN50udho9gNJ1CiB9JYsPv+q70Y0sj0ufplLalfS0Vh13hButTV9cF9lOXcHIlCXv/EWB
1cNmYnyblpKsUnX9KzKx6Vn2b/jJ7rCJZ9ZZerjAiJ57YRLA52IeZApENkCK6djo6NEFeyyWgCNv
nzJ9nlSb1aMZnclLqWs+0PCMrJ3Owtbnvfk81n0JuFJPVlM24ben9LgEdB9ha3m35Gjzsnl24Han
00S2Nc2cnUl0fes6nr01i/SjjEsFkL6trATpyT3p2ANCwNGzF/By1+AofnMJdJstCs2abhpoXJjj
RZ4pFnCjqkTAUbf5WmNlyLBvLxfRY29F/IlZmlAskTOm5EENcDtuAnPtFjpR3GRBku+d8XnylhWR
h7RvyP2RwJiKo6HX8+pNj2B5I59x5PkffWBsfxZI7L2UqhEeQjf79PrwDxGH3i6ING+fBAqxLbbD
zJIRv6L5zYqmdGcvaAa3GQ9xXfK3op/jRtgUm5Y/ISd1K2EibgWyB0kA+rzSXjtD++ZpuuurIMLW
ZhcQ7VQcvzZIEKkTwJ8h7Fb9wNNDlCDHc6rFtgvNEPXmeSry5+QJfX0WEIBIRGwAPTsQT8uxWZPp
2AxDx7yspvHTCGzRF0V77gjHh0Ts/0qsHInZymg3YaFV27JVMn8wAZjqab9CVxKgU/Sp2d38R1t1
O/wLD81sXY2yVp+8Bmwrk1O/8aI697Vo+hl0f9Q56svsfX8ghc3/ovlEZXAXe/l7nwEm0csOKm7x
ooNW84cac3ldeQ/zZGXVFdNK1WI/Jsw/0vwD3a+twX8m9zDNG53mh8oyYW2ZX2EDVEcgx+xOMHvx
zbgnZKAow0qf8xSAlfVNj/QZwDdrSi8qxIoOn5BJN2XOBDtlmE1VZXKJbJDVc0jezkrwKBiLbgda
9A9lyPPXLvhZIaG7g4T2phAdZZ0wX8qRAFIWLYJTY8rkMTtrVdMv4DH5S+YKVSbCC0Akhx9pHNYX
bTIwQ0tfu77X3gzn2IOgXCmBeNXghawLlA3WI+8AIp7mAXvxizmPx0KoOHEl2WVo8XzSoMhs5oQv
g0Rvv4vAkx6j8OBV7cbRMU8MihqLHHN47rSoZvHZVrvIRnSw77sb0I+1WU8DKGTzqBWu4qtRlIG0
6744c0HCcirmdRfk9VHEw6HuwOYitURqFvi60qn7YYBjVpg5wFdwXcjWk+2PHCxUStJEbYdbXI8r
QxTYF9cB5oxrjugqe9d2EdqZkbqyQUAKpBf28wyPwcQCyNeCXDuyLXdXQ6ewdA/qAzFs36zaCRSH
eow9AT+8qiJ9U01Vc+wShNOv8rSC95b6v7XNukpFXtj9rlG7Q1ES6AIdySh5FU023y8Q4hEUB7qf
jfOwg+yRw3Y2ax+r9xEdjbk5Ci/St1anXlW9rI4AyWeesMjFLoX98bqZAJl0+vSDucqGJjN7z41Y
1ORZGfjMfuHR1hFXyMNVUDp4UKXuXy/4OX3GLhu4yakiP9e/67bzRQSdr5PTO4RwVTdO3P9ZNnw9
wptvpWkj4Fui3UwGvsgXkezeu9ZpEqEfjPGqLV7zaK42aQcQue5+ZA6aJQB1HWRTy3IzK5F77evg
kM2u8iVA4DeYoifN6N5yqy22KJd8tnmqbJyg4ctD2BH1n/6s2qInhU+iWmuKL03Ufwtrs0XJMLJ3
iU1CpRy6bdDX+YrPmzxl2bjzIv4hWYlmi55Z/bkq+GdpqXjNBvL6esXWJRC7JM62MwHlvS2aU5YV
SPskxdtQqiuxeMPgU4lNFJ5pZDSTbVsEp7pEVSLhYVS1/lYG2kekO4RqmvpJZb+x6ua+38BctI6K
rghi9ol5SAUiF3Vb/RRaUfh4Uhtq/ROVntgfzRhr8ibFMDV8bnND26PQW4edtUYBuXCaL2oqvlam
GvmeMbL1dbNL5NjhtjYG9IVDsKm1lx10jUVC4iYfbe3Nfpe408ppTmWb+q492b7wcgzfs9LdFqR7
Lh2QxTps2ktudURzkSNBTA0eVitUNCmb7o2YfuyL3vowihBGFiGnq1C9/ZCieeI2x0KZfngO+leW
92kNGfafxnDIyTz5kSBdzOQ8riYLOF+he+6KMPS4Z+eVkl1DzSbNqqd4aHkHu6O5xTxD97vF6dNI
ta8Qukewq/XJnFxvHZc93hkJ5FQxxE/y0AsrfiI7+pRmtQ112M6A8fZf3ASCBZElP7MVv2vrn7Fh
fbWG6c9ab8mBReYJMPZTCQvRmYgjmrZbrdFBeG8wG904efqKrLh1GZnu/bZO630ZNtktm8DhKVH3
LLrZN7ss3WQs6tY6xCxEsWIcvrQBLG1mrzoNZ+VKFwaCQG6yrzM3PGFLE6D2Y0RPs5dZh4CV2lFE
iXaMBwOGZpTPT0WcDPscEeQT0HBjpwkxnfsoC1nMQmsFHlNt+wFjRHJN2qaME+eWtWG0Cetz1UHr
MYVNMhUDSLQzWBLnFT6HEeK/qwUFuWoTlby5CSTeEsJ6tQ0Pu8BZVG9Ns+8VG7+BPHbfWpL2q9qx
OtT2IzSGO2BAxoQlExL56vtcsXPSqr74UCpyol7SjofSMq01lNfGb3ldfowWTJ8IXssHtOIWcDLY
B3CquP51wvhgAsNZEarWx2h3HR6+QsVb08I/g7jIR4ggis9rffggns6GLan6D80Lej8DJfXhWUgh
WbNbf4QFrwh0DKsPKGQjotpIvIWKccRwUL+gP+kRkHCCtSzGYtYvuQKLaIw+5jYpV/CSTDDdYbut
zJFJ1jSPkc2eOAjN/tIi4npp+FufRrfeAjhjr8wEtC69DKpl6lhn1tpElLybMtfKa5vwLxvMVW/z
KZEYSpDyHgc0khGF6UJjiYKi5gM0CthviIOePZraygYyvlVVpcE4pfnD7VNSzGiDwPEvvpDTmbY9
eiJrkEL2Cjcsw+81I71W1uD4k0iMTUII2DesfqcXiYcneTxs5/LSJ9W075o4uMz8LUpsn8AsvqVR
IG4EUjsfTSqmrFpRr0iho+iXzzfbnJiwi3paEUgAXYdyN4kpdrJqH3cryAzt1lhMULs8XsGIT672
0BUHb8ZpFWlHPFjK+VvRFfiMFPOuwpVvM5XeV8DB664eYogvPP/BDOJ3qlzBn2KDDcFwuJ1Bazv2
Jkii0A9SAq1NjQ6O4HQbx1CGRIDGlzakN1tJLvry6g5TAld21tXrDu1QBR02Jm4B8YGAAFqsgbXq
vMzx1awgEcn00MaB/TKUHkF1K9s2nVH6Q0FQo/BCd51gAOc3ZJY3TVTa68mt+yNCHfY5FlrMj24G
t9AQLtNMXqg5S+irU8Sn3KgA6RqnCWm6TW9N8RPcjmrHwt/ik13RTav2GooZQmmCp5ZHFXGo8k/T
mTuM2IS175GiiaKYEPLkaJu2DYpdEYp0ZcZvja1Vt3AadZ+I2jfe3mSYBzEdc8vvp770oyZUrnbZ
dJfRHhU/J11/bsQgVmg284er3jHCeiMvCPMkbX0j2g24oQP4U9QoUOYWBtqOpqFMj+aljyitq2rJ
BXrjlp/EeGkbso3YKHrHMHBxTM3cM0Luuz5UUr931atJQGdj2NPka61ybL3iTQjbOeWt8qMe+aJG
SzPOZlnlm2ZK/moM8Ds1ouI459yKro5PaT+MvhJPjj/iMtAy76MKwbSi2tkRI+9gMwW4B4kepnQX
BJiuId0hHOWHOZrDkxkA3xrLaBV1o7VqBL+TrtSzoyJ6KKAGgdFpLA7u1OMM4hbVCc2xi1qzpTKA
ihhYIupYbgCWZUUmMvupHj0cXUYWT1rdNztItptoVKCsVWLeZ1baAK0sX9umeFZUAG8IbDc7p2k+
NZHqK6PWTJ6wlIfPM69zN8KSm8ODG+JatMREuz5KNshBs4IPtWmtsvsovUgc4SipZK/mb01jgJVj
WbDmoYBDgc/6ah5H3Ic67zMNctNvnZ5YBzJNY4o2dGNfSZWOlxGQIZpFzTZ1w68OYjWb0dNxMxXp
Zh5Dm81wzz+o78X/oes8lhtHtjT8RIiAN1uCoJUokZRUXb1BVJWqE977p58Pyb5XHT0zmwxkwoiC
SXPOb3a2CNUgcrIPDIGmbU3ILEByVQ2yGDRhqQiEVvTqqZjQw2pDhqjcNo2NgyTcTkkGx+/ypPOj
MN4Tg8tOKdK7tqrbZ+b4T5hddsiYJ6+Gpin7ig9pE86vGQCOMU+ia8t6Vlgkmg2XvEkEr6SrW1as
aqMz02dlVxli2ueVrW0TADabyEVONnkR0WQxvWkHPwchubWc9Bp70dm23CbokMglb52ruwE63mFx
VA/GLyIn9OFQaYY03/UIvy+9XSLnleDFgJ76LpzVoHXcZgNdOduFnkVPEkYiQOXpu4buTlD37XjX
csJCOeybWtex+vI8PEsNhL/qMJm2mD/eeVQuMRb3B+HPbBcpOF3MxtbJwMgIgnKg9Z0GR5MGQTs9
zIH5TNFHTHwGnquvgA0E1N41/sCUYldbKJjXKEGADi+7W51B4TJIBHrk/JsJBH02mfNGZSZt9liD
0f/8RGZhPEdJdlXCevEHVQufo9b4bpvk4ZehOiV9Gh2Lme7aVIBzlWQzKufssMqEenrGe3er4ULn
17WGIlIZQp0LwSml7anTC0BeU4amo6g3IQKre1VhzTLUVvMorAUUhFnmWCPZ1jX00mUHRxMzjBRC
ar8orNSnPAEI4NVHLC/70zRGw0lufRXCNvtTngCdglPDSO0Qbgffvp+LzN3zcKuTkanVySbeteuW
8jIj9ntCEmk5JTmLNg9eki+v5nYkA/ps2tckGJGhORO9cDeE+i+R5jWntC4+GjcngFKYY3NY4pwl
sger2c1mZIn7+TQaPVrmTosXrq3l+cayUGfRC/M4KKshXrWf5qU4MYoULIKmMLD68sOOQQV0gyi5
PqGWFp/d3Cx9JS5j1lJueJIF01fmoXF6sQi770JFbU5L36CXNVr7hu7w1Kgp2MWYaemmbsq3JO1+
tV3RP+6V3JK3KV4stM/ncHFRfumjfbi6Ucp1htxy1+pqzcfz3jZVMfGjKewpHE+2eIfUVNHRBRpS
/6wuyMp6TvJhFKLQ/Fat02PXLSTcl602pldN8RLc7PnHSL5ZyFCiBMEMvm3D0KeTWn9A/TKU7SVV
6C6Q0PXjdA7zTayG4X7J6sPY1ggrFLgiJvFx7OAlKkzWgMFOxkn+AsQ8yAs7yztpuwq/CsNdfLnZ
anHF8jc0NnEHiBKpEOjfb2XhsbQaTeI1GFKdADropwiOuV858Njqn+6S/STu4nJnQzTkBt1yWR1T
xwMLG9Q4OspnVelTeWrWQlZlYSLmwWu+Psr/a3eIEf0/jh4dr93NY0Rwsdhr1ehjtvydxUnvtyaq
cIGtmAiMFOlhqHOPpA4HiAr/79JNEEufN43XgM+MnBrIHcUA4m83f0Z4SpABnDSlewqzPj5mSo6c
+0uPTeCuj4drEVZPKf3ACZVsHNKq/AdycoJAeQtNq8djdtFfWrThCYcrbuCkjbIBGE06QSTLLazz
gr57yXfaKK4OWbEwv+O7/t6orrEf1jCBaln5aRLIRDaNfp41rG32EBGce9/wDXuDC14yL988SYPE
fqAQECmH8aiUdsqn486XaEaQzXKUllkTcUYP8YZ6yE6hGqHL3SlMqyBjnbk1R7RgFGuzkHXeKBMg
LdfQN6knzDuKR0VVpSevXD552PjTAFo9mmOBt6aedNuYFJk+dt5ljBZjT1C5gjXmJywhtlbTli9q
DqlxYBnlR1mVbPpMlC9WQsYZIStE+4s9RPtlSxbG4ygEn40JZVs8bnR3Sf8A9d+cwyIxfSyRi22r
LPVTinCGoZXKR0U3u3Omxj1m+BJd8c4kJ20t3a8pjfbO0uE935l3x4nKPZ9AcQiJo3+URYhiQqL8
6EOz8pGnHUCMRtlFUVn3tN4QVFkc/RBV/E4kyceB2/w+iOiKIKrzO4+IpzEu6IViv2Qh05dCJPWm
UbFtM1v7J5F5l1gAfZSjdv2BYMmN1CAcl76GaEW0ZFuKNj3qKM5vndxcDqiYLvuF1MEWlKaxXZSu
DZg+bstqTPZqvcY7PCJSBZHWLurtC0B/7Aqj4VbAJzGSMv4eKpUNE5xkgn5PK7VcyStxoBr2cmtH
9XvXan8UY1ejTg5hkmw/eRi8WhI38dABGostmsvpNUrSHHJrOtNJBd2cZ+c6r8aztUbvZqC+o9HU
B29olHesr4PIMwipwtjbhn0WTCIR7yAFf0YYTT2bja68GaqlYJ+hjoHb5yAbrTLeZc3kfm+IXzee
C7a+DeczgU+xzUzklAYyyAcU+bcuSu4/Wm80fCd1tBdWAMaxqeJ238I9u8dmB+udTPjvBvlgy0s+
GwyJmU9rxtUrs2r1HjEPnjFEV6MOCW0oUfErq34jKxCTI42rzdLY3h20cbgTsQNhuF7w2FrS5YUQ
w+esd8dljrr72HbutUfYIi7AM2M03exRAqc7kvnvjB97kjnvlFxatvmqP3bLI2WjrMtCHv519lfb
/3kJudteQtnPI1amHAWRT9gfq6nxY7McsTuWdbklx5shVjlI1v+x+bX/63DZJot/tcnryLZZ64qt
oVbThrVdhvZbUVQMquum6jCFIZz6n1ZjMJkQrPszBchugB/b3/XHqY8ymkkDKpayE2lUn2RRrcPs
aJaIj8m62c7/qaNezSxySJ7KWRc3S1P5HNzc8AERiZtsq3Kb3j0xx71sk4UKN12Nx/Dp0ZTb6aug
G/s6qcO58Wii5v9okzuKdmnI76xax+vFH22J0m40bVCPX22sOH3E7I2X0sy0IHYrsbcqpMZLpbYu
amWqlzD3Yoa+qfvRuNpHDhD5rqvKdFrCKA9sDIiu5bywfBLzBom38nsM4mKfYAB5IDECaxl2IiZ7
W033hu3QZMRSwuLZLof2yUyyvcsYe8bJkynSkmZHmGP7lCX/uUCydY+4y3vRZM4F+qEaKCy76FaE
/Tx2U8IMX31Op+6EGEp+xr03wlIHIDcoqiUwPM3G9CRHP65cfkQOspPcaO9OQP+56Br1O3prxTYa
7SJQF+2VdHPPErNHprFMJ79F3XBvNiWZHhVBJk2HKMfUe5sOg/peOyOA0S5d2RREkjL8obCgEsYf
SfVptH3LShlAYy+sj2U0q20Od+6WxYgUVFP5k1j+fJZNjdD7i5flR1mTBURhsWuhfm/l8bKt6/V3
zxqaJ1kb4nIhwzQ9d93sgVProm2Zp+OtiMICGmw8BooYx5tsi0smu4CjLrLm4cp5juv8NzI0fx+w
TEhVE5UEg7JeQxa5/lc8WtFVXsarlvioYl24+Tpg6LF7MJUmO8q2mu/2qVPCi9eSw5/LLXqJ4lVb
chUTz3TeOa5YwxN027JNWPE1L8igyiarHEDdZuUv2a/LpnhcZl+tNH0vq8nclreZqPjjCgUW2DpA
JYl5lSBX4KCvSZU4h6Slf0Wy5T+g28ch7cL8XAu/fbX/+zhC/AVwSEPfyet9HTho8X0iG8fKJh99
FJzKZyQDzaMxrfo5dTxtZJsshlItn7u1EIkCnFOfl1XzCWrOf3d8Hayli3OodPX1q0luzVlYPn+1
uUn+W/UaZj9N7G3cpk2eS52UcYRZ72Prq81WOkAEjXeSRyhkmB6HFaLODooOGKbTUR1PKhMzFDXv
3gWBoCBkzrCTVS0qc9wQenjXjtW+R2G4gnzWWOF6cDxG+SGJIkDVa3WM+grHYHAmSDWx9orsd8PL
wLeVJhHmtWqSVD/oLcj9buzt96loxkOkMGOTe7OpTQ9dU81bYcKVHzrbOYUNkxI7JTqnKlqESFpm
vzlDwRLMiz5kzcq19L7mCWQtdkP7zTAtVJK6/Cqbyl4wm8ir5UlWQUyZPh6O32t0Hrb6VHtvVjwo
SILFSmB5nvumMTU6qAWTOlktkXpBf41JjjzYoLt4hcFwljtDEB1v33Re68EfZ4Pvqqpe1fWiacd0
t/O84kkeiC0xc7q5xxkJ48KNbBsZeYKoRYXKY33vxdUAiYYhb5IDmxybXN0JCXeuaZxugC7iG7a+
HJys3UXOkIH9FPG+QC3kTYzXqmrynadgDJ2Nq+7laN8JElgkf7U+KEFlvSvpQHQqU7/1ImV0n4v8
3dKmmXk+vRymMRlzccM5LzF0Z3REs/dBmUi2eOEHctBYcEyIP3u9uZe1uhqbN8c40jvGgY2XpQMq
6OTougd9K0WKugij93YikpXVpKSg0egHrRCOH5ETWKN8jj+AdAnizOx3hLHW2JjLdD6/z71R+Kae
i4OnbxEfdV/t1Q9GFnp2MEzlxSiab72uYMXj1vMLPxoZjnIiXp2xdlEMaJEJyWNf2BVUQx0NQVSz
yh9dMbyGYa2+4WQoETebxvTCe05cK62Zq6tKzf2ZNdBFayG3onWOYZfmsyhE9mjSpjA+KcZwS9rs
V2W7xqHFxuISWejDzUxxz3md/8Hcu/3lmtFlmHLtNzYbu9RrLRZLL+28bJiQF+Swuw64hJVuPMSV
v4kVfx0VzUbgjfFuJu0xBsj7S8sRhlNeM2xMbrpdnlHmLXalRpy2UJIicMekIukdf2PSV+8HFyJD
1HkR+vRp92oOZUMgwI5/NdEPVSz23mu1FZ1fuNtZJUZYJFGJcbZL0FYFGWsv+nVJxuJt7JOVXZhF
J1nNavRGAU08wby3X8N+Jg/VjzVcDWN6jRtz5Zcl7Q5UcHJoazRCLKU4YPeEiUNmNweCfk1grrRy
VubGjak/f34hB0mCYgsIKkgUEv0ktbJNoncxwRt7Y+pXXAdvYqEHMuhqdyLUS9y+C1Bfila9606H
Zm1eXC1Wa+/D4mrXrtV3ch/Sp965x0N7M9mfPZ3zuxk53j2vkOfHIuN9sIwZF21MmNd9E0JwxJpx
NV1rKnqLt3ogcr/WBpLFtwInXllDD7i6tV66i8LKeu/KGrPdIt/Lfb1nqVcnbA6PWmXW125cjqaa
qsha6Ie0zpZLvhadOp6XpNMJ11Cr+nbYDa5io2Wk25dJ1xzWvHO+IaKDZoBsNNY9icUYM8/5Odcb
+6KOGnvDuVsCM44HBGvXutwlCxKY2DwNF1l5XCqvW4ukakkYNR+jwzjkhCXbCMM012oiCEMoh8lq
uf4BkgA2Z6+wZ7IWwImoTp3O0YurLsc+mt8eVblHa6rhFFvpJc+GP8wyKY85Ea/LMNR/FyhgOgG+
crX/rx2j6k3POj/l69jOcDRj005avQFAjrTIepW4Ixg06QmCAWYoXozUnXbRAJlSy1TxwpcEScAe
lvlp9TCSbfI4F2ugF1l1a/MVxh1RhvX8r/albpEvamwFXUbRMJULtW00hxGMU4oi6QoAxlAsx6wi
iby2xSa9J0JAAjiH3b3lVvFehXV0kTXPm8MVWokj+bpz7BJlr4x2wkK66N9Uu9CfbXw/QIx0gF44
ogaWyuL4LitRQ44JvfrlSVa1DigHZLxsL6vVXCTHcPRADq9nIuOZvyxj/PjDssm2Zj9uMnGTNSsf
CbGOaKLIaoz3e2CbayB6PT2yreoEF8PeyGqmO9ZrAwVX1uTv64R+yOy8eZW/PV9xXpOVKPhprr97
BRbNulYFslphLs+rWeB2I3+bnSODlCAEtdbk1eJweM0qQrwklkmtWVqh+krdNiebZAGB5LmmrzbL
9qDaZIYE5p/vzlTOm0QI5wcA4nPDFp50fE+ttfxF3OJjJhL6veqhi5CUj+74fDPUMzXc4NFZXUBw
ZIeqtMNTZyzROQyV+EAesjiUiHi+6HnykSHP9tnNzs2c8Wt33OqzyEsby+V0OmkVpsZuAvqG2E/8
eSQR3xLBZ2GgCTe5ZFORgMQR4kyKdJ9My5u9FMYGOU7gG1VmP3dLXy6bvNZ4vflShyx/kYVi29kL
0VAkssMfDgqP/pDCQHfHmnyaqAcAV0DP4dCpaGz2sFi8bjoDll+OTVv/xDZTOVpaPr9Zfc1rN71q
+MF/4Lv2q1hcnwQ9yt1VuIvs6Hfd5+lLnMTo1maOsoOmr35UVqIxae12mqvb75G9JyWWfTOWZdwZ
SpwErpKdheL9Yrqunswm/m3G5c9+ikzSO7Vz0ECMkmVzMc5CaGxqkgwFJsgPXmSkf44kibLZcoEi
1SQrHT7stJ68rR6RXqoBAtzKck9EPiHlh+l5VySYv6BOTJZA+1YvwjtYHplPgO9ZUEfIY5oOYKUR
LHzbDuGT9acL6/syFtrNUNsTRPR6QxZK7NSSiJiF3CWBl4l4r8rcvHGMl2n6U8fxxLiWne0e5rxH
/nACoNz4xBmVg6aQV4PTVO/gzuvIg4TG6RdQD/WSEQHboq9kbwu7WH1klyPDIxKbtvhe525zX3QG
bZr0F4fEPeBuJyJiSqGYU/Q0ecmvucB0cRrRzsVq8a8FGkzV6R5ugKL1rSHqriRvtb1VW9FJWAVR
+bhyt6JQjQ+Qnz9HK6n+MlHBJBf0O+77GvJ3RLC+rBCHGLt+oyJSd8S5b7yppRa/1qBUZE0WtdVp
O4jzBMfWI2QRVjpIl8k7h5BVbsioaMD+kgPYiCDBi+Fl0Ez1PpNaDTydXLesWggpXvIELfh15wC6
8D4akLEne3iSTQbsg70T2/W2dVPt7g1GB8oTANFak02aYSH41mXpSZ6wjj5Hg5GZuUt8KLVwVfus
+vscAmk14+oqa3hSiSBzQyx01p0TKxvy1d1J1jxd6++xkoEQcJCkl206HiHHwStsWDScIAsmJTs+
DexF1xOEq8xBWqcqaASOYFadvPY62Yd1p7IW00jgT4E0cJRHEOoeT2GJCtTXJYWbnRBfTR+/OY/H
0o+9+T4nhDtmS9PvbYg1WtFEpyyPGOnKLvnL7mx0pZk73ZzIvmXjZ4Un7hsxTX82rAlrksJ4q6bq
V5QiNCH3EaJVfcQpvQOIUfPN1vAzVAZvDOSxhaGLU41NjS/3jiqZHuzXrX1ovjLeV4Bhmjk/eREz
CKho8U0WiKOUQZ2GZZD+t02f43wjag/xbluPb7OYQHmFHtrf5j6LYuPulr1xTxeFTh9My1FWE8Xr
j9oCPEQeoo22cWcAm508fhxftKSRJ1RaD/Z6ei2aHXD3EEF0uG210js3WaRJS2/XjtPREYlz69BG
v0yJAs1cB4BWmgJ2NI40e3kwEcHoipYca5qwK3xQv23ADZoCgM1/X6/p/ypzJQxg9gOMwjblBpdO
x+Ku7R9V2daZzbbRGM9kDRPTcr/UAOweVT3krCXfhwA3XmTTZCyk8/pExdajFnfZNi/hSSv4MGSt
6ZTh0FlNyRH8UVkM9vxSAQ55fjTBgsTRavQ2hlPEr47LZ96hnWXPurkht0um2BjFTRaeGu3V0lgu
sjaFbnuJG3df6lmc+ku7RoGb2tnIvWXMKJ9ZOqGzNk12X22Gl/72VJVBb6jaqxbDKvvt4C06tepN
FrxHKHgMZKu/2kJzfG9idXpC0Ue9DSJMnhrN/uPrgJR1Csobbbv/anOxK+umx0XbYUSwAhkh35rs
+UmPk9du8vILY2B+IYV+GiBBnGQNo0xb3chNL4tuWmd2x3+0ydOstvzZdKHYalWdA/IpnKss3IYo
oQMhAIY6bZWqANIlF9OM2xSO6r1JwuoephXhNS+J97ItjwtilQkQ86goK3+uQ3XDux8e5cGmgUdr
iUqxYQL/qVTssDK62UD0cXNvlurWESh8Ru+1uZcpIrdmpIS+Ch0Ur4fx7PTmwA1gZwR8aksiFaSU
Zjd3dW6SlzZxj3KnbMJnTCN433pHbR6ry2xOZ7uJBp7naLy35lidvKnpQQXNIn9uRBUUVaCoY7Vt
W6fZapZYAB6F7c5UDOd5SKFoJEOYrvZjAT5u31ojLOHDD09hNTxbg0CxPSInBS/hZ9gnOytC8CC1
WOmUzAC8SqsPU2x/Lm4Bgq05qoOAOaFEYLrVQd92zEH8ltlH4eEvpOebBZSwP8UKRNKQ0Vxm+8DH
wK43waCryngCMfGuNU68FwwIBLhVIOmAlIdBP6sLWnOdphgkF2Anuco+m/QP1l10NqAXtpWhXvI+
O2JGrTzVfQU9dhjdYz5AgDOM96QdE5Z/Lutk0J75ELn3Jbe000xGm3hHRzDRKDd5MXdwpjbqhJMu
6sSkb2fcALxqSDfdwhjJYvhZHa5a1HqvqwjfDInBnmsT3qMwnsw2UXcKxiibMv5YluWNjNA27rRq
V9qdex5y3GAIBLD5VcwjCvC2UZ8RLfsGwmLCha4bdpUT4eOq6+FlKD65THRCbsXYoPs8+o5pkLkt
Fe0pZ66aW5N6NTKuPNb5crYQnBURIJFcwXIx1eHkzemh1cbm1PRhE2AfOW5bxxFPmdssW7XTv4kJ
/wAQU30gFiga6lJdLeAf11o335Ukrg85ao1PyCSCK2FMCbLW6Z6qsiRKoo/wt5bQF/U8PAEkOPQN
goxdk/pFU+29fPKOhTHX24x5A0srM9oYuGn5zdAfrHpFBIpeC8zRTncAhH8i1fRjNRM9mGTJfe7W
4AOH633U2Yjg8d7YrQJcL+26s0aJTgJwLbQkWLH3BqO9YcO2UX/WqT7DqzOb8wjQ4KisAQ+jvcoZ
tbZOq5mi8Br15EGyCGGWIkUyIh479V3Pfwy2cskyeL6Io/hZcgW9/NfiGvWJ/JvKSJg2aK6pp7ms
tZsJw8PktSfdazdjCv7GqX2jiOKnvqjFSUzMMHKN73eO8OXJ+gq5vXF9e6uckJUzoEnhxO8Y9TLB
TImh2nXT7CN7/umaqvs0uWnnEwrsIkKhD7AD3mrklmznKIYIRwgBmUYrMC0rmzVS8g0iQOGPSfzZ
5hUu2bF5YCwfUhAryFs1O27oX02GRcxEGJ7sA6YcXW29EhjRNwnosm2YtHfPbeGYuS3ub6pRHqOG
fjBRTH8Zh9avemICTfGKpqn6NMSx9tSthWNiWOlAwsyKTaSLMDB7kHqRprNCUZyevtdqA5Gmrg8o
axeX4lMh84ASQ4yiEKGMX4M1Vh8dsuYM2oe+wMbOceE06YIciDpBT/WYHj+LFiDPcmVF0vnkPevK
vGBrnm9wA3jPEjXizzvWCqHezpCLXyaPAHuj9zNZYXFDWIXhs6tBKIVqDw7fTJ4mkJcbbLOYVbAo
7FMVDo/ZEbxeMrGzvVV9th4+hRvmCJQZwBtdPQPEYBYAD8N9tGDVqEOY3/QaVKbu9whpMAb2G7Qe
cL7Gdog6Oxuz6FQfoekyUMsehHKvYMCiqQrykejFCBGSWKjc+1zPtymy2ydCjbm/9DOiaHn3Anv5
RqS53VjoyR+9WQcFqofW0bHdkxIO3klJQ/dkrTidOul/tK73VMV0s2ar0I1ldX1YUFjCQvXPESDq
vu77P/E+MOAE2yJQqnR+HvEqenIIHpcrgVhk+j1z3DP4h5lZ9hRyB8c/J1btRDcE8KUkCXSjDzdt
CYkiT2oCFZ0wybpV1qF263JjpXa3B7peAorzLEA3DAY7yMwnpyAppZdobiEde6+s3iXKU2rbNEn2
1dyZ+6GpvT8y7w0uU6924a/FbrZw3hlLvRUio/yKjcEvrFyc9Engj1ir7ZaVuncYAJ7tLXCg4E5I
SSkhi7cewr1jlQQ9VHPLnPHZm6zxNRvRKHKoISaTBp0p3opcsc9fRT2WzqNqM/M/2g0UMWy+LlbI
3NEbLXCMbg7Qs/a8XShCz4881Nc0uj6fJfNGVwWfYmga56VJSJsy+/jMCj0oRDqf1AX5JoSirloi
flurQxRUnSd0i+XLyOqMgXgtVvEcs5i0J9Vsuus4dPOlS9aem5pXie7axEx16ybbV8JRIz9zeIxg
wo5Kx/qjHzJmHlb8kWY6Oodm+WoZk72bipj191qE7vPi9fDQOi0J2v6aOW16ilgenLLQibdGCQEA
NnZ8tmzzqgsD9oY38UZh9ziCuCK+lwSj0lwXDCoJ7LE461eBMy0/SAyYvWakoQoDSzSt1esKBOZ/
C6UnXzSgbVp62GUYEZJaYQVSY8q9jjALfg0OsudrIkBZ9EAPsXXFcAuOBGagHhxrMYDGmsU4s+IM
OZfQyBOC0kde1PLcmvOrGi0T1I7Q3k6o0vjzWkWmYPYHk4dlZi5AMyfK4JX0SE8uGugizyzPIDIO
4wwjBbjSpTf7q9Lh/1SYSbrVMdFcfImZi1YCvwX+LHDGuYBTsLiXKdM0poJ9/uKRmjslbf2xADd6
x2sDtGH5Ixrj7F0tcInxuk+3DHm5ZZTAWUMFzaKz0sl4oRzP1Z5lMTOEAbDylG0oj0YDHHu1SpYK
YM8QpMDcFOZJXgbXyre4EcUxTyq67Kl3thh2Aw8hpQAIrlz8EsW02CltvgvbN+nynkcNSm8DUAD/
tXGXtvw9JEfC54QA6yFdoo8IKTjER3cz1nJbx5kguK94IwDa21Tj6aL/myl+NjR/sa7pzt2Y75up
YZgEFZg6WFqrKSShDh5n0xyd6HtZVMY3JORR5JxueiqsQzYqt4UgwEpvVfe1uRoPJH+qvXFIvCki
W7/1ksU7RrF1SUil+ZmOrFKnFgj/GSDG7bNr6vOTliVvk8oqNaoFMooRlOHVpKkO0bVJW/4eUKCP
hwKEyJt+Z5PwBstV2Q/hiGz+qx8d7Q5s10UaW5lZCJj009qKqy+yod2Wme29wgJwXtT5bQHB92oA
RrAL0e7qJP1WMTFAvjIGWlmRTJXVJdNz5nxVDkBTUfZp70bMn4wM+Iu1LURv+HVVDgfYEeVbbzbt
YYIt4suqnjoteOPGwi9UaZ+ZLvP/dL291SvxOdvKvC+TbDkj/PE6LIC9TddOXwRSLi+i1Royw0hh
OoOTBVZj1/sKGrghYGcoKRJzOT9vZWq4I1LBTkSSsRQbZ5nygFX0i0Gcg158m+cvfQRY7Edhv2Fa
1h3zFTNTrbi6CITF0XRe4hU32hizegQYEa1IUlnMevyhKEYYJP9tku3y8Hz97JpTJbivXgedbpOX
GaUEerY6yGmtqcU23M04Qh6s6C1pQQqE96kV2U5A57U7A27RON0RKkfdEM+7h66GxAhJ3FBusmBw
Ewcl71VwQ+7owwyS5PRzdltxApdlLQGTVX6J3JRftFXDJTvIzXQhggQLi39vbErQvm6noyBUKft5
hRQyl81P5QDcWrR4PYSbVNHWOAKtAixWQFblu6MU21QVOOR+msMIinm9ce16Rbn1hU+0tVRdAglV
lI3Tks/5QR4ZOx13BllE8ff53XoReZQWqfPGdvJsK39litY0CViEz1ZXv71o1b1UGHE8H5L7eATD
+atfn99kxs6hQI1a5oBlkcr7LzcTlsiktDC+k9U8r/dRpej4z6y/qQD3KfDOOMg/KX8GzstRXI+I
kwx14FXVpzwvmwQc8/UxPp6wbJR4qSIk62KtpNGvtqnS+z1SK3gyAfp4YH/l2wDtlgz1NGdToOrN
D4kHlsUIjLpv4NcRT0VyJK9HGzOi2sno4902kEnvB84rUsWfA8zFwGsjnqiNhOiuS9u7fPZ26r6M
xH12S2PQrVtjjN4eU3fSW+Upc1j+dRGabV8PDeywDoS6FVv5uOTTkFsVHp/pRm7Kt8CK9JC8cr/x
yqE44evogT6Tm2sBEYF3Q9nXeL3Tt4zpAhABmDNWwxiB/mNTnu3gSAES2TWK02NzyQbQUHZ8kH9v
alti1O026dJvy6Sf5J173CWopZvSyuatvNfyrqRdyfq/0xBfWTEA8pnIM+SWbHu8DrIuCyPDMaTt
IyCaiD6O/U0++MerKW/N19sg9zREPjc1GPatvBXyR+pDw/3pRKn7RNCZ5Vr1z261DUHu8nF/zcIZ
FoBXxi5nNsBbd9fqooNpG+2KBaJzp883fe065LCdJ7azX8QCEhg7vo0KnRMl3BY9ISstyv/1h//x
G+QmtleQ3fVIfxz5eHqoyeBQOhj6VnYBcnzvkRs/2ACyplsGl/dxcx9win98Nf8AVfz7Dhqk8coY
1uTS7oyo0JYgcaM/lT5Xg687TCd40h0XSvdX56IOrzkmljv5W4awfsnsRd2h0TgsfptHT92oK8A8
1n5o/azlmXLr/23z+mpBOCBKt/JNGJJsxxSGpcv6IugT0k4mHOuv12c9wK4XDjB1f0SC7SDf4Km3
xsNcWCxL6qBwRoyP3BVc+f/+XbvMjmEEVtgrDOAKKyDl691bkmdXXwGMRmk3q7wN3dvaLcs3SVa/
2kqiP2uPZOmLE4ROPYJZyV4dodBHyuNl8fW1/uMVfWzK/UvtjQevNX35JjxOwVZgr3x0LQkC2Rey
YG/3KHQfv77wr3dZtsmqWN9CdRh2LSC9feTEO7nPlC+7POLr/H+/grIun5rcepwj64/Nf+2X1X+1
PV7bqrbtv7sebOVI8GfmUcCV22TAY8oMkNtgg3BeB47/Yew8liPXtWb9RIygN9PyXqWWaaknjLb0
3vPp70ew96GOYp8b/wQBR7CKBgTWWpmpOgBNPZWN6qDu0KHAT8+6QNzxzlQRBrUe0rF+tFgbsD+8
qFgsRjlDYzt6TAlK6crmbEyxqmOfP6ad3ex0fWQpUanyRvYybDctBDMrHLw7gTsY0kkuUh+7cuMF
+YOFePFy48VZRXF+nZayqFwek0+HZF1cH1rkB8XDKJJymq5FTo2AL+khmCdx9cUgGfGMAzErPHat
C6x+Ld4SUO3UiuyH2s7W3lIDEiWxbxlQDd4Cqns3BZbC54I1oRQfsYMDDQmn+IY+Ul+ClnB3aEy2
4hqLRNz2cFqeQJTLHnmIf6SDenJCLdnJY3+O9ByCMqc5iElGYdauwezmsOdu/MybvwBa/QtQfnIU
A4o7L3LM9PWEhjGD7tfYOXfE4uw5ZtmNzCcXzbNdKp6IZTKQFdk6ctzy+9S6VzbtAPB+uYp5YjGT
RtNnJrETY+MawIUEqARcwBtxyRorcQf6UdEF3xqQEw1elF4xtjOPmVhsEa9b7AfbOg4E5uDP3QOP
hKM4MNcJimHz6mreRQWKl+FzU5V5EgZLfSu1SNuJ8cXvcs2gP9bqw6il9U7WtUdxV5dbK3Jp0/wM
tSFY9VkG0z8Q8r8btGXikMS3X5TnhR3b0xxFGrYPxPhvlcRMQefXaXeFkF0/EJpWnARqpwua4sSz
8Cf3k2S+v+JOLHPMcmP4QP+OgWfqg1NuDADS0GJYGgonGS+BzQy+gSFwm3PJxJ0Rj7UnY3s0CA92
M3RD/jOZiw7LjL7cyfmBnub75SIsrSInuvz/h2Kt1oNeui5TvfgxojivxZeyyM2VY4DsBwtaiBnE
QldqzIOMxqLoIk47L7lEFoVNXrU5i1/7b1j9/KEUv/PDKmM+Nk/tNWEBFxyCyGPwoRfrV5wjmK7F
azJm0MGsvUH/BtcK9mS/jQ5Z5fvyVnSfs+70BQ0IBmm8eF7HiSdVrOiWZKkbxgSXgwJTpEKY2LQI
E39nSeYoSVH+sJadf30+9iBxrn0Gr1tLviI8fWfipRrX8PVmOKF+2OKH6OVJtVX5KJZlYlEnciKZ
h56WhaKIIwjOaw8AyNJZdFmKIrcky21c6pZzfDo2SF8aiDqYw5gzxcTZEAiQHkRZvHlc8Yht/NQ+
//gxV7JVIHXyh2WkuIXzkzd+9wDaH8XjGsCkS9D0dA/8poFyQzwp/54VR89TFUE51cHO481nKIgH
UmTZwn3ChAiAh2hdGpY9oGgQydJPFDv3Z6eU6XH+9dOTPIM9lndmXs/MD7OoddS0wX/yn/dO5OZe
Ivu5LA6aR/3Q6/MJPh8lKTg2avNZGaGaFfPKsnoQx/5b3dJFtM7rbJFdEnE/lqLIieP+56gftjOi
t+j46VT/Vvdp1E9n8qYJH6G5svFB9E2vOBrO+CqKcd6rihdeJJhSAGcCI2LzPpnZlmSpGxM0QYHf
0aeoNbJzJzHdisGXrh9aRNbVPSKEcMHPT7R4WcR7srwsy0v1P+uWw8R7J/r9W93/dSh3TCdwfxYS
7ddvbBTaWNZOa2Hx4VqSeSe7lD/YKv6t+6e6eT8xDTufQYzzqc98hi5yLorU/ZEbx1+LqUHsQUVu
+UaLOWQpityyIFs6f6r7VBT93BbCgPanUkKJEGUmQD5eTnzvLG/FIzxnRa0oj5iy2VYnRbJTnexp
md4JpgI2vpSlcYKRi7KY+VkLeViUjMSwZ9OR6xn1uBbTA9Z/KFkrmIH/wtXmScOUsSGI2SXLR0CY
kL9t/m26XR4FS2z6lz7LY7DUfXpcRFG09l4VY7KwQXp18qhvGkuNx7XY/0YEGGAuivpnr+6C3fzG
i4uyJPO0upTF5fqfRdGwvLqi6GFI+Tt9i/KnEUTdmETETigRr9Ey2c8L67ld3J/lyAqtEjZvydHA
MKJNFpIPO8elmzhWJGJhsBRF7lM/MYkudR/+uGj5dEjnFNJ21K5EBd5LoBSoBogeWMo1hUiO6cOV
o4hXP4mpy02iJDmIK5NHbZocRtlaVYllHMTLvtzR+d3/YMz8sFRYuoqcuL1B1mLRmzvNRq7UgvRE
CwNoUlS4srvRyXHHwOaiDDfxis52SvEE9KMaVm/iRf5r1Splb4t0Nq6TCudgmibHCIpgUOKA1kRS
VngrV0vZNTwJ/jPfWOUT77A1GgiQMSEvlg9DVby9rrpngdk2cAAEMtw14qqK+1ImQJnUInvOQ3Am
Ak+uTjd4rCHdqWd75qfLLy7qh1s0b13nqy72LCI7v+YBzsnR0YetuMritEsifsBSFBf2U928qxMt
n8GcS0/RvPwl1ffVtYm03goZQ6TivNR9bbKw32sQAW5VELMUgZ5BQJod0Zmk1VDxnWkWND1Tq+MQ
5qlGEdpNpfcUKMlemcaQozK55l5Zr0SvsUn6gzTm+kZuE4L0ui5bVQGvukicxNbXpkOAp0JM0SWO
7J0c+Ea6hTIIwWV29luskkQND9axUr3qAUwWvmZIYwGeJxbqRaF8id3+eYpo/+JBA/sF/E25gTWu
h5WDoqhLIDxKItwTZQ8LRGgW8ZfQsWAW1JvrEMKFYBG2sFPx7e8dwx3vcVH9BO94aHUlf+1THVWt
2P2W5izJS3TgT64nEymeVM+tMxrfHaz1eHZdD4eDUsOO03UrryrLr+VITC9b8vxFlWNzDaMO4VUB
tF1yNskC6JiSx9Qo4G+S5U0BRTDMUDlx3AgxFrd+asGUhJhAh6KAHyn7KjPz2zhExU3kRJJkmQXv
WZpCLIwR3shCb5MX0A+5Q/eu4zzb1/JE5ZfIhYYcCUwcm8kAvLJddm5hFsJ6LQP41FyERGUYDDd1
khET5NQd++Eqs09EauBeczC217B+De0Q3LspAegS3F05+gatpnQUVXmCSDe8i7ByZRCfaQbeGsu7
V7Bh32U8ofdYUpT10PceOwgaQtMhtCo2uZYpkqJoyK6GrmtuStQ4D+OUlAlheybPFuhqeiwNvprE
ayW3UEXr8M7oA2Jzfa/CC+P+HqJgvM0lojlg/rV45pbji8BwHmCZCdaFX6/gPdW2lmLom2GoUjje
CKbPNEU/mRahzoS1KhvVVKN6hRQ8NBgogOeOn18KoHaXakqWIs/nPsqwoXZQG5lg03L1lI56rK0V
XVNOIskG75/KrC2k9eCAcnf8GGMzpAbPrUvAqG327XvUpW8arnTiwoH7827p4JmJTCRaIStgiWnH
37g7v/pppL4PVUS0AoQ4z16fEHYND9bDqOBLNobIOBd22p7UNqwPcRxmN26BAuS/lr9UvcTDlcT6
Vdba5xLWoKsdRA+dWVRAX6XyS9jiOLIge9yKomjAFfoC/Xq6LftVi3DHapi6h0qMKF9ILNd0HB5s
qiwJ2C1zxubDwUb6zYpH/SyGKitduVmOfwAchlJnAi3ajg9OsVl+Qe1Ff3x/jOZxS22sH6qm3qYy
tDZrF4nl1kueECocMdpnFXtlUz8DtKi+gD1vb5iOj6KE0G79BdE6wFBJD1nT1EPUWVr++aDIfpZt
+LhQDSRQG9gPFospK4Ggu8Cf1l7KDrNyHsN2IhosmCyO0GBGRLNxKVRdqveQbSprURSXJ4nl6VNl
ERM2XR+z7wl0KaaFXrg3+z/z34mj1N2bWQnmbLp+sE4TkZcMDvr0PDN9p8OcIrIiKbwRhPtSFk9b
X0Mh+aFSNIuWBnDHpnsgcIYIPK9bEdeFpEJeMCmp5VtZev6hNTsPjne/+JbnO9Eedn65i1VYm4pR
sjBYSzZq4dgDj5UXeJdmSroI3hNbc/cfGto2Rk7m1XPNcAuEITznfYKG4ZSInKjT2WUj2WDCqBYq
QYXe4P/oKA6Zey9HNz3igP+XQ2K7I75CVvafh6mbDJLbx/6Wy1gD159+negtTjJkuVpd4nrCUeB2
1I0aBCyMlNdgSlIIJq6iOLgujIWB2wFel0OM61NzLsNcvlo6iRwKemc+fA1+ZA4Obawqfl44aGIM
knSyXg1C8WGWEq2fDhVFceIa1tGDBRH4fKg424cjElXfNjkBGp8bpl815CFgx8cxM99i5EmJXBrt
+FwPRXy2+4CAEwXmzSbBzyjjrdhGma88ybnfXWy1/JH6ivzUmZn8pPrlrWGCveGbBukC6SBfv1aD
/8sqa/VsElryaicMhTMnv8awGbwGhfQVPLL3IBr13Lu6WWjeRRuRwtsYQN2XdOrZl69Rp+jPihtk
L0p0FF345iRPclUBv7z5ZTxcWk+Jr/2UQO6ndis9Ksma1bhiziYabyqKPgBNceS49m856lAvtbFd
glyKXxOnhEdb0eq1KGpt1R00VFM3uW7AiL8yjab9gowV1EVGr24DAJWvVYssggxebz/hK18JBcs3
ZuLqhx7JzHtu9s+E0DTvRv59tCv7qyHZ9SnJA6iTTLV5r0YCKWTLSO+Q6MCl67d/PMus3wnZUjdj
iIq4WbnPCsFncNjWHfGe5EK/3o5Iw4IX/qcKWOTfxk91qmERFZuMl7xzyi16bTkMc1b2nEiGeari
ZoBzu82eVRDTX5B+X4lGiTC2ZyIwvoLkla+iynQr/At2l+9FsYdN4qg4Q7QWxTK09fuIl06UxIhN
J19luN5UENFnbxiJS8gMXzuXcMUAiy5dWNjM9IrRPWw2xOJB6wm17LZwO+skWtradba60hk8d6id
jC4zD4QxwWsrF+0ajE9wEkUrkE3CFIL2LIomQkToQKruRRRHafhu882/idLQJnfm6/SuhcT3uL13
8INOeoyTWr4GLjBi30WuqkuLO4E+W2gn2sfcqV+isJbPBCt0j6pa86qEsMoXkX0RHUQ9vIi7XCqT
m6gSiQ7LUWACYCgbFcHVDPXYxPQeRfcQONo91R+rKtvZjV0gWFhuoTHPz+ZgZeegASw3kQXnZ0km
qZrChmZWHjah00I6bgbVg69YSIEPxjMMYfG7bBTOFt7M/CCKYHQIqVez11zvoaTUWmIJpm5KO7gr
OP2Iqkl71JXlmkDxIn4nijrZA8e3diq+j3fT0M6pLRlPup9Y1zwyCLCYutWD/HsgWvLIp025sqxT
UCMiZ0/JqMTuGgteRfzuP3VLF5EzpPp30arK/t+OV2sCYBozfCj7sbr1UkG4dGZDfUdUl86X6Hcq
uy9635mvldXDD5Sq2SXxNRNm4yImIq4bv7aF/Si69lp8KQPNeSurVN7YZWhc49xBgKUsYUuBF/YF
ONJPCfKrbZitbcKGLnLOS2X34fdGIUDM0OzqwdEb7ySZVrQPYl9+glWlXInhrfFNzp3qZ4PfiDAi
PYSHcdAO2GxzWHdz49Ex4RzndbcgtlTSVZSUGcy4cFRdcubUi5n7m9ZVw1MJOfnfhrmPaM6XWnAk
BD9D47+RR08ON6LdJ+7xIkYLLZtKswBOWFj6cS6KZtVRon7Hqx3MPT1FfTT0yNjLZgd2exnCsPSz
SXj5yfINaRsrmYosVWcdDOJ9j2jdVBdF062dGSXDfUDHZdPWcvXC2ygT+mNb31g7P8LNI/2pnGe7
i1iS9pmxe3wy60z/CSYRskideZ6nj5c2iSxAKt64LYuivIVqXR50rehOgV0bqPu6ObIEjQU/FsGq
THwgM9UcWiy3dd9Dr3+JAl36LRFpOZ8oSRWo4jLj1xB3331Jst4Us0pgO1bGJ9+EG5wlivcAhNre
JxOpuCy58bmNQ2OPOSB+sIECEeNcGdjPmMhMd/TfmYC/AT6UfqkeOshEJ7HCZhEeebb+O4EZWW3a
Zw9pjqr+0jbELMNTXD07NXvCpi2UB+I2GsJzUFgCd2VtMK657kFVNTSoemuiNJBj1OKUJjmLnGWV
uAChQLg2EbQu6Nd8UazOeU5j500ZQumqt47DNYC+t/Tj8iSKjQbzXGqFzVENW4ipFNZlxyYn1C2r
bOfFA5C+KjpfvrZF7r4E5fiuGp56E6VxigC3VONBdHUU6xwohnsXJb/19nWcx1/0THVf3BFfYmZU
T7lmWS/uvncT6z3kU7mve7neW3XnfcvUfdmV5reciCwkc4ry0Hld9obM3bo1AvsL+8gLIg/ZrXQl
yPM9wBtN6yuruW5qCDI8zijrTkiWfg/Z0cBLBPGaFmi/hdyhAZmab3nNy9Kh0kptU5iNseuQFLw1
U8KDMWwqtJE3oigacNhmt2pEbQvJ6jPBTpzZawqiGxAcXWG7y27alJhQ8Z5tSbumVjF+wQrw1uTB
8G0IpkCPGjwHPFBQ7sXqWzh2w7e+DIx1P9UHU/1/97ehXFr6u7bLOISnrSvPhvDtn/GX+v81/n/3
F+dViw7ktqNv9dQI1x0b9se8G8pH1dLVvTnVQZdRPoqGlM3vXCe6QBRZPeZT3adj+XJCZyU5+1Dl
mygSY0JbOkUl73gykr91MvLRTqrvlm6isQ8dZ1WW4A28/EFKagPAJJivXik7b2vxrm9aeGw2Sa9k
DyLpde5X1r6qK6UqtqofyRevAIjHJCUKMLTLl3pKRNHUJED3czkpNi3bNbge/2kV9UtRHCHq4LY7
pwEBbUvVPNJSjpn0xt5+yLlc31vkP2Akc94j8Ew8VHl6dFywpGpvfRnM1vmuQUCHtdDpHgzbRnA0
gm8li+UA7ytoYoDHxyqXdprqjF9hZOj2DaMKwtNXYFlHcQ4/IZyvLWrjihK2c3MbBUfXNDbiFQ8q
V+2FuBED1QFN26lV3Z/U0oezexLcEYo6s7iO4WeAc9l8iQaRtHB1b22CrECit9ZRj/Uccp3afUys
SHqEILrZqAcHGbFoHOF00eCOgYTc0lcsQcDFhH25l4qk3bP5gxZf+1Po9TcoRrqvQYgSfNTU7UNQ
tcpBDuvk6PaxfvM9FU0MKR9fYz/+Q9Bh8oeDfeTgT5Kuw46F9O8jejJ7rW+8W5FV1WM2JZrM8tDP
oEucOmjqBEWqCNkw6vymxODioUyWt52TNTfRX3RD4GmLaOSAABrkNNGkyU7IPFqybfToQdaBrloV
3yEdQiDCQBhNa+R+hw5aeTO8JtoXQGuuUQKoQuv18WLZRBaDjjfPVtIFxwwq47OjB8YRs0d2coax
OyVF3x8lOcjPiZYh7OO2wSWqXCieOsu+RPmA1muJkSRoIncX1rWMAoNc7mwn6wG6QroMAVR7xz+R
b+PQah5d2J7gDSZ2kBmHaKCibZ/GBqkfxJ3758CAHrnRV23jY5TyMvmlwge99ntZe+1tGy5veE+/
oj3Tropg6K8uOlRQUKfxphj8ACYs+OP4NgH4cOPxR1TZWxc9sje81xW8NsGEtR+DJ2JJ/wSmPP6Q
Iu0Hhl/g5YaHodyz1V1S83F2O33fTiPYIfodxIHlSDz0bKjMAZJOQkx+ZMQlqo3+3SHWgC1g0p3h
Ru3vJULqExv/COlaeXWMoYEKmTeAnVF+SCoFIhnI+/pbCFsLi/L+kOpS8OxKjnWzFNC0Qgje11sg
d4bbHdq4G950k72TonjPdsabogxpBm2A3L8FBABuvbxrD+IoNYyOpdYpp9RSug22xOwEIihkqzpF
BhsOghxuvZqr9AFCRNFF5D5UmlOLqPzcsnTvE8FPyAmWcURdUdjg0HDgrRMUA29GXiPlWEvNa4OA
5al35QT6Ci5JAt82dssOpMdUhNHO2Q51hs7lVFT1AdCSbmRHUXTjUlmBTgxXiDwAkjMtNgVToqY+
ek+5PuTn3okKFCzIiWTpI3KiDqVxelcqIUpdSjTW/+G4EcKoHID6f40tih9ObaEjcGQltPpQtxwi
zt8H+XhK4rdq8P1n5lx3lYWWcVRdsBVtqj3JjuXutc6X1mPKbbacLLybRXYQJXGQrjlPdZM4V8OQ
DlAXjTenqYAU1mn9te2tYqV1lve99qRnAEXOL11RdqnNdAAP+NpTUjWgA6S8TRL+wZjxADtI+KMI
ypDPTlW/TXL368ho8it27rMMifsVoEBxTZXC30FnOq4iXS6uS4NoZYH1t5+OJE9WW2u5eSVEBuXm
aQRxiOi4FFuzt1ZWV+Kz/M9JPg0t9RF4IdV9jYlRhTBzOskygCjGnXzA+RWeNnYnWZem9xAgQjoU
xRep9YGQqNZdh8nxHpvT7KtkRBjovj3XgfRFUim2DxamgqslI1wSylD9z8WpDqXu7hpMiagjBFPZ
oouGF2RqXRpEP1FXlHKy0ztUAUSxNrV0G0ALs2nCAfN+Uf4IAC44mVy+K94A/K3Nh1crZ9NeDpX7
lI5puyFUrH1UmxA2TKtPHmwNUpUQErfrYLTdISOqFgbHgJh9ZKuORuzACTLN4p0lB7c0lotdwl73
LsO1i8UA63VslBKG9Sx54df5a2ze9tfIhAHFGHX9G5qib24Vmz9zwz3JGDI9mHDANUVlxFL6Jctr
E/o+jAw4NJo//eBc3DTNfmpV+F3SsVIzWxJAT9SQYbSoYelQLRhQeiZj0r24ZVfBac4GQrT2lp+f
/QQooGhNkfC8uO1YrURrGPsJmpdwyonWoTbjWynp36JpJDwe6UNcFk+iLdRtbE4QLbEmDx7yWpZu
IUpC5D1jDB5ETiRy4r2PqlwclyqRQw3V34To+MxHLa2ylVj7EEfUStRZlQ/dpF2BO4UcdL30W84j
d8m10jPz5I4qfccQVSqQSE995OS4iFycJ0qsnB27Uc4yOCow64Gyj0eoYkSDSHob1qC1NPUpJWko
dssxiiv9zMccZrv/DPOhi2GFYMjE4MtoLTId69Ya8s08rmh245BTfOg5mpK0Rg5L32imAxBsGl7q
SiCCIFg/HCga5lOKH+gnsrtzdP11rtPEL1hOPjgRj6BrNfKx8uvNv/6npfffcZVfiQdvw/wbpqsg
ch9+7PTj5t8kWuaTNnnyEELsClR8b9S2fM6mbqKDq5eYeURWtIhkEJdfZHW7gbqh++HgEbpKTbdj
tYGcWl9dqygo1iUCFl4A1Myr0u9GVg1w6BHT2MpH03fHveU0vwnLHTYxxIpy8LNVI6QjdRM9Cgd+
MKdrjn5c/yoT19mxZjrbUJgGhRpsFHOYqGydn6aERHbYrKSSiRyiWR06fNvBxlihbmWX0Sv7zAMg
vBe9ap1Vy2sHr8fwXLoFwcXNi+L1DAbMD0bs6NbK1cUKwV8WRD1h0NnGWLcyXf3uZ91Fwus5ZEgi
DlAw5JPDL5NwOkTgfQ/giNmmOtE5kJTHso6kuxyy5c3RM7oX7llnLYK83FTV9S0wqTi6znUKIi6r
MeuS43KUhyVvk5RQLqGbKt1FAxi07/UI4qqoW6Cc41NVPFWx3t07FkK1VcKFnrIl70ZCRiAvC/kh
3ouUI7KCQg6yB0VjwexQ96seqKnuEG9oxLdW6VEAm5Ihdh/LDhx/kp0trzOI+ifJsBavwZj1OzWD
a0zUpTAw7EdU1jCY/lPXjCwkoDRV9wUqepltuA/JlEBH4eRWca9N6JriGl6cnjXMfZySINbygz1Y
w0oUmUG0ewgbBYChaq5a6itT/xoYtXYSVbZUqPCS9SNyoVW2FXUi0VRXxU0EZ6Po8qEBxjxtqOYT
i2pDzfDvDll6FCcWda7frUyn1jb1UOKxnn6kaAwiOT0bJgSEU5WBWf1mWdKm8/zwMcu3GYDge60o
wSM+8z99ULjHTtGuEJHHlx6xqrtI7BGuf2itjN1SFw9tiogbzPyRLIUSkEZXQ/O6OUVGZNwx9hvz
sU1gbsfMRf3IrytUtGw2bW6MxtBo5PZ+LqOQVOzKLNbXxPnS7ueGep4Wz2FlP4wOq4N2LPAVFY1+
d5xIejCCszcVtCD8m/RG+d5gtTwNejxtC8H7oP5HYMbSr49gOYpHpl4xkCVnJtoVwR3Bu+aWZ8Nm
fqLGPPCINa5XsCJXD1mZeI86RrJHNcyectfrz6KbSFiSqStkgfKDKIq+CizrG6MgclwcJepAVMRA
EqIre7h+7ciec49TzbnDyz2eNK355rklLCFTvWolLUpS4coNbZD/ohsMmEc89/5V9GDld5cDRTsH
I89fNgT1QfIc8w5Y1LqjIFZsFd9Gy6AfrbtoUGrIPeUc54woigYIU/RbEbNgRHlDgjnWr3Ela9q6
DZh/o9a4LH19bKeImVXWPlaLcGcPRExAZ+k/5qAhNsizRFvNghltbdWFu9McDeZw+FseoXoOHvW6
AhuqRdgPeuyhthYjKjRpmYiEtcuIWhZqnurYs9rIPeTwJMRC3Impz4V4+G9uKsKv9zWt0fJDW8Mh
/m6SVnERhz6JHHLNCf7rUz2hhJophFHkRNKJQMkpYVNL4KSohLq22TsqHu8+hPAlG579OfBqivOW
WXaXb7I6Ymap2cVOwIclYY0M1EGUE4F6aPXkqz4Bj5oJSVNOPwFtIpBHpsAfGQXEbrBBYhSAd/ck
ErWo+xGBo3Li3/hPVo2dn0GkwoFRpdA+iua2HUGIimwI7QyU/1GImwPifJx2sOzNV8wekCCJ4BkJ
bRMXoriKczNkL+fJKrOH+wS5AxBmwBf0rTRoEhC75vfQ6L9c2CLirNj3yH9tDOXJQ9fxlDXtm8Vl
PQfIge1qRf/mD7qz7aeo2ohhMufMjJNsxf9drrbIiTuAD8vf6h7XSkIl7Sw36qaMPP1QI9R2MrUs
P5psEqIiLFeS3Ow73XyJ+deG0YPQB9Qhc4d5BJSSNbkNIf0oGZuwBMQ8gdLSKeLamm6WyCWQNmwL
aEH47rbKqYLZwitMHF1aDhNfFPeXDxcGiDLXzXQqKBQtZS1JiYu9H4Nb4Rs/9cSXtppxybqyP1W+
2c2Jpgf9yVWnK5cM3xJFLU5AfouTkxaQjotsajutshVZIb0qciKJLLcg2smBDWOKnc8mOZZcKwDo
sOj41wcrd6z0GCQQAUwY0elvikT84aXYJBrMMgq6me6EYRqnGEVxOTKBORXZesTglSbWsFnujHhO
l6LIOUqHvBUAXibvDJ5AEm0K+1sSo9H9faMb52iKvRfPgUiCqdjh4tiNQXURVblrIO7g2axGhKxB
KxQNTKnl/rZZ9iVWqhL1US0FAzahxuas1ajdMYLkC5A813Tihyh0ZAxEIophAAuxEkh/SpaU3Rlh
yHo1VlaLKooU9mfLzjYaMl111g8rL0Fa10efeiPbBbsYVXb32H5+OXH/rOQTsS7rEXRjMwTngNIP
uM63atKCG42uSVb4KzjKcJSOuX8xiYW5em6zxt9erbohuSUKn4jUKYyNA8vqWS7qNVNGjgsdy2Je
NEfoBqat7Sg/gr5XD2OHgpBpo0lrfa3LOt3pOGGIYm9atFgqbxfUCFHq6UpqE/wjhAlu+OAyaYQP
uqqY60EZpK0r1cjCtOoO7n/o6cYXTY+PaZ5jv0OSKKj096Ir0Cwc4h30S8HWAOiX1c3F90p5xccR
ZLKfZZsKQIbfXCB+JZ4kxKUrybhevRCjCliqNaRswa4rJo3oWiMKFxMFzun1mKsd+sZ2tcmhqKhs
bI1t/6eyuDB26yCVwvFj61y8IQrXAQJbbhrK8JoiURoomKtbGeJbLYQdH9HMov0TuiCyZSKp1v1o
2HsXrhsprw+16nMR4KELdJMrrftgxatOJy6me3XsyXSJECTrseqXxad7mlsUBe4Yyzym0V6TBoDA
EvH+TSftWVGMa/yP31g8+1t7AL+fS2YENxFhOvbI2lMHm2NDj0b4Jn/cS53hENmPPRRIBzye8oVg
WtQzbBQY5JQbnYPSBTPfeBAG254to7XV6HBOgXrypT+1i7ZM2V+nJ0gNzfoa++Nvg8Z1WvGhLNhk
S5Z7y9TmZ5HAjqTyiq6VrkWsaejwN/oWijlyqG8wiF6yqEIB1wQnBoJ7E2NO0HRA4WMkx2uznihF
4Fpe9Wr91eV7sYHldYUuM/qgCS4cm3OZhRPACTG2a6JyBhi9jGtTSLvEq9zHAcb1sbB/5DGqep7s
fR9aaVfbbAQ7pd1MC8DW1PwzsXI7w/F/SfCwrrIebWKlH9+cAoMFBkhF+m0hkQivkRYcNQVLnhPK
jzAu2GttiDeu3z4Pir1DCJfwEZ9QLEmX8bayQ5Kin1GhNLux6JvN4Mf5TrJffSlNV0aYuNsyTrHP
tOnOMKXsMvoM2NVYBgNFefD6sIaacjg28nd2/v7aGax225RPVYRUa4leF/b8renk70rdQs8CQZKt
IXpct69E5GqQHYX+GhXPZMVqUFmP8K+uHARTV/XQJ6vQ8g+GLsmrFsouM9RfIRIrdIIkofmKWR8V
8iYNUV+xYQyVleagaJ5B2/DVc9rvrleUkDplv8LxbVQjyNdi/yfBucmmUl+QUHxpiZfE6wJband2
oEydfBt139gbbG390FiYzAgCNl31D+YbKEzM97AzblmP0z52LrpKt0TprprM6p85Pdy2qA7XeXVx
xwYB2XTYI89roi6b+ofhB8rZ2Kufo7T5pjQIysv1cNdDVv7NONH1ZhgCkUbH0aczQ6eQTDbEDENs
6PFMrMusgRAs/N5ykVZljiiwpEnHvGeR5etKsa73XHt5E1sY/JEUOGv5rkwM9xFtw3qLaydc94X1
YvbJRksbJgIJGto4fkPjPt4oDg7vqqyDVVUlX4kXBeRYs4fuowC9JKI3zRIh4UknlsjofltJ8Stk
/o9Qp9mr6mtrwkBXBBG4++5oB+qvTIp+JYH6syo0xAJLmPll9lBYuPdp1ww7O8FZECjEstsxcUT+
4L0pWEH7BLK/bsie5LC4FZOhKh0mR+xvrbKQXuj4wT6hslWrr+C9K7e9ZE5w5/yh9cNVkJlYS6ZA
3cLrj5nCRyEhRsiEvA+uF2ZN01uHyrFMggeLQIxVHme3JMr+JJp1LArzexWw8er1u2/HyUaX4wOB
KtiD3Bq9ls4FV293pxo1Mw+q6k1BBPq20UIYebo22pgSavSqVA8ryUj7jatJP22YjXy3JRA90LY6
olJqbZn7oS+fkXnDDZ3oe6wAe2PEkumnL2kv73RUvXe2bxI/TMxKYPCYSdmbI2fhqV17vj1xiH1p
NR+28fh1GOt4A//Ms1+OP7Pe/Kpmw/+j67x6GlbWtv2LLLmM22mcShqhw4lFdS/jNrZ//Xcla+93
SVv6ThAJJkCwx8/c9TI4gVk4cu1E43EmmjNzSJ5r6Z80HOdYEWPtVS05g5UJoybaXRaGyLSdjUq0
pZfQdf8+JfWHH+VPTt0fRgdNo65e4i7ftmhwspFzIu3aNZFsRNMMh5jgQARtBKM1ub3ManbgWrO0
Gq5PUuXtfCvbSgHiTmTGkQ9NaADdFZH9MXXjB93UxcLNtefWI8imS8z3tsi+FXF6lhzf8Zf9IttF
F2tt5iHZ9aJ4mrCRB7lePdQ94eUJOUxDhqKa9+NRUCK2qaAB0PxZYEftvIGAJEyt3UV9f6HTiA5B
D3xcde5vK1qiKbjD0rFN1XspiPwlQHmhCUXlpV4S25QfzK68ZETzLIxZ2Svh+5vR8XfvRUtAH2lD
u2q0O/L2M8TyE/KImB5N2tj3lGJUJ3zDSPhcYtNNrsg6BNkBFe7sb73oDpmu3np+KbZ+rwkiDJI+
8xe/0fasfI+Iy+pF37u89dHJoJm+ss1Nl6rtWIXrdtuqct3ytrBIsPOHOxwXcHsJ878iCtitTwko
1bajT01vKRYb/UNWkfXZWxl8SrlWCVev8sLfPKdCOUOfVo7Nq9N3B9Pv7nsvD+hzuNRd9GEX7Bux
kFHdoPJ3F089+aTVEEDN0PIgqP6cOTdgBIiNLxkbGkMx0Ywrz9IRGPcbwT5j57NbrooT1aMNc0Ci
g1VxufSvTgeoPOfeuCCH55ynY7uQLomAukBwZBXRU+Xkv3U3Nouiy9VS+j2NkZgOm1jfDbr/4FoM
kVNMcnYZDXurZcqu+/Cj77ju5t5cO4R5u+1wtEDvSE7JlkTcOVoOGypDokTRThG5+0oGIUKnCAjN
AjtsBos32eVtpPJkZkE3imVvuj6Gf89bDKkqlsVjW5ARNWSavjYtMhvaJnmgAL4LybbnBsckefF/
9LHvDwZBZOzG7K0Xdk+amIjd9PsP0ZE0PmkJupf+o2n9dTQQKdomdBT7mb/MgQgaCI4cYfyy1DUu
HoYwKdJARiACva4XINbZtpgHb0fJ5KubEN7DHbwf6h+jYzaeFJdnRb5OmhyEVtEwp8hQTDldZPJg
sPwscSehaqK/Z07kIUqqP0pG44Uwemgl6zlsPYpKyi+D5DpvbnBJGDSChYlHP2d57CO5dxgWo648
DT6kIf0iRF0dMRC9MGu/eJAWgR1duyLM8Xuy2QFk3jCePJ9bjTMtM6+/NgxyN3cokEpbclTla2ZK
rg4VOM2sn+2hGBnG82whPGYwJ0e3ESV/A3h2t7era0KWPZL3Nqpnu1Irw7RHBitKMxKXbAenv9fU
WO8SLbu3IgZyOmlL0y43FsiUlLNioI2HDSZtq3WKJYDQsxNHX+RbkZ2aodmLDckVwEmj/QH6fSZV
tgsda6QZuIOtPBU1MWZE3ItFjtp2O9tRs2xJxPRVGqSzfWx6H21q/2trd1QtHxKKWUtAaAIf0d5l
9Qor4306CLHWS/lOyMJdX84kPlfXiOYPKSiuHn0Ds34VP9fCZRJCA+UBEiykHjF3Vgkxk0jQS2+D
aMmmGtJVQepg7nEmXCH2Z9oTATmoic52x1wLa3oydecgU67AmHc4E5RKwEr+2m44LPOOxOFiFRvO
JnHGj3m8QznznKNIXdALIleFwftElfgJJwaykZn9uoNXqZuuELz9qpHMd9W2BaSHvJntXjPWDoVH
C9/WHkUl1gMBt9dFqlqQg4oVakJAvbmmy9H+kbGwadae6MD3Iba+TEeb1qE5EJaMhZREQ7aneU68
HROh7XP2VxreAQYTahNj/CvM+F0Sk5GUWX+W05ULZwTut0lNYt0EQrSJFzT1S+LpJqly7jKj5XSh
+Zwlrm1+Arj80qFc74cM1tqEuJ+oKspM44HAvmKJVAYDpWUs9ayyr9+wSsCIl6YJse9lG2GTS2uM
49Y1Bo85IK0DouZa0lO6t9SQxFF3ey3hbKsasWjz+jnNS+xIzh3BmMu5Yn5WnU+rLyDFwsnjjaJx
nNTO+eQgYa/Fz2T433Uxp0uEbDWnaX9xS/XutuqbJNHtPE2BYxof1ZjYpCUrInoxX4RjY5NPosoA
HkSvxeOQuZe+9bBlpMVx8HoIFKlDZPvvqd3RaF9YT2H30AudqG4yRGkQo3FHd8PlGJfH3BYHYThc
ulFHnxM8RqO755pdx1CVahkn+j2FI8/mQCum35frKJ4e4tAe0AK6FwgVClzSkMzm+c3zHzxHQyRi
XrP4im4Mui5lwGbAJL4uWqZmtZxIsaXmfDE0PXxDvNHq8ljmz8Tm+ZCd4ZZzMmjq2FqNqcFObDA4
1EzKlWY6VuDdtRGBnYB+aBfoBvd7NCelu1JSf9PyHKqlNzfhSObeGFKGlxODJt0+iIbuO5ZI721r
x3zRljkDhnIXNlMluy911rMdk7RN6nBOS1XiB0Y1OPwY+hByXwtCtLmltIzA89KfyY3fYnjKaeqL
QBvIBkx9c9q502slknwVmptcQEiX+FDxoEYrhx6YSvRvWRldEWp2/mHKf813moAbAlxJY4C00len
bVJMpJOTPY8jd2+bVu91rRg5BqeDJmyhh2NKon3XJ0P5pw7pyMji+tRF8dqiSGTtT+O+zsyvXMOw
G6ckv1/zhmT3jSLpGUK8WmtoVBaSK37lay57Q59LSan2VE5rnxTgaQJuR88ll2EWkc5WYQuUOBFy
WK20xfuXh2AhSfJThflBdzVCzdOaZqHQhnpK2m1MwMYC0ZK7aCrzR1nETuXPhuOWm6gyPlxD27rz
CH7io+ax6p+qIuqUvO4f8mY+majVWprxaSZymGTfLAtogyWFYD43MRWu9yN3Uy5FDIflJ5IYpN/D
H/2Wp9CnYjlhjTIoOi8G98U3xv3UEEZCzhxd8lZzHhrxWfLPIhLlkmS+udGulctxPR1yWyf1PSn7
dZKwT9OZ/etavXCNIgNBVH9dDp1VE00bvg8WvI8Ivo131Ao9Z4apLWnA2rxgJA0XSoaoh3788VV6
1ivY9pNb9EybCFPtGcUZ1dVYJ/Z55rNNZYkKLQZerk1EtmC9skFe86475oc00FIVaCYAbB8q3rxF
qayLlmdAhsJ6G+AtjUgNS9p/rnkqfnSIbfEUzc7WyBnQRUQpH6sTEwBJe+xhPZPsVtlbCI1JEgaw
uvfj6FL/svCGMD8KZ+UYD5dcsFNzGvw0qaIWRehvcUNRw2RW9EGpJwJI8zUarvvUHQ7QChj9tPwk
8qhbsgk8qGty62Q9Gp9R6X26ffvS6pyYmf1C98Wj6ZRLEdFTSAUwKeAUyU53bcPVgq0Lhfi2tfS3
vrO/NHcAV0bp1lp016U6YEzK/d+dEwvHxLCT/SmT5ICzACCDu4Y3G+/hdfPqadFhJqmQSO1DZjoz
wF37XctxLV3tJaeSeOHGlgpUxeCt26gZQs4Wppi+rHys4kJf2CK/q8LuqxRYKOJ+JpQS+VPTP7q5
2FuF0wam1jNTlcjvdQKqx1TTluLaz9v7xgorOFX0afUdF/GW4Iq7JonXemb/xF4DTtXAAtKkSpVi
sjGn+pQ5FIo2Mt/VA5WpvV6vUIV/ZkaLXNSkodtOVmkG8Zx26N/CkuBge8WvsO/js5uUiITVodQM
8p0cI15gegyV9RB2WCjC8G8utSeTKqHRqeInLfsgM7G0ZzPQIh01ljJPE9ljS6szvt2+25l+8lgp
mHUcgD9deH2z4/xjMobXrMRXTdsC6VcVf3OiTlOmjlWKPC+MPhkhPilWjRduNaztevro66svT+dG
rhU+isC5InvcRG3HbH5FKscNLF68tCagWT0xKYA3QRPiD9+mkSJry0ORU6dU2Q+FpwQMuvY+R+qg
SyKk/fJosoQL19t0VeUFhSLkruxWiUrekrwRwZ+062/byr/CukZraVaXgrTGzi1YXJyGtiW7Ix5v
P5dqFdIfj8oJr7ZR7/EZPZragDgd5y8ui+2kiCWM6QZNUx1Qry8HzkY057OwljqcKhlcEV6QUgV6
0M1jSlNikq3nyN3joPx0hPzI5/k8kPMFreYcuUJenYy0Nq1f+mWFBtOLNmaTBq7qERxrtEWl8wnz
0h2ptfNG2tbKJt6A+49BH2UeeCZX1zDrw5ZOB1L0kYGPXk/IOn9UbfkPowt444KnLCwmOs7i8mjl
L73IlhSo3jdx9xYPUODXU3CeqJhCWKKvI4cTBf/Eac7DDYj4W+h2J5Dbc0hQPrsEfGi5NFa0EO1z
UTx2sflejI5goxcz1uKn8nxSnkTHjbFMHm9SgUgHlAE8rrfsxh4p1X6ru/Sb3e8TLtBuR2w+ncpz
uMT38mbXh6YO3xkP0GPEjCghQP1Bg8hpDMpW+snOVl5hblEZAeulk8XIICP6IbVD5dbaib3m61iA
7c69u6Yvu1xWtqPY04/+upiJoplFnm3L5lhWGgQBL7DyMu2bfe9iwgshktDbjrOGb7IgspKSrGj0
orshUWwaSU6A29eCOrWpLZ7szdQWxp2Ww2BJnAgwES4bNS/WsWcYm2ny5Q57XLJoJjqYRsMqHrSp
JTTezdrN7eE/zxFDn3Jdtnm4dLFwEMRfm9yrOsrG3aKiy+Da/jS+eSIhjJsCC8cdp0D6065ysaRj
cvpwwJENgf7UtXpty9+zng0G1V6EIH2E2LO1eZnzpt0MTOiN4h42NACQSfdIv/Bn3+VXZxd3n1lT
O2EM/sYN/1w6O4MpNz7RkXGvaZG7pbqI6DnO37WeQNXKYrR3lPEblh4XDRN2EYZfVir6AIjIWxIb
IHyLEGe95G9yWJY8eZeo68gWa/vYRcMXut+xb34PLfLtiUU47MMdScwEpINYdb756meEftvretKO
8vrjkisDYznIpxTJ9773Qn4esYclzRJzGQxTeph156Goz3UqhkWaq8cygn3OPW/X1AJI0z1nJm5y
1/tpRpsQ/0jeT3Z+Sa/Uga8VwIZjsxd6pIK2sbgifFrgcZXd0Y9RLmUkRzj8bslwrbisrV05CAp1
bHZvWyuKBWETKDt0h0QCw63JRM0sl4TGqFmldn1u0uFtLK5Fi2M6bEKr+FPJ3B47kjYi4G3dZqds
RT432MmCH7CslR/rb8nkHv3oz2wtONmGPjSPDWedeCXLY/pYqJfQSkgX8tijxZEVLbBYL8aOLIex
GgPPT9k7u7ZawKlu0kQ3XjOf1ZrsWHa3QCxjQT+UkexFD/riDOLEHvvJ0YvXtvDyldaIBKFF9EbG
CBZ2z9zgZtIDhB4sg1fRoUvtEMghIFUfXGHP1WBiVjf5H5tXtnXWKIa0s2xDkSnfZe4tuLC17jmf
M07+QgFVhgPkChEqWNxh3FU3sofT6F3yytwLMscxcDQNT0ZOIKBuEfkyVDWyKgAru/7JUkn2S6m2
+QTObOS2vzPFriu6fjFFEFPtDPjkutlnD8jH3abSFiWihzav4l2UDtcB2ny3sbgsQCsj4k7G5l4v
CogV0/6qrtRT+CFBWAIj05hdu0MLZolMtrmLsAb2DCOX0OGsLCvAzl7HdzKcBvx1ARqVeuWXNinp
E7SHc22s6SWIXzL3Cr6ME4ZkhGzTxKRUMN4txibrL5LO9GVLvdE1kH8PLn+MbBnkPbjNSKKGoYA1
maXqXTpIEj+4I8RShIHsE/3YKX1dMFMuJhfndDLTWC70s18LayP0Xq5JiNzNMnUXTlauYpPCljni
5hBFot0r8PbMQ+CeZuOLUyIy1btnWDP+/+WM9AdENkza9C6vgNXZt5JTmzpUrwxrshhIkZBlcuhc
+FPZANrX1qhhiiUPMveL1dxZ3IxV+0ZEz6q0r/NnhTVuHnZ2xkqaJ9VL6czW1jUr1Myimu5Ee+WE
GuQ01G+g4XOzhrk2p08c78ZKxJwWmhIYsFuAQC40tlmO/VLkTRG4RhkGRK6UaDlxvdZpQGVbSQDU
9ZI85yM/Ipu4hK28sQMhxLVPQR5skb52Du9taHTONk0yBExc9th8XhqHv1ja/Ej8RCAxkcOyBiXj
eMOr7dsIi7PiQNTnuI+qiw6EwhlVLkL+K6s4a4n7bhu2e/xso57WFI0MsM5MWS5cz8rx6ipIo2Er
2LhTL1xQsdqLcgNZbJERs/aHYxVT3oJX9lN3RPdQmOFqSKdXS+G6HNzhuQ3xeiIDajYlRTQs0d15
TGYO0v4ELUHAOtFXbTn90vX6uwgOFeDQNwlGiSZgc6f+Ib+Zt2hK7we91yif9nDADB61GyXGBFmj
pzVB6EzKRnoaNkvOZDskbo0LCdd/fRRTx3IzluaOoJJqZqywOedEbfyMkf2pm3/DOP8QPUO5BUHh
tryfW0cnGScEhw4/Cd/iu4XprPUcBwWUIek1LSYTcA9NDScFx+zQ4pPGw6qNtXe/Ed6qNxoK15Ks
OsL8uat89mjHE3A60F6BbjDpsM/B3MvEyr52Q7CPCMjEyJbctnepFU53TqjDbbD1ESWSHDeqxrVG
Fjw65MdOy/V1492TccFgqE8vw2hs51YHFR6b526AEXFUF5hR2Qaj8g0GxXzmt4+Ocdu95w4UmfVn
Dsm9x26fTTB3xWEYkRqxHehHCOjY15jZtw2+8XNEH4lWUWZNudNStdpPUw3vVkSvVx4esx5tpeh/
lAegX6dA8KgrnzpAAfrefHJ/Swfww3oeQraHKekNKww6n9rVvRa70350qS4o0vSiiZr0fHvilJvr
alEhRVkaA3s+95qJ39blr26pr27QmVgctTVYezbX0G1V5V9oN2ivJP0Uvpedsek2D/xFKWdVnAK/
2PkmJgIXseEy09JtoVPo3ITWvWz99K5qObctuYx4kxdT7SMPhAQ3pG+v4k6pU+2tLNSzS28UtG30
n9NUnbnDpkzB1kLU2OeaqkQHUq+n9GrY7dh3UNqGQH6uf1JMVmwV0kdT98MglkCvcWUnfAZwkkdV
fy4dnLnaN1i7+tCiLeyrTrSTOA0tNNs8lt+ue81mEWyNmhZh3cB/xdDnTeTP7Tm5frBB3wqUtHe3
p5xcUmUE8lBnDn9te62gCcdtgfwRTa7JWkqxuqf5pPg3w7SsJetwWBtPaZ+knAf6a0u8xNIwTTeI
rK3nOPZSzP5rlMQClxuYdtUWatWEbGQKhQ8iXTRjJXdybJ8Gt543Zmolq6HJTyOSMbhj2DmryeWG
i4diY6/PyBEe4Wph4hjhWGNx6RNTATq8spq2Pw2195CXvKHlnC+K2mhOnd/VdHivPW76Xk0mSwe9
QerYuQknQH5gxi4ev1RvkCLuQsunvfFiOSgL6/ajliS54OhiFCpWfuOeCxixZT2LNmBoXYVYBwco
VjJzrkUb6jdtpmXoDB31hXdZ049rgr9RLoYnf46OkcNehW3ZOjPrOFBaBh5jqDuD/gGGnPGXJZfw
KNe7N6zmIvsMGMaJXvIJ/lNwX4pIkG606W+kPzgNLeOU2Naw7MoiWms5zQjS8P5cG41m0b2M3RAu
BDHIgTvpgdtOrM/W/CNGb9tY1GSnf67DCToX+bcc8dbqbsfsp1FiVE7RXln1c5Mhpug4ucz2CR/H
3m9Q+ERhvAqThhSP3ly4vvi+Ok4YxEknaX3TCkLTPZgor3P4l9UQOTsfyc8dRsVn41ozHtUabHvF
G+CKnzbHbImPqAJ8XY+hR6hNmj/5Djy16dJRRBbInVNN58GCPbBF+B7fo0BhVQlCNa96E+n+0Byn
Pss3yDJ20xCeqQvB+gIWkRkjUh2X14ym6bUo7d9mHo9C9GemVGKL430WcgRnp4YgqF1noufsvk5n
8ChnJ40F42xbgJxYW2l3O2OkB70YH7VpNo49WiATHfC6SrZFw4jb+davmVn9onTaV63qZnCujJsB
75uJM1Miemq8eN/BpYG5fZqi6w4GZbFp7E1rrev8ZTtXgS9izpbkkpPMEESs9VWzIVZph2aSW3mm
m/j764/coU4sHC0ap7XfyO4/M5F9dU08c/abGyX5v4iE8kL61tfO3H5EFiBkml7t9CkMmkXHk1l5
USCIKANhgLG1eZuHZlgjfGKFvUu79Jn//4P71dSNv4zAC4BpAf1bX19oim2VHf2O7fjQmu5vnXev
3tQ+wkKEgZlq5OS7FGf5JErJkO2AMK7qHXhUjdZgRyDJpvLAW/TFLNny67DObmjtCUr7MkLlBbJE
J3Zls8oOez47tXxJ7c5uGB3CH+4ma9q4XEFlVG0KFu7Q0d6sPvkj3KwEeZbjptKRtWF/j5vf0m1f
6ZkCjS6rsxRrI+TOyZpOurK/LcRA+nH5ZWYe2vRx1XsJkjpd1PQy4Dutr/Uz2oTALjR+XPMXQtNb
xbN/HJGkLUuDaASk14nU0fT68d1oz8YiTeJjXWm0VlrFwcGtlpWy2HSTra+QzdlMFyroS2djqDEi
bayWVLDIB5MXJmGNyz8Tdw2b0ghHJ+2OMcZrX3as8JupTn/jSl5Dp7qdVWr83bRyCgcUh/GWTdi1
A21SL8Yc+3uQjWBs6R737MRYjW75FNfNvdVTBEFMNb9GslQFWlcPtBy/t310MrZCEro8SCad4ior
O5Cpd0H+TejfWMNYjZAYI+VOKKc2stPqlarP3awb+7IY1qrUoqXMGMrqdluVBnMrmHBSJvz3xnLl
xfMxKViAwliWK73u7iKP4vZIp3YBxZHha+3KzzXsysNbPjarZmgZAbroXjMY+lVZ/UQQejKljNKP
tGSpTean08mz0Ltt4efTqjOYd/Muc8CDLMxCOYksobrvIuurFvvIYtWkJ9CFDvvz0ThUwsbmPvi/
dKR8An4J6b3AoGxGauDwtOwtNqVxxBgxRuYZw8o5Vvo5UT1qD2NXR3mxNoAHnMK5H03/KuVhHK0l
RYoTWte6MV/bMXlCYck4Sg6V3Q0YNUrnVM7WY2ilD4I1Ze25/SZr5o1fG3chd3LMokFfQZBRTblK
U9BIGjvTpFmYcrSWyCh55EUMOzW6mLYANcfLnVTxZhqMtdt1TCWAjT6dBYtayw9ibH7CdPjJWriK
dF4Y8iGXfc9Fg+UvrN7M2PlJRvu3Hyry+s2lpef1hvB7+LKJYAXJrt2Jv4BkIezrsgE8085WNT/F
tvuSuuNWN62djBlVtc48EL+D3UOg0em5Idqt1y8Of4bQVlKvuWEQDTH4Ym1L7rC6+mpKYgOzL2EJ
etiyHaDuxXFB4vKuep1Df9lMs9jEnfHs08Mqpf8e91dFfBIfNIWQAqEdLRDFeLALek8rE4C78J51
Utz6sDoTeDSgvBoe5QAW00WYYSvXOWIco9AurB8KjAwLf54OZe8vk9mmRYlDYEwOFjkp0Kze2vaa
B8suPpuWrjJNd8naR5CmD0++AF62fGwFtveoOoOBzV6y5MJAk5GADFc8ZxR0YjchXsy2ms9S75ca
KlVJa+iYmGfHcOkMJTcwBXPv63B7veXBC7zOZWYvRFziTcfqE0r7Iq32ZDejF8A1su2mtG6hSes+
7512VaLpUR7Kx7Hbmz1scASd0mjfJDlQ9Qi2ulANCZLoUk2Xf62CL89zg32puwOCZ21MjJr72rzp
jf6l0IHASEW6OtI3Gsbu1ncYShgUFW6VKw1InlRC7IQeTYADTL9h+yE9Y9034tC7LnkoNc2QGWs2
gRZuBaDZd0dVi+5oVEl/BICYofWUtkU+ohatVo+7ohX1Qyq07IFt9fXz2xNVi/+RnCJum05IFmQY
R0bQ2Hq7+c+XOVAbhxW1hvJ8ewo5ADyELd7/fZFURSnruDeu7LmtH8Bh5ANyscdaJ7zj9pRFvetJ
+vr2nwOuR+UUmK75bePlvy8EkI5LX5na7nYcYuvxMkrq66+vevuAt2QbY6iEtuY3uz3XOm0XoLCz
iXH573N54gUGoT7n2xFkd02oXVIAbTtTZzEO//nA3u7iiVLd/c/zgtmAKB0FofXf4w3pkGIhDvCk
5unfp3Oq1U4RCqPbi96ez6uJ6qnYvmcvsq5NGd6ndHo+yRDhVFWr7u720PGr7NoBN6+SMe2f/CbK
96YESywj1XPn6LwLHQhBjv2mC0p3PCqdxff2rVPjt0GEWG93e5jmfrrB2CCW/7xwFKoDXYWAZtcf
2+SkzmXGP4fefpTn16+wLuJ4+0kqobJxDr0IQILDVS+LLdtpLbg9THCeHpVvPhdS4/fQ9bMljfbx
9joG3wmU0cjD7YXsElGfLP1wfftql9rBhKYXV01eXW4f7Fw266zh0iIqK46D3qnIulBFG9y+jKK5
uvADk21DBzOr+PWYIpljVFeQWv++TtZOI/uBcgNIYa67zkrOQOzxulJjfg8Ff1UO1PWFiDp3WUXJ
8JARqblsSVV4nBrpBCHumydmryaIlJO/dKBvXHe2eo1n8uzc3HbfytEuF7nWVx+iqX8plcUu2ZSv
3pAW32NdYhtMrZ9yRsiee9VfNzJRFHAqMBxVMOg1C8es34cjE82iOYBWIcktSKERTor8gGpixp2B
o+dqE8OF/EJE7K1ulj95415cFP5fiUrfvTJuPnX2BExvrf9uwt0usjSf1kkdUY3iG/JCmTy5mrnL
EnQtXL49F2U1lspZY/gZpLzcvmBEhssiEdar28PbF5oEcCiNco1xh5f657g6GlcOErPl7WF3fYHK
Nb3VMHok6v3fz6DruUI+DY9mK1nFwdy4+lqzDFKIr8fcXt+HE9yM0h7++VVvXyjbsN+ULZzW7ZDb
64+ajs5/iOH7K4meDUf6dh4y6iKhQM+0BRXbXtoplaB1fOQy01adNqaPhBgkQWPY3UeRayfTrlUE
R3yZvTD+k4X9icDbf1WO6VGB3GGbVW4OquLLvVZW1t41lbdm8zpw/RcmvLg1vKlweLMrolxie4V7
gH/QnM2X0q2d99ExqyCK1PzgG0m19p2CuJ2iHe5Q93sbWpvDM7Wm7dKSmf6CojAlMCm+l3r2UM6m
ebLqgqAFy1FQE3CBfRbLEycORFFUZaeMrdPGImvhmGUi3/SSlJS8hOAqMjUdM9vqNlaJqqAUkP+9
MIqj0U/mhmSb6Gj4prPhQnEPWYYRoGLB5Sq7KxGdbGqs/VvLTuML0wgjneE631F+R66E89OxD1+0
XTQ93A5N7FkDlfnvoePQ/s+hFjbnB52O783Q2ay+ffaIeio90H22USHZpqQtA2fcngPw3AyyVvFK
URe6rBsd1i9Ul8JsaVZOw3llJrO63D5QL+sGFnES69tD43qcMeDEjaza3tQsbRR3p2DZpPpEOzOR
4z/fF6eAyp4ZNneQ4D8zbX4EVYH0o/W/72qf2Bt8SuwGvW1FiwoaS4UZGF/CxSJVeIloZ1zdnlOV
F16Y7tHok7gJJ8Rxt+dcZS3VRDzT7ZGKw+JERNn29uj2QvjT/G1Kex5yZl7j9sEWdkhxM9fQv8+h
52ygch1z1//fcfAfS5Nou/Ptqdr3SiLdmm3VUKE+5nm31E2FugIApVtrqeB/Rx1kvMKNiB9TmzOw
LLM9u9wWEAJcnwSbzIJ/HreyIYAPHPefI28PCc4Harp++Pclbl+o7Kg7O1DqZE57xMCo9myEk769
AfellvNLcGL+f56MbEffagYQ/+0bbwfePty+gA8VOvj6zfNcIx/PfGcXXTegMm6s0wD+c44KiayF
1MAPUMMWkseu7s2aoAp7xo9T9RCOllv+lmblX5II440vwdNvzxeu/0jch/7oX8ddKbHFaHHP8WW1
r2pSoeyJtulwKuXq9nwfsyNSff0Ki+MSTjRSr5pCXRY2lbNGrLR963I2LW6fdhPNpeU4EGVua/vb
U02a8dXb438+vT3779cHH+NaXmh///P87eH/PGebnrErZLZSHhgqvVfTPjan/3zQ9faS9Pyts0Av
XsSu/WakmA/0Oqs/IO1+bFE7n5pbvnSG0e2EY4mNZ6Txyi8sUj/IgH8RlQF9hsOjND3W08ggl6nJ
k1caLyk1ZsFElaGtWmvae6RshVNqLVGFs/6V42mSsvidakI9+9Z8i+xWR0FaeezYlXanXremMRAr
qkPdL3RlRduwKNlad1i7PLP4rH3jnX5y7YHA7GpfmsQMJu6MIGHs17Ko89dBh0SbtNxYa1i4Ppww
4AWKVf86NFF9Z8gmX+sYxHZVHxUv3jTtACPLT0NZFa6n/8fYmS3JiaTb+lXKdH3o7cywbde+iHnO
yLlSN1iWlGKenJmnPx+kulJS9ek+ZjIUDg4ZGUGC4/9a3/K8Yxq00Z1n+N/mHzdqDt9g2ec3dp62
F8+nytBPO0zvAwUlNa0IbWBm+cYWnOSfEUjS87zQs745l0aDvNZ0QBwoPKWXCCTPuhYa/WLug5dz
eolMGw+ccfze/OsQc/e0KJ7TNMl3H4dOdGTBhtLW66bEGtD34x5ui3uZW1mMAc1uwd7PzUiiYkGe
uu+c6mJTEKz3FTMgqMNEuMxLRT4PLXXVKDPKF3ukbh32SfWaJ+kzMo/uCxHN54bx6FvVWliyMp8E
+3xc5A42gYXCg/w0He36+FvSHoWM4xuT3T7FJ17jU57gcrldQpjT1GIREi29nZsfG+JESclBRmfZ
Mt19Ez4pLTHiOkDqk2MFpbupCiS+XW9V+0BvDnNrXsxdzKnf3Cwnd5HR+cyX1fZt2Atlnzn4ulJc
6jylt0AUNMxXq3DaPPeRiieWScKcqDRN+nBb/cIjvXJ430VTk6XUfPPmvTPf00UlWcKUpn2LYYiD
/PUz3vfvvFRyZvEzKiQFx76ou82yRod958dpdudNjxyhkGh1/lrnVE29ipkCQ7oDEg7ninaVwnFO
pRbJE16WZ56JzQeBrQremHUtKhukbISe3OZEPM0bTaj2K3QgxU4U6ATrVi+2mY3eNal1/zH0cntd
tMARtKjHR4W9k/CcFqtbn1oPY4LKxs195W1Dfc17y1qGpLqszYeUY60RyMan3tSDVRElGIhQCtwz
m7nuOdZVN3XzfpQeE6e2xhMmJjuezYG660YdLeattk6lc6ht70R5HsBoGCaXorLkxUaxRgldhn+W
dnqQWWQ+Sb2w8VT44EDGNHwuFCYQpg72z3tSS62YVHeCP9GLvO9pccVaFkOlXaktMeNul8lDl+BQ
AuAZ3kaeBzdKrXNKJIm97QZLO0bcI5DDpA0V7Sg/cX2rt0Mq7IvB57O241i/zRPi70Kh2A/9hCyC
x7soS8PZVo03Dot0ymBo7EE9U+pMmLiEujWtylDwn4tp8d6vlkZOtoXyfY95Sz0MJCR3hkcEIeZ2
atxrFInNnaU3wX1hwawIAb2t5+a8oINhW80dI/vJBQR46KPDvI4OqsF0IDMg3d5zG4Nk2tY/Wlki
z13Qpes4TeonLYy+zF+1qn8LzS74GnGuMpk+EHQx7eOAKjoa0z6JzZyCjIzqadSn8kHnvRnZ+z6Z
m6gLzUm/71Na6FLiJDtiqXKPaj24R0qe1Lc6jYJEGWX+JubeIEnDZlM2b/r1JYNgfaU04Sbpy7Qh
pMDAx0eq7qLit4fyTI764ANhWJjCYZlNKz4WdRISAIzq9WHESLtuehLXq7DXT3mmxevQjJRnTPI3
HWfhVzNsr0bV6c/4FjLK4tXfunppczMPXY2gvxZu+L3rL0c1RkHGel7GTCO+ajLTH4Uniwe//aER
tq9qa2nvW1T3hy2/7lO4RbetpIcIZSxbksUr0XOPxfFPQVQY6/llrAIECKdF4UYQJp0bAbfrKOPp
eW1+mcGgVchU/Xnt3IYMLw+jzpS1OyiHzPSPWEaMbUKp+EBVXjnM6zG+M3k6r1TT3oGLPPWm6Odm
i7lXY6mNuZs7VPPa+eW8KB2TWpndRIsCcsb3/vOWQfU/N64MjgPX+avPn8Yu6ZmYU9Myu3qZml3n
V4xCn2qKqYeP9b3nqztHp3A/7/pzX9Sm3/vWsHsXMA4asMOOf54XJqBPzqPUWNtlCrukbvB+zy8/
+lQD5Y5f+8ybLWECa2kJlgmRGfoPCvD3Y5bVgvnp6aWmoPiaX82LyufehTwpWHysazVnKM8f7dga
402UwjGbd8biCKnpl+MwXUmRpqosLlcONbIfjsHAyV5mQy/Q1xR4tcD1tW54BWSQXX0RZNcyGWw8
4p6+cgct/XHDrm4B+H2sLXTdXlFp1VfzjvMCtHJ2rXZy6jmvqDr0YRZDji0+jZSkmeeRcuOZMIRy
MTexMuXbSoe0NDc1A8uoglfzNDdDK1xxg9QeClfTrnFqPMyruxB2a22QIRcN2fBcqZR6eYSw9/NW
xRQ3JGmOtwRlG/dVNr4f2k2M5thFTQFPiZ2oeAxruEI8j05vS02gCeamol86cpWeNY9kkr+/W2N6
twzDgg2VpP75493Oh4x5t2kFoLnEpb+dSegpt4tNnfvooidY+jsdfeKpfzTLKsCJ5iKhmbfOG8Y+
4co+txORvSRqku3m1pCWRy6VWHwSde1GjHWxBYbhFbZbv6qYz173lT0gZQrSpQeo4JIzFCI6yTMp
P0jwWXPv9x1tPUA7XTpTrkd4NZUqvKI383m06G5j8i9OAOSPjdI7z0Ljxw9uj+vIda9lGz9W0+rM
xWcjY8rpdRM7z32tR0sm4sPTvLW2IjIxhvjJV1FP1wYRO32nOM8S09gmk1G/mffStI7pyCaKLq6S
uE9jdJp/pKO04gTplQrg9KO8KKKQKzNlOzeHeHgZyZ2FYVUVD5Xvrecf6dbUxtSR5OumTbQnA9dY
HDrnOtGpeAiBuZggqzNJ2fa5K01qL5FqeehCjfthSAxwQ39t7hU0DB+7jOM4cBEFsW9ya9VNXCdB
e+8HTXtP0BJThwniUM+nCfKGAJlueP3ooTbeYxfpyXnuT+pJtdVbjJZzU04HnKq407HmfTqZmkuY
Iu7W1c1t3Qzyps/w2zMAQGovFf5aBZDMRrf8r8FtE7T5VzKcUnSC/pQ1YOC2HWsHo38XPZpW9aer
K9nX2NOQv1jlH7pmlusaMuGJ2UjrXIxqSQaSa3+OlHI1dy0d6nxaJ5y7MSEbbhAhdxJTdndj4baL
+edZmBST1ipfvQKpolL2DMaU2DxWmCrXeWg5zwgHznPXOtJeWkfgQdQslTfFjM78O+ReVy5tnqP+
+TvEPEO9/w55yphq/h0krqHHMCv/RL7bbrwyNjaJiMcd4oB0pQH2eJybrYyzlRYI7dGoq+9bR9fX
f2iKWCt3FI3SDW5n6iS6Ej0JctJXYhDyghi+25dqXO3AJsMRVcJkZcPN+2MY2mck0MY3pzpWiTK+
1SWXCSDkEYZy9h5dT14q5jPzBuBCp2evXVoGW3hZKfi7pCtOzMwRGTW9+qXZAHkmZtiolzwH0Lss
uwF3BDHQXp1al0TV116vhCfKRs4yYd51Pa8vHQ0tEEbn7KSb+TqvOyIj/IY9dDck+MXtnfcDdHvd
NkjVUqd4PdsWJ8NACzq1yshHxZPL4X1jKwN1LWULkWDaMHeZt7qtlh8pIEDRjyhQQQLbJNI3zwbz
m2drWszNIOms40i45Nya18891JT6EUUfGzJ1FmF9n/btcjKOAjPdBKTeLGcAO07XxwLQ/33oI5is
VHQWMwjdHqtHy3Xie8rpwfv6IrGXjapVn6Ft4DZvv0Ib5x6G/OXWLwxv54MO2jpBkt3HHUWOWhHt
V70TSwDQzauA2rQC46heQKeSgNYk4aYvlepJCvXRl3EHUoegrCFzn82IDJVIteNTU5QdGSD6ALV/
8K88Y2DGzvxbbOXdSddq69acFoaGbtHMb4cotCaiWHNGgnnE/4fWUhqx3Gsjw4qP/k1VhRtR88g2
r5t3awNU+EPYpNu5OW8QoXwDW28ePrrZKKnsKk9vMG9at0npVTdOqyw/OkCWYWgWDV8+DlPpdrmt
R0x9807zhqYJ+1WcBB6WCw40r1PrrCfsOkz3c7PNPWuThQVqCEE2juubzw6PdMfORQQwN6thCNaQ
asRubtpx/lhT7rpipvLucahvqroxn4vBx8Dm3ql9ZJwpXYDg98U3ZFhiG8mCR5p53bwIw6w64bnC
tkxfMeb6xhtlsa/b7AUtMNZz19NWqnCiu27IzKuh/dkwt4BxhriKPRgzLK/Txlzm8Z0wQrESVIfW
87r3DV7xog+aepxboBTNq5v9OXef14SmKvYMWn88TpTkAlVErayl3bYYSevqxcdD9X4MHi6Qa5fj
C+YXZyldKtMRpX91ugCF8F7vP1qe996ar1U9lIuPbe1Prb/2my9yf/Wc96Pm1N1rHbXq6QL4V8/3
nzdtm4A7/2I/t/dRP/rd3u+G+IyzMT6bsXfXpEO7A8cSnz/Wz6/e15U9BbMOZQPdP1Znkiv9Ym5X
Y/sl8RHmk89w9lIzP8+v5kVVDjBVtKQhQOyfGzxVhP0PbcMOd7nw00PUkUP5fpiPI7SVMqzVaGL3
TcefF/OxGBS0i0+//df//s+X/r/9t/yaJ4OfZ7/hVrzm8LSq3z9Z6qffivfV+6+/f7JRN7qWazia
LgQmUlO12P7l9S7MfHqr/ycTdeBFfeF+EZFmWp97r8evMD16tStZ1uLRRNf9OGBA4/X8sMa8mNvf
aFaMUxzpxYs3DZmDaRidTgNqbGYPLlN/h3gea2da23KDQV47d5kXTlo6y0yi9y0XSti5DFQICUg2
fhQbFzma+vsiHdWLwaX1QG2YzxpaknFBlV9sFdVvFh/95g3U3AjQzEOQyUXIpKiZ7crM6c5mlvbn
+ZX+16upB+SUjGEcutOAR5Ozp6n7Omzy2yJESusZww8tNxN7M3CHzb//5E3310/eNnTLMhzX1B1b
0x3n508+NAd0fH5of5XEuJ4tLc0vXSOSC+kW02vc2xX1jWlNuTYHksmQbfSgQ6bF99WRdMEGlpV3
VihurlJDmABv+urWDW0JQoF1vWeZyElFG+Dq+2e7aOSXMpEN6TPBU4lc/yakGv4ktKckrptHHdPU
XYyWe17rNHV0Vj0shnMzUSmq9LoCPH/ax8R7sPaTSmLeb8wntBbJcrSz5DhvzfL4h+P3xQ/HV3Sx
7xqJ0dJTST31vBpYR9WemX3+9x+0q//tg7ZUwXluG46K5cswfv6gGydzGLD62RszIh28GD6/+RP2
U5cP1QRlgbEPWt78GX9s7nKwqFWWHd77BVWDUxiO6CEwRnliWgc/bMwJl1pDQ2jmtLJ1Jv3w/NLz
jOmlrX3vVZjWW1sy7ir9wt3DrNLXrVOPr3W9GCrmw0cCYjYi1Zp9kxrOg+mp13l7ylMOM+ZagZPT
sy4SvPGyap3x1avih5455geuAb8cMEF+cCdcHaHhsk/glo5mf21tOzg1XXGeW0ACh+v39e2VnGcI
fG2ReYtWh/yIzEVfecZHF3atjex9V00x5GpkfLLLI1QeAegQEPZhfye88mHoVZWAt5a5JKeefhdf
+cO210NjihcB/X+HWMh6b1pDeMnwsN7rDiFBYW6mBKay97866rS71GEhzKfGf/10+avmy+GXvBhk
6Af1L83/fchT/v3PtM9ffX7e43/P4ReZV4gE/m2v7Vt+eU3fql87/XRkfvr3d7d6rV9/aqyzOqyH
2+ZNDndvVZPU/7yMTz3/fzf+9jYf5WEo3n7/9Ao/i2lWwlnDL/Wn75umy76Gx5MbwV83iuknfN88
/Qq/f7q8db+95DL+Fzu9vVb1758QpP7DMUHl246h2jyo2+an37q3903uP2wLB6ll8GXyn8amDAJa
8Psnw/yHUE3HpPxkqzqJCdqn3yrMOtMm8Q8YSbrpqrpwTBcj2qd/fgDf72Pv39y/vq+pP9/XTADy
lNVsU9dN5psQKouf/+i5hZVYGfx8Pwg/uWlFUt95k18dIXOHvnY1qkCmB+KLSLr6BvoAa0DSOe/n
10+n1493V3W6tHzcXd/fheMyiLIdPgv112t8WwkFXJ+a7Um9KjcQ+u9bFxR9O6gUULFMDKk8S0xi
LaI0C84sJqT629AXwTYwyaMHHSf/ww1fs//+lgxh4C/gkqi5uvPLByMVXbMLR2R7zOUtVkAu5KIZ
VUo59te0jsQ16RumhCsUDbr/p2HaOcJYy4KGgwXSVO68jL/nBkTbVjdNjwOkWJtdCt6ZAEWLGbvb
FiiQlmhk/LUDTXSV23KHMnrXaap3UIg6++HM/BdDmHmI8suHbAqbs83hhHJU45cbaamA5YdZlu2F
Owpshb2KsjaX6yL0lnrhGjuqxuG2inttpxbGNsbZWelLK6+Lk9NnDyHqmRvqsM8eJpL1f3hvnOq/
ngBw8BydIsj0RzKd7z8Or+qqjiQ15HRf+x01LGvVoSjdo2cdtj7jMWwBQb4c9PLFdJv6kJhayjRE
uU+soF/qXjzepMoNEdz/8X397cS0VP4Ip9Kz5Qq+qF+GfZFQ+kKrpLszYJnUGQIP0WDpUgaJpCE7
1ajaqUO661HNoq3md09F2uWozXHMjei5QWUG/+HENKev6aev0TbFhAgyXaQPLjjenz+qocJ243s9
A/NI7TYmaQdHS6bo9Bzl7CahvJ/UN5ru35ZdEj1k023EJFhpJLV5k8q2Xwiv6C8ZapVFTsVu1faJ
QW3J32PJFM/Edi3w2skzRZkRE7CCADk2HixuOSerFQdjqvuokTyr/U3kmOa+V+D7gE4dV2GvrAen
54btERY0Gf3x94Azzal9AbBdyKLam3r+EtS1tugBqy+SSN2RvMwYTiobygfDBQ0YtfJvYVRqaxHg
w+vtol3ZBs+eNWjxteVKNH4QwhZdBq9j0JyHf38matxH//4BqxTEVf7uhSu0X8dBWeo6foQhdqd1
DQDqaYzpe0f0gHiyIl3uoxJwQEzuz5WnAFLZjfE4klF1jRjbKw0z9EgKYvT9CsFSrXyTgIk3oAJI
7cadFgBU7wdCB2Jv9I4Bbu6ijMItoBSXz1dbmZbRrSxAsS9ezZNr4LjLpNeqbY4n5tBpxjV2tAd3
CNp9UNnioqBWu8yvYtf3D7XVXFuX9DY9GCzmPdXgZl4kASlKnpPvu1z11qgVj3aV3fE1Npek7vtd
VZvqQ2tkw23g3fQLm8nCOlW3zKepDyNi+riSwQ1mMjzkg1DWnDwjXvUVUrIEfXqK30egQVTVwl+S
IlFuAh639gXqB8MY43PtFvEZe/DQaNmq71X/rJGluRnHJtlzg1sJq4k2/HGHS6AH8S4YKuNE9PQq
OsVqXp8sh3cP5wArf1gRs+T7t2n0PChVs+PWhjVeHYdjJlv1AulXA5B7sWxxdcxSWbWFdDCRZe6p
C0q5J2DJPiSCUo6aF+qeG3sEhjQlk8EY8qPqNLjRoGSfGlhFUc20rhIYPZNzBXoYQjLIAHvN2vYR
F6pDGjzfEegpuSwDMFd2V9UbXRcvPAKRc1iit+870zxFNXSsVLn4RZ3hVUkI70kB+pV2eGvXzjGt
U/0UqHF46ylteCsiN1jkorzoEn6NopTqfUMsLldmcHZWj/9Es/wTbBBm6pxsuHSQFleaMfSLhuxj
zY7QXfsG7lErRHmiwxltivpzWPvZqepVsm3cpsKEDX0tNvvDYDvdUh+4y2O5SddOa2iTPzNC/c+i
GgRw5C64xKNNEIoK8YroOS6zTn9H7HJ2wPIT3vQ8MWyAsRVLmCsh1iWZ7JHOjdc8g3DlkS0YhlG4
L4fmtZflcG1ShTF2nT65cXwcm1rfgajV7wxRKkwkGIw3aOmGeMjGng9Zzd2bAUeBVVTuwUzGfeO7
9s28gBoX7l0nCRZzc3Qz531DbPJ71PjH1/M65qyAUo1Fv021fCSjnAPoLmU208kMtEZA+VJbtMvC
r/xbOS2ISsZ7DutlMTeZ4mODHuD8ktZ2XmWglfCRIR4qPQVc4jrBVtNiH3RHYG99aI5LLjAKpEAW
IjIPMLrHi5h6BI5odolTewu9ONuVbl3nRa3xgQ7G8GVupdIZoT2GZA+oXJuJl160YZDcz4ueIFSH
R8fNZBdZIO3oYahEOHTtGuAH0/KHsS+Lq5ugvDd7t773QXlxgx1PQMEOUaO7pI8JBP5d1d3rQA7V
3H8qwKfvMGcMuwYuKUDBimmCpogWwq0UMr3jBjMawtHeK4sXB1N2aH3twjh8rAdOYoHOArv5E2ZY
F3VJau+R0oWLpiQTtQRhmOSNe5VYbGzts5Pq7RWnLpkPTw1FJKYutnYQyJ1FblsGh3IHuk4uPBcS
fuMmR3K7II1H7lqBeGE2XUIUFGWKqqtRKKTmqcEDCrZQyi2KU9QJNnjCAfHywmXSfJukMbTzDuNl
GyEdF0X4TePStqEajo22hk2cdFwnpOZYS3U7EhmzDPRsinfxboMk/Vwjl9gYXHx3KZTTTDYOIFm0
woqHF0G06ZZZXGOJoegxqqEHcukqr1aQIXjvHpiit9adP3FMzMCDbo8/F4M/1kcqyEkQwvyYPk2K
Swq6KgR7JqYYHFzkgETPZtPUV1Fbq6gs/PfrE6BP/WHgXJbVH45Am8yd6pKi8zy6oYtV2OnvbasL
t4157HkO2Y4Jaxm6g9rS++LQdf1nozKQL4XVpdE67HQdFwnLcSZnrbusii7FzzfuAscpIT8HSyht
2YufjPcWzINT6FfuOgN4ht25Wgjc3GvhhsoB6GMA6x6go5oe+f6upLB1x9q3r/hw+0UsPHtdDjFm
+cDeYdskCkHFRMZQeJsRsbUwHGYI+NWGzZiizO5DP18oQQbMSVH/FEomGa826wLzIVauJj9GrR7R
qw5Ova4e68DBI+CvdTWjPtG0xyxHjDGOO3hoxqrTSJN1Qug1elhcRqY4NjyQJVsb/sLGUILD2A0o
TtvnMIfc4vTeg9AR7MbCvI/9YYWdk+p9rSpPfuM7K0hsgP5aG+KdP16d8laaEe6rKvQ3dtGTYNlo
eFVqhxtrOx6dXsb7YOinG4Ga3IjUsQ5ugpMtipYYYIkBQNt9KJyUEfhkFhuK3D0F0zggVTZ9bcoD
Yj/zMFZU5YWfAcISTk4GNIyGnd4U55L0o4tw34JOJybE0/9gUGPuY1O+hVFOJpSw9L1Suzdqo9sH
cxjlOrNSkzkoILhYzvo7yxix39kGt2OnLkEUxPZWMHN4lQ101zazjFdCgYuX0A6eWhi3B9AMkMqN
Ilw1CGaWlqrre7RU8tB4B2kx4+hUKLGgH8d7UVoXFPA2UTOLrMqBORN/CEH6qhI6tlXcVVEU+b50
iwGmVA5eOYoibNOe3M9vXql90mob95xTzjuIEqA1U3sAoiZuh5tCXfWRoQfuA9p7yWUArrFeY1Vg
tAzgPIxeSmpIUGKqhcFvRthfjbMrqBYVhLNjH/QkqUcNLEPGqGWDOdfVS1LXWrnrK7QRSrHP26LF
PPImTRhTXe50GEvkt2J09AUJzeMeNg3Rb+We6Wdl4/i53CW5rh+4qWVrgy9v6aoV/ggfD2UQ2+Bi
qyke2kMW0BZ4dwZ+hThMU5zxuUKGM2fTdIza8zIShNRyyxm0x29p4jWLsPcDrVrrsFD8Lmbm0q+5
9/iuu+kS65SiC/YwkJ+YUktWozTjVVPZa04TbVXXyzCy3hIjHK9BjVbdtvda7SLzj2CvGoNzaJCi
gVx2om3IXMWipS5fuW3y0HSrRikdsjZleey6lZ0H+oNsSN32wQr0Tf7sjV2xqUP3QWuQE8PQWDX4
J8CMl/qC6wb5AxYF2mYQ36QJEs8b7OhONrCAq0F/bVvCakc1LTaqAlYnUNoOeWoLHivk5yQmf7oI
ALg11dHFqmzGpnoa7ZSgR8sxNZum7VEv8o1bkH+ZzFIuLeK/+yYFgqi46xaB8BnTSXcsLLMFjWd5
Z4ap2srW4vQPNfCuShe1b7pd7Zl7OEPzIq3AgLEm08w6asxFH92qadai1Q49j3HzmrCjmOloybAo
Rz1eR0kIpGLeUsx7NcURU6ixMFI7WCZZ2J1k4xerRmDQB9vZHS0bA0wY8JiEpZ6m4n11SR7YdF1B
1LKZfoZnoRxbP/SxBvJqXiAmCFadANZm+tC0YNgaytGNgNlqLWbfqV8Vxoe+rJVtP7rf7Jr8NWS5
ROxGZNAolva+yBK+vbItvVXY2sRJ8PgFrn8RrUyRk4M+hi8Ch+xGEReVR7pbo7z2iWVdFQiGXY7z
USSauSuZwcHNPhR38zogwjiPZItgsdAVhtIKeJchALEYB0swZeBLphYGUczhOI4Wc9PfmZlfbziN
wUNZaTiVRyf0j9Rvgazrt0McYoJMJHiKcaCCwWzLniprACJL7S+iq0+N8Mt7zMWAw/Q7WwU2lg+Y
vQyDtyOlWp4QQj9iBbfBYEB4NnBPGaLwN8IP1DtSScRdYKlLAybn1auxluad4AlM8/HK4DHUCGMT
HbAorbB3PG7kJ4fr7xJ4Tb4wFeVGxcJ+GEYhDt2Yj5Qjp7ZdADy0jaJcOUz2RjwgHZXBAYKTJnje
mUQ7GIp/pzcOBQC9d45F0HeHloFd0/XjYV6QudvAoP6rHVBA5e+tx2TC58wtc7DeQrUa1pa6w/EK
uRejZ1I07cHmj+jIuBzODDGvRKW4K/aIjtBhJfLP8qJ5o48txfxDEdCwEhs0O+OGfZ9Z0NxDqFUI
LE5ak/whc+tPTwr/qCRyJ9zI4mjoDHKCrsfBvxUdUpwxvEjJ40itPTDC20Vqc+lD3uqg4vlLUrDC
nZ6cau4CjtlR+xr6zyXA4SVq42dFGHDgBX76KHyw8H4vJFYVxmitZxGRTmWKP0H3C4mdr/Zo7zqn
fVSyoFm240sqYKVaGYhKH1MhJve2jvJt1gPWDhyfs5SQA7XqdpFR3zI4eQ6mOwwZfNsh31RCK1dF
ieY/2vvJXpPBNc4sbwu7HggmTl8184EZdZCIKBOcAI3vO7taVWV7EJV4zZs7xvmwPcuBEn/PqEaV
NkZE3cNv1fa71jDibdIqqA4t/qZK4GChyOVSOM2bodjg58z4tUdFuRC2Q7qAhSeDlF2PEbrjJ9ae
qbbl0CariDmlA8WuibDMIjWJighgkEbuWzXye0ZNtS11a69SqFkbhnlrhb27qCWoRbiqCyUrHFhO
RGy3TrqIdQgWRaTtIku5U4BEE97QogKGUwP1lUH8NL2TQkuIHSpaLuE7lgPUtOrdlTWM7sLEx7DI
wb0A4QyWISHjwEvUbx4fNXHm2WpUuG8rKgOBOi5f4xc9KtIrCMASOvDkSWEGOSvG+isXjhsuQ0im
dM29gSpqAl+1y52e5t86E5qNFwHBUHvXfPIt/eISpZ6TjswMqEWwcwLvRbiBjtyj+EM2YXIICx6B
DddLlwHA8JNWIr/BaXAb29PoK5OfwywvnvlKzuBMnmTZIsqR5StwfjRnVjluqw6/PDgMbxmSPo9r
Qr/joT0+GrbaL5xEZ8IM+dsFxdmKMAXALzH23qpWnsjAY4qBp3ZIAs66KLh9OV4hV5oK0suTXrCr
E4Bmo7hzxwv6FcSLNu7NMGTGEJRF2gAYMCzb5qHc0rYtiPIi99JTmxQIh5pHodbihBWlWHEKVzwL
lXyIGmi9spbHQhokWpMMu1RRruxdvC8ZE0cL7BZT2BaiQ0lmC5OZN3qi2teACepMsa5wElAPiNdC
IKkCqmkc8dgOO1CcUNpCsY1b51aM1nn0tJA8ZBWJjEqxD8mauYk7nB+I3JlU3imwFVbMUpc3eRne
23CrFJy2J741IDDg4I4Icm1M4UwpR3m6spvROho4RBZ7u4/LjdraE2eF+4avaI/uRIxmoACL3e9W
ccW7T4zo1rGAbuRRtqFE9WS7ereC7QwacGhKJqqxo45EY63ULr5VFZfrVk/OGIx8E6IweBkSLSpw
wEu4dc5C98ubNq8usUJsVADSPowHxrSh8Dwei8pdV5UaqS2eg7N43yHuhUI6Eg1T9PpBbXLum6md
E+46PjqmUxymqetxOb+s1JDgrsrTF2FdfHaaxFv04iHP3I2CFozIlcpRD0WaaIeg4JmysI1VUv5J
yMCfKJwdwLQTMKbVTOcwt6n7L/ogDPZWWBCYNqWmQdvJD3NzXhBxAlb5/7nZK8gk/ujd2W61IS7w
HinYVgVWX7bWix2DxCJ2RLPWlmJs0iGLdy3kvJ2cOjAzdRhzuAElhE4J431VB3Z5mBfYktXN8BXp
w14X4DiV+uQlTbhHZc3Q66YpqNY0YXubecUpdiPnkKXAWZIifR3SHoqLXjmc9o1yGLWbKnVJPRoV
B+sDQl7VCjo4KdF455Xp5DQZwWJ0/q29lZWX3od2+4hHRd8S60BaoUnsWw++opdSOw4qcsxt4Xb2
fSMpq7gtMtQ+zR9cb8gfRpswOJ+wgbbbK7kVHzrdGS7BEJYr04avhHx1AeBS5aNJSGAMxM6HR8IX
1zCTMWR7xNcKM9p1qi2UXkkPjk56q+sb9zgUiSKLD24+fuXLBgfSKube6NChOlpEnb8Y/tDA0l+6
YNS3iWsVPChiPh+5G8sq5wlwMFZt7jCtmzCz0kxGJDOqzk6eZ8eyybYuZ/JKEZlLL9AnSIkhXFZr
zRnjP6w0lUf8ZFwuwyrD+zOWJywRF13NlSdsl93GZoywT2q/vXUVl+gIc6y/9HGwtcd62461cU9h
O9/yJ5DBMQ+ypzyb9OaR8tp4zN6hCWgvfRokF27RPCi57bpgMD7lTDzy1LXM7d54af3gFuap/ZbC
5mrr/8veeWzHrSTr+onQC94Mb6F8sciilagJlkRJ8N4mnv58SGqr1Ozu3ffMzwQrkQCyDFxGxG8w
gOYZc5cFGNgUITjARhX72mztb3lhuIRe0HwckGz7rI8evImCzoBstE9AvbDZ2/SgK1BTndyc932A
jPVc8OgQRmbwbsF5xSMxicpAslPR5CHFgbVjARusi3r7NsTJg3xgqa0xSVFunAYBGdF6Jt472U+j
bvcElPbBrqEjhE5xl2qD9kSy7RiSUGCO4omTRQQnjDJ6bIDjbZY1p6Yc1+edc9tRGEbmEyJxY/bd
xhQI4BAjIOlFFBxie+Qn7lCiEtn5NqTDdc/M/H4KzyKxnHOC2SvahPZb47biYH0ppq677fEqmXDc
iC1VP1VGxR/jaeZhhC2F4u4A5rjBZQ5doBstAxniqBOKqmZ54Jl5HrSkv9dzG84ZU2ITS6WSjO8l
URGD1CNeUtoEFRXqTt/yMm5D1V1P7vy9rXOEEgP4+grJ1RV1q2JrqxRwmwbsfwPDzpni9my46bhO
xp4oYQammopm3/fiNYrQhJnGBkTkkpYCnLOjbGQ/aOrX2kDhqEBnfjd07mcbNuc6wlrgmMUzPCx0
yXodTDhuClQ9w/klFnWx18GzcbbEAckAYqAUB7kC6caVgzndysMVcYcg2rzVuMB4ROAAl3j+nJId
bkv2j4zmk9fhM4eE46oWan8asu6GNKd1MwGj6PO7Ag+Z+2hGOg+KZHdWgGLmJq+0ZmynnSVehTfe
eoWn3oRpt7H4e48iLj6jhTieBts+JdjZodc/fgpRRrogO3rjREgpGCPkXXWiZJMKG2VQqC8pQJV0
DqECk9oOHSo25giraEbg4wQy6gG6L5l063ttTGh36qiRhQqT7cQU0FSLJVLHd7dWXObHkEVHw9nZ
thWCIO3e1FFEp1mxEDQdpnI/QKLu4l1eTv05qgcsmkMyacoMPN21doZoFv3sCtu/JXOABZS9Djos
Hb0QwJYzFochRWA2xjtrL1L+Dqjst3HuOq/Ns+ChbAXdndAH5LCG9DGc9PgW0od+SjttbdemupmE
h8JpVIHbU3zNI4qEZWHvFZwTI0HgGZHQG/te3c0t4T+p4uoTT3tm4WqyhQRUfOnmg4jjY4+rKOKU
1JqZJLX2SgVjdReHzIQcKk+XqOVxCG5UuUkahUH18DJaJAOmZj67ZqDt+7ZPtxpByCakKuEjh4HW
pwI5Kyrd/tSX3vMIU3hX603gawtJyjHR9Lcw9tOqzkKjrQeYXgLaO01B8mMwMntbZQkg2P4hRvgb
6f9FJp83rFPMxS5CgY9MtqlBiECtA+UD4UfU5wXuafdaYhvwSofKH1V1uLWxVarQAQySzryZw8o5
eFP5YkJgvrFaBNtEoXubDLaML/I25CJU0nuXIdaxO80r3UiCnYrZ6Bz6w4T8LPH/qe0iPCk9YZ8Q
k8GmksQRanLdjgi3Pls4yB7xKNxJ+l8c2S9qbvbYSRovlCowvSmQ99pOy9RCw53cx3ST/JLO1ae7
Fd6FYjQROR7jDW8HoLB9mJI4QXN74NV7NGMsiiszHXZmLFCVixE0WhaxzhO5CftTMDIjRAUH4SHK
UsfYpthcxdrTCOlvFySLqlZ9IpOaI5dVaH47Kj+zoK6pTwTVk2G6w52CprHlvqqWsJ5apYEWStK/
G9NXAMTd2cm05sbqg70zaiohYhIc+Udm8nTxUycq6xbfIep5bpeuAxJnpzwz81MUIjNbNCEOf1pd
nCbUkIkpp7MCI8SPVMBZmWX301oP4x/oombbHluHo61m7sHrXlCsoHKAKYVvoy6OTjAvdtKtOs0G
e+1jnFYVSspEtvZCluMLTseipSqA6pi2nYaQpJ+TCBMXg3A4gKxcNfhVNPuqb/H6GOBOl2ApVlbM
+2XWgxBJva4aUdxB/SjJKMQPRfesG/G4R6MJndKxoMSEH/Z4huc8ezyS09a5axYRhG5ZyMdOxh0M
DiXdO9MdRUvm6nWH5oKzlKnNSWvPFqDT0ILJC/0UujWgHiG09C5aWk6s/EjhlyOMN9r7MdOojXrD
GmY6fUFxRta5vTGTbOcyjT019mRtqjnNDlGSEylEEVVWhwjUM56LJuM1aarqRlkopsDe7fPYTcl+
zNVzOnVHhNnykzem0aEGjL/nuYe0oKfZJGPzdge3+2vkGCERcu499hrSy12jvgbGjAbMaCPyNmuX
viXwhz5bgUHB26GN62JnNgDYKzX7Mmp6tE5HDxsnKLRUzbEoQW6Y+f7RUY3waYFgx+MkTqGFUF2U
OP0KkM+biMxmJwI8r5RIB4TvNK+Titu3jRVtw5QUR6UwQJolQRbMWqSTyW7jaYNKZ6l9SzHxmOOc
6gGT0MIl+4elCBpjQiezsxugz0Dhb72nZOHnRJ0/MndFhpp8wpDrRw19oTsA+Hek6Dcp2p1fp0H9
YYX9GwLI5T6AKPpUkZ4mtfAUV0a8HzuSS/J6kFdGoFY7kynHBl5NieZGHhxwmec+D2Ou+DZ9Nhss
n13SGbu2MJv7gshURCi3qwYmajWpMupQXwZIDr7Ge2NFMb65QQ/giQI4TpcF9ZyB2G1LZouwj3Kn
38ftwwCx7oBFI+qP0wxdsCmnl8KzfigIhSOjm6k75pn689wza0UgZt7Jh7BRUlXCQm/eITL2NgJL
OSNxqSI2V+NVVFDZbBJ94Ws51hlz4xdMe7unQvXMc2ToL2l9b1P/fwQ7HSMnpZGhLmJtFyUeMAEP
83RzrCqVtABNuY6ky6/WLLDTlqs4eQOzimMMZizcNzu4pAeQns7sp31WH+WiKMZPWpNm6wkIhrk4
l/dOReVezdS/mill7QPaNSSby6NcWEuk5i1hl2ypPXxznBxIgHPLJ++m6a5FMpl0Cd68aCgu7QK6
4ipsjMQCopAdpJm1NK+WC8/F4GBl15Cba/XQGv33tMvR8UNsJgVy8ZfXu2xpaWnzDLc/JY4V4TVN
0uz43pyWprSqrh2eRlFrwYQqCtQoeGkd52UhV68Ly4lAgqfUaqUlthxADvg+1OKQLVuNCZ8J4ec9
qs7N4s+eBRtrGl/kxlT2yQFSPNeylfwKHwZMK8BZgBlfpNN1aY+cCCWJfjlflyROj2GE1NsIKGON
FA/+msjvAuElyKd2Vx5l67oaRAoTVbw8PvQni5H9h77r6vV4gzIPany/R85CzEGoD/ZM7RkhWhbv
Z06uK0rFmYjb8MjFr1K4jM1jYDbmMRsj2/A7KweQ4aW7cXQ9UoePcgfF/ObpbXWYnKlqMezC4lyO
i44IV4RsBr/Nz2VLi9x2oybdm9xZdsmFu+wmW7gotjvhlIfrcLL/fcxyIvFnVuDn8F/ujmTw0Ghr
7V8tuSo39DEReJbi7RxXjx7Fz0NXRWRwBzvDxIrbKqvz9si8aKWHRnaQpxn9luXc/r4msnQ7LDeV
vJOmuK+PcjEsLdNeiPlzvBCAxulYV8V01EnPk9Rj9bqQfXk0Exki15rgLI7GY5bDXVt+SJjg+C4X
wmnCTYhbLnAR3Aa9BLmqBS+AfAI0cAP054JripCpTxtELhY2N3ocK08VGzd3doZngdhyn1DlblaU
m3dJvljLIjWS1zXg4OhZK4oHIyUFO04bJHOYnUYhDh6hBuxA7Jig6SfI5zg0Y2kuiPBWlA6fMzQZ
cz1xt8gQfHc94h0K4c92yQfm3VJZ5J5GouuTK4zDUMA8LdAk3LWGccbjiVCpBqgX1qCPrOlFr627
Tk/Cm9AMtxHaTQgkBzdBakdHhy+4glku2m/k4qiVUxjFwu2QVgFnhgFBEaCjjvJyF5D9FzXSZWTu
oizLAbWk9uK9eA5MEz3CHu1ZasN9h4mandypjncyRRv4ZOuGRRA16cXaavtPZtZcyJjtYKdqaqit
I+G+VdanDs1Sv+w8WMHpG09rXEJHfk8Y7xLFBa9Vi7cZg0MF9vVRpzDrYuKyCivrWR+dr4q6U9sc
WRune3M76iwwSzHX1qgXgNHHKVRQwYl0ggVe47GJlRhmQX7cp+YKCZVNTw4Ig/r4Sx1jLjn2KERo
+nQoAVskVG6GnNgyCC6xSz0xFEzlCzNYORVmZR5aqBisUM0hIeO6+nYkgWqivLbgUWZCNw0zuMx9
zJCj1wz+uZZI7BjgjQVrNlnqCtG2ijLq52jxlPZOR5loZeRM8asGZ4wBV+jutihxxSnxljG9vsJv
xMVi1EBAb95mLfrRTL8oBCI9bhraLgBss5rquqdiRVZS1+Oz1xiPosNAMbC7HiJC+kCK6sxvbzHN
iRebIeIqJ15EgTxUgq0Z03i7eOHu/Kl1624mT5qg2rZM8A9myMWlafo+mE1qGEa0+P7WG7tXvxFA
tNyyugYzIYQmwPywxAARSCLE0OqT6Aw8RMv4W1xBOAUTvQYhGWxmC/cbI9cehGN9x5phjSpClWK1
1HT8x32DpnSg55ivFnmwayZzj5XC5Ksgd7aqgsx7F3XTM0wvfTspULaYJeu7IipUmFPlsE/CyfPN
qDOfJkT381EtTpAmQAPkufU0FxosnRRDqCVskF3Ib62aftQe0BPE0mmyILzDsMNo1DrnM0R/J4Hx
nJikC+ZQdw6hNTlPiCrWVNARZ6OuCKDTCp4m0MUHjyBxVdYFN6gR4woH8wu4j6mvA34BGpzFvWkX
82OEknLZYB2hiIAZj8pl44HxA9cCXsmgjEZmoh2epkkkKMfDS27D4UkuOlQ2plZ9RAAmDhgpqY3v
eNl5xFgBbnZoMq4TFevjZP6RxTH6OQiHXmJDcVdjvjUqfA+TPMOpz5mX20SJUSN1YNagPEJh1h2s
4VTPFjWCDnO73HkwOsN5mLR4K7J5uKi9/lgXzVuk5h6bBLlqYRR3yCGgnaJq48HVUoOnRgPYptSm
tYYt7wZLVpwVW+NWI7LDq7I7Afz+ynwHbQnSiOT98LLEQ328cZKXvEpcZv9jswnQocPo6gmgB5rP
wziuNNdj6lQxLczUc2275hmnQbQ6deCKE7iGLX6lNncy8ppksTPS/o4PM0XDNtO8r4eB6pKN/hzp
KhxulU/GNNhno3NvJnBX+xkNqTW6mtMapkS1bmIMbADjIR7Wdz9Epj+CrIgeO9LzUdDlz/Z4EnPr
PVr4xyNt+inXxHgTeKI6J4r2IFE3dUNWMi7VYzg3+8Hm4/8eWawtjIF/Am5jtWs5hgWbQ7NV/SPV
Yh70BL4Zjl6p5qb7caDo3eUB/jqR8+wCWnzE6KhZN7PYWgu4Y7K7+L98Bf1f2B6u6/JAVTWYqhQC
jQ9wdi+Iuj4B0L/PFeBOQa/fOSFPAGWM4jUvstdMZ34OIKDaeuUQ3eL87Xt6rvlKtVhW1wbezSQO
TwvYVB20/G5ww6eO4jLs2lG9XVCgMhv193+cviDaP/xxrqOqsCfA4cPDXLb/wb2EzYBaRTnxx3lY
pGWW5h7CIUAnC99dwAvmzhrccj0N2mGwRQSZOU9f8cfRzPQb3NSboDW9r9Om0tzom62rLyXJHJI/
1g8AKpbJ84spMNmYS4sjxiqP4/n4X77/v5Ab+Nc9HRaB69n8jI/cUdEmcGY0G2m1EBMSBUPpddy1
/AgLEVkA1QdQGYUP5GnYzpnzebBjHg/mGb22blPqpbkB238zut+sNEFP1HY/e0sGpE6qV+68C6xU
pMerEvutPEIUIjFvzS7rffkj/o8C9vT3FDDNMzmd/5kB9v+aGLvhr38SwN4P+cX/0lTvH0AKNdNy
HVPVuX5/8780zfwHNByEfpDR5lloQ3r5xf8ynH+oqqvazBOoOtuOBzvpF//L0P5h6K5LOdVwNZ5t
7v+K/mUbHy5OsMk8kzQ4QTpeP/g3fXgk5LWDgmhqjzeukfXw/TsSX8tiAq9w1Ja0oD5PpQ+3GCek
JTQIUMmibkac/d5aVmNM1IvODrfUUvGOowAJJNETw1G2LGalXJvHTqmLY/87mpWrMqSVfU4+EhXJ
TiYN/c7To4M6Jck2LMVTVOJ3BqiOEEotcDf8zCv4Rid/iYoRkdp1gR4qcZ1cz6H8k7Ew80+mPsPF
WgqJzfIVIpD3RNtoJ2NnVtvA6jQyhzL+lwu97ibgaVNTHam9/9XERegtTvV2g4xLmgEDYfMwzOOv
PQkpxBIZJ2KdDIQZNsIY6vs/5gpKztjQbBIX2AGeefyL75vHmqRvcZyAbOTE6RaZKQIb4vTrapYx
kV8VSpQca6yJy647FnNqqb5souOLC59syoUCTv/oTmTwKW/3qj/zGPfL5ZdfF5q9/PxQcwlP0uVs
YKWbIZVVgVDUyHJES27DGZJK3bjtktwAi6IVe9ktd7juNTb6izUaymaGvAjJpX5AL4YETEH0KFtM
CX+14h46gv9hM3T/QNsYRpJvKRE8BW7fHtOu4k+SO8p1fVj+yD82XUf/Y0wkiZejOlLOGM4hzrt8
j+unV++bf3fKMd4/STave8oD82pXkfM/pkqqH4kNtPeWYnb60bCy3PBlU26Wi3rOvvDCRcxwOeK6
yH+vQkcRe8DJ73tc+6/7Wq2Gnj1ayYpG2qWgkokiU8PyvS27rwvsqEiKyO2y89+u/zGUbMb4FW2R
YX66HiJb7+N8HOKPz/2XZuJ9BxJVHj5+wh8jZbYgoBpwcPrj6D+2/82X/+OAP5rXL/3Hof92u9zz
41f7uGdsJ+XKzIytQ06DcsmS/luu/+viP/a93xcfN8eZQaXzn8cBgfDrjhJO1s9I1PzTJ1Rt2ZBD
nxeMh9lMBJc80q7HXPf+MKzcYM/3UVxZB3fmUshCvTzKFrmM6o/VD30l+XrwJMsh/9KUu8pNsiUX
clw55HXVUgaegHI9l8PJpjV2jPz3ny53lAv5MZaJnzKcDtxH+D46RtTDZ9kcsLBTN0k7Q0Ibyacs
CVl7geKATMuxMllSuLJTLtxMN2Epy01yL9nbxaM1+4jNAmeok3FNyJ8MGBQz1Kwm9vwom6oV5iWg
KXrfh4Fhpa6mSkvRpAvLDOdDNnUKlmnJqUFpfgs81VqLTDt7SoN3oz19w7D8NVgqkznMlSJChX1q
+m8poCZCZFiLQ/ZdjKqfI3C4yQmQfFEVWDy68anCxmqTTRDXQF73+dFwwjdjHrCJ5L1DNR4j2qCp
waNev+X7zxAmImQiRoQAnHZxHJbnuITKyNX/2NfKV/DvhTxCHvt+xPKi+LDqtRGZzw9D/38MY7hW
T73C3cuR8d3hnSOHfm/KXjmMK9/7f/9NcBk54jsM/eKPbwObeVvp4oGJPW8yCRHy8il/Bwt1v2FD
su/jPtfN1+OufVWNKdLquv7vhqV2/tenXof4332MHPb6KddhZJ+XpK9ImUMLW+oc1OMbsve8TWVL
9slV3uCQKlSxvfYPUTvyLlwOe2/KTYl8r8pjPowoV3P5hpSb3/eUB8l6imy9b7+uv48ZmcpaKBbE
Aw0hZqdUbi29shA/+gLMnQLtnN8Arh6YXQB9n8A270iuGZjIad421TC7c1MVaoWBZpxpA7CJqm/p
AM7XFR54xK7qcHlwphUyHN6uyfOb1vNARnQavkdQ9tLU/WKYYbquYmqlX2zFPWhplaNBDbwP0lbk
m86DKAyxAveDcmZbvyUzgvWQO7JNbNy6NjyesA6Ar0M2TBtyillcP6mOgoNQ2X7OYlxxcgQ6hdZ7
m3K2bkO07/xEn330rloAJQsuydtYVAgtoFYmtmh9po6rISuGlU1Gtq2jtzQoA6bE9t5ocZ2zghGr
73SbV1OLF0U2bqHg7KsUKLoS/8T7O4BMUaqrxLZvCBEiUMkL/z1Nv4qM6rvlpgXm6VO5Jiw+Zrr6
KTfS6TanVq+KFoE97L6E7TwOKCYdrHrrRY3h12XtkddRpo3ZidQfxvjB1iin22GWrr4OC+wq6suI
M6ku6a84wZJp/lxm8Venm42NNr6q7SNchktNTS2s92Wu5pvKWZ5zFtnFxujJUuINnMYqhqYuOc0e
UC8GmvgGkkDLpLLRUdcb3Te6Epl1t/yCxcm4crG+4LEImlJExr1ufAd4ahzzICK57jgrN43EQ97Z
N0UM898KpnXvknAU92EeHhO9OiXV9LPKAU0rNdl3C88szkXVbbWuDVZZJGaq2lF86MSCRRIYmAvg
gB0P1Vo1iq3ZQifuPTyn0ZMB/uW9JRooZ70l3BbkOiBSh6SXyviAPs3rEN0HDY65FWk6vzYhFuPG
sdPIB5qh5WxQSshwwE0oCgKJ5GfZC8B+dF+LSE/uhr6a7/vP7iMmcMPOiUE9Wa3yQ4n2QY0uN3To
l9Kbyx1C16sMH2a/nY2LkXX4N21DqyJd7FUeZSbg0hqwnqGKsBsoQOGTSMdM2TS2UZG1hzqBDgvf
NlrXLuksYENrJY6ddRCEm9HKAV173WuY9j/xZ5yw+CBphl37gBfYRojWurM0cDX+kHrBbWV0sF3C
AAZhFvtT9Z1kXLCllAsXmvpKXao9dCyNQn/1s6jNC9gNbUtdeYeTPRzZjTnH1c5LL3UyDMCfdbA7
LXqz1JDwVl8YCnkQg3QqeUXjFYrv+WLI7oZgf4ZZe6jmEciShluVGcT9Khlfu3m6p0rfbNoYxY9e
7ykycYSgbrWOVHEuyvZSBCHsVCvbx9qMT6Kzzbk/2jRvFpGeVYu7a89sf1W1mXuysTJYBwtOXkUW
zNPNY10KDYY/eBB+T7gxQ+1tshYz4tGE5R6K6kKiF0ki8NNN5mHfuVTUp6y/r7irKJbnA297HGSg
RecXEXMmTAPhlFy4zzPSuhsVXsXij91tQT5ou9oy4U4hoVYn3SP0Ypec5jEH44wXb1PBZSgtAjKm
0HUatmfVPeKNYu0mI7tMlIE4SUDKytJ6jhSUgcka7ocxLQ+TOa+GvtVIJzXtpnK77ZwMX4FNUBsY
C/jC3Pg+PKJyCzQy7/RmYynUeaxw2uLXDDS5r54VCGQrqzPMm6BevOfEF4PJiI3IE8/TKvMVypHY
tjJAPDQwCvE3bk1A3u4JI8T6YDVYcGFWIKzFLrypAC322acSpwBj7MsVFjbN2jDbcz1ClqJSVa8A
4eJQg0zzStWmzx3QON+CpVhxckklRz/mAdH4MjrHwwxNeHoMivrSBriquB1S4ErtbCsNiVImacpq
AklQInoM9KtswGFmJAQN43HA0Wc9x94BuktBjXMSlzEB6WPEyg5yI2niiIJml1suBZDFf9yB3Rbo
/bbMMbnNuk1dT7eBYX/GUxfqUIopWu7lq7KcXwE06A+1U71w9yUg16j/jB4Mm4y1DhOpcjSJR9O4
8MM5BGpY76am1cG1wz6c8vA55jZFOPirRgqeBMoExL/GF43E0+MUeOnaGSIX0CzmUUmHcoFi36Sh
9oRyLFMUb7hRrS9eFhS7So/2HlK6fh5kLgSV/NEI8N1AvZLyQpHC0oX4anud9Yh8Pdl1/dTf2XWt
nEZuMO40YwefQKxcz/GR5iObnqN3IQYATI4LEdC+H+YJE4yKe3IMWvgJtaIfJuvi9t1tPeE4Xjtc
e2PaU/ID25t2n7ACx+8F9mrA467r0i8ECKi4DO3K60hwl0HP9QF+dG2mRrPrcJDYMJM+NCqIWl20
SF3EFGNhBqQh7r/IAq9mIcxTXEYBMhIZsFtH9UFDjr4ZJ2dj3iEM6yHv2wNdcUzAJsHLbIvSNyfv
RejqvDEz1NSzPvMphXxt4EkPQCHWY5qT30rtH3mDg5QziRiiMSjKgEiA6qX+WEyLeiqGtZvMOek2
nGCzhnTeTZ5GbQv3k0SLkeiz9dfa7TXfa3I0VFy6GgBze4FQBCF8+UpGLT/MAzOiHikWxbKfp0Fs
bS1/RuvAXAHj2mchZ9hBDXYVefNN7WJ9k1rtU9FTvO2NWfcRAbzFd37Ed9Ciwq4h3dO6ANDnMdwY
BV7ED2qnT7cUQbcYT3bHknvDSYNxy4OEOuHwdehBUgbmtI5t1OUdrIcI8CwuaPVYp0hUNKQvkGsT
+7iH09Qm8UuQJ9lxTpRbpze/mcO0RW8jPKouUkyW48FNVRtMkexbpHsz0IOYdtjk3Jd/ugJSXhYO
wVLFkw8bcCCZ46ZwUQIw3Ph7pVHPFCYThTbO8KsA77xuSlBVyMaAbB6qXZ8UTy4JImhmIWxobxu1
2njGFBi0mqX3G7D3t1C07U1oVLov1PKxZeZQI3sO9bW7wOptVuFg+FmnV3eWrb/ojXrCHGSyYb3a
RsqMNalaCrMrPGwe+1S7YSdOm3E/WfhyzHkIAHL4Vo18lEqdv1BT4VPjOTZDUN+AQHsAkzosgIHt
mETf0+nFHtOj0Kef2agIv3YUKrehdmiLEZkiM3UgBuY9SnjQ5aefBhR1HNezEp9F89n1okVdKLoN
BlfxI1cB2Yee6wqIvrfqCxzC4rQIDjVTaLUpb6pqxr0BqP6eykzmuCUeC8ahj9DT7NMbh0/0577B
zEbL2rVZIyJYOxO1btPY84zb5JqH0nqRPLjm8NY7+IemmFPGLn9chPZtAq6NmU9/qiPbJs9rn+pq
X2QCwQ1DXYctNPMR7r0HZLZVF2+aaVXpIIK9sjJ2hA+Qab9gs2jctRQRN3VWpDt7mtZ5P7wV6sjD
BDu8Og0oQrtPRGwVYd0OA/SdCE0Qgl7+MJkF5b+iOoeG+qCPCDIaavFo9f13qiRgsit1VTnR5yzx
KLZPkQ5lr96osd7vMYjZzBDQcBNIopPqWLcpaWiEXlcotH3GwNJb8TC0N0la3fAeZLplu/zdiPEC
JgYPykShMtESNI3W3NW15yNqAbwC10i07L8MnfiiWMM2NNAy1IzyAbGgeJdRx1sXVrjvs1msEbGp
eObNzgpbg3nhEN8ldnPJQl7GER4efeok5yoZbq34e+Pqt82o258MtKWy+FgpzLcnYPP+nPwQs1Ei
ZNIwOfIsgN7WzDU6gK/AY2TrZuaKKZoCAyyQyiz9uh41bj6IkUqcMjO51/Sx9JNAv1Uqxii7hkx3
sLBTFdtADyPYdFpGpmFMYKGq6YkSarhD2hrNCnEOGhR6wIx+ikAo74oG7F9P/KOTr3iGbGrquHRx
ezE7wK4BEQ3SHVOHKFAafe1F/ISinL0ugvGnjs+p41Ga08Tw0w6fScenWyAVP8d8Ml6sCGZSCraK
iSXCUfi6obtetv0Z3QugqfsQIwSlDW+qDvVMD9rvDpGr3Bu/eaJNz2SOoE0b5lGb2jOCj7WPLvch
JCu8J0f/FSUiQLUdpIRBPdhRMO8cr/9RuZVYA1+L1Pht0GE31iYuCYUXmysgt4co6743eeBt62k6
uZiGxah6rzWbl0LleG824uJl0q+UxjtbYGFRhOGNieZnG2DM16QvpR7sR819NtvBWw0EySvDEU9N
UHNW+2ctpHauBdB+HTW9HdSWGvoU+zW4PbdJNig6vAA++BqV442CPpcohwwxEzAZaTwjPJK1KwD6
0X7QTX3XQFmMFe2+6VLlgshMcKnmOrsgLWUqC7JGdo3TcGimLD2/92kOnM65HPPD9ahQD6JF8ASQ
yzKS3DDMxtdudjBf7Ia1Ec2Pbf3YwqW9jNq465wGQkQxAkqaU9BLdpLwRcJnpRrATAXMYhOgT1g2
dtT54xPwx1VMiuAW+mR4D1klvBcZFnaj7xY5QlThaGFCyYJ05OwnYmYmWjq/+hBhrndzD3tY/d3X
z5DVdBDru9pVVqVrBXf5sui5GCunvnBTQJbosGKacpwh5mVBarbau8IRK7kK0N64JI0T3409jN7f
u8n+1jY/xUx/j7LfVWr9klXTvEYwp8Tq/q8hDRAnAKEWGMayyx8bjBVqJu0fPZZeQj4UaGLJD5C7
ogAC4rwz1gSn1Vp2yY0xvhMnyxaPssvKq/jWcRRoJFFyT66wdFAbxS8tvh/r6ecU18Fh1IyzKpLs
Zpos8yIX7sx9hfmmtb32ZWIodgGya36qKomyqki73BgKKHMrtS7g+qz3Y3u8geYySBeDrRY1Cjfi
pII0hlFWubv3dShO9bah9O5XcntUWTozI0hJrXs3ezxDBpx/uXd68+J5qXJnxadwWTEIb94XhFav
OATPqB5lfAKA+xYdbYOXw+/9pnTAImVW6/eBHLW0T2EeX/Iq72+rUqzfr6gZkRF/wmncy/L2Dn39
8B49+vBeT8pHdGink9xNLuwaLg9aWtVersp9Nbfo1lY9wqhejpJ9utDxLkD3OkN0zvfU0LsAxPYu
aA7MR8Pov2CC5F1kv+7kw509YrucIMqz4LW9C9pGh8rRo7PcgygQnzLNIG3D9VeCTNwroWdf6qp0
LlUBMAnYJ4zGaXYucgOqF+1BrSxwcMt+cgOaNOZtnaHsBkpSYeIf4YqYG0DMYsHMbbBurvtG9aKJ
DXlgB54j2boiAeGuBBhP4zmMppRIQeIGReg7+KhuDY/sW1vX8X2/LKAed9hM4QkfTZP6Ll74fyiC
/4IicOylrv6fUQR+ie7R1+/lnzCC92N+wwh0YASG60G0szUDW8UrjGBBGIArAQ9g6ZYBjuA3jMDU
kJFFPJsjAcNT4Ufy+S8Ygf0PD3ERJF8dyzIcYAr/GxwBX+OfMTqLcqvreJ7nIJHOE/2juKiaR5Ua
KLNyyhrsZZwQEPDYUqSB3/Cr9d5XoT+wSjDyylajbMu9/mXbFDCZaIRAcHAZ5TqeXJWLUtPro+6G
sIhH79IBZp5RBcvuI7jm2yIjcZ7KYkELvsHPQzf2ZWe8VErkAhU9Quj3nTCHA4Iqu+Ve2XL8ddc/
hrvuc90sW+S7Cdr78XXoQS9eN3741NFMQCVcN8vWh33ev1mrOAQmWLevr/sAh/ykJgNqaFnHI6YZ
QP8WmOTOY3MEgJQSD6dBtxDU6ZULx27/aR0zyV9bZgJZDX2Xgzxa7pwB6jrClF2Ovu54Hey65/vu
y8f+8QH/bvOHvrAo8Z9J7fOS8ulttTpcR5Itw3POjlrbW0qblMGNtIbKtTTlIvndkqs6Cmqzb8K/
fd/cG+CjZ68FSLic5utZ/HBS5Wohz78bLsqcpHtWnV3ZM5YcS5VxueiSpcRWTk68SaKlECgvwjKv
IryaoZ/IHWWfbL0fJy9p3VIMUtDarbxOheyTm3NNO+Gkme7kGt4oiLrEC/NIfuZ1P300L3bvjFu5
4Xrxy9X3QZcviCEAlPzb0WxIhsa6zS21NOUiHrXh0GdfizjpjyIk/woGByJAuiyKhRwgV/+HvfPY
khvJtuwXIZfBoIftWoZmBMkJFiW01vj63rDIorPYWV3rzd8EhAqnRzgcMLv3nH1Mx23Xk8Y8gwdU
c3IKgJZUT1ltJzCA2KyPepjlG4oToNwWqY1adM3YrQSfPoPZLjrg4t2q/dGvM0Ti7zEYib3CGShK
QewR+b26bcO4NLapnX+SI1IatVDNW7Wmuq56SutVbTKveptJSmASxMcDn5WMkdw8jCTvJStfEyzd
KOz3Xu0cVB9N9RMDJfT5bdWImNlPfD2msQIEkNKTDBeTQaZW3UVexLCqP1rZA+UGa1dZuNmW3ylX
WiK1Sl8zwHmQAX4sPD9eExYvs3vN4XGK5xz8DO207e3tO2TebiQmuN8YDu3iarlBG8zlolabSVZd
3SZ0iUBFjdAqM5KcTZrtYvkbZRkFoXlqHtVfQTXB1Zr630SHwGQ0nXW8GBXpn42nGF8e3qmJycfg
RDhDOqBDQVSxalk4Kcskt7CBQJZlwOjQ2Si11RSDilyrd/OOnghjrtBCUhZUb0p9JqZWrzu/kQe1
S31Ct8/K35GSzJePjjjSpDR7LRsSGt83Kb5VJ9IwtXXtFyYIRYni0mfStlxyPvYgb6xQkZkQ1tCG
72dK0Sd1TK2ZutxKM00PfOL1SVMatGXNGxfJkLYo0apQa7Aad9/ddqhTYAGgLIxEq7jwllW1nc/x
MxLccmehWD1p5GmhcVpW/cWQpNbwzkZcTMHlJn8gYhIp2E0dQcpLsWLgx896wUf6iwidloVau226
s1fSDAl/ql1dF3xy+9HehgWJFdRsnAbZQcYoLJivnZ60sJzYFQat3EcoRkey00oz5X7/65eFWkpc
2m17XDJT5Kghgv71G77/mkbYcNU1U3UqW10eRYb7nV/w9luqTfX7losBy0R3MLq1v49SfVoLs4/W
N+EHYapchr8pP4oKY6YzwBdalCfd6HA/l3Gy/e16VVdHkTQ4MBZDkEHHHtmI+gYvC6/T9hnw3P1t
l2lipAr55kmUeqfY4BF/W5BAF1F+i5DZLf9l4VbDrhL9Q7x4kuDvFidzeWyrTQLgcCupbUs3qX7M
fbx9Vw8o6YFa4NKAmlRV/S6NmoUJZAAmlG0JjpBr3gbQdCIvlxpK1g/rejExqX1+Pn0G2x7vZGfF
Z7WwU/Ks2kLomyEEXmfMgME7nacjkBr4iMuaQ3MLIR8mpmPtPOsDLnwnBxFTVHMDMSYbuRxE1Zy8
ZdGP4FM8oCbbACwQXyOSemlycoG/b6NLpE3lhXy9sefYZc1XTX389fJBqsU8ueyspsFdycqjbzs7
tH7k4gI0FoUQCVgoaQpcUlC3eOLx51MXt1q7bba1rW8LQQnU1aOVM836SS2CQH+z+qhfJIaIMpUy
c1k4EffT2z61WSjDm1pVJ6rDt021z8CvvJdY39UWCbHcm9V576tq72+v877q6sPabrnv2bBYdnVT
XZSAQWkTZDNaR9E8FtLuNx0NgY2J22HTa0GwLixiOYc8Szay5DpLl6Fkq4ZMOs5mHHTsbNSqOs5N
5Z5eCqywlHpPvkhLYDsTDKxULWpV7VSLcjms1jRGzQwwF7XN7WfUZv9odFb0/iLqkNqrXog6Pb95
IuG0lc2CkFHb0fIit1cCyFOt4LnlwzJAAaixHC7UeEat0vlm+LrspJ6C4HVZJEpnc9v+x8OZGjer
M9UPpWoIfXtN9eO3zffDf/xvGJEWr+Tyv1teXBBTWL6/A7Xrt3f5fuL7a+Cp9qlOunJdJzz0i3F5
6DUDDz217Uuz3wR+i5Rr2acW3a81tTm7PDLVyWrt9rNqs5urkNyAldowAwdNrVrFdTDP4Ap4Uc1c
vL9q9X3v7XVu/xVCPbEOEOWu1VH1/93+e7V2O/m3V7y91h9v8Y8fuZ03Rtwp3Oig3LrKwXuz8f7T
JiBvml/0hlfqqFweaDfXslozLWCzvjV9V1vvzmXlZL6d98emOvAf9xVFmGxw6AlglMgaDYWq+uO1
3v+Xfzze9Za/ruwKJOAvb/Ltvau1Rt2k1OrtHPWr0X7m9vXH6WrT0gMLS8XBKwfjMFAVvvmdlQd6
0Fo+ckfHYKUl9nNZgjPu067fFGqQl/X9NQwykG/LKE15vB015PvDRvy+s851H6ALeqM/T1Le4veX
VC9y8xq/71TbYkrHLehiqviUbOn6DOtygLDPVeGd2nQq6GATelxhWltRIUaVYNXGvIV359ChgFPV
q8ceXf/hmSr4xplgH/U0q5By1+LdyP6bsV2J1mUY8vu7aBlBNopiCyLFPBEJgqN5WQsXLLFaMyGF
7pnqH1CwMGdcRheeGlXFOVotz5A14aZBJNbaWZfc+jM14lMuYNQoDLmi5fkdLAu109YgFvUSjnfh
6E8y9GoiO4NRwOFzT2JsMdp2rnUal0VnFuUxApP+h4c565tjHDNmqEUuTu2yGBaASVMbwL8L66vZ
gUnpl3nQbaH22YwQNoaOGAxmHjGfFCi3RWNoJ9nMkEQ126LvHn+cCRbdZupx7C5PYrVoZqs/FsWb
4BbMLWL5S1jLuEr9YdSaWqgD6eKUIMgY72pmD6f3BYEHh2YmflPdG5XJ4Tdz//uq2ivy6I6eqLdA
3PqTZ+sec42I3zeop4MyS/x2sr7crW82CrWG2aI0+DCAB9H+/bXIfq39sS+qdDpK3mhtAA7+7dqw
YzNfWs0D5V/23Q6otXH5U3kjzTJl/Vafr1q7LZQJXH3map/abBU577b9vjZ3YJumbkccxjJb+IVm
UD+sfi4KII3Y5EXOyyP35uK4bWrqERmqyR7hmfmpUorQ26lhlJsrn3iY9W8npcYSu4FPumeqivbK
bw7jBEzVdVL+8NJxGRzpJbNeO6IyXeKjGByn2PRG2V3UoqsGKqidewAn1fBQ0FFoqkWXLfpLtK+b
XnTl+w286iceLrd7WKYLLGl04+ntutMpNSoib4rhZCxTNH1Z3Da72QwhC/46rNbUOepstUkievoe
CPe/xdr/UqzVxVIn/c/F2v+Tfvn6Jft3y5f6kb9rtS62Lg+zh+259OG41KiV/h355bp/4eeS1Ftd
aessCff5l+WLyC+60Y7nCsO0/93yJf6Ski6BtzggCf/x9P9Jrfb/ifziZQha4m1gR6Mk/GfYVqyX
EnuvqR3arPV20h3jtTF7ZyImiwOQZIxA+aGpEMEHUMVWY4o6AAFW8l+8qP/4NqB4OuQ9GdSm5R9x
VLPe1FM/99qBPgi8hlS6Z0h8X51GfPfoyARVLAFulNqW/HBnDVsaF70EAPHbR/fw7iL9t+ixPwrX
dM5tT4dUb0oqi7ZpLamIv5tLTT0Gdmj4B8GsaeOnZrqdsIMdNUKxeuc4DMXHBKkMnsyP5AXyjC7a
dalnEr0aieON0fd3QwSD/b+8LdNcjHe/u149fHnc3y28g65uOGLx8v72xsaksSrdqSFi9QSgZKID
OBhX9yhU3UvmWLAwR2Q8WAq0Uz1L4NNENAGykSbiTKBpq763iy1gJHvvd8GpX9IF9DGtL/BnkxF2
ayPzmfpN9jAU0rxMvxYpZeVNaA2UhybqevlQWKQ1hOM9juuJScX0BrCzBKcG0hb1XHENIJut7EL8
ABhvn8xHK3iqKPvziIC9bLc5j9pBo8KT//R8d1yEFWJd+fG2aZuDU6VXH4kKUpYlcKJO2qvImu89
WGMLwPyaXzu/inh+dgtYC9r0zQ/atdHEBQkJWyc4+f3Q7rljF5tk6s9BctRdNNAoTls7M3aVVt05
8XdvSh7MeAjPcGtQbONuXBlVSmYQdnU/6OmQdR1pSd5ZaIADgBdeUmrpO52MACROB0D2wwUQcnys
w3xj9xRVksk1dxK/uJ8e3RDsc8zbSrKfUyWyo1ba4BJC70e7fCAL1GuI3jJauvuxBYA/BwjgbFpy
Ce369dAw9nIN0CKtux963d9XU/QjzzTk8o6NaLv6CZnuAQriQ0W3LzZ9YA199Rg/M8L6OjhZDSMn
r9dx4SGe6tr7BNEDHdGBszwymqxpbRllu6ZVcAkyc99oNFvtbiaRwTR3Rk3jGmSZkycwsD3reekm
7SWU7KWJsQ/6eliVIUyQbPjgSmC72oTEWhuBb5Zj9dXWBZDcB312PpO7ohHcB0pCC/03mhbppsTq
tNYM8diO7Z2TpD90c0LmlqEbrbPZWTcGCnAxgLfPnU96SdJ9RsZvPkX3sfgaLDkJibVxXGCaYZbw
BRjF3kiGH2ORrK1y6Wk0nr4HpYHdk4nbznEX6WM+XrtJb8hk6IwHM8vnDQ0prgp84WCKylWc2d+m
QLeguID9KKbhZ2pLc53owBHSDuyCbgO4aLoq2+uo8XYGw49NbJbWNfcB1KEU3URVY3ELkPXBS41T
QUrDJrTN7qRZLMB9L33bZVUsVM3bImtDa4PEEgj4ckCzqq+IhOdtthTjyzG8t4PG2t0YPfDlKNqr
bbVou/yD7hEXcDtFrSWqmL8sbgfUvtumWqutcYbTYoFUXAoUsqeONozmG1kk9rs5Vtlw1VFlmDWn
9E2GuT5v34eYkVk0Z3VYnagvpc+idmx0t0z11aLw9HBev49DVRGBP2m9zjUdzf/yv3Id4fF9X6qz
Ii9ZxIuG+f5DFP3+fiV1dLY71xhW6kd/eyeTEOjmJ33bNjSRzEqP39/h7b25795e9b+pvZN68+rl
333GarVSb5dbSI5MKkKCnoIDB7YOtJLLS+Py1AL9K0xUA70JXx5SJ4l4DipSZwJ3h4IKFbKA+YTv
kxbLph7r4RSOkD/M5nvW3ZODF7/atrzkmX3Kh7x/dKr51TS6ny3jO6xfUBktaDd+STgHwczZwZib
GYzFKCAXw2PSg8C9S+v64IvgyURgurUieos9URqw57GIGPd+IrzDVLWPMnC9fZ93n4kY2jpdaFD5
rc1N6KU5Bt7S3uuueUcvwL/k+WdduNexdJNNi6kKJF8yELhU/mh7hwqlXR9yqIRrX8IFiayYSCSh
P3u5iPbEotxpo09uTpgeTexcL5I8IF9rvjXOtJ0jsu7rRetIonfC7bl6zOfWBXTfjJsyNDsmhCU8
Ni+2NsKZoOFOJdjeOSWWQz/6INq4HQA8bkI6KAWRa6tkbNZ1NIGMjjLJ7Xe+J3TsR8X391OFehnT
yibSjHnXfk+cwL7YEQWzGlnjRoZjt+3a5aHl4ckh6mZbu8HOJdRjV1EzE+0OCPCSHB5NNILGD5MN
/N3IZb3rNddc8YADS44IaQ7I45z8jTQtaxd13+sh+2HO89de1B8src6ftB6WvdS8g4d8loCWqLzP
U4GwPKALKaBtnM2fjPe8ld8i/mgrJPbhlELd7780I6Y/p0YybDhRsbVtnqMCtGBI2pZOpgSsHm4A
FoadlkwkbBE8SbE8ZKAsVwBhEcF2myZ9cAWxBRJCITjS8GdU9Kes0s9WXX3X3XLYTQGsesiDY/gx
8qSxkU4cHp2qo7TdbZ0hMt7sjli7SBKAZyFTSqvxQCrNs45he49cb2/oEUVP3f4qs+oHMk5Jo6iq
ttPMJFFD+wak+azboCtdTJgEX9zNGp3J2WpWFvTR1UDnai1iqiSCK0BWxq5xjKMeW4fJkjCspz1D
jIOg/rDhwr63ZTgR1MF407QDJk/FTpfyTErPuA2mkCSdRaRWMJo5Es8zM+dDmR3Mu9gn56sdPgNw
mTdmAP4OlHAaZd/4ih97y36MEicjj8i6zDVYVCf/4Ld5zGiufrGtu6JHCGtt3bF9ynyYT1otv9R9
eTDCPNtqJX3gyA0/UrFZ2wJgrUCwvfXKe7geI59EcTYkD6jRXyceke29JtNLVAcPInT47s1PvW08
TVn/cfANd+24CAup3+60PnDW0n5g5IecNmgADhRw9ulaQL15qnUz29lVxyN3Nn56uL5WAQzbwuh5
WmagGoF+uJn4PFaYGEKv/GbmSbsiVwETaudCr4x4iiXR8+BJGgl9b2y6fe5cbaO8H2MqMDx+QECO
3paQeEwTNIfak8zcBxcBHR6RaDVqCCKn5BNNkKswndc64dbkIXHoifxyUTASnfVAWBd/6MnFGdVs
Lb1/Kdwej0tEaEMdkKiNkvvJ8V3uLmFI7FHQbUfH4iFcT83GKuShdPq3WPQW2BjIiQvHrQ/xzZAY
0JIxuaqM6GLbGfKPTWD30SEcp4vd0hmBhXvJ4YSPc9+d6/lJzqHcunJAr++Xn0tEA6vO1F/jllSP
wTReHOK4Ip1P0Q+vQqQvE6lI7ii+TCPqU/+DFtqnxKzvLIa0IaqxwMtIoIsnYibc7/mQvSFrpgUb
Hbzz1JGYRzpAuDEgdN1RRzbFCjNVdpdWtrGN8onZ1HJE7Xs/rKc2YymbHnlRvlQ8ZA5pLz+qs/xy
if/qRprwPP7vNAYxeym4bFoyufhldG0HzSq/o4FCviMugTnMpjsslttWatmWIltFgWIhpc+0/6O6
5Nso52CDmc1AW+5jokpAFLvip3Poi2q6kIzgbKmHPNWmf8zKxgGpJMGP64z0CsIXdw7sCtQ5JEHO
PNKAjo5XXXshOYrfcHknpmjnrQ2in7uqw5+vF8nWM6BU1nO/KTvL4u/0M2jn/H40ChYjtg0ai1+G
sO7XEjoIH/xUbhLC1q6dMxlXEnKTmX8LBK+tbDO4wvKH9IZwrWnjZ60E4iv9FVMknzDN0T1mongA
S2EjRQQmRdwV0ardnZsl0VYY5U8NIn3iGONpboP7QRoGD70WmBUmJcdP0+tXQWoGP1IckRMeZdF3
tGHqqznozR21yEcrleLowCu5QIDYUJFt+NklZXT5EGnTwSNJQ6CqssDK0ugABqveX5fUB6fa2SJP
pJo22ufOrLxjW5XdXdLgUhgRy+Z+ctfQYT7oU/U1KoKTYfotUU5YBryRGIRumED4usiZKS8GWfIz
tHmPQCWNpl84hlxZyWwVd4OVXHXKSQwarbcq575vNeJAC2tTtA72Nz6VtB5L5n5Tf4fjARK4oA5e
TtAn8/s00f1jzlh4bVo5Cvy5snj2a9tKn6ZN1hTVmXTZY46vkGhYFp4cflAwJTZCcKHb8yv5IcgH
DvEQMBlqGbmYSFLRu/vtnWtEX71gHA6R72JCqItNhoLj6Mv5u1uMD5b31SbTcqljqUW/rKFznvS1
Wm06nYBtdcgIOpeHFDM6GtaqOa3W4tCmg3zbVjtN1f1Uq6E6rtqfavsfdzbATBMDTiFpgsNatcpV
k1ytRUup+z9uqlP+aLOrk9WP/ceXcs2Je1VaoRdYqsbqBbh/W1rrHv+QMqjN//++dwHAP51TceNH
NQAi25zLRRYDo2dZOIpFc9vOFrqn2vxTTBABNwS2svyQGZ4zvwf+a2DNceL38387Hpidp2/VqYm7
wFdur6/ECV3Xfa7dSW4ZKrWCNjf/Z1JZ3KjVakohnzb+B/S9jAr8+D7U8pSBp5G+2Va2b4tAvx+0
BptVMjVryRTvGAdNi1Grh1/tuP6m6vCWJEFG2E3wGC1t0Hrmqu6wwIR2hpfILLLr1DkEGLVZs6tc
P726INZ2qDSaldrsAz29RhrVVS20MN+RCnrRG+M1FpZJThdT6dTyJb6xwSo3tt0dorzWj+C+jIuT
1qtZ1M9IeofQjA8dFO1LHEbppQzrcC0MnmF6aK8xsvZHtxb3seO1LcOiqb5MvD0s6TIEZ3xw2rm4
gEr6wER8vvS5Nl/UmltLBgkFBhe1qS9HidWgD0MaS1NFf58WzPoMq30CJabrhC1i4yt5J7P1ic5D
fo2jgj76xJygSRBSl4a/cdtZ3woyBGsDrD85SMEFTl5w0aldNDG9s5ggjFU4mPYmvTM1jbTmAg4r
wX5n8PyYnEf+Rrwg03keL3MxXribjhcIFS+VtBzuy5xBa3y4JBoYwCkJ5LZB54VvpcyYpqdUGMbo
1cEmc51dN2XsRr/YM/NvCD/kzu+w23hNdXBD85zNwjprfYtNmpnhnIJlKAi/w00UffErABBtHH2s
iTveB24hLpDdiXhY1tTCAK52gdeL7CHNmS9Z0Y7aj0Z2wqWfE4mjZzkVMnG+ozJDeX4J/quWMD/L
0A957RL1qTvfPKbzF8eq0VmSw6gtW91ypTC/oE5p2j1Pqn/tCx1KKyNt6n54KnNGvfGcmRd1Yak1
tx/IS8YQgDxETgwc20s3dPYB1r1x8YbW2Cdx/DZ7piw3qNqJZLo4yyF13B5K4+K2h3qB0IfEXVGz
RTAvivlolcwop6I9ayjFiA/TSPriS3KRItMuag3/kcsELML9mpXXKLs4bdQcos7COWtYWr5N0+pt
7iRRngORc9UwraykTy62TJOL4bSfaoNm4Kjv1N5Am+qNTYbXmhiw+OL8OlOdrhYOQVl290IFNsF+
iLTJ6DNvY4LMZDTN3x2hTEtKIH/Ddrno1ULvyP6bdZ1slqZkIoi+Zg6HvxdaFOB+Utvvq5oWT8us
PV912vyqDkD4j884dDAa/3aiWlWvpo6rTUeA1TUS2oZ/HLj9r+rk26bXVsYGselEB/Df3pg6rzSa
7DR1b0aM+xIxTkS+9a+3XgY2UwDTWxII/vX+bm/l9vYq9c4JByggwdJmU0cGLi7PjMnaWF7v9n//
8fb+2FQn//E21M+q8/o2+pZ21bVG/rgPTEQNI2nSmlUmz0nnXNwh7DAFte3GzKL8AZK5dTBKAyaE
qd3FtcTLTOVnyygdTIcbWlcvxNblNPOdX3hnQ4zfRK2RCZ54fBtqq8Mdl+qnIpXyQvHxIbBm+8Co
Ppza+T6I3xpH7AkJMrbkv3+TjHO3rg1XQ7TMdM0C5oPBt9MMqMeWwhDL3DL87Ob7qEiBRMyNux2W
1EQ0sGKftahAbKkD43A/odQSV5tcw5B5zZ7qBtNRA8MVmxL8Igh7B4srAj7MnZr+EJBxSBRa/jkT
k/vWh1/KFldUPeokJ6yymnxYrSbsquc+2xL2sp6YPKED6eH558knjPiISoZ5uJgVhaShM751ZvON
nqZ5XCod4PUBardjTHBC/6nx3YfMEvZOM9dBmDTnWH9jnmad0ynd4niyttzPoUAjc19p7lCcF58z
GFvv2bcEdJN44k6UuTQAkLL6U3Bm3I+Cxi53s98wdfLMr1bpAf4XwxFmefIki8Sigo46HwN+svcE
FKNyaO7HRbCfF+1ANXhc6ya4k7nDuC0b8XWoms+tWJi4ExOLGcxEVH6cYyt4zppkD/QSgnbdXoeB
x39hxg89ZrmdU4/3GnzOfqKgw1cZSPoBg3PCFExbdSAcHgVgyzqJym3Xa/isU384WzMaiOhea+1m
Hwv/VJBbfRndiQiogqQHixiIu/ZzTEbhZSBH7qX1olNL+fJY9AATutxv1hS/rF2o6TE+48K+R+yK
0CAzSZhuyJfsS+tJj4NdXiPt6wviKrRBv/rC38dlRnhRDhE89UP3XEXDD5kHE/LlwMBnnaKqbZG/
UTvDL+zN897PpIbCHudYbwXakQEJIopQ2yZMibciIxUqdjTiic2+WpBH2mM5hXedi7uQdBKqHJ1N
mmhXykMxxT/N0E3usT57CJi7pdJmUOQb9sRQdjtP64ddmGrWtkuHr8z6CGGwZ6TWljxWmXtMQPm9
t+X+t+n7X5q+EIdMWoP/uev78mP80vzuz/n7J/5u+nrGX5Zg4Cfo2EH5NH5r+urC/ss2pHSEuxhu
3KXT+a+mr/3XwrP1XB3Uug6Wlybg3wYdaf3lGpZl0kgWrrPgQf8nTV/LtJZ+4W/9RIDflglm1JEm
b4h2p/fv/UTRahrpG4U4mnHdH+ymf656ApsokRDz6dhX26OkLEn6zTC3kTs9XfLO25DpxXeAU2RK
JJA/F2vLQ57u1k+GlX2pm4BhHfmQZTHvQtG/eGgsV4aH1cxynyHtEGRsoUueQTz3IeFcs/kh0Wzi
fYVsLpZRf8lFt8G7jU51iX4nKVR36CrqJz0uqOGU/qFmgOh0zducJ9bKDPNLUmL/9Im+rYxmqdi4
MHIGch/pOa20ynhIOwgVeTPvBzfZWWOLQLelfoTkqYbm5HnBzkbxTr3CWWUwDCSN8s0AziNN9Ww7
O0cs4jRTI70kznLed3r3Cn1sNevUyA0v32ta9NJ4GNgHx+QeH1PprEhHGaJR7kUwAXjJSAVtPlek
/HQ1g0REI6sRlilaaaJXjMHpyWc6Fb1DM5WYhXMxAB8dJKpU/LPymmWTODux+75ljpW8qv16TZ57
KsQVzqx+N0/8nfMi8vZkaNJ0o6MPCEQfz41m2Bvs7vpG2p5GLloRPBCrEzwUlbbPi4FZw2TE25rw
rY1nVYJnnjVTXKCSrja7wq8eaNMlIvJ2hpzCbWRF5ovTN/JE9pVJ86YPr33h0zfKtXvhBeCOAmTA
jub692rBpE+7L2Xx3BtfsS85cOgJpSZZ1Z7vyFzqznkm96UJfIZqd7XVfD7lONKINoQLhH0naQoG
pIXBOFnqIQE/joFaT5e0iBLu/rnjXGqM2aE2lmeLaAaGzUW9SXmdTZT24cOIr/cuIg80mzpIKG3Y
dWsY9eM+HfIHzxba1U6m7rmZohDgAOKezrHa57y2zEcdiLV3DE29/iC0goX4HBiz/6w2JLhmcyj6
B4IwVnS/7A89UaMxaIaPInVSRj094TJQjj7OpUC4i4gUgqHxccSH/uIb7WtPUsfXeMiq1Tib5mNv
+wyJqnzchr4Y1iPCtfPENe1ogfajsjUu4LG86yvdRJ7oFltBCvXJ4yH3IpecXDtu72wxRJu8ls9E
dk/f3So7BkPZoXZntgMoJvxUDHzFaXrXiQmUxB3tp3BI4s86hcXVoBfuM5GFJTMIJ9w1A00KN+/n
Y0rd9EB6YPjIWKiHO+Fan12c9SVKqa+9bKkPjPceD8UPjVPMhxDUG50Vo/mYzMU29W15D6oLf9DA
jGHULH9D9ljwCqzN3JUZOGt39ILXLDHcLc9PsVNHvUHudZAjC7jfPSRlN705jf42gXF/aEyGpjBz
CJT2rWBtNU3/Pfui6aX/lMwNECa3OpNg5d01I7GkgW57+3SM3EuokwBo5k35Etrd3or5r9NGp9QF
BA6uSN2c7F5+AP10RfkbfMm0BdkSmHTbdYBSYUKEk8wYRLh82QBgGM6JXEWAEak3PhfaMD7nUh46
i7zGocl7Mr3Yj2qPfmlEc1Kd4TQ1Mat9w0CAUVbvZNNjUjvjo2W2gEyi6HTbxWeZ7ANBdLRti1Uz
5uWbQMm3n90CPeiyOU0Szkbo866y4Fwz6HqziPbycVg8WnOXfJiKaWUnw2e7cpeYwDB/afL0Lsob
KqHL1hgMAa2xNDgkfCfGaXRfuAMxHIbOd5lwnr9lhGG5tWW9TOPQPdSW94o+ZeMIO31iIJo+Qm+j
XUOUiWlP1lbEaXY14QtctaRfF0aHlCKQzNHJ0Y3OvnxBdDOcish1doXjW8+lCWoB83/1I/T2HWSw
S185ZLZpsM3mNMmvOQ6Hez4/DWxLT3TpRFip8IrXwNSaZy3XM+qqQizosHLnlGV0KGmBBqKPvsO9
v3dToX0bd51uH1MnmN40M0dI6jG3UZsbWMjmpu4qOomN6XxMuarSUE/eTHytZweJJ0l9mftx8OZm
TZR9uYqYb28dOyg+AoAxHKjTBLOcQQSCaCrbnz2F3id0XvflkPWvNvSpHT5v2Aq9b+08r6HwHWj+
Y64THO81eOxUop/bQ0ujAZKTDsJXuMpht3QeHjuo0f7Bhj3y6hR8KBnz8/MY5cyoSu9+mDsCrwMk
L7zl+AMig5KSNIGzPipaDC7RM3Xx7tHt6eCZInyuBpN7tW+XB6so0gv5tJeEts2DmZQaX/O4e6st
egtRkZ9srYs+jA1ABtPJm2NZRdEHWYM1igS/kToKn9RJNEYE2XwMAkE0pg0o5MGyu0c9mLvz+75l
MydDbFtm4pXAt/bqLgu1NuS8n6EHY9Ji6z+PjuzPai1Jx4C6dqlvstAft0bA03fMuT2JurGJc2WS
HkmKIbRBMlrHWfWQ6sOBwL6f6PjgQAIsgx1p0JeiRyopBpwiMHDAyJgxzvwRuH7cgxGgjefCN5Bq
f8JgPRyTKDiEqeiOWUFYhhbzYKfGt5K1419Kf8HYtvGdJOakfsi0NnvUuMsumYn6TrN/6DMDIpOH
wj4TlHuAglfnPoGMZkfiefDBGpEqqB9mw7cRsNSgrpLyaBjVJxpLezoRcjvCHDtYQ/2Vm/BMEpDm
3QcTYS920b1VThJfe3P8QguBcmYJmtDi+UB6OBa96Tnq03one3/Bv7T8t/SsHNOkuuJ8c6b4ZY6B
PgJ5HDSyAZt6fNStGexbXf30I+JtSWvZVLYAWNLqD1rrFytD9t+NcTrSMyA01SE7pKU5uEznKMHF
jrm2zOYjaF1kK53FgzSVJCyN1Y6OwkJNizcl3UeIXxBH/fxVa62ZKuMWH3u+moJsCyDz1ajkNz3T
rq0jiBf2wXOZn1xQgYPuPnYFiuo4HX44nROuqiojtDSyPwRd85o41r6xiWuqsBjwq/9IcMSsLCI6
qby9WX75jXkcVHqoagw1HGPQN2ISm5YC2BCGjwFQ8pW1Q1LQb/3e/1x4GtSy7/AtuJhb9Gl12eyD
zu/Xotb3rTTRXE/g+1KLuWQUfAMOgyAhsx7RLLRV+i2K64+zaW3mtN/nU90x5ssuvp6eqqHMqEno
b0Urnn0neSo68GZEJZmO+DnYq2GYXn3igUAkbcrAAiymnYK+vfdnpHuTA/yj3M6M/0hsGRsXZX42
cbFqT72hfUmG5lEEZMIl3QZuDzSxgvwQhEGuHF/w4uNl0kqwMB0agLBryKoE7xegWu7Tp9wZXmQ0
Izkj1H1jxBWgNQTNMAG+2UMU7pCvMgyOj1Rtm5URUwIaMr7Zhn2pMEoFZvWhcFpQEzzrjVO0aAgC
s6ey1VwYPxHmCXMq9Knv6OOdJD5wAyCm2dDlC4Fz0e33q33oOfcNFWwDCGnuEDhNKpSxXobdkeAG
kwUfwUbmd6nXf3Ky6oyp61veivL/MnZmPY0D3db+RZY8D7eJ7SRAwgwNNxY0tOexqjz9+vMkLb28
6u8c6btBkISMjmvX3ms9C5Xa8qSfe+5ymAreRqBV8P6nrgfy2fNFDHRjy0bMwwK33BHlovP0yzMM
M0GvxsczZOqR1NvrWi+KTePrGBXOmcvJYMQc6gy+fTdDiKe/6K11Ks/z1jmwiAFxire1t7yNgOgj
hU/6SV5Ea2DOFHLjC7yNN3G+HwP9STpUJ0slE3yeEiNF9t3bfEcsrf89ntV3Qoli6z4zqn/3fOOz
8L9YAe4AiPJUu9zZQEdphP+Hqd6njULIhLqBrAA1X5arO6Sf9M0rF3HL8jFa/sti2N+jO30TYn5j
d99CwPev2/rGbrKDI/jInSr7nTn5PXmqdMidDpig2xJivLB8LSjOWIvGvHt3C45l1gEcl/MehdGR
gvmXMY2vqXIehOue/C64r8zlrm2terPU85vuq2OLDcIGFEhpZKL4yr4yw+ovB2Btn2VzrYhHVTAO
6dzboWT2uS4REVSupkcYrWD8irsE3yPHGiGR1eqojWXxlzbd0ay5Kzr73dFzeoLj1tWas+V+beNR
qJtU2Pt+tLKIcS8KkrAY6rtxTODCoR5cU1y7IIFvU5f8Zfp0w1CC+FVZCgcrCzv/3WbYTAjd+k3r
RWyGsr8W7kmriwjLd7KlaEB5Rlzz3qLvJCpT7lxjvPMXtWmr4T0J1KHVvCK2RwPAmRAxFMCj6pGh
SPA7OzdPQ8PudbRXTiS09qNtXHWwvdnYNFh2Tuz3YzslgnNQrUm1xP4Yy/F5Xz1nR5u5wIIZ9Q55
71PeDn8YcVkbNVoIU6uYqDb/d/pQPPrKenSDJn8qW+s1SVjaU/TQoZZMV6Mj6pgqSxycgEOqCdS8
X83mFl/oq0FG+M00nPVB+VKSMBPNwBnZyu0DbTqCQtcftOopt1BWmk5nh2R92lATb9n52SGYU0Hx
NS9hT4fNXrIgNlwfm9ZYODtt9jPO3e5LJtErOUyTGf0W8RgoEeqJd13yqV1rvFJIRofFGtOo06tb
TZvMsHf824k58j7V0bWckzwNe8Bti5og9Dn1by2G/e7gqQP7xIOTZcSO+X69R/70lhctU4maXXyD
ONyQyESI4vbDKQCr1FlQ1kkfiytD9r9EPcRy8KOFjf9jWQMKXBP3AxXAtE1bzn3vjobak8nSupc+
+2aXDx+ZiQ61MPfusyWJ2db6237wH9yaq0jsfCHKieVyqOjD4v5MpX8rnOZ+STjBeyRbCaWNEZMe
/zqApcnySqQtGRwDILmmW7RnkSxbbQyIPA3yX06FUnVwpuPU6H8ysu5ZyvIG/HOdRkZvs7GGcigU
1r3BxagLzvdsSfzP35cLUY2/4g/1osvll6QQxsr/7+0uVxeQ09mN9bvLvw7MRtucZsQ/d3m5Uk+o
CO1Zv7nc5eWiCYDw3ANlW5nwbhMrba4R7glUtC2n5Qn5u3OYhpbscBpJzfSd1RSzctF/0fA45gfc
e4K4U3lohby15XA4p9NucskAV7m/nHz8LLv1mwzl797CdqvQ2YnAOljT9L2WZBniL3xiEbuus20f
yHlLJioWdBPFzWqb38tyBoBn4dAZR6hKcIu/SB/04op+Mp1Z46bv3NDOSRFFo6tvPZhJwDI7gzMn
1qhLXMp4HktdflurxN+MExQEU3lqryY9vFx5+ZFJWcfr5Dz35axFo5l/1FnlXumyArprk+0CoLma
wY7OpgwA2AXomu1UDy+pIr2psHb7PiSDy98de/yrTu1LWd23jqHvREHUayNaVFJ0k5Ygy65KZloR
IXUMscz6tQIfEK8eGIp+hZHbZMX76sO7Gi0kYTpk278/zP/85tL/o5RK+RLPNX13OHeHZeo2jVk8
VjUyBGEhNXK+TJcenP4ozfSlmtJrURJamJNr4BAZJ5JnL5/3RMM6AEVJlweTejNZeoSm78o21G4s
1qNlTGgabPMm1frIdohzVHqIAnGXM5QYVVhBk2Y2gcBk2AY82aSFOiU6M6pttvpefo/KGzqjiqTr
RTLQ3nuyfVCxNad8Dr7wHxxyQN7nEsFxKGeHJPSC6l4ZzrUHoUb293Oqjl3Tn5gHxkFO00PX3mUy
hfT+KPH7yIFU3Kvs3Vj1o9WfRePI7+nRJXRTBvr0tn7nN0EfZg9NCbnPUgheZpOeJmTitYpXYV+P
sU++Ojbu7gZf5Y4EXPDmPTGgvnl71i2UKcTeuVBgXJppN7KhZiwLc1d4HMFNXz21isZlW1057KJ8
tGfY+6CmJq+GNiKdLdhfzPjNbm1vmGK9kp+Jjw6UuZwDbLe6M4uDpUtjY6NtKsFCB5V25S++uDal
ugJXOtOzYfMzB+0JiS1hMVQtjt8ezGZGvdCNAHacOpr9LtKkuunr5LntXD3U7fK2ADO8bbvbBdjm
jgiLJUke4SVj/RPZVVvcKSdDiCaI5cuczKFuNK5WJXeI6qkvRRFPbf2aKD+aDcsBXonym3HjU2fv
VO3Vm7FnF0DBwaEvmNsNjyvlPrBEicXbTa2NsJfnzOHkbY9DGmr9W0bbwV+jhB0Twzbx2269K2mX
xCDnxW+Sqf2Qxi2dyWUKzemIP/x9ThRhQ4KDs0kHaLDdXroZaNGOWMo2yb6WxVKn/Iw8tUDwlixj
lR+8FgRwI51VT3Bk2coQymI3068etkQhq+/JFa8oG3bwoH7LoIe9qpVt7JgYbs1kOtTrYwXHPgx0
pQEWxl2ha8/Y/BlsZ0CIFmXCgHKu0UpXVf5Qe/ptStBoI5f7Me20gyF/2bbYa/JVeTkAny6aVH/Q
K/uhaCAV6x7QIGbg26rPSUAenT+DZh015oBtX9yi39tQoR+rRBib1VoseignUY3fJO2+pcWdZfSv
FVHKYYNOjWrSteLJ5YwG6yUep+wmGJP0TXXtb8MtD4QR3My2uk3SF58vojVShfgWmaZ+cm/g7gwJ
/gVOLB57ob/aDK2duXlMzRrFMbmRFcNt3Cti8B7rYjjYsv0oe+Zjep4Ym9YKBLId9ZbZQbbrVvsz
KdwaJDIBWSjDn7KsfKzX7k/GicJc+z+d1qMfk/eVzjnHM25mkXi0MD/XfP5EmvZuGPUfPzCOZ5DA
4nnvS9G9qzVgjzmEwm7abdfS+x8Nwssng9NKCaw0J7r4bbBJpGdi9yR84xF2np3YEd+uZ3AW95Xv
v5PpnG8FdiEa+cSq4jU5os7dB8uzqqUfp0t7hSCJg6Vr/khN7nRTGRsrsZ4HlgCFQMnGN7rBmbUx
liZuVy8GbFYj+UiPLH1wydL7Clm55vw2WcK6RG05gt8s46So3tylObVkBEiAmMW4Prg2RdlKp1jR
9nD6EJTwnd0ioMlz7XaW9ZVwcM4E9jHHOrrJLe+xL1wCZpaDY00hHV+f7rTxNunBA3GlG4BnZuSd
PeAArjZTb6IKqXi5bbXybpcF/ZCFCrqK3JSCBwHP/fktVnX3FFQBOmfOCIQPx6bMfmvsy2A4t5Q5
vITsrUCJXgUCKtRioIUogmdzNo6Tyx9ntwgqLM6e9eocSMq688GsCmc52nmGp8vRCNWo3qzcP2+t
gtBfy5chReY+PU9Na/Bv+e3liyQrDv3uD8XHc517bZTC+y6kzh7NvwMZYG2mJaDbrpkY7wmtoHcG
ukifXz2XF2Um1Owa43A6UiyT5Xo0DfZFbnnDeIz7GjcVKgDaQw5wAKZdu4xs3ISMV6PM7iBnfQJU
5iQf9HepIfneiylaWjj2lckbOBR0sM/b7XYZNzoytRu3g4FslMGJT5+g5yZHzkw7RJtJ70ht2kZn
7lXqI3hn7YCZA546cZ5JnnufHTidnvGcZDQ4xukPNe6Lqh4dNbYxtocwmdw25NhCXIeWacPYiXUl
97VQzVlKHUlM8WBzUijLP87k6lE/+XE5Lw9px+ODNFBxp0CHT6b5Wfu40sQEEMRJjo5SzxP67Bp6
8wmLRLUncoaEBP3arBjEVy4b7QAPc60Wh5Yrdamg+aT7m2xEJktkw5r3LZNpk9Fhg3Q7N4231fio
p+JlYQRDqERCn+F8huzFmzaPH64F1ARRSeTWo3HjV9ShlX82UQ48vbl1yEXRZYinkHVjbui7m7bF
7sxZWH/g0XvGlrFX7CqE6YNT4KGolBHR0k7ptBG1jE7D2OVZeuch5Y7yhexvYmF8cE9+PFUeicl5
9jwoi0zfYYgHGbyu+rKzJvlbAVnfgE9Y+M6lt14V3AuTLqm0HmU/v3ZWcBpTZhlVr/2iY+vojdrM
WdsQoEqL0iVbxGxY0PJ8+cwzoOlrX27Z5v1Z3bXZDCN7VuZ822U2EX54LARTUET014NDkn/Stvf4
Cq0005E1WuYbyj6W7Cr/mn1gpLXHB5eVZbSC608N7wHxqBzjDEYwVpqolTyBMdO9zTh49JACFRl1
m95oID5VwCGOUZS54Jj2YV8jCrRHB0Fi8Jvy5hmdC3x/AmBSBWbGr5Y/cyZ/14Mdy9yjdg1yKKmG
ywYyifXGak+GVC9GwP5JoRepIz5euL30k5Z2usWphLlgZBAsVLCphvLZW8/00JBiSdknz+3n61E3
6dKmrYHoq2b7gOfsRe9wJvRTGkRM2Goa5B/26vbbFEG2l4zHZrbz0PZX3rhspr0mYk7POBHxezK1
YYOFNDTX5ie97I5eyjkvAO2qERhz8ILuwzYZJ2XpQdYzTazx2+90eFrsm4zC3Ewg92dcXXHe63Th
syJ23O7QlCQEtMZyWlrx3Wg9YhlhxTZ9fqN7gebnbdzco5mX55+4X0UNKWDUd1q3Q9F169YlTOTF
/1bkug4jc72GdrWmnc8Atc0Ieop4anWM8haPw1i7AJTJ+OnSnKI8eEXOSN2Qjh8N8GycQlFgoCGV
FgmOTOwjIbx7NrRPWTJ9mLihyTn0I6vx5U7q1ttQe8sukSrdjvPwLir6W0aucEujuYkMVCrGYtw6
DAod1PxInzjzWRr07C6PxznD68QxWTJNicyEJZ2SvdsLD5teN7iUoJW/7wBULcqB3z5qInbdr8nW
2cF44COVJfAIGOC6XcMIR1F89YzMyE8onryKbbNJJ2A7YADcuDQBeWSTiUA4MuYKZ028O0mG08Si
MNaR2QIXhTg2rC+ppiWce0xolv4ElwtCQqjQlCmPi5zavPNxp279+Spl8hLSGOPS+UE6ao28DJlB
1l6Pgdh3Q0AAkOsTPEDg+VKTDtKZBB/Tcn9YRJAg7sQq0fWNjEzfrcMp18+iAopJ5zXxrHsbn+s2
yekS+oYfBl7z1qb5NlAvqlBNmLUEwVRjYlzjkzIar49tU1HbPnkdzuCREwxpLvhApBnnjPXdU1Lx
TWbyZO2RBzlYC23cs9Zoxdg/6Oy7w8L6Y3znbP622Ne2Zwza0CKRx4801dWhXJabbBLTvq7WKiIv
6zAFLHFFMxyope9JlehQ5WdHzWLakFfzIS8DZnSVfkgrY92vPmWIa9tbj/iqORDJTlOkNRVWHjeC
EsEe5tgfSbASucRP7LIhX4X2C4cngbBJGXddKPr2Wk87st1TGirW4BuRvRRnDfEoN0m5ci5qAxEv
cvk0EU8cKx2vDOjMUK8f8jM9r9e8I6kfBHphxmFoRIBNUd40Sf6I+4HCw+eZLTigyJnyN4xq9zmy
wuKcHSYH9cA+Nla6jvK4YFI7Nl51RXbVbs2vhNnc4WaYqV594Ox+9TCNafCayCt6OG3naF9056JV
ujucN1tjYZmxA3GbmD4BScWY73i8j2zsOGuOijM1bMfZ7trYGhv8IlnYoosO1wzDnKFZMlroiKBG
PDmNCUZTf+g89zB6TR06UsHktNsWbyb1ZoL7HuSIotmGitjQm72jsDJPWeFHQJ6Z9gjU8PDXmbGQ
+co8MvWMz0ZL8dl22m1fDteZ5z37C5KyJKnKW60gSqmKO17SPm3T7MC25FqzK5v5Ae0QpBGHEhQR
kiNI6jopRAptuIcXm+HORpfirh5KRh3WvDEAwbE69AD1cBcyXGLHNHhrtJbZo+U3ZIaljdpVeaff
+0nKKFGznrFSPoyZVGw7Mraco/WcJ3282isycIaOhxHd3XYIpmil5x/rBMGHRN7fVRoqctnsOO6O
oBhPiApQfszDCcYZfQn2cIh3cog6q/bRZ8Wz/4uGPrE+L5O9HCws2sDPHXdrBiw9+rc1jTNFQfWC
5PLSC2LioD50Nl8kyaAKmcp79Hgd/Gs+ydWaqVz92o1sV2M8aE2vo+kzfmuseFm7HnHLui+W7n5c
UhOUXtCEZQ223mpdnz6Sf8oCe4zFxWDZZEcCYryTVnrXaeEggrJKWmvqDW4GCXGdP3OYJzQqjpAe
3+gOshORQ7p1zW1pEorDjoL8JAIbmXzYp4oUr0nhivYRwtYkqdUMl7VtD14glCadbJbba+BOxrYT
46fb2trGsfsmtMZfnNs75pPGlyH8HqkhAtYawgasAHWsd34yhtOAP1oDazWX1L8liWNB1fZUh9Gi
crZUNOV7vK4hM8smZE8XbIPSTiKj5IztIGIdMGKyJgasz0mynOBjklyS1tdzZ4xxqXCIIDXZ2574
kxI9yFnrj92e89D4RHzMjpHb51cKSQzrQOxlNj736Ran8xVggShZMOz7+UiKRPFYAPPkI8Ncsk7P
C6/GHOX7kn9IRxKLiQ6FmAYTd71HWFvTVFG76Bzq43T+mIoHadXurkb/YxjqLgmCsOFTY7tfP5b2
LAHcZ9VubAGzyrb8Ms9mTN1tn5Jk3iObeFOM38nV40QU9OJjLbI9lbTurR4pPCPz7rb9w6DqZSWU
naim2KZru0lS9eIZ81EsfhLj7sbVNdY66lnccHn14S6WyZnTvA5M/StxoZjM1P7Ut/7T6O6y0XLj
tpjuwFqfggAZKgqkPcIaFSV1023hcIidX4qv0phKNp9UwJXu9fek31znAD+iWpYxmTLJmVf4KOUe
xhQy3UwvWLSTVwZTQ0yzgs9GEj3WmkVYim7Y1iyeNh2NbT7X767vkSl/Xpb8bOa8H1wVrOOEFp69
baOINFZMZ2Y/2bl4k9tafDOKa9l9ILxK8cuO9OkaEuHOUFZgmEy2J4ZddDTtrTtywHHXnBkwmO6G
a9fr6XTYwaOWVQ7iC/GFtItNVIUK2nQXuVssS6DmcTO+x9quJVpVN4yXVde+hnS2r0TXkgUVlA/+
jf9kzFlzLVJ/Q64hjMgxfXStb7cqxF1brPep6oE55GEyZ/OJrDK+Iuy4BNZHC7fcZnFXHGr9MVnr
8dhKMex8C4Jz7qeQ6yCUbHvRvjq+rv9yhfMwWM5n65S/0hoah10sesxZbfQeHBqsOwuI8TXSqJ5J
DgVn20jn6NacIEvb39JmGkLdG1viIf3D3L3imZ0PF/ix7vSfrRj7qxquhUrUnewskCEmJWaraPh0
gzZEA+jRNHV2mUQiiQEiJXXM3jRadUrw6B+McVluDa8ASitxduVY+9xVv6VxQA+7WHf47QpgovAy
VL+XtiHYlxBrIOnQbwmQrLfpJCiwJwHNpEi+spoR29x3UeEGO81Nql3CfIn4GpA7/Uw4XpnvZic5
aVrKmmVxGPhjcVoW99EgsfHBrtpDMA32bk6Nx5xZ1H7WwQ0vEvG2457JHGTJMti/wlVz1DwzCfXZ
eDboEDr2uAL80rUtKSLGlWn5H0VH23EZyLVZahLlnBLksDGya8FsathK8n3vCEU8d7MDPX8xVpER
3ic/CCUJdhlnmuaczLIMdMiSTO5KC3CAUdlo1spq3DhNQKAC5CVOJe8VkoptPTXwQhdvwKzMGIjf
MJLk+p3oYYImk0F4UvUxOr1xa6gxmurPRHfKlyqp7kkS+XQqrA9dTd5RhSFlIPW7Pzs7poeKQwFF
rRxC7bL71cLEc7/kIF+1ngTR3G3gpeA2q1rT2fWsy3o3fLlpTWEaeIJ9YHc7Qf5FHHM1tR0pGvC3
OU+xm2qy16nQOPtaSPvqgAyr847zK/clltw8f+ta1uWadnWukeJXiRIIgGj3lm9f6SiTDlZPbT21
swqHyLMon5Z0fcdwHc8eY9cObq/eMsXI5S+wD3kEzOBNmEOyTWjhbamQv6ehq3alaLItNjYRBsA8
uZwCGdsqrAeyFjWO13VSAtGt4Mw18GTNJtimeT7w/AvGEN51x8nGa88Zhb3+qlPdh944khY0SAx5
tIkJH+1C1cqnOg9kLAWm6SZxrNDJ1HIW33NuKZOrxWn0sBDZc2M69dZsbbSzpkX84qo1sQ6UD0kn
sRqptXwMsv4jy7lDKOXdkbVtE4G3OnHF3GGLcOWlzCkBp7V5URPvm20pgDFeSzRPT4/XJMAUhMKT
PhI82IfnWPnK4hJ81VAZGFEdMuyuvFC8kj8ZwT+xvv8fl5ns3jG//Se3eDlD7vTzj8tlHaXQ1u0z
2VwbRdNvLxdebtP1pOv9/Uf6+P6ypYODPPR8R0nZcdXl73zJuOryD//168/9/70GGo4w/cP/+Sz+
Psm/j8h6J7CHXZ7230sIaSpCr8d4ee2SY/n3OV4e/e8TuTyaiTO3/otm//vCtJIS4vJrX7rr8Pf9
+3vnl0svP35ek+7N51QZDtJDML6nZ94OXs720NSzeSBUqOU0c0amn38j46r9+9vPZf4lYv3n7wKR
FV21/9zy8huYlP/+b5FU2zkp7P3l8r/3cLnd33/+eayf//vnbpwzbHg1UmNruPTRo1wZBnVDevvz
RHpTYwJxua//+rW95ML/3BtRr2lszs7zX4rvWBL47Cv99oLUvfz4B+z7c9nPTS6/NdLDrdcE8T+X
/0P2/flzpQpl79PIv0jfnyv+wf7+3N//DQ3+uc3P3Vwuw1rXbwzhZFs6ILufK/+FFjeqK8jpOGOC
Lj8ut/x7o5+/f66+PMVyDUipVd3ObV15JRrKMsPWSDA9/+kRL0sVz49//oRHCvPhn6snPS6geBbB
ueOiwxi9/NPPj38u09sR69pMaPLPI/zzMD//+89D/W+3I7SP5/RzX+gLcZNfrZeLL/9g40sFIHJ+
ZT938F/X//Mglz//vVrDH7pfChX9r2/Bz93+PI//9W4uN/znNpfLMhRk0eRZ34qMyS06X2SEF2Bn
M0lGH0ZtDfIOlkse/z1PTdaL5gjyA46Z2T1fzgstLTwC4dv2YFull7GC032oI7MsNVqKbNlcSzsv
YmXEF+5D4jrYMf0drhdkSNfO+Te6dYPNFtvtotEonR2v+WSWtM5gwj/pyaDvAwBoJTCnnoiOHWie
Blx7wxhRoP5Tbhp3yUi8YXt0AAEyTqRmFvVyt3Tjl50kYZmhJ7AKyd6DOSw9wP4s1yUc0O9RpJnY
ziCAfgXV/GR0QRlnPaKIem4RFw0OWN4kj8yaKiktj3ULqWXIdXgFa5fduKigjul5DtNagilIfaoN
tAAMsR0CqxsEAZTCTNEJHShlct/16jDrkI68adXvbd819ytEeMtluzp7r5QmbG1kaSBhp9AxfZHG
OTCSAducNtZs9XlP4UqgezGKW2iXLqbHRcP2D3jn3I/B1ILQf32GmHVouu6ISrfb5sJ+66f+qm2X
KqaAyiOHtZ0K5SZLmUiR+pWG7NjbUDSHJVM3dCXYYxS0ATW9FWFaGBvyuel5SDuPp573zpHWPvGz
7Cllhrh2JlbIxBdhxxhG+MttOc5/hMcb44/BGzN1xqNjcJMuJQGYhGgnTaFfGV0375id3ZijniF6
Kti3DNlrP/4pEgpIXacimFfH3yXrxtM6uZcgx5D8+LvcdnmnbdrpnZjsiNr4hVpyjkWvtwTNiS+P
TLKUoT26QP7XpZW8s7RleTC1FFXLpFGZVxCnk/JdjEEWMb6v951Gg6BT2RD7K6F6tiTSEY1GZNq8
8BRd47707+c8GPa+4EnPK5pP7Orald7wQXexlXngvtmGEZrt64wN+C5Jk519pv2RwOrDYT6ejyCz
cOWxytZvRtiUyYLxQG+/S81LTq2pfvfg57ZniOkWGeC4mRekclnmkX+pFzb7Ke+GMcUEVIukVwHG
C7RVTJKptltLHb2zXBiK1MwWUb68JnmJmB8ODZq1EfWgwRPmsVyUZGEj13GrCLy9GpSDjk6L61Qk
94sBEqH3P7sKQm+qpx9njr/0NW07GdRlBngY18quswYrV5B9aWflaztn9LXn9VfQLzrqk72hfXtB
g/gEd/vBMnSwaoV+v8rE31pLFSbZ+LQYPv604Eb5VN+tRue1HIl+1MrfZW+oeO0pjGk8drHmvwCi
ANtU1AkuqUaF9tjQC9Ham5Wv9HaSE01xw7hNZ7oTNdNXpX84PYnR4MTGSA2PouyfEdNXxMYFkRt0
b4YcT8zQ6i2Yx7iS40urJ9bWBgVDCIoOYbUc2W8Ys74J0jZBPsW4o/CyvWNrOnWy8QCO+UUraIpi
W4M3VMWi7vWwKQhy8I000g21NywEl1W1vKbB+JGkPQyfvP0q1l+rWUIpRh2K253Zvfns99nziPvg
usmlEU/XZBjr7hh8SLDbIe0qGMhEyACJ3riJ+QeUWSh1962YgGTN6+tYBTe2yc1qgngtHf2dXO0i
GpG0yE7cJOhDaE0tuxISyyZfm2y/fLrjbkyqpxI2naEa5kJyAcdJpKHCM+jSScQkwbnbZhDWEyVh
NIoG6zCFKcfEFqYl6rjiY+RN2oA3goFmaQfIN9kGm1a/lewRM52a3cPvIyBxdfFQO8k9ahRJTnVQ
bM8jZHeuQ6tRnAg0Og5V9WtKVRXC1j4r42lHCFG/do5hbQH8hdVc5mFaTmvoDjoNmTOlEpV9JLTq
xS3M+3E+N6dfR5epb5+XWCkRROTmV6uVX3Vu/ha9RZcDL7XSCYdUXo1jRlGu1Um5BULlMHBjqpUt
6S8DlcJco+uclvZRL/pTL5Zt3Sw3naLRKWhYmSBQtpkZBwLrnS6Ja4e+TV9T726ZW23y1iVsxEvZ
t6bzoTVYFGoiRjCBoxehPSrdlDigw8BU3RMe5qGqPdUljS3LO/S9+yHwYBO1cJeRQRPaEKQz2ENg
p/D9qylB/+FPV5LJeuo2dtiz6kbKKtC1T2MZuhqzG8R9kEQdvNOJpf32ewZ8yTjvrNxiMjChUfLc
HVPvJ6KEdp4EoUi86c5Zp2OZNc/NrMe2USFEh9eCCaJ6yx0OM639hTm9uBrxxfsbp+sf0AA/1U71
sqyyCu1BPGXD+rud3VezRVdDa7h2+xhqGjiR0CtpuBoCKSskz2PbIaNpBZPUlqGMa5NcnKBQgR41
5RruEpRqb0zt34O0enI7dTO7eKz1CYFrtRd29VbOHBOFFLGpqA2s8SZbEREt+Nz0gaZW2Zl3OVHJ
1sD3s0ROW+3ZdaM+rJj15ZOLxL4l9j513hc5v194yl6FJNRvaRPkTHzr8vfk5c9WP7+N/fpdMKQd
U2u3jvlB2fUT81Umcnr70OEqVbnGdLw0+GFlj/aKIKVd8xFOgAWrAcOrHaQfwheHVGHLobtJ1DYB
8JP0vgUW+FCywuK/R8LQ2IyfdOQWmj1t+oas+uTsEZINSeukEhkIIyJMUeRkB4e3WhTnBpl/aGfG
9JjUiJNfgLNlOWuzZl73lWK/nCBotz1zf9ZR911CZK1XXkvnt15jPNKnX4onRabla97BZiP14CUY
tGvOfI/5kBA/rDze+vRkkDvfOuZOFtN+bpNY7IFnxYK3hZMEUokcy9VmYkz4ni0MBpXXnXL/rF6Q
ItLF4oZzcFO27WOlIJIxFMKkwrd38pPvqpqv2nJytqCvXlGF3JiBvFN+tfXUdN/J9N2pERPAOQYF
OlVvRB2iP8DsuRXnDC3Lpje8cmyUYL+hDVA2DAbANDlHwK1v+ErubLWshwBncluf8AagtsEMhGeG
r4t6dSVtubXy541I21visuEP4UEhYwk9p1WnT61bfXdn40otqwnptXrOacTvh4ypCoIeD9cCHgN0
5006XiPdAvKvkndsMCGnXDN26z72xHi0iCWWbQcTLUFLX+V4vhitWxq6AizUdYk61U8JmiCfiCa/
xZsMAHLreTgIyKarQ2WS6C7wsNNnYbJaP6Kn7jjmEDOhod44Ysgf5BjJxJVPLHBUkvfBlz4rdWMs
cksUhbP3E/mk2QQ3GoF6R/O7WRYtxy4LDEoEcTr6TDXyhWuRzFU0aQamIlXb9iGyeb48FGE9msA+
ZXzGrA9Bal3u63X0D/5avZLFF3Ss4Grs0IFTGy8TX0+IfGTC39j4scZ0up3hi27SPn8wOP2EQvFd
AzDEmLC/SfP2jydy2uMG4/LSek6Ef0Jw8mnMqFLWQVB6YxJKcj9m3HtUoF5disWUJtsYpCdKENiF
ztHMyxdq7Rfftbqtk8JFXs35N10phi2ke538gKXGBSzqq4+0y1nN3XstLWiPuz3SbRigHblFA71b
Z6yZNpEetbHJ19y6lR0Xaf4/7J3HjuvalmV/pZDtYoJm0xWQHRr5UHjbIcLSe8+vr0GdrBv3vXrI
RPULB4eQKCkkUTR7rzXnmD/DxhbdUS+VxqHvLjnKND7q5egrqj4xsJK4tprMg43+BhsqzV4pvdGo
jdNz/aAkVmxps13X9UIXcyEUD12u1tLfJun2EQXRB/Pj2tXTGtmrQsffZKeRfkgzfocVtQ8MuoNx
1B0rcc4rWbh2hJg4yxmILjpEwDa1XBtTTrLoV01vP+RS/01rR7PFKZ4CH8m7N+OUhjtY+d0Q3iQD
nGm5qF8BAR76Yrkj1PzQDdVbLSTUqjaiMaK6HiuBZHSqgkdrREBbyyHjTkz5aGUxgFtoOWQQAohT
aK8su8GYnbjQ35M+j5xhnF0RGupGaPODKmNeSjgCI7ZwKmJQkbr0rSMo8bLOJOnZjxQDJcj0tkwH
+j6P0O0J2czH2s8VtpMYBRRAsGFYmddJkspwbM0W158lGAMCGxly1eFFbY8APgx5og2gS/eiFJsB
rvl6kioxBlr4QOcna/XujoFfpSknNkk7ksf2OkTah2pI8yZQh3t5BhzcASyZSRRy44YRoQ7oB0vX
DK+rwfCQRVA9GeN3MZK+MtV+tBWobkz9N03ty3mTbGRddWdVvo1R1ztRbXqpTe9estlLTF191y3r
O6a/hFWw3GvquBtm1abzoNzVuo10SrERFWtY5wj8XF/gx4RfewiwdpOV0hhXZ1dBFGkqg8U4IKlc
xUbCg7jjJVHqfQPCUEKgWJeI/tqsekyygmxP4zA0tbeUjJ9HUC0U89XaMbLV8pd4TgkniFLASyW+
ZiRJFdFaHg0rfGJtf2sW46vZjp9x3u0WmtqGqryh7wRWo42pWyy1E0AU2mDFpSHAzlOJ+yE1b3ua
oYQX5lcDjiWJHiXRZvZroqM/Qf/0EHR3vZBphDJ1dyB7gfM0A4+m0lUGXUkAUnFS4F7GQtxqI5vX
FbOOAbCEF9EVsMX4qA7So2z3xSaM5jscboMH2uCWpHga4QkozWF5sew7i1o7IpPcdAr6yG7XJQyw
GWAaJr6kBOLYPOoHZGPO0PQEqUfoh3A9Z481DlBY4cGOfdJtKkhIU6IwExsQvOE3KHxJNag8H9oQ
06XS4vML48W3ISSrhemPtfwiZdnBanp1G0zztpyCDdnxmF5qs0dS1X1GdevNurZnfIEnnAHGaII9
avHH1OO1nO4ZSet7aVWeDLGNQmYweBvDZ7wv4fuwX6C/ocGzkq/ZjF6iLvJneNX4WnqY9LaK6Gp+
LkWc+YG6zcCQOMVQ5E6Lq8VIaO2J/iUt6LAHdDs9wKpIzIwGLYxNCHyjYOE0dzwtWcVXRvo4kfrq
6CWC1mpkyDEYnWtbbeXQBABeZtoHUX5VAby/NKrOXRhttBSymz1PxypVPwBB7IIo6Zm0oUeuu894
nB9TVGwrTM92ao543wa06mo2h9I4tqBaNysle57JEVfbDpxSGtIKLYOQnALgf8BuE0x24IGohcTx
F9T/k2yiaWIKpjOt10H0gVKLprJzLMbZTlOqX6OGqSN7VOhdbxG+vZmoWcxlon5i5/tUq77gGukb
Ale/kgyr7wjpp1aj8xIiVK1ZuO3av5eX6yaCEXgzcTXlUDzjVH6P1WCj6sMPSJZzYOPzijlHERXh
54P5ZCvTkZwKlBw1s/hSa66HRqAro/tn0r1KbXUrEWLmRNV8yhBd+llc9JsYAaNBsxmE9PjEMYoa
RKkQuYzC8BtYSLzOyZee0ALg0UR9PuJBlbyY7t+TUNGOjHVw20Vf9vRcW9oz+pkHM+8ZbUJd0dFZ
uG0AXx1RB4oktJQmswUGvBybaHbLels3xkZ7lQ0V/4f2NOW9xAZt7ko2nlOM2q2UpbPXCe1lgPuh
hOPgLWi1+GXs8ISF4CGEJqasujcRRi1DYYcRgMGexc+hojmrew3oVYnrcVBvyEy8rb458QYhYr5a
O03RcJsJZmpGA5UvGWskBPJL1LSqM6vlWc/GhwmdwmaO4pvEHE6ajY7MoicraMN6TAJPIzbvadbu
lXek1O8mzuVWZsdM9SczMu5VowBIHV9F9rJNOywo2UxaFUdLiHXamnatJr/0nf4hmUhC+F57TFUb
3LgUYxKu/+YSQ/JVh30NSrY2rlpOALaIc7fplNdgnbxaUgjUGq2GUp5S1YAKOLSfVT2tWoEnGG9o
GSLkWiNAHVnWEYsE7C2MYvqitHeLjJtKp4NcBt1HIYbbKoI5bUFo15r+3szEEZEF/E0JEwvZza5F
x5IPJkmeyJNvBgAKTRm1c0RSfkZ5tEv09NDgLZZT/SuyGupUTVN5IlPCzRST71idUyOd3KbO9tUA
pLeXK78u9fdUaQ+NSifW1slbTvHfJp32EQXFbRPrPh/h2EdQ2Ipzu4ynQoJ+kxor0Bn8xajdBZ2E
OyP4WQrpQV09azh2HqT0bUDjoC+qK4VyxZhLRduZV57WKZ9m3+1VO76HiBPuyyL96oJ1Y0fZ26wM
z2mBVaXQcBq3YH6teDzP6XhVJvE9Fop3hhDv8ipzNstho1fzW1+Fo2PJXMil3E7daCmFuxAL7DA2
XyuV03bilOlpM6VZOVYPqNapJkRvNpagtad6yrMQtrd+l1ujcExZel3C8STX9iGyiyuVUzhQFJCo
JRKDUUVV0/nxGL/EWSPcn1qvPnUt+wiqKmAAX97mUu0gYePkYuCOCTB/GPVxKUY/wPZqUNEDAVwd
tSy/RwzpFCYakgL1ywyGkkJ88JwkqGL1HvLLMprHGOobbWrE9FIZbo26GF3Z7ZYJcr0Zp5slNI9Z
Wbwbon5DOn495IHlx+ynHCHPuB1MX+o9uyiv4t4Kt2qTuObYh74pFa6WLGcpIIoiG5ZtrcM96yH9
cMmTfD1zLZWjCxXlsNMHFOarnnqysNitX6rS7LvJpHgDpolZOSM69uLiSsueIMh4UVbeNFH3Eg1o
X9ddcJlr1SkYHm1Cgx2FWv4Zu9+WivhLYHZnKrfXAUEOzBLUkbOT4utJdcxEft9F6ms+GWDkuohh
7Qhy3V78SHRcGIv4HvUC12GZogzF42rHbOy+m/OXqks+mf0+jFbX7U38IFqxBB4EgRe9OjVV8Mrw
oN9HEUOUgEL9ibwBv0FH5SK2T0ExqbtGEpT1EqDBiVqHp3yWTqVZSfCV5ecpX2HfvblpqrjwUFqQ
j9EhxMFQQ2VcZCnc0quilGgQ8AdgWEmfzHuduR8eBFjm3bRI54pZ+T7MU4qYFtFA8cikUWo22kw+
X5Uguq9mfTu3uXKQSITHdUgmcwgzH/tUBGExULbzbNd7XbKQ48+25eIAy++kmWCfGDLH9nL3z7og
3yUcl7RvPDOLU7TAlcq1qtOZxuflNossLyymF0vEVzR++g1M8Rmz57wvzRzQvmW+GdSRFQzUjqn1
0o7vs1kUBqq9CKj0KbnL1OZpyZp2OzBCb0auYUNDATLu7glUf+87EFCxwdVnkca9UAZ7awY/pjkD
e8loDdXUjZe2HpBLoiJo8aZI/Zp8rjG0N0blGzcwBw0j7DwIPrREgM0xKKFDVRI2FvlIRoJF4sSZ
0ecB58haPJcQbVo7MzDh2aqYX4STzJyEgz7Ya0t8kgUVq85Wn+303CNFwCN8Va9vF68dGM1QagSi
b6NtPVkCIoZV7MhUQKY+J6dFNu7y6rpKwDCgrLkvAM3jo0BxXglKmuY1HkanMa2vZtJNLoaQvPTs
NllbB7ZEnAbxj0chhyMuCI0jwi5mv5e7Qz+ge6zDenJKMI8MrkcOa21fDOLbBoS8keGnoBOv04hK
qBEQTmFWLXuWZjoquSc+CKnrJhleprxlODQl2Bq1/GeMl/aqSztShBRX1pkpQ7znAkuYio2ryrcj
+SWezSs7/EEFlRxlAPKcRAWKHKvg9Jjc5+NToGFLGSzmaFGIPLbE+j11JSrhEmWGnTB3NpHlwZDZ
JrGsPKeEfVhpB6QupcQCDUrfKvFR9FRfjEGcmWM/GHL+3OZW5ksNBgNQni8wHGGFWQRur1K4BEUm
P2LIpF3eCSqHFKnQaVL2xPi7ZPRKsDRX5AMvknGe9DTdogziVepRoxe2kS3jfcGQmI+UKoOB5spA
bLXbroy3bmIOJ2kQlkg3dlODYOVgGR6UDESzrNU4iyH9OBoFK736SpP6prGLcZfNq7sowzOiin2X
dz3SHRpT7ULxyTTT954iH1ebUsJsSsUsK6N9mAzrAFp91Q38r1Qrwy3Pbm7kHM3SqCJvW1tPwVtN
hQXjksTYtTthHMA0iKEyzKDpMRi5DcC8AJmj2NnLEuEy50FaETSgOH270BvG/LQ9jGG09n1NxS9e
egJzwKhtbC1MYXA0HuI54HdN2t/WOU2gVm/5aWCZUpe/CnW4Cj11m4kQDWWkrMlYqtonAxYaZlPb
qBZgB/pYvupou+Mo5SRmqiYem/iqEPK1XQltK+S+3gxzuV/qBINGWviRKkDyhVwcwlC0x5F6e2ph
aUjS6cko8IHK3SNdM37/YgE2h0sjiNvkkJWU1Zm35hhfjWOjDZtC1hp3rIv41Jn0T+uGon2lTdKx
YS+GAQYssEPuyQTixbYLv9DX8WfZ6cdl2OspZ9IsLp8A5ms7PGeAUEU5H0S79oQaGQ6qkuPbMtOG
cS2xxCR3Db6I2C2kUahH+o05YXgO0yxDf8ozbGOmUgSuJdxChRKhjxW+WQ7RtrLWQ/I6m3iLdOYQ
1rJGd4UQGiq6+oS/9rkz2LaB0hlQ9lI0NBz2Xj49NQbfuNZ5SzXFYDaFBqc1WjKGNTzrtq4gBc9P
FkXJY1jeypRQ2KNodPOr+OBq1zT3huke761U80YjRJ2uM6Msk16Pb1gowZNw2Akm7kTY5pKv9qLY
0izWIr3Y2Mgwo2jg/ep32RDdXa4G4HHnZ3AMp2owB6gJSYmeEmtFMdMiWgAITPHCk6QfkUtsAT38
qDSj90jMOBDss1A4tFW7AWBB2dyovtQuYxPNMGlXp64VWE9ZNFg7fEqDH9ZV5XRoUD21rnd9cWwK
9mSdLDgKeZTvi+oK4C2nm6lQ96aKs5Nhhc4+Jyrlawr1d1n9Gablqy/qW7tKfF2vb5bWkA9tjLG8
Dd7R7vFqAR5Xzh4CyFIEiHLKzBjxGNI4nEd6zKT4eEk0QJ+WXu1GWEgVGtnlfIekQIDvzhbrM0oF
PR3aXi7KWMYaC2ORmREr89qtWnKuzKc59bhs7xMtmA8GVhwnZuojip7BbFhOG6mStlkV33dSJm8a
60YVEgNDeX4aJgBVrUxVeGoeu4GOiDHiuwuLFgyQDV5nyhY+fXgVtd1rZtAi037IDLsB+jszCeaq
OAzTs1CZDvT41ZzIlhiz75pSj67DEldCqdE2YKwytuh5y+EVeASa7uAq7dPBEf3XaFHQrxJK8EMo
PRBE5ZRqZpNyUxgUP7THIWB6mGRd7qMFeZeYujeROUMOi8U+T5JbwrWB0OjQbcylKsHCU79WBuZ8
UOMo/lfFt6yNH90gM2Ixxp3CuWebFiWsz+wDRzmRIjrmEsliZqyazR3fKGGvwlfUVHq2jTQwnkvt
pVKyy2XYQk2g3dStnRxKdMkuca0hG9mZK/vIflS4So3XJurG8VxhzRINQpYJdFbUv89zec0VNmEU
rDmYSmKYqAU6kGozJ2V7wllG1d9Oqht5qb6SFi1IFyX3qmwHblRTeo1KHUJfTeEEA11/XRhunEuf
1NrHNync0X1Fxi6J89DSZlum4tM04YOagqlR057r1ZmTKPKyDaHaXcfrQqf6lku2ebiswqfyOehU
HqrU4Nu21gPggmmXIxB3UiQQFIjSDTk+kAWbYfaqmvNwUCkPSR8n7Afyc1tFo6eoqumG2s4CWu6J
xX4O4wioDAR9t2zz0W8CJjL5uDAWcpqprPf11D4MZrVsVQxIPtkJ5ykVZBAWdOdggdRbDh5cxBYW
pc7C+6vQiWMIxznWQGXPzCstfa1p+/NQWXfAmz0ymfCrVkpz7uyuctIYJCWvRwAPUxrn0ZhcN8FM
kZ8yI47Cj7FXYJKatOWTXnnSjNpE3fFW1UWwjSYM1iXossa8zumIeVjYkROjnA8qaTPQYlUyqfVK
oGUJpq3AGLCGl4e06adNntfAw4IzULKr0GCuwrQMHWwFL1ZKqcco6KHtqmKQM31zygXGZlo3itbc
1n1KGcaAxDHT/xRcl8IM0r+ENzMYbpIA13isk/7UFXm4kTLwb7Vi/Zj6gPewe5oInMbBxXDDnFHY
tljxNW35Ik5m12jQWZMf02AHXfLskyAw5DVmx9hPQvVfgA4fteqxSRFTdOxcavswgSO3GxQ++DR9
dOaPSgrXwLTFpxgafPKaAlqOLDEi4syTGlZORv/FH0JjbyP5OVTJ9KgsWPjCSqLbXrIBTPEFN2Db
R5KLUyTbTIGVeAQIPkCIoG9q4uRHRo5mbb4eNLoHugheoxsUKJxV3IA8gl7tPGloyPNIsy2yjP08
BNdVS4PYpBaRKhNSHZO/iQ3qOS/072aZrgR4A0apXhRERwzJhcPeKSEIajepwKeVrqMz+ijXRhJh
6U5bDJuDtqv1bq9ATOrz6V6aF+WqRwukViRTlPEOLoXO4F37VlMNnDGsCKkkUqJfUi4GbDe1dvMa
0VNjRceOXho1t3dVdN0J/Sdne2veSF1HLiccZVtE7C3xbVbC5Qs515fNthXK3hgyLuUAkv1Mqd4y
I8ZaN2FXUqXvUO/fU5F+dBCV2fvV7Vjzuwiy+mDipBtjacHVUoRMElLLpIQOmoafTy1BgghcbFQY
6NjqbOYBzTLCJ86wh6RLHvn978yPBr+kF1IvoExL0b+1ZXyHTKv08Htqp7tWNb+rrHu25vaeLgQU
0oSQUsns6DvjLqsDpgNCWdU79FElPNeGAG8kR7bl9PlSM+WX6TqbgXasauVDCUYwSwU6sbWbVXQh
wpfMAhZWVAS7GcehOczavDU5ggrUezkn7sCQXrQ+/mlUnNiwrKdtCah5DHDPN9+F2T7bVUg1uiiv
a7FRAq6cnNMz+HW7XAxXE0AJvLMjzRO/t2IkdbKoNiED1boyM19fbS6cfL5M9ZuGpuVHi301IUnz
CkV8Znl4i1k4OsAQOkz6cjGUX1UAwhi45ycDUGBaEBnazbrsI5vTGV1AbCxIXRyn8NR2Vb0J2/oO
H5gv6yWHfyoODZPSsKsljPKgB0h67TjDYyRLviOIa5gWur1WSHxvcIrCoIrD8JZJmBH60jxigYjs
I5UNd2qL9ToYKwR+FA9R1dxoPWlDQB34GLE34qP1LKrlbkPNzwCY69S0y914hqFnaukpMepbcpLw
6k4VHauJJsaUJxSrsm3dSQBKqutukRWozcMG1wR4tZRBWdXuygLUR09NOC4g73RT4VvRQrAIJ6Ag
qgtfrrpDaCX7IJQRqqM4UgAw+vBrnmMmi9mE32VoGQJ0IRw4Bv0AIL5CGnp1AljBDqXYk2b13ejq
azLHdrmdzX6nMN7NOtwhjKslt8hKWNvjTRdqH5U4hhpnzSkeTdphPzYah5LQRqw79rc5d+8Uv0Rt
PdFB2U5FSK8kPWpMSqOQYcQUqtdmMl1HI5LqsUftoeyrMMs3CuUBIzduJhUzHOWpZlvV8gGuDGiz
Rn1uJ3g3a0ifnoNZ6YbEtQvjXCzafaAld4JzysYy+23aLFu7Ug4BV3JhJW5f0iAzQCYlCdVILHAJ
Fgm1njQPGSX3rJDBToUupoVnLHf5Pi5BVQ/Kxuw6RiUUG+2CRLFKyk5iar6CZPhK2zVTeXGU+i6r
+56DZsYKU76gu/+KJ/27XzMKIJ1rclZtZWmiX0aqtFIzazeiD0qyNOwxkFE8k661cnmIdPMpMaed
rGp7TJm1J3XqKR6lFS+LRodgC1dv8dqeftBS+7VcccFoG3ewxUavucLK4weS9Zss/RDaCjhI9xR1
b7GEqfx+5fMSEFcM+gCrk/Jolw1qJPs16nGd0+k8SWASHIR2PcJZgoVy6x6vFQXu3HqUyTHug/L6
gvL//6kH/13qgWGr5mVTfU7/K/wuvffu/X98F13czef3/Ps//u2ZgnhchP+Qe/DnNf+Ze6DI4t8p
3iiW0GX+lqmJv8LuFUXhIQLtNc22/iQi/GfsgSDrXtGEYfNPFsJW1b9iD4T879CWTYXQA02WQWOq
/y+xB2uG/N8yD2RLBk8tNGarKlNeW1vD3z/f7/hG7X/8m/I/lUXFA2jX41mrX6B5m+xRKE+LifEF
xRDnb1vmX0TJa/+U2P5/vdv6+N/erQ410hJH3i24YtSGweCpJKAdl8mtDgwETelzmR7DK21bPsTw
g18qP/4Ot/GebL2enqFrudGJE/tp8sw9EOTSpby8SH5X+uXxv/6oiiGvcQ//sGkUy+J3UzVN2Do/
nvyPH5aMbGpKmVCuzDVEucI3eCjWhT1q4OqYgLaHIYwo93R0c7XigWyfaS/lM0kvfa0DX1PG5nC5
lYQ2UZXTGjas6grq4gKwZE/80WUxKEsC0lJ+q6tiOkjhOB00BGZunjCNuqwroNw4CphSryaewUtj
TKIB9YTNYoFZ7v6KhLbgo8BUXIbEx8+KKCuzcIEgHiH4Uk/Lw+U+ZpXycLlbycNNYdXjhvwxzOE6
cdf0NGOwBRTvfhd9WDLUMBNjAy/4TFhPfbgs8oYyd6WvqPT/s6pRALI5i0nziY1ke4wSqwN8heqA
EI3zdt9Xqd+tQXTx+pa6Oaq7oq5ccwlKgsEHmDzGZXlZIeMmOCxiYHKXKTOkiybYasOwAeBVH8QA
EEAiLPLPLXu9dbnbNifILyrU1xkvKYoSkHaRWZMKx6JeF8okVd4oxwB41hi/QLYJACxwZ/3tfknr
1M+m4Jn80F1Xy+oWE0R3IMunOyy6fCXHXbC5rOoWCUUgoGEDclb8asmwYMMu/cEKWvvGeu+y6rL4
vavUyYu+5oNLNVlYl6+rrxuBYAEoEJdvfvlVrCY8mVzktpfve/mWl1vBgOec2FA2gmylFc2N5P73
G6qpBAfyct/sRrQustZ/VRGDi6BumwOpCeykv1/+ckvhwrrjcPBnCRCjJMNgvNyCY4Q8WSx7a6LJ
YZv60+WxLA7CfVtpiC+o3xsS5bwp7utDVBC56thqR8mpB8RzuatZoBnJC1r3BF23qsPl1mXvUMlq
2o3rxXJdf1nFL24xhWCfD/ESw7pQsazVQYYLDCMHreV2MN0plIDf2TXkQL1LPSmqY/pI/TQeRvSi
zA2LGXjBKk2c7Hg6xEozHUZhumlZLDtzfa/Lbjusn/nPraW/RRdNgfp3f60S8mnRlrEX0+a0Nm3Q
XF0+TXn5SH8t9LgqD/bqjbs8GrSYkOJy0VESsdMESB4OF6TmLzCTqlR3+L37T0/JRAXgsJ3pISPN
PcgzeyjdKFrjetGYW8Mut8RfN8g8eHRZb/3T3SKYYUDbLYAgpKEQ6WCNa1qggiNZX2IowFGrrH/5
/fOXW6ubcNdnFFrXZ+FC4qibSFWl+AZ9o+Uwn9fF5dZl3UwHiUD0Jhbk3GJTuqxckA5CobYz/8/D
f3tmJ39Lg5Tvk/Wclc5LcbjcmkRSNS+Xm3O4EtIuNy+L2tLfIy4ZfhtKELJ+H7i8uv5d+fvXLs+R
LLpiWcGE97Llf2GmhhgVDjv1ro/qcV9zncVcOPILh/p6ilLy2t6tZZjx8tVMjPN/vu/lS6vaQDBY
KB//PCqMhfNdhD4aPtu6ZdRIpbnbaM/lzGjfSLQTNAdfX//In+dennW5vwq+/vzly93LA5d1f/7c
315TSH2+ncfsqDSqudVkaTMl60H2r/7M7zp1hF/sqk33ZbYlg2iSzqJ1N7VGHZlkZr5f7iXrKnnd
X3HAGGi5uDuuFtHLrd/FP6/LJy4qhq7FW5QDxxwHPFtgfV2xRD/z+uX/5WsvL/t9pLy87vf+5dY/
v9U/fqSwx81gsxlmFTszZeaSs5k/rBdcLVJ8c6qynVTILyJAFYHWglPquhjXqx56TxB/EtO47aAi
6qhDNG0LWkJobQ2oOpSM3igwLV4Wli7faQm4ZG29Dv0uwBf8/e7lgSKuv7EKVP68vo9cAf8t2mSi
ws9lDtdevkIGVLDeYU/dZN35Lwt1vUD/3v3buvWqB5Cb+OgyW3d7M5D9gtR21D6t4vX06912JbOg
Bd2otoA32ZebtOne2BzDXsIPlRjAPWK6xTSoDroMjUuSh3txLdI0/fOeyIyLg3k5gmpBJu6Uosoj
eqYE+sLmARcOJbo2d6SwwH/qalTC6/VyyNuRIdt6M1I4MV0WTUcbKTJCWNVzuZnGOdhVw+dl2+ia
VJTMhatl36pnEm1LziJsJWO93qVme53YC+nfbYuKZdR/+kSrj7BCHMJX3usWit9ohjs7becdTdhe
IRZahI9MuMZ9u46wpnV4Yps9lJGBvBvYuvXmsm7dHTRVoBGfEKw7rbTY+1E9jQqXkLY2W6pe6a2h
2E8dY915DlPa08eyUdLDADB1qwMPqvVQPQA0Im1rXSyUy2xEc7uhm3ciLS1K2ZAH1OWhJgh4k8z5
YRiru1hhgFMiN/N0aQR+UJi3iWgqV+0mRKSrc/2y+Jt1+691qGIHN81omYNgXw2cLP7sAZebsZGu
7duRyCHKEcw2pLMZmaqL4RyOeiQQWo02+Cr6B+jp94M1htfdpCu0w1LGyyrjVqM3rwH3TttK1gcu
qLny004y7qL1IndZIF7jKm3jFb/cLbRB2S7QLotSfFWTckOs/HBILWlAl8ItxMR0JyN6mdThm0PO
N8g4qvhl/nbfljnZUQJaV6d21P55DLrIcQDXtP1ddXnGn7+R9wNDstZAko8nQHfb9SJUrwu4QxoF
6/VmL5Ke/uTQeaboGRHJo02syeWpVcr3uDzpcmtaz8+XW78PXJ735yXIWr+yRG39yzqT2fbWAvdn
VAU++nUhL8VqHF5vsrOjuFhWnNUCQeuyzpQED1fk5s6Kvr+sujwYhSP26fVpuJ8A0NV8vKxHjGaC
MGzGwNqTV3UzAcLasKdwSYc9njXBuB2NEOTln3Vd8x1a6AgubfXLKj1XJE/W1irA+qrfB37vjtfg
CG1BKd4HCDWMPlRMdgDk5OZWsYZztg2TTadRdPJ18kGfi2+cxVdQTchnV7etZzxkZ6Ydd3hZbboc
3pDfzeg5JrwnPjfU4FgbHBIwRe7a8dTE53WWBM8xPMzDU6++A5lyonSbWX6q0hB9Esm1Ah26dXOJ
/FmqSSSKcMxsTQXwResgSrWLU5Gc6+nUT6cFo4hNjtGxk/aWjcDkFhQNERphvE+Rh4IChsYGQxMn
86E4WS7EjLFyu0+6QCjVf2qsgx3VdFLX3prS0fn+952515PElefrmYZS+owpE14sGauPKJ7rDwVx
e+IO6kMf+TgoqI5CskxIf3E7Qn7wH2hbU8ZIsqe7H8YbZOe1uLZwIj42yQ1RoNmVvKmck36o3gk9
O+Ml4xB1Y3c5aAfdTd7mU+slP3SC30kfHfzSk27Q07eott4wErnWXv1Sbguf5J0XGipPtWd5kHYX
J7rWdsMOA7MT35i+Qbnthkln48h7y8uvlF31ETOx7M5r5mrlp1gR4k0g7VsKuSfaIVW/URhhk04q
OYH3QY7JdYHIeXmg5yP89FY6h9/zV/RU/ZSn+jQx83fRyb4UxFMwzX7sCk8/qw/ti/C+kZsf9/1b
sOdTkYG6hUV4yzGnH8qbg4YAflvhwRG+HEKt45Ll4aHRoNxAu3rpEkh1d2Poq7UHU8Wod8HGRkKY
5Ssv3LFxdtwvWNfo436J8hZG9fwaIkiWfUPzoFri+ISQPva7iWktlkVwWxQHpgM96KTFG+pXCjbr
5q05nsxbm69V7A23uDcmGJQ+XJm9MhIL8awtu1XqMfucIRd2jkecrcEp2tm3qldcocB862y3/QLX
njh5i09gF8ZeNXnzfYafz950066zcU3uL1aVO0xexbtWHeVl89rlaNFui5SkxzOY8s9K8uHToLag
88v/GPn0h/mFY3EY3VI/phjO5WPAUBhO4LVC6MhTPbtH/WGQHOmobCoP4NIXaengg/ENOfYpuKPR
Zr4OYIBw2L3ZtHtghNPCP5LhNLzND3Z1wpMgnxh73WZvyjdMPCoT8oeNLO0wvMvslfVJAQa9xaBP
0A7A+T2IW/xX0QSs3YnpWUWO+lxsu8GjZ2U+GR/DLYDil3qPVVpGH+pUxYnDXyKwPfDGezTw5OH0
X5TOv4kkE4pP8zUoPTKwKTwLseUT8uezkUm/q1xpB+22mN1p8u18N2LO/JavaFx/ZjfCL10maQ/q
S/iVPqAFwyVCAJvh0Ns6p8/1M1jFW6oD4Sby+yNycuNc7jIkay/ZXpyf5jv9XtppN8k3lX4K+YSv
6J78g/zPOEyb0q/p+Mxbuvjb4VbdiaMM+t5pnojNHd6ZHaf71psc4Usv2NXNDVJEp/dgEtLHBVwN
j4tX41j0asXDLJFyymYCcTu8EWRGVZo8A4MWk0Okusc59Vkoh9QJ78vA46uXPmZEOILMfkdHddSN
tStu7dfUs58m3/CWXfqWb3WfJOjYusYfI1P/dzlpeuEBncHoGcJFaX7icIMmf9Z2gKb0Z/bDE7Jm
3Ik+JYkRwbejJtvljDvGmjb6drr9DHZk1h+CXbFb/jd759EcN5J2678y8e3RAZ+JiPvdRXlDU7Qi
uUGQlAjvPX79fbLU05Q0Pd139rNQqVgG5QBk5vue8xwO1BTm2and6XvCCHoyGj2wwiDxlrq3IHjk
ju903x5B1icrs1ji7Z6CHaqyAEsQFCEO65P3BNJuoueL4N/a+KBK2fPNRXVFdqWzlOyHWxpJ3TZY
J8tqGz8jBa4fWHvFGqkiZBBtnC+YGFAKl8gRL1A07qsLf5Md3EdkJXKLf2s3JstrgYqHHMFNubMY
UyiKr+iZU45EbhWvv0ExuPBe7VPyQOd4G77lxtK5GlNQlJ/DnyQgDzyfGhMtThtZT4uY4tFBJzwA
yYJ/9cmVObNjbLU26obBQlwIADMy5ZNLtGjj7Gx3MEkiKruVRQXs0KvFzflaoBYk52uDY7U5kQjc
PQDd0tdx2h8TfOvbSD0mPa9u/v2zraRiFtMgqUXtGa/Aky5R5jVHKQC/w+5E5eh1BwKtf7+Ia707
aFbaH87Xznc0Tfmi0SyhjiSxWg21fSDIdQMV2dw3VK7koGGdn23OlOerEMjmRYNleCXw+tpoa5hw
4k0AyIYv7xDS6SNEjgANzrvUIOLz377gLmGlqylJpp0LwJKJVp5RClWZHedrbagWBZ9/1xQd4U3r
R1SF6apM62lhGvDOdHUhIqa152uftxleP2yzGkwhSNTIYOdHNEL/DcMYFaDcIC40NjQAbMQZ6fpB
CsR4Czc39jFGhG2nljLnC0wFV9WE92xQ1YXPC4hp/Ep/3GYOId9SrxNOwXpkVOuR87W6lJxyP2+0
3QZ3QASU0lSrQNfssKTO9u5cDm5VSfB8zVXVYOAO+i4LMQe5xl2qW/6GLAfOs0TZLaeSYcLvyupY
I1TCicf5uHscq2nYwwfcaM7o0QD7ZwFJl1jxpwTGHaz0jo5S1c6wcqnEWPBIAH1WLNdBPLuQQ1aj
08FBVH+SddovJVMlcgzuRdDohzAjsWwRzsZ9WctqQw9gPNAHwNlnjKD6IrkLZvWL17bzJYPQiZ1p
RDwaq3qdnVg9eB9ZrmQBdQD10I8Xn7f1vT7tTf8CUl12QF8ErcvuCtTgdnWvN80ViU848H13R8QP
pW1VolNdkKXT95z1VO3YblQV6Xvx+LOYbJr9i+MITqxaYaOtH61DPrVH1r4hZ9bqbWpVfNXQkWxV
NNaXviF943yhZwBkdALJmxoB6bmsev6Bzxeff8q2iPiQLAx15uTnn9dQS3ttEgYLI+RKJOpBgpkm
SXmnUkXn7xeqhuyU0N4QUBLKiF9mATvHh6dvUKE7V1hjM64P3/+Gg5Kt/9uMO7fU/qYZ5xkWTZh/
n0C+ipq2jt7bfxQf/yCmocveotcfG3Pfn/97X064v8EXcWm8YUI2aaPR+hq+Ne3//o8mxG+GIUgC
1y3L9Qwc65955JLuG85+ieFTIi93P/PILfmb1D3L5E7XEabJXf/3/3zvGv7eG2t++fsfmMpORZS3
9NrUy//YfrI9rEa6bRGWbjuWa6lP/mOvbDJyyKvTqO80D6xOuciCD2c+dkGwgRtMmRKluc0AK8lA
ML45TNya/q6Dpq7PXwkgIqnAZ36MxjeLd8NwIvlFj67b6smAFdRGpx++5t/f/E9vVv7Zu7XQY9PJ
9GyTmfvP7xaXhVtK1vM7Mh0ORoiyrMkQ7EE0Xvj208TUtOmTdTBnC0fstEy/FVS1yvlqkv2u0to3
E09ab4NeolIWDAnONf8youI+WO5+sqnGchqjx6/IAgvvGjRWw1ojYVUQInKayYgl4RH9AgrKk9rc
5GagTLiNRySkBtlV8a4e0yfEXbNIVS9XOBR60RBCFWbTctMGhPAwOUHMrm5SD1GbrErMHLwDWdIo
Y1NIzw/09RFvvNts/Z9viqbeSr0n9QbPb5i+WqE7a5c5jXpMxOYCBd8cXPQqPFYtxzymjxGVPK5X
XG/wZ0B04qWTTRMQLyv1a/WYEDxzDQ4z5KncbWMcRTiGSoWHBtwWY2+GfCyJEEvGvYles+r5V4PN
5dl25O3gLr+4TZWu1TaItF1VYXnwUSdVPBeW+AIHI61GtDDepdqcGR+7vtkxTG3UI5JouKl4dNGS
m6pedmj1D5MUoiDplpaNYPJoF5uGZ8DNu/R5jfP74sUrQ2z++VHV6zXgKYQHYRuubN7v1F22FZ7/
BzqsvzVxtzSrbn3+AGzHhnfha9FWfT3qs6sXV5/B1uJ1BfNIXVdfIaDfjbqvQXvoQXlN7nXe2mTl
jzZSRZNWxsJMbewYAWJXfBId7dHAHBcu1/viFJv3Pv5/wnmW2D0iqPGu067Vn+rBDRE1RSN3k86q
G09+lWbIxfpNF0M1RhytbveZURO9uIrnl4jXUNttkn4TAZVN2JzahMl1D499Ds1WvSvXJCPr96dK
s11WMZDcIcZebsP6QsfMfZXa7Lq0+WRsDb8+kEGjvcNct8l4unoH6mkDJBrv2bC0deL6u76aNojY
kZL2xWsWG8SigFPCmUBvg90fQWKw1K1w9dqPuCS75HbU/Hv0RC2pL+ULMj+Ede7Cm4jjzNLHoXTR
sToWMaEOZVpxbPCkQPcgYLJbtjEQ79C87Gj+rXLZGVBqELEzDppYSZIcEABiPQ0M+jKJJeUBfXin
jr3KQljJbsABoxnhKTWsddPDm4i6NZkj5BwhAHObdUcoZJQQYJ3FwfK/Y+j/zxhqkij+l4PodRgV
Pw6avz/h91FT6r85hhqbTF04hoc+4o9RU9q/SUOY3Iu/y9RpFf8xatrGbzSGTZdBU7j851h/yFkY
NS0GWuQxFkHggkH1Pxk1bTb006gJdsaQJtNCw2JItyVimx9HTX/Qgj7MHWefhynOB3viBDpy3nfw
i2SB82Z1E7PbN9kbt6VXkHvuYVxg1vhUeRKKmW33NAMDwGY2fuIAnx8plSsPI+YGbskpLTIHDNwI
wFmIeYd4YkW66E1pYL4re3oBxgCofvaJMbaILETi7e3n+KqAV6/MdEgW9WeEq+Fa5BBkmnuyGUAl
hbvMMKGgNvQams78Pln8aWLx09j8J1+JqfOd860gQnDVz/LjV+J16CaMgR7RrAnqWTDglgGJA3ge
wCBo2hYkIlQMXNPrcbYo4oY7c05eNAOdelxmiND4pC0IRtg/OZ8muPAQjiwJteKEVgBw6jkjBp77
NAm33P/1vMLg5/vlB0Ub5Ujciw7meokg9peJhR/i4Se/tkIk6T9laGiXpZXd4DkFStLSB0d/fJ1T
vI4EUMaS81sl6AzZtfxSxNqwNerAQryYutiQAOaIwly7w4QTNVm7uMepUjors4nmRVa99WUpVpaJ
OVjpgQmPAEbkpPiAGW8z6OGGOd9ERkVEtlZ/y3AwLUrYHsTipWvy1Y5TT+2HBIdkwHwYjvKJaKEH
UbY23HVjj3cBEou7N5I4OrryFNAdwYPRIWn3kof5gpyUeaf15j7TqHtHcnaXyDXQd7C48EY0PyGz
EvsNXTOcTLd/n1jvVridMp6HDOpaakateuQ1QqHeW7jtVxOPHn5UsgRifyLhBGJDaGY7YlG+VAM1
VxBgsKSg77vaY1khbO9N7b3tEm0RUo+4DtMOXxbZTHrvAbHzQyYdnX5REZVFYaKnwqYLpmbufW62
5BqOUC1bNoIHumJVZ9/YWf6OOj5emEO/FXEODWkyXpPpnuUw49xov0pACdIKWTG1p8iRGC9Lm8JU
5y+SrDkmGflyafxMAvHa89MQa6MaBW1Um8ylLit7tiBZW0woZ3jgef46ky5En4A+4DxX5C3VT6VT
81sOUbmsOoqOFTjHhS1XiMOPGaF3y6zFFuEQRILkXVpkVXb4CFGA+gZkzKq7SbQ7SSzXLq2J3okJ
qJhxRKTUQjJBCCVGGickCwy+3yaM8lfNJdcnawfYDTpExLmAui8JfJjK6TnrH/CGYOer8sdysl/q
tnkTKfJWuB9CjnLRt/nXJo5uzBCcFNQ7YqJbvMJd/8WtyufZWWo2iCp8dulyBl0RyG6FA+BYzqDP
R91+ElG0HgvzstLnelnEWDXJmmfqy5SrNIKtKPEB63OXUINjFK7IDdFDkklYuiZtfz313ZYCwoVS
2LdEqMiR5mpSvwvzxvL6Q+dlD42Bay3Qx1fNcNZKP5tYBH/X/CwSEV4xk3JOnZTGK1LrSUAfA7Sp
hd0eahieziJkxmN/kYm4J2IPqdd8AdBeX4djnK3CmHVDThBMl2FuiIrb2G1eiXp4Dgkqp+e9cTiS
CHXtXlq5s3KWOoXA1J3LXWMYAF48HDG6BmHb8zmxuvdzgQpOpG+NlB/IL15qeBK5bb1qTaiasJzQ
haqpj94p6p2nmN/TiMPrxI+OSUVTqq4eRqRjFWgm4TjvvsMHyO1XaH01vSrg97l/K+PyMvY08iiD
mHaZc5va9boF+EBsjIcNzXfDJVEK2ywwvuUceQvCJODg2OlDR6qWq+M3jl1lGNSps5pzQSdq9ClB
YgZtRHErYJ2Sx8c28Ohx1qDUVabWNQnaVAmxY2f9zSTkKRqTm9idrjxL25UCuV0paZs7ih6QwhL1
vHUBvGViBsVUC+KCVVAU9Lt9rKbDqf9mOtkFeeJ33kSekTuND2XqmqvZx17iD/rp++sm5E/7brEB
VUWxKH5NE7FSx/fUYKisOZRgJ+791F9D5FgTHETycPDcVwU4uH78hi+gwvlAK1CzwF0ZJ5xRN+qO
2BNPECRpMnlvZktvw01XzVBTh/WbpSXlixyti0Ae/WQvGi/Y+Aix5/0EEIo1BfWv0t+CjB3Xkafj
/YJjMGjYvPTS3RIX1MCWwxEahU616dzw3h8cA29ntzdNTplh69Lkgbdh2JB9vHqft8YXC6BfXKer
RIgrVxRgQutjEjlPbcopTM42cZOvusDtUEU0JyNmr7lXr3MgaSGulZXAaApxjqi8rhX3Td0D4zGw
NE1zTAiVJAib4W3pEOHB+PVoEWuSpga547k5QIu1rtOyfvTD8eQKtG1BLh6NBgwwUSdhJKjrdtZX
i05h0dJ5yLmCM4K+QgahVd0FauC2tL2LHNAARbx2kYXWi8niH3VSvooJjwWtknIK0eCdZWfDs8p6
ZJHrzv3HaHU3LkijMcjeXJ3lOxyyYUcW3IU3UAsNorHeFFZfbszJuQ5aeDdTlu0pv9yPGlbQQJ84
vzD2TAafOTHeswotjUUXSCQAsYTlwIhsADWATytpwdVhd2n5BOEBHMpRauhbdNCY//XLTEQkEJmO
pvgE2rJDfu95k31Zmsl2mORdTMCaJsUTeS2EzlJ3W73EZfQ6ZZifkCK9OkxEYpVzr4Fb8W0Cwsqo
zddJLfC1myTkdeyKZeueZskH1K3AXXolZ5YhIcS5rU92hK8dMwH1Xh9aSWm113Tu8iVx5eWlm0f6
sW2Cr7PU76uxp67ReQgf2OG1Bl0/dp6+0wv0HV66GtziW6SX9SI1cOBMVrPOJiQuhrdvA3pRWWv5
a+nct0EUXPT+XoxEcNSZOOn2wI9tD19B2tBeNpFMTuYDBe58a2uUJ5CMYTwX9wPOvySQBxNwLlRc
m8W8W7BCI9KITNzg5M/ta+q685ZcD3m5cdL4cvC7LzMFLc7FGd0CdDCtfZeOzkpAIHhWXx30S8SS
/B6D4zwFVfd11jiIMyAEgxiIt8ppKNviS2Bkd5kgkqZrjXVTGE+iNsuNoAGGT/trn/c0r5ltt5GD
sd2rjthZTkPXv9gMiOA3yCX1gezlE77/lM58VRWPEtnQYKVXoVvtu8m91czhGkEgTebknunnQevG
e3LwHETpnVppe3v6pQ3PwsZOTKj6dAyPeJmLRZZO6V69rIWgwky8Oxm731BiYfIfxWMpCNRWq3Mb
vnpig2K8cqfqWvNq3rgNygzWn4/Ftq1ltBk9Lz11/dvcI7Km0NFsaTR4ukpvKnHQOEBt22wS+3Zk
dd0P2Q2ZWMWBU70xmdQmyoehnZ5hTNG9GWhvafa4tFJkmaaDeCEfIrGkmHmg3E7sboSJFkYm4KK6
2JSurZjX0dous/ZIVvoppdwIboscqyo3gXqb1oH4w2hdZ+nKAfV4kRCNa7QSDZLJCiaxrXfZxsZx
QJozoXoD7Zg9QChirqCRqRLa8j5O4A/neJ26tqPJmuh3Rqe6Dfnad4ilLAIOf2PYMy/p0GV436KA
FJd81oOljPnikwEf+mTOJhFK9UCfKMoBgNRXwJH12zxHN2EEEUwDONiJp5HeklN3xPfVLEsjJn1l
PwaNXGlpA/iqtlaldI3VaKL81Es67+mg72EzgZgBtDf1uNnzwF65qZ9diox+ZSiSVT2n4G/C8Nil
prZtED7SA8vwFMy0TVI/hHkamaiHrSnKVgUBu/hlkDj16kKXKgnjjz/P14wJqoE7RNvznXhRQTXk
ebU63/n9CdYpxTXJzAhh0ecmztcmnRgs0WunqkOSXZAxvJoqXF2mtQ0xpe+1TjUV+giVeqjUgZoZ
TMyV2WHOF6Z6Q+cNnf8sR/OUx1SYKtXXGs89lfPVRMcePvgl3Tr5PCrZWE5Tc5mDO1iL2IT7bBr7
rIZ+aglRbaMxt/fQK22qPl5wYPi4ExS+unjy720HicF582oz52vnlwgMwroX522nSqgobWNcNT4n
JjBAJJJMqiNmZDq/VzVcRE0gSPYb1lUW1Mh/jHzv1TrCBg8NMOwamtKeWjFZTrm1wGjIyJ6P7DLh
dU3h53qUobGh4QI9omrydYrxcRkYTXwV+kG6HgezXpWBh6TNn+9QIqMx91vzVgRBuqrjjvBlhzQi
JtIQC4YJX7VLN9fQbOfGMY3oQB3VwIWOVnIS9JpERpkpQsqUFRBloOdVzNsVIzGJ6QOG2trtixfm
I2QmBF50EYX1Y0v0PLPEfF2l5mZCG3ypt9Z80nAYGzJDaDFP3kYzSmeTGLx+4+BlHHrnmfrC+1zP
yT7LmKU2tY/icpNCf9xHGeoFWyvt29CID97UdQvHAXrjNpwf8pKhos0w6zehk77MDEgytlDJlH19
rNR51pa9ta6C+iazbTIajFqsEUHe2YY5Xg4ziyk9m5pN2+XG0aXUEbo1USpA8ulvOcj1fXvf9H58
gwMcdT2HDFON/K1vL+YEvGJhM4A1Wgb63GAmFldB8xBMlBxD4AIrQyincdinT0IENwRcUU1NYuQV
UR/cExD0YVWcv4cG/uVYtyRf+RZKsOG5SrIRlJSYL9lF5IpKZ85iPAh2rtkzxxTyONA+PfaUwJ34
dmqB87LkhtaDg7spvenadvtTQh73NumCN4ca9L4s7Ld0FMq0TFdhpLK9Ktsovmr9NrrSLBBhPnab
VWe6h2mupnvN1YxVkiPhcFLz1qGDcx9oRCtAZ8yWyjjHqh4L41RDkExKKDs9ldNFHkvzAv6CedHr
KEQHp1+GnpHQUWzNh0i4p6Qcsl3UjZco9dFIeP7VEBvpTlptcwwA0hLwVxyYl/vzLE5yleddfFsb
lncRpe4OW+UiZGlyO02qUls7xmEo7afIrV1+RIq9qAvkPhzRKCMFNNe5x6iqV08+sxGVD2vtGyf2
9uRrrW0YxFclpJKFTdDa3kXUQ732RB+FfkyjjNyekkE0Jjy/e6Oh8DDb7iUEuOAaKgF9idQstmMf
HCIyBDdh5n9tCT68Bbi/ivNebKeQNulsOHxhxvzc12OyI/GDTk+x73JMooQOHR323LpxUWxZ5JH3
hzCEpSmGkVTiMP/iz0ZyK2CdGn4Ncoayb6VnKKsEO0SPUZXpXHAMqMqIBd8w8ZVYnq6ckXqJdMeb
aDLI0XNmHJx24uz0mXW84ZTOqm1MC8I6QCnfPra9xLFfl8ESkvY3uBjhNdwNciatx95jJjPOeFOH
qb6p2XPDKqBZHRSAwmZrb4TNpuzDbplNIG+YS6jc7ejFQkx8WwXYiVuYfeCvb0jCvALd1K9p6uUs
QDJQdingfO1YyolPZ2VYr+bHWU+9jRdn+TaK0wPVUkovrRgpKCwCCFJHe0i644LOYH3jRNkpYkpj
LH1pj1t3IoBOdhahyWOuH0NtumY+HW+KOpd7X4VKdN61rpc9Y3WqrQMxXRHsYh5qaGzsNqa3jVrP
vQJ6xlmmJmdA1/2D3bn5A1rkp7Y39Mv6S1Vr0X1HoAM8HAQXoXI2M2HMdOeW3Fo43AF5qTlqrooO
SQKmmwlRUTPJHpJVZpHISugdUQmjxI2cTVsizaojMJSVcEjTKFuo78xESvLcVyAqHsB5trve6Vke
UYEb09jblXqHeL/NL8jCrs34EiROoCAmBJd5S9mWx6yg2z6nzdEsGv2GmiWmH3ZOsGsDThav8ryD
UBfnaxFEHPy1B43wXJZG6upYX7AE9hkdQ+0Q9LRApx7OmldOa1+nlqTVI+39VFMyCxQJSFJL7QBs
+wNw4rRudM08xNSLFwZA23WUTD4d166wkHioqyrLj4pClRIht5f5oPvXZpqiU5QToRDMS6gvItca
k/lgeyzg2wzcQOqI6RA2SDVFh/RNufvPN50vpgY9WEepAwEQnU47MudDL0yCD85Xk6KK9joyEj1z
MFeri/M10xnpqPbgn77/3U5ptNJjogoS5SywayVrUddy1uHM8NGsH9wRCgn1KmTmynwQBXJZjCjY
ajVxqVwEECZxhyu9qLEgqdv889Tl826XsX9NdOQLp3kXjpgHzvWP5543cL745bbPP3U9ztBt1PQV
64A16OdTKsF8Nsj1+dcNGlJJNM4P/H4VmyKW8jDIVp/P/uFB5xul5oKwo+m5/PUTnO/+fEPnPz1p
lCyBQ6C76sOEFSK31hyFCpz9/Xv55Rl/tpXPhxgjR27UIglWs0VOhPDw7BEeVBGhXddc4jmaApnV
pxjdPEvXY0A7gSC38ueEKoqnI3ofdaNUF2PjU7rz02Jdgo9Hl55lJEn3HaPopN3he7p3vQyyhdoD
OK7ePUo+a6eYyEpnFy8OtDW4I6hZ4Pv1CCTATO88JTLyxwrVZhZOx7SpKQrQWKAEgJotxqE65vO+
7oevYVYMGxO0WeBfdmZ5yDOBTrX3GSAnh+AoYUUoEmGwo5qtnf7BTrDp10l5F0VK21biogAPZHmn
wgheXUg1C6NPrqjEftTdqoGhVI0dfoUuEsSsRnuW3U99pDiRjsSxYL25qo1MwUdJfrXXDj+XOyP7
jOdyp1Xje5JloHDKcSTqh9AfESgKYztdWoX2gdA+YIy5ywf7IU6G+7CaStgp8nTuIBC0TYU3Hd5J
RV0BE2qBa5dfavubHFWYsuyvM3ibZkbmABUgvR4IkQ/bb3auLUNrPIowwQsFxdMIXuj2ktZEu6Kx
lsQHHYUT+0wQQ15tWLXM/2JgOGOHsSEI8jvSs47D6C3bDMECpJ3csa9Np3uMKIaFFNPT6hG0761T
wBUrENa2kfa1kba+wuN3DRjhThrzQ1L0486wUSBAYLto64YMpfqQKstw4ieHsvUDKBHTbRm4oOqA
PBYT06KKvItwYIHsN6g2XOsSm3a6ilzoNpzUoK36NfqwmSRfg9WAlz6MlkQ4MMwbeayZbIHqkB6s
b9J5qtnCQo6BFVcG/XWtum2rhymZBsBYm5hGWiKtl0kD5Dz6e6Pzrypn2Hk9kQw5oV8tzMPIvNJl
TBoKbBVReHdiBJF3WTlg3dr+EjPgzo2mlde+9APqxWLQ3gevuiD6JtkWgf1Yxo+lGX8ZAZ5QhO2s
rSzjI35WUEUDSH6KCLfSJGhVuuVbYSFp9hpv3XMi2VqxBRWjI+t9qFzk8fjUF4NZkdDkexCMaCap
lteyK2lCZBaCDrt0RvyyHIVSIuiD84GIgoWMW6D8rbKvNcEDUAeJum12FiGsTKJzWg5J4y/mmC+w
HNBKexNrQVbqqNS95XTraZG+LGf5VXTptS1Qw5sjmTh+lbEz+jemSgLJcmwklBTvpUX2p3D8h6gQ
21xvHlmU7VlLoMnu+e1sHQpfYDunyOIDl6ODoaKej+gyvxW4F8Lkrki9DznolaIqHrwEObU1o7HG
7fHS6BaaZtKs5kRx9KioLs00X87CrRaxbmMMoH5vfilSTPtFJigEpfT/HSS0C5D/pSJYJbukRFlI
/2m0Cfcu5+o4CL43L0jQA+l7FANLCkWQwfkKylyDAJe/pAxyG1Mda6WbsWg5lI5xpf6BRCcyiKmr
UlKuoUTHaCbre3Z4zjRuyK5Vt/0iUQlNBSW7KqXKUM8MjgWZaXY9hssRxcMyUpJswtUoMRSraEBc
0s4usGUzuMpoFTCaCcEMIbiAMTm5+M30SQMzFDByp0NOofi5odxzbIokxHxvTXzaGoJB0ni0b4F4
yeSppjyytjIYg1Zd3fkpUFhSe68JOqbcpD1lIwjNeeC4cgUFO/fFLNAgVeqLNOKe/peTQcDDsTX7
d709vTSO915TD+HXMF7kNqhHkzBsfxHP47eWPmSdJLcRlj0xwLPx3eBBNaTpdlWLpg3brXTTbT1U
0ZoAFHzmyVntK8el7zOlN5IZNY6TEa8wxHtLhrB8ssxeeK36+K2IVhLFUlVbDpU8sU0rwuxDJUEZ
MbsL1ifLxtFPraYN696t3s0qbLYxwFNoJ3jzzFWdZuyCpk3Pz/7oJavhyjk6vXY9qoI9KDhckh1i
+iJYQULAr+GTWeVp72YYXyRp8V6rerrZxzHdj7o4XkovQDWKmqYkvHAr3J03tuXeN6f3iiOopuys
EY/dR5Ru2il69sePUZtKMpQt5Fb11WDQ3tVmwNjsdDqlU939SCgZbMpSEeJowbdpvguJK9yxciIX
nMUMom9JQNEcIsmyqcEuush5xuBHbzx5t1ITLlI6UxFEKI2dYriZa/mecA4tNedBJMYRrlOJ8tm8
1rIerJJhv7ZNh6K4S2vyaHlPwK1WuUYelp+713GSYXrIG0JoxnbF0c637xJLzAwirs4/hX1PY61c
ouvKOFFN7BAkam4yT7uVHJbg3Vpj2WI4KHIfUxFZ3KtW26XaN4BxiL8COjudo+HFyAKOgbF6TNLr
tPDm1TSjdie1DOAPYp4OTOZYinXSXekkk6zLjpRhq7v0dIXwRHG9RJfkcUoIdueG/38xM3+jbLWg
HKDL+PfS1sdvdUZU+o/CnN+f8085q/GbLVBfupZunBU2n8IcYf0GQogGk2uDOTEc9wdhjgNnhpuB
0yB2PWtgG2Y14f/+j23+JtBxIo910F/oji3+E13OL+AX03MQC3nAb+hlCZtW788aFGn03YzG0tkF
rvcuO7GwopvZGMZFHFTW4ocv5k/EqAqo85MGiFqxxSe14eqocrz+q2Sk6yvTKgJ/N2Hm3ZhSkfl6
YsoMYufWWC5q/WvTMAAlnKemSy9H/KONe5a/QBv67AWQ7qFIKZLUQzPAJB5WyTgFKzuBOSXz6AFV
5n1JZXrputYxAjtMPb4aVl1NLolN9s84CpxWTnRRBHI3NGDqNPi7616r/0Z1KwAR/csHdVyoOnBb
DcHP+/O3GrpkdllMvnZTQBZNi+jWimWy4hTVLOx5mRhk5jiR+U5u3UcaWbtSEY6jnKgHH9JoVLab
APp4qGcfmZ1dpGk/rCRrCoKXnHWSm9lycqNqbaLNZxmOkzmDH92FxcGkEpfae1Na+55WCkJA21wX
rXUpSGNNY6AgurU+r5c1Uy9ghsSPkcqjTmdi9Eg6x7FDgIu+tFNiRmvCoRAm8U5t3jZFnHQ5CJ2Z
WYKKWQTt01QB+w2DahdK4yGHykbRMiQr0ot3MWmsCw8FEU+JPox42uXlcK4pImiycDPRn5u/gXA5
JXrwAWyf2kYS3XE6W5nD2AP+owkx2clzUakMLJIhAQnEy8wlYuyvd0qhdrofaEKIzA32fH4nByI4
R+gvO6Ve2+iW2tnbUZGQ1Bv9+9hKMPFhyCLlj0hCUuvrHM9bYBMtQfj7IimIeJxdZ9dogvDXrt2S
BIgBzJJLkYT6rhYQZ1DjoH8dDmUIFNap5NPYIGdB00cRsZ8IkkUgyqxgC7pwXNSporJMN8aXXieb
zyRHixIiLZmINVElqB4TGOwsql7DmTx469n23tIQtwgzmac0zC9s1COIOTEryQj2ssNqxyxVMPwp
K9jxxMjYOvUXkUGOq5Of/IZaNO7QfthPJjpdI72Kfe0aUuWFI5YpQeyW3iC465FG8YARflz0Yec6
JAHp3egGsx4fDNMijONrOsErQZdrbEDr1Hj0K8IgVEn0b36nP/mZpED0L8/qfvMX1X1jW103icHb
RVZJqKsOMlUGzoRUoKAccEcF5emvX9D4s4NYSt1ybOlIh+S4nw9ipzdQyqPP21kj4EdXdafJLrHV
weDm3Rcaa1eWliAgl91TMrEHE2lJm7IwiW6mJlhHwUdDPaYKdn33/Nfv7c/2WQ9dAnsLCDKsDT+/
NdNo8jzTUg8d2IVHtWIrQt4aIxliSkc4UPqosORMsv/jl7V1oGSOQF1lWvYvv4FXo9JIB03uSLT8
IEr0Xi85H8gi/miqzl8HY0IkiLz/6xeF6/KvPz1dIZBqTLytfx2j4gDpzsCBu9NbvIoRRjOlkguH
9MJXgkckVAq4RCahTSieuE+IvFlUIxSSQugfhuEdYbKD2GZY4rDLLt24OFY0npe+nhAPxGZSw9tO
HmyIPJ4w0OmkDSO4SVapm53sJmJ9M0Vf8lq7QQt1yHu+6knQ6MIGhhw+IYdopGWLfG8Tl9i5a/3k
WsWAjw9EZJJme89lAAisY64X7qJ4CSZERiIPMFyGI8pH8kmqAs6LK+v3Vn9IygSrfzdce36FDsmH
DECv+qXFlps4vLMhoceaVI2y4SfeEqXtx9g5R0NpW+Oo7XFyEu2YpHgmFp1LGWlSJ550nC9smhWQ
t8mKnvjZ4HpqLsvdaHRZEaXTvdUXD52hHsvQish8Qu3EmFNpvc7k2ru3Aw483+PLdSrryZ3oNYMS
WjoTjYqhwuZgehtdhsmO5reia1InsgN48+h9/maPMG3mTD+ftKWOG48d0UR76nmOOnbfP+l4vgl0
KpzrcRd4Zg/SbEM75JoYy3mr+YD6e+8Gd9dEJkx5CV0JM0orLueBmmZaBftptL1Vv0577LGkYCBc
kPrOkEOH6Z3wrYysnNKnDu4MRA91WULgaEeon/n/2Duv5caRNk1fESbgzeHSW0mUSq5OECqHhPf2
6udBsrbZpen5O/Z8I7oRQCIBskQSmfl+r9Ge26jWlhQv4QtuWh7oq6aNMqr28DqzEv6XYn0PKXou
Yb4AcMI4tjD6WKUJoorcsXCxdJa1MbmMIER/iXT81WT2wdFDdWVa3rdc3Veif/TyOcipg7ST181W
j83qjIv7j1jBv9f3WbIVPtoM10LLj7c5sV7F9GSogkis7NEt4TrbAzXCIo8tGIb6m9cmQIKms4Hw
RwgzRpXrhghjyyUOdmqZYsEb2TeThpRXw+OXWhjyS+UVN+zFUIlx66bGM6a/737eYkBQW6/VCFKS
JuFThJ/TokR4bPsKLCLn5CZxsQQCvCundj+kPiEVjXPhdeulPzOc2wpixsxyFP2TERU7TNnXAMjh
yo77czVG7QoeO5HP/KnMl6aHgzCU3WNWWr9IIcFJl0CcrKgoMRV4ktsO79uPxEUwsQbcali4x9om
xo98mUw61woU7axBV2SXrfhbrbCnBqhXoDGZBD6syYbbK0DuRRHvhyHlm8y1SyzRP5iauYsJcm0E
bj/PToGRNH814lZKtQ1SmQtboAWru0flG246WGeIKKpVGRn5fnDgGWYlXwnAWcHXfw6CjyjeGAZM
XMqlM2dFx7ffUimXMjgbMMbcRDRr1ywEftDpG1a8i2goxQv1HshV5TGMSJewBYqgeMRXAZJa2pa7
pDRIxi2w4bG2wuTLQL1ypTp5yyR3oCBEoq+K96vv5kh3Ru/iBXZBQaV7ws/Xg+5RPaf8XBedZlxE
7yj7ro6PWq1PRK4d8LOh/u1Y9pbS9ItVWndY5MXrWhMKjyHMI1RGl3IoeQrqgb5VBXF41riCR/ec
xcMx0jpE8rlqLHKCFQed3LTJS5DQD7mxSFtt65C8jlMPY6mIU+A2xRk2ZLQoAfp/Nxt5ooxYTXST
c5+HxXESxkyFXReK8pHm1B2hWTHaOAsgNGZPQ4oFrN+9d3qGFQOff1rBdLAwlqsB7PWOGarFbCW3
inSTtcqT4fNkJlbq3jODbFfD4E5g+EZuxu/J7R9rqs/Ih+BqmNCxpgpeq63xq260aDfGmDHiuksm
ANEUGDPBd4Q6pPTROY7AQ+J0C3HqvTJyIFtoLuD/o7LIfaLPhsT48JD+i/YH/uf9Ho8ZDJSHGoqM
f5eU5RMynv1l03viXIyE3LhKdgbF2thRQz1WvMRp9xMOPamKqr/jyXZXD8fWLt+bsv3i1fpXfJnR
rR/KkaIcwFO0jvGGpECYRcCD/WtiWau28Zl0N1sSVO+mAXb4lDkVYiSguLFFKSHS5yrpoA8k3kfs
4itlxcNTgiH8IiXfyjYgqBEc1m0SHvWZ4ur3TUV1ceyEvg7iue4xaFtFN+ONatewP5JTl/lfcN7F
rC6f8PnHvKPQk3eMrvncAYXVPj2lFeRCxS6w1On7V6yTcJyJ1PhSKF62c/Ia3p1WXohJVTZolyE2
CKSMeHpAovBZNyIUGGEH6jZW7mbD/dX+2e0BzD2DErHQF5HJj7nIdQ9ydfPseNlFaYr72GgiZFHd
KuphPDauuy5rg7C/yQEdUpBTZMBtxQArdJqAQlMS0LeIC/duI5K15lHx9ET04Ydfqhr/tn7koSmM
SxaQSoP6CvXathlMsdVE9MXBCnGIKht/JbgdIdIEnEg8HKFjvMfg464sx3TWXWtAsXUxvej7Z8gV
aBD0NiOoGJaatg/7nOF2VGbiUAhrYPymhF/5leMbGVHqgDjx0tbeZSA7e/ZmfK6LamsOQK2NivnP
Ra3SYG/X6TYuQ2dtiDFfiaKslkXXbtRUPakuKz/mkVTYW7Qwk/FWeOb7jPERmcMEj3Ez7NqjZWeH
wgi+G/qqS4LvqUnebloSQcRs6rkp0hCcDg1nYfUHgOlXVfG++2m4g5XHMsJXXmJ79nnT8hVr/a5c
59AVWtV8g1T6JeXxshgT9x7n5gw6fTJXH1ZxzzIyTuC5O7+iCLMWy614o13+2kOtXjioyPtM3OWG
ePODN4KMkoyauRqbRLgY3lYrcM1phL6T1/aEZGL43W7qyVuPA9E1hsfUoNcs6DjWkrAIIgiC/lXM
/hKV4sLvjoiwrxyTJIJ2elbaZBP2ndhlXpKsBs5n2Dsgdv9ldVTinSQmqmPUXnPI+6sShaleUqlX
zfow8YwDi0A1GLrucai8X8P8YpObz7rH5EUUhE2XCErGEgM1neUaTjpa1L83OEgwdL7pgWa9KdWF
pKhHoiiqNd71CGExTlv2RKfj85im73GubDXG3H6Moq3ducMa30TgU0/7KSIVx9vxI4Nj2/czIx8U
Ya8Uw1vjYEci/AP00I2XKWKZW8rzOGrmfiBgk9w4shyZ8Kw1vBVWDAPJqnUw+iiOkIUQ8+BHq7By
rU2sRyx1qyqinheAeNHNG2vCkd/MKYA2tnVhujrBVzZwVIrJa2qlPSt+7UREksjGP7c9DOhX4Pyz
d9sEM0CRRnG7gpvQLwYYZ4eOQL6RJKotgrfiYMy+aHbJ/LvBB3ecq/ti9mWI0hBX82TS5r8lZmGN
7mxbDNZKrHFN1zsGbjpX0po7aZQXowCp3DTcZLOVbOjrjBw9nDThiHIRR9q2NfRzYeEwC2qd9Tok
oUY/R7rgG5o+8xVn2MWZYdEEMwU3YDZidVCFFXhwqt4cJ5gXZY3/LmS9n20VPvQTtVDGnJ+Wlpwd
cUH1xUx/hCPsD2emSQPRsuKhz+vnrI6fqAUe0zb/WfXDMdTNFVq7D7e1v5oHd15+dh7OOGn+E+D3
QUefouk9/CnH8ZaRRoSxG5+71mZcb5+Hlrj2qj125TxNMXFsUCeGPsAwV6U8NLpiqYzg8EnDq8BO
tdaFl35l3TfiVdiOh94gybYjiZxEcI2aqIVBdKPDZkRt1h0KHOpnKw9pmGhTI1tbeM3ac5kamQKc
Bz7ouLaOQcpPVAmB2OvR9Q9yk/WJckB2cce828coi6/s1PIYS3prC0hTHio19iYiZOBhlVUOUbb5
XsOCvX5X5J78roQTVs6obJhn4+ootv7sjyFd+uSea7YGMI9NnjaOIJTSv9g6ZCcrnb7peaoRbib2
YaW+BxHoT99lL77rb68cryj+FWHgwYJpZybINogSO+Gn++wZbbilKjVnglq7cGB0y9SU9OsWs/4R
fAcGDQvXriFb3cNOPmUSh/QcYTFTt6VpNEtFzay1pRN7gu+IxDAbDAQQQFO7wMDXzTUWbCHVz6p9
Y9XG9EidHbims40RUsQJg+fmurdZnvj8eaom+kWNiuclEeJDhyKwqphqNbqysIqB0ulEWIHJFPMA
w31RQa1eDONMjqbuMg/rM/QnF4k+RcbChvZoQhVyc1MjQIcl99Rxby20YaF3DdTWFEe0+eVC33jW
4Ol4bsj3AwhPwlwki34p1eRrOU2zdALStppE32s//mUO0xpJzd4e+PdF1Z1Qqcv3AalquooYE5bG
Y6S7YGw9nZzxXpmt67yc0dUWWobIGmsfuNlKQQ5JMQTTps2KZddo00qzUSHY+oPf4NfZj0zhMFT9
cBv/yaqyXTRiOFwZ8c5J2o/UHqH9IPBLgMhPenhK2gQDN6hmCEd1mJoEj0OltRvs4VhBzd8Ysunt
VTnjmPakr1OB4TToQQVBlECtYWVW1EQD1cWnZIajyXkgxiZT4b9b/MbbGVbsc+HxzxoujUMKgg0i
kPXjEUUY8/UOoMKO6lccXrZk4rAQVfMXjSRAUiB8MIy4P1ZUfomFZ9TuK6rtBpMmMPdslVaYTsYK
b8pWmgcMR3EtajV+3PLjETxpQhQVS9uPvjZ8EOtuyl506voELcVfeyvH8jNCnaZOsylb/ziZFNv9
qeDnERvwN92LCvdvGZbMpl3PfVTmEFMqkAmMee+LE81utXb4HrbhRfEB2+W3Lh4ECfVqRxYMs5N+
UJcc/Zom5g8CH5sZCIkrvjwTMVt8vTCOn/FF4btfksis+VpwjlVbyRdq70JimT8AQ8xL6hmJcVLr
UlXknBRgQx5leICkn6Gi3mXmk+hQQo3C28g/aYgz6Zp63gxUjgG/USJsMVbjbnn8wdwWM8KpEycn
nXHcuRpp1xjt8wVf9038lA7DXYRXKjV51nJpaLqLVk30FcmxWMin2jkpyC8FbFjg+qMTYU3RYmj4
XCW4nQHGgWwjTOgpGsYgPIgSs3Uet/ounVLmC9gL6APAcF6Y4Q67mgbQCSFrkFr7tunLQz5GXwMT
FEZTTp0GKFFFGFml5iNsaYK33IThWODR1WsCIlFeLaPO3XhpWK9qM2t2nv8k6jrcCh9BILkJK5Zf
WZtjlBnl8SbpWSlM3rDXwnFfKahMKD2wKiDgOPNhI8Xf+iDu9nELGSRxp1+p+tzMX2Bklt1S8eKv
Ye+PaJ9YHme8SAxuRiLcpS+cbWqAzqmzlHOywghcCMiCLx74hbWEoiprMokS/QJe4WPu3S9hghft
ZF2ItdVxy4fAkDZrB0IAMgnUg/N3bDJJtydojagcaq9hhwpUbctLXZusBPL4lzrxpG2rs8GjcqGG
qb7yR8jdraYfdd1UVgD2akoMnT6Lq+Aep2oNrqYU+zEmfVIVfHReXn8ndPg8o7h+fGrK8VEgI1ZT
ftSDTYB44mHT19UzjsYsOOjcve1bYkVxHruQuP5ZFnG1HENxtLQCeiQ1vl1kApB6KJwUnilLgfkT
+AOltjTAZbPy0Hn34WNsDx9V2UEyrFc+alAW/Mi9iC9U+aEsVIdZ4sAyB7mtv9Ub5T4gIygP93m5
w3O5JChpE5v9NiiKfE+l4DU0m4ta97scRErT0REBYpMzx7Jjq2EmtmBwhtm0xL1GXfX2e6UlFDqS
8Rna1k5LnY/OVb5DVcPzGPY+cYvTpjT2tsa0MIxCoCioBhXrm5nbUyQiJptn+EquKfaZXbzvjOQU
pxrrmkwjF2fOne7seg5+31mN/qWsEEVN2JOWyR1ikAvZMuE6ScPT5EFR85Nqh2IhOJa5/U1rk7cm
YLEYEn/qdWo0O7rtY0fN0PRCC9cQBGr+FGz6urxTPLNEvh9GFPkjb6XgvWM2EPD4oubHYWSaYjeX
0ATPXITtbpzSca1bxk9/0kt3qfrlhBySt+oTJnOQm0At8fq6HUPiAkjM+4NS51CtSq1CQhHAIGdq
qiF0WjrI5ZcdHIdjjdUmz5JyZfBcgumsqodcGGMKiaVC0DcfezjlaAYB7pBkCPRLjezkU5CderJk
tdZZY9HQL0SoB2sIrVu7T4zFOJseN3GMyJoRU4OME+gHuSc3cQzxMGTsXifNqB/kxm8TwRqXHKZG
xMa1TZ6YRHgC8x/WQQROWOG3EwXGUwDh6lSsgrIvcZRV4lxfmsAiu8ynPglkytK4nrNTXeuoerxQ
zqi98LNIPdw2llfAXDLbYS3yMjsqZnWQQPD/JyX8CylBU+fSy//OSfg/yUcd/2Gwdb3iNyNB0z1c
P3SAc9cxVNOeK1tXgy1cQv6LAgvkad3SKSzZmD78Dr5xtP8yTJfuLHctwwJT/cspxOIUETqcNaik
Eqtk/r8wEgznz3rP/H40XbMgCkAMNgnTmTkLfwP3XadDxwow8HOqm18VJf6TYOy461qW3R5T0w/I
YotYa6IfZQaFgKmgcamiOtpTiu+2OXE0g2BmFYgO/SlZeGtIEPkTLKT60sIi9d2keJIbdA3UypIU
+DQYi6egLMxza7kPjqMBIjbzogpJWUdOBFdgxz7iaj1QqQaWXWI9V2zIJwzOU7HwyS4+3zZO0eVn
lzBMRH6hwiKDH9HqdlruyT5yr+sc5eTX15vI5kz3XyonbTdmoPSrWpTaW+JodxbGUT8RYRxHrW3f
WVdkq26wbJzbgUhi1Ui3gdWET6aKBraEo752JhBNqk7VmZDa8mwCFu/83H++Ncl2ubm1lTxi69Ly
DrJdCe361LcXBREl7rZlMRwJhhmOdRwMR3nINw20pkr/R7urxwSC50UC5W3uLTfXY6AfzskbhTMU
mmAg7Mj+aDLmq1Aq7jPLaBdOVSPBzev6EiBNQkoKRpGiqTjyNELIKuIuPTJG4vPyeRcldno0CyXZ
e0vDidcINXrUwulwlntTn8cj6oU6Iv4a05H5RAPbYJtZjbtRI+DfKq7Kd6J7mT90iHBAWty3Il4G
CH3emWoG2yHHCNNrhzsxzJnIo1O8axqTiqwiv9mNWvNFw7fV6YvyfdBt4EyjYoiau/Wheslz03h0
Irv/2+Vl0JlLhdDybeG0lgMDDbmc65YP10M/jM07yi0l9r52h0MMgghqQfe2rfv8QIqOb0SpEGTk
ufcAbd69NW88WzsKKG7HW3srmNg5enCRTXLTTpN3byYxLp9p//sewkNSmgdDuqmzqD+186bDn/6E
0wE51MOMmP95Qna5tdVhOhGcXEOHdyIcqowZFK3LV3nUTibAl9z9fCyUhFNt0jjHJCH9IGtNxKjz
LeQGwAuPYKvTfx/LRqLBiNHBiLcjJexRblTA7spRnLs0a5vHttAaCi+z/NWLflDfvxtVkeITzTog
QYf5TM3OwIXN0e+JPZ22LEvTIwBrcXTCYNhaudceCYpW+mfRtH619vVUuRM1Th9KOaIk7saQNde8
ISjglCUaCtG/muY9xS0tykyBt76dCHHffPihD4P4fe3cMY1qf401i7mMACUwVyvddaR5X6CH8C+b
N6bO54yFgrm+tSFXOnmRYpzTdmgeIbe2ILvK9SI/jII9+Tt4COe6efLaKWNutpUHYTSF0Mzn9uuu
GGvzhDeguw4qvEblmX4+jZKVNZsp/GE9Yim1qGpV3LljAGG7NM9Ry3MPLZG4a+Z2ixIJRBEXDks2
xub22q+d/N/n01r9YaQaWkT4sEpjqo/kclN1JrCP/esGnA1rMwjAZRlr17bJ4ekY+6RJzU2YI+B8
7cRvt4saAcf3001h8s6986C7p+Bp8DGK7MFNmvWk6u3Znzi6NiEn30S907F+pw1rqOzBG3W8tv9v
31u7NWb1hoSVbmnwm8YGFmh+Mjv/3Ee6txSDlX53MZNXkumb2hCiSlpMfHZHDBR76/eo8O8dZv9h
pnf/wuT4TKowbSw2DV2zXf63TAP/qT8H2by2tbxhdvrTJqJj1/AXPw1GpZ10y+vsjZNQ+SvT5llh
WdYuUmKP1k045WRI8ldsCSwYBx3TiZYPSuusfK/OWslqPinbRKCxyhgycZj60DprabRPzWo26I6i
b6zuABlVRH9T8BHrfEOTrhwuxZht5JHc9N0+sdv0y/WgCE+qmMKHRvTKF6tBUKl6XnuSJ4s06BHd
VdVeHqolHpt27rFUdLP7JLGU2XAaz/dEjV4nGGeBSKMfmhq+xXGrPed2aGyyMHZQEbunVHT2sugj
9SGMTGdbJUZ48OtOO5vpVKwJKc+etQzPT1GzlEPT1a6iVo8Pep+hxe0681Fp2ZAN2MElcHyoBtF8
2CV36RSc5JHs5pJ5scLoi3Dc2jEfr932rYbpjNCN9CEHUt8OdqRsvSZ0nuGI3iMY7r75QYw1lu5N
D1OJZqD1AiQT6ZB/Q+HqaO1aS2sqrUkxA0uxffe3SeTDlRP3h2GZ/qfnF18aEGONchR8KNtwPe3T
l8aJ9CElgCr4ARFQWyVdFT92gTZdyBSNIx0ZHGXvYTE15YPtjukG4UqD+8yQQhRKmxMyUzw9wFWP
RpnwDZjwSZIaUeaigGEpUuAy7/zj7YTck22ynzz81Ha79tOJf+p8a2OGCb43OPsk1LM1PDvrXJix
stcs0N64M7uHFOPupTAVTFKd9slDu/yr6lGH1BTAWpFq6AICwzr182rKcmrj0FeU0XDg4hj9G+wB
Z2697spWu7Hqrc5y69p97ijbPSiPpH63yamP7GhX6mq9L/wUMRZgxyqNDe/NzZv7Uct9kK1sq3Vl
sU89nFQ1r1fvEr2d1n1Ewb3uUg6bdAIkm3eHpMSuw44Psp9sGnEMWiMsYJiLnZShwfpGLco7NQa/
tSlPBc4hCNn9uQIbxGzUolFpY1ZQEUV0MTolvrimoJSI/w28WtpkPxOR5y51KXnIQ7np3VI54Gnw
dmsyhw6rCJS9Bn9yQKhe3/EqEfkFsfEck8WDgZx9lBvTAK/zEzLms3ncv52Qe7KtDluM/v/pdFvF
OpUroaw+XdfoQV0B7RkfU9JXJ9sLfprJoN0Nbmu9OIm3DIwg/KKRVPtEmXSdRpbyWGB0fSo8I1hq
BMx8sx1z5weu/upMqQVZJkj2fSDUJwaX77KDHlNjsaz6ybPCcm+OJmJDxVBeq9bdmkWvffP8AMdw
WG33duwWJ0afCUNVThBTkMXbYILiizEWkhgwjXM8ZuI82nperyyhI+RHFMPUWDyVPv5suVDxXLPF
k5Yr3i5yOrGUJ+Vm5jZDtlbP8ujWg8I5l89X/XUP2QOzbf96jyaihNXrKUUBEBECyGPfJetv3o1y
zT0ABv+5OzxMPQVqpzXAGaxWefE7Ma1Yxlk7Q7jKC5bOGVNVRgN51kaeoziu8iTiTHkk6nlrzb26
bCq3//bY+oMsBr+egc6araHh93o269o/hzpfxEOokN30M9a97iHXsYDqI7/+VsTi2AE9I8O/08IU
y7Qu6E5R4+jPJCSaB2hSJwHciV+VgeLeL4jOkKMb7DqDmpVIDjhQ5N4mavpxMzlzSGac9f9iEzkb
d/6N68bbx2XatTTLcDQVU6bPrEtFC6AZJ47xPTCUo10RO0YpKO52+PARtyGPvVCIh7oELR+iJicI
YO4EF6w4o62nwjLirgw/QTxMKlly6FK1lbykiaF9VbDL0KP2EeHjlGqzCsoUyGl0L9vkxk48e1tj
nLSQJ6z5LO5CwbaDRTb2/zI5kczaGyV7/sBghpuzXSk2g9QRPvFMxwQ7XNRf/o+ZVlN6Wf4yjFR7
sAJ8q40CYVIfuCsbruhbpLJG7zqCa2eI4EuZp/vJL8w3ci3DXZgb7loe+m3+IzHq6sFwFeXiWMHT
9eoiczZmIwRlYe5devmlVs9mSAZ1/zUciJQN0qI+qvxFIG3Nu9fjxvm9F1sllCKrGOtjk7fKOh+z
DqpZHnX3hEMgwoIXGrUWb8Js97FrYQs24HSNOMFxrptowFsNOS7HfYRr6VTo+FWlJN/J8d5Efh82
jftmzk4Ig54Pey8vqieeGj9kh4rnGXk1ivs4TYmz9xGHbzDQq98TFLkYTMcfdS3iTTzwUJf2GIRS
qhs80Yy12tn68+3QHAlbigwFDykzOFM2Fvh+sSc3omCBDTO73Xw6EU7YNfzn36tUR3z6+FnlI5ex
XAPG92f1hGYEo+qhfP/R1W6FZQKM9qCzq/OQqvewccdHw2vYOB6SfVxjNtZ8KE8kSrOOYPBduwXY
du9FABMW0BQWkbonHabR3UukxP4lrkihV9v0pctd/2JOvX/BKC3eWgGWD12SOwRSZb1BPTgi42W+
QnacguCVIco6yitkO47M811lA3ZIrryrPJJXyLumGuy9213E7GgCs4/42PmFQzTfeLpsDKO0DmRX
xFgCyt15I/fkpneFdcBzhEWc3G2jaaUiAty1cZxt/vOngCfv5+cOYJ6LnheFEoIRAMM/H5t6mEHn
DC39R1Jgo4ZRdHyfVskjtd3kQBkivpcbUtXi+yiEsJIXLnZj8wnZV+5VjWOseyJEYGn/cWIo+2bf
ifHtU/s4VPFd0T99ao7nV9eD6NTkozje7i+71UqE2UhiKNdXl23XDaGg67ptlOur307UKH53eoOP
xK1N7mW4u58DVnS39tuLYSe0dTNNOcqTsp3yCmGAsLa2KZRPFjvwVyYZf3E9/rwrO/hkG1LEmvv+
bfdvlwkjx27pf9xsvqDBD2Nlw41D1jQ4Z1tN3LPcw81eB2o/W1H7RLzAk4Glz6mc6XMQm/ONJZqR
tKNcuCd5xgZ4PcnDEURuQ1lyJrmgCfYU0T/XuvY6eXXwCOY23Dnw6BdURNX3JEWUgiOAdppwUP1S
JPpRtgMfYKvRuAUpK6H2rtuPo95VcMQDe19olbKSvf7hrhrB3f8i6Lkqdv58fpAnQdXatnTGEJ5n
f35xkcpoJDHq6Q9gHj5h2x8mMqt0F4OuatP4VXyUR5ixCnUl9BQ/qzFoYHzS5W9n+mg3+El5bWpG
YoRWUAkJkcEHcHXrPEyBd+1TF3F6GiOfCovfbsl8oWYZt9tQG5o7csPdC0IAZnwOglQn8y6yCbea
+mBamP2aOE9f9HlTTDbK0UhJV7JN9osbl/QD2263sq1PgmPKDGTvwiPGFKq3jnLvtpFtthDZhkd0
sJAnHB0583X3n67722krxotZ8Vi+hxj4fLr/p8N/ulWJwOg42qt/6uo1jUP9SfjHSR2UU+5kyknu
hWH90sUWXjp/tg/z4a3NqJjzezm5BkELcn67/lO/ngIfnFLcsj+dyHN8TxEac9c6wPrI5d1iv/tX
o7yjDSi4g5Z8J1rLxOy0N4+ActFxgjeGA2+9URra5Ul3iMM5tSu0rv1uV4A3XnxfHbe3pttl8p7C
3Ib+E3i2enJ5L2tVafqXRrfejRnsjwckBiArHza+VxTQRbn1wWof8M1eV7ZbfnVHd4LXXrGmakvn
JGr0z7gk2e8e0JQEOuxEFAuFkvbToOOn6ZRRs8siseoRjWOsPO0K1ylecMoM7oukeU/9vHyJgrg4
tSVsBHnYhsLZp3GlL69901bfQoiEYDx37qu94lCYzculyNr+wYDrih0sHpeFpYRPfQ6IT2aW80P1
3iN3qKkhYNZMdMSEWmFy913ktiDtxjyit9NjYc5WDVGl7GSbFdXTwxi61wtkE+WNdpNhLbsKgmh6
lHfyA+PiQbc/yx7dkPMPBNRbB37ZL20vAhcfq6BaXZ94AyQW3DPAvUatBLzgSSk38uztyXg7ETO2
SOO6W1Mvb3J7oN5e6dYme2t/3d7faXs5bhMExjjeeBRj5bh+PZ4H91GzqOJo/vnWdBv+tX+YDch+
t8nBp9vdruVPkPx+NVPrxb9MFqTg7I9HrsXiyp7/06HguJ9FlEY1e9LgivvdrIK9Dt/vlBS+voEv
8hO666RurLIuTtfdwHttCsU58KRUvwcEXOQ8xV80Yahrf7C8Y+059ZkJrgmbKcerIC7F0UGYtNBr
uztPgwFjL9U3ZJi5b5mWZbvOwfp2cIT31pjtR+HXNnkAQXIJvOAdWP/ynydGcw3003rM1SzPdNAh
ami0PyOnGl4p+oD97Hc7GsxlFQ32ox/jHYJv54M8UlVX32YgF/hYEf+CajW/YN5YnOXZtLexftFT
ZEeeY25wtia50J98mAmlj28ee4XR33fqBBA1H1HxtCsshdiVG4swbHsa1UMfWD5FCds/oNGqjtjF
qtsubzDHDQeGXFCILwhVgmXrYd/eVplYitrFh963cLcNbDYgqcpR7sm2ydSjfev421vTrZvs28Zd
AClpvlap5nuFYXeHE2H5zCTM2jhuiL96VCovzYjde2L6kJ/nQ9PQXhXFs+7lkUq24TA1L1jTGA9t
OV2Yj0W7//wxaZ/LyKybEfQSauGqzG117TNY6ZO1PRSVpXwLFTwu20z5SkJfdpEb3xoSCjTRA28T
7wpW/+o5VLMdJrfZBRltdqnaIL2PLYJhlNLHgMIP7IcQUkfYhZjZtR9wXPx7eS9tviusUkoJZnV3
ew0r5DN1mXDJ+8l2JayeAy1bNTGJBW0RtHz8vndsfUsjebeZNglUwMckSjFE6bv+o2+0HYYo5i9k
l9sssd0Pvbe9RWB5wdMYTQ28w8w/qrHTrLsKEiueGXe3cpA5lbxVA2PEW1tY2Y/o6YyTLBGNXtae
E638x4vCtlEx4OcCZ75A3kNxh/Y8vwoyCA2VJBZCf3sFSynJC0A1V5R585imZQt/qroLY7V5lE38
KEaSjox4LQ817P82wCjBgCSAlIqT6Vc/s7jIH3ojRM1guE89v6q3yq6hdg6Mfpnf2m+laM9d50VP
QyqS+wqeDCIc2rt0wJp3dJN95hNGEGGcswK5y4/mSApP0yvn20ao9u/Dqhme/bgDY38SemccwbF/
b3TfNI5Ja2Fq7ge1uU9gv8s22WVsUuMoaqFtY5WVM3S89lX/Xjmd8apCFzunJZRHeahAtN9Uxmhv
7Co0XisGyJlYHNz9voZgBvNRC4S9Fb0o71yjNCH/ucn32j5PaqF+DeEmYsXZnbqqzZ/skcW+GmVf
y3FWXIWKiYtZMz5Dftil1Fy+GlRf1opBGnPehuFbBA1B9k8FmU9TVJhMsLgc/7D54vfM4BkKkNv+
m0xT09XP2BW/OseSqJXn6u61CvU3KocV9EWVtlX+za1Z0Ri4Cd/jhW/flxPJtk2qRhvZ1rdFRTFR
1XeVyzhx6yfcoj/iYX8qe6M5Ql2D5k5s4TYYW++1C/p11KFXizwigXvVDdDB++PBGLN9oOjVQ2bZ
DEiZvUceXT/IpsaMvG1n1dri1iZPWKRZ4A7ZnX2fK8vKw5kszbUN/iAsjVID2gXlgv6I/A8hRAeP
RB4GQRGVoHBjf7zuylbbrnUfAhj9/9ZaEO6ZRNGwlyea+ey193y1V2GrHfmxfexM/BVMxS+ezEGE
uxrPxh0QsPoYVDZh05NDQiOip02EYOckN1iqi9NYZOVsGICv/HxCtsk9dz77v7YZcR8fffvLrZfs
So1sXLokjCAUqlVKkBDRFKVU8ZxK8L1vbV/fW/NixZ+XMjaOFbWvQVGZmzDCybHVmbDf5Eg21V2W
HChMQEvT/ehBd3qGfZZlyOTG97LCrsYMDCIBCnt8F5AmdaZTX/wkNin7IcuS3fhgrEXmxuFdn/nG
Y1eZj7IdNgwGTyiy9/JQZ4UTTen7f/N1XstxI0uYfiJEwJvb9t6RTaMbhCy893j6/VCtUc9oz+5N
BbIMKJHdQFXmb4wQIx/gpg4A131owAhroRS+1lPTKhTgnfrl0eNDxABzjrYg+hrnKE3yvW/Ue7Vv
0O+dGpBrI5rJXbgbFbN8qXxP3pUhGGgxCgYWdIM85FuJjcNiCL3gBEyl3FV9nK3rNGpu6oihLwdW
91tX1POg1t2fplm8U5Iu39EywRJ5WlT40I1MzwxXsRcgCa6WEQclcWmlnJkejUQdfi4uNdl113k4
6UcMPlxQFSUDqlAQbXW4Zevcw1fPlpKNqO2gsYsnEjintSj8yEnabQHA7GxQOe9sIuJ5D0MTizh7
fCGheUqng7znQkuIaglIO9L8OwTkrIuv185BMaStiIo8sy7iysai2YHhfrLjgKoEfscRnhD4SEwP
XjsYcEpXg0/x3DXQQPo9IOIEgu445Or+r+dzYGi3rukNTH6CnHdU4i592NFXKwuzhVeqwT12KPSC
ZPc/4b/+sFB0/N5nw661E9iITneVIgDKzURNNOsWTfmpseF+HELXXMpWa2DAMfVJEhzMLFU+ghEK
72NAahwV8d52jcq6fHCHkcZOlIMI7ToeMcCb4rIyq01hoTMs5k1dj1ER8/WQH0vEPD5iF3GrvorP
QYnYGRRBfT6GcvsiGoXUPLCvm5lRgXJDCLadGZVrMeZlfnbMlfYuosZN25eiDL8ZsQ/jRyMFmNsG
rotT4xRhtQAUzpv2T19jRtK5c52Vl1Tm4dlvRdZ0hmt/8pOksyoXnMB4lqNy0BvY9U6dYrKctuG2
DNNTZGX1FiBI/DFozqbG2eclI8V6aZrwm+gOAx0piKRuViJs+aBDaPaDs5kC63dqCQcaVte2le2o
osOjUOz4A6IAvntYGq5sxePYZ2bKl0zKHTKLPAjSfnAueQrVl3xi+dWNKMMD3/GuYJ+ALWhYNA59
i6PkMFnvulK9F02kmlo+e8a9NKZzryu8RTvNScSwF+bNPjKhaSn4Km8n4fplEUrpxXIgr1alFPyA
LGv1df+dGm8/192gOWdhZVJZbXiHRbH11if9VcwMVPktRAfwbigDhPrYjYH4yn/dy7P1iNRyfrG6
ETuAWLGKlbgEI64VM3HZ68E6zxtvK+s2quHtdxwm4J84Zru1PLO4F4lSo73fBZuWMs9ddgOoCrxB
Vmxby3s22PwifSRIxKiTdLz3XUNeiFELqZZtZab6XIRVwiNNV/qJ3M1aHxXNQ9OyTxFhyh/MQt/i
5o0FWOq09X86Dugsd6Jnyi6pC9u2voRu6s0DxU5fxqqSloaruHw3WoT0bd/bdAgnNHMFkxpcoHN/
2TmZ+gozQYHsmQ9fq1reN6UmfYlUhPGxAHk1K9++jNqwpF4UVvNMij5ds0qOqhT6ryDFW6hlOm5g
qZ5uKcEO+8zgDTMkB9Eo1PseVyJsFCs5IDP3e1T0Sa7ZL9HOJhVUewjJpCFkzZ5yz9SQB0YN2kdW
GnKwSXknsaW1VOoNypKYeokmg16xbdP667NLXI1SiWBAkCn4qSb1ItC14QsC0GeAONEr4n3FXvR7
U38oS2cpGl76ttT2kFo578KkRq3Vz06kV7OTuJKtMjvF7fB7dJhC0SdGnRgoTIeG5IcujJQG2Thp
Zl8dkR5w5lJe4aBWSvMR5cbPARGGVaUm7dbIC/UFNu9XdWQHDFx04zt1eYJnAg9rulLJfi04ZJtz
Mkf8nSSbTjFim5iBVmjW8Tim7zkgFg8VXB3NGtK1GBB9jzsYavBisUVb62p1cHiNgdANzuDrqFkX
tvYIh8rrHqFL4hoPtPzQlZOx31gO+zrvCvIjVnQZc0SxdFXmn85xeWaimn2paitEQAE/kjwItTt8
+oIMXYJg2H9DqTS7lQvL8ZB8RR2BD3GRaK+ymgWfrYbaf5KCKNbr2Fz1WJfus1iu9k4zBOsYjuQV
uIYGW9gkHRz40CisIj63jv6GRYe81aZIdAWph4QfktJzswnLVWpQCufXwnDiR8XSVqZfbFkc7dz0
b0rXjuvatOQVkObm009QsB7N5lUJWuuQyzGCwUnRftZWLE3qu/0xgHn2AkXz6CR286mmWbLqkRvY
iOXgd2ZSm4ZYw4ZrUbgnQWHvRN1eNCi/O49QDGSirP+cg8evv0iNYqmg0vui6uGqjdv6Peb7uU+A
W81d3a/fQ61DewLRrMcof0rYVDAa2XoyKiP6kWqJ/arXhXtJ4c9Y4SAfM9lFWjnO3AtFyvCYmUJm
0r2ILtGk6eeAcctZByh4GSUn30axc5GjyeFJTbItNt7Vm5oYWGfAdtuLMFb7rzU+ACcRpa66keUi
vInInsTY++ZFTsxgjljjQkPL6VANnXmYKlaTLjOXIhZNgIvkrCirePmcKAb+ChsL2XG3yv91v+dN
/pr7v+5ZI04wl7vGZx8SG2hvecFGKyHnBCRWIlTJkQ0NdPTJ5eh9MBsT6X++VroWoMpQVOciiKXP
yjHK+ahp3g2CpLlqO3nYD3FOHjrrlJUyyNHG7cn69kqa7I2c4jTyDsMXzwjPpSflr6IfRuDv/lSJ
zwbboZvafq2TwEftmbRbjjrdt9ooTlbYe2+GW7FZTzmDQdod3kryD2KCZMbT01/vz8EQKgdzbHK+
H171LTWCWQ827UsimfqyDO1sp6DZesPlEbWG6d52GP7w1CR/wXpG2+qNFa+Q4uw/xwwxo2mCVkru
HLmKnNKcbp1yyDI4cjDQxfrGz4JuRqEPpnsIFlygwEUj8N8CKi6ungN/zfsrFJOLAC4TDgcYdE0A
8+cN/rrf82eobOhB5o05As1ytDKyod9UxVB/2ph0tQ26a6YGBDbmzxQqdvSFJM+8da2BXKg2gmgo
0EOYpiVZfXBIomB7HAe7VJNg1dZDue87q9wHclTtn2E79UW21LDBmS5F/Jj4Z8mzL88gc2ZR6S7+
12Qfz6NNienBXMky/J00PgWI5r02Vfjdz430OEnoYfoE/y3qDIxHJVebSQGvLFz/6gQL4wlzzK/H
WBhm4P4r5WT3wb4ITP+RZLIdMm9hFbw/MkjPBY84lLx9NU3GllNe8JX2d+hPzal34ZaB+P7vq6lP
0sPil67lcyABzkEzLY4lUyPCZ5N5AN9r5eez569ZkFxRf6jjDpgbolllVt2iCRs3gCUCzlfjqDiF
Si3pbC4jFLVhJ7yapZ2Cu5I+ww6sTaEhxRBksXKUlEheSJmTfsZFufMj1/wxGVxppte9pZ6JslGJ
TkWYWPIR81R5UcWQwbs8kXaqhUiH5cLXTzVTOps6eryi6XXIpohfJ2tkaLyL6Kulrj7LzUoEQ6i7
1swaMEEnaberkDFKkZCH/i5HP5UaDUIn/oXFEdZnNrUeKeJUgEHm0ac0tSvHLlmPdpffgCZibMgL
+luMHr5YxB7pgkOR+SFXeNrDdx/OjQmQXOv1pRKUK991KrTcx/pb0a4E4jkobAsvuyI4mROqD8ug
7ZCN2VWX4m6m6qn6rR6ls19H7l2pA31tyPBdqSiXd912b1Vq5l96y7iPcoLbYtSmNxkZPIwEtXgt
QjEgoaCewMk4iS7JSqhlUxartXdOy6AAlPwHMgPvZeJCdrGqeqU5Xr+Tx2g8czTs5yEyKt/1bG/D
zPuRtOis1Y4SXWNXKpBCDnATo3z86tf4eokp1WCutVrpPqFymJDiLBeOomofOl53i6Yd8Wlrk434
uSTE+aCyR73lRmkuq8kvpTfH300G2GkP3xM6xT/9jt2HJJNCEP4FxybYpf9Mfs4ZOsoFaMK7syYy
roErh2uhD6UOMqZuvY+DxiQXpdoV3hU+/wkRjkqYzkM3RgljGoXCLc9grDqQhDXCmmp/oUTlUYwG
tftBQto68SgN3jgGn/Leai6PG1F29hIvuomFCgrkEPKTa4NV3OO9nQA66yLEscVLW/Q1XUgNsTSP
zy7RD0iuK8gm16a35cAXwmQoEWkArvlVQR8ZxYwhLjAxHL8DHB7Rh6mSc1bwRUEjr3hrBjRtIlS9
fwyUXNUhA8JRaNWpIZP8JUiNFC/Vorm57nQQlIDamm6X7h2SF+tcSWF9djw4ZACn8LZtd2G6A8iW
Aqx17hghxtM0ThNvZXBBp0eEj9apNKUt7iHRY4ItGeNaC9GIshAJ9Rp1JyGTdBSNq9YxzulTPDgf
7Riuxspz3zIXS6SuglSmR6PzFqDGtVJTC5usKcSQyZrz8XK2YrTU4h95qtsnsdTAgbCRSZeR+Mhv
Wmw8Jpl2jgWSFo0zsQZXuHiTYoSzlGtv6epsTcZOLw9dNjjKasitAhPaWEGGtkIT3yYdepDDDFaa
GMqcTJmJ+Zr4EyRDjj1XjH5dxUborDR2uwu15CqizPDq83/7ZRWPL/Z+zMVupRNzNV+tHtPArP7r
HqJfdPXB0B1IVd0zOVmKwxBVLHXZNlSULTUJ3vsRY1txeJLRVke+v9w6U/9/54v+tsyy19LjyGFq
7r5pG1Dk05WaYEGkxnB1pIhkOUZl4ybDdw/dcragokHdVjuMXbEXkW3ZzkV8ZLEGq6nwbYu8kErK
K937/3N7JwbU2viZo4/Gvug/+8nnVrCJOoXcc4Mjh/lB0gR9nwTTCmz9nKU1hZiencmPshGKQ/Xo
VZR6RL8WOXywy5F3m2ymry37/JLzhqdqd8lPAkhuuKBKiSx9Rqr0BRq+gTuwFp0Cp+QgMPWbNhs5
juaTG5XTohzcmrtOdtwdHz0S3X94G5WClkMcDTVifVA72G9IF1fFYW6KBPcjR0pohSZ5vxB9iWUg
dhA21VLB6w1ohnop+9J4CWMrR5aqLNb8eo0XkubyvjA15G9ySX8RU/4s6AE3clQOASw6cvLaY8o0
qhaWy1MUId08z5LwFdPwcVZV1q41R9J2ad27JxShXWhGyaU31AzHRh8/nbjetx4iu2NeHxEyis6i
UaeDV2RYH27XVlvRFU4HNH9qTJJac/CPEQUanfPsiDDbKHmDs0izRtlpCPI8QpEr1KP8GOSmCouc
zGE5qjxQbbuAA+au2QS5L6IB4Piu9WYBrQDthTHCQZHNu7Usp7Bx2bHoufRFj9ALmMPWX7G7Gi5i
bhY4yPaMjfS4mxZMeWcrNOCSFtKLprbqy/i972SzRKkHF1NTx9Wrrztj5ZSOudXDtxS0yi8ZN0/F
MeoPz889bHDNH2aAyZEaJhyvg6imiKGbJ1kJq2uZ6uVV8fGJmLrStOU8Ps2o+9o6iUExbeqyXWUH
tyPfcMYDUAYd2D5YGJaVi0AJXuRSzjZsaGDkqxPsQQw/ZhbKOC56TUPE5LlSTDI870fUNVgIkla7
lZV2xUJv+Bhljvqkj9qVCOELfIl5eF3whH/MUmpyanYN7DzgoDg17Gn4MI4tMNo/fSma1FsqpAU0
xlqXZnI8IqAH0rXH7r3oqmDv9qa/F6FoxsxLKSvFOKBmOVth0anEku+vxGUEIsWci0uxsl5R38w3
dWWiyOi31c0rfPi3utX+ACjEhdp+k2MZMECpVecaZdedp/B6cjsToF0rfaE00f5QQ3XnRso1iVEE
SLyk8dZNa1BCD6j222npH8nVsaFCrv2idXK3VMtUu7cwGJLYkC9GKmv3niiaIjHWwbgRY/I0cxrL
y0h5jP3f68SYMiGC/6zDIQtstY/ZdRXluN30KRW1AZdqMNfdmtdA/pJpDrKKE7jHxIFBJycYmvWy
QR3lWwdKCFHBRL1IIxYRXVRkSwUE+5eCvVk+at8ab/qTy+QyWowhToAu1bkYULADMRWOQmXHlwb1
RW0XGDUf0MLiVTjdOw67c+9JwZuvkDZROyVDMSWSDkB6Ija9uoEpQ2Lsqrj9fdWb2caVOn+jZckE
g5mmPEfF1XOZr6NFCA8iPLFdn/WFZn54Fo6/eRT1696J3Y8+URBL15OvvKbqpYoay87k8fzKr+li
8uCbeT6KSkU4tq9uiV5gGTXyyhmk9lUKo57MeYURyjTayhV8RNIRWmq5yEHZiGY2WnQzoNe+wpMn
ESxjy/m8U2WB3s6mpcxHNlwr96UbNYfEcbQ5dmrSPBdhZfHHn5rWNjEsFpePiVNnJIVvk/D/WvQ/
m2L0rmDPoNrn5RuP/epXOeUcYDb8YMuL+WLgxK+5aXnASZv8UPWBvNeDEIkoqT/h5txfWysZrn1c
siUCKCC6RGMgdKz6VXMWERns/voYFQv8kh1CK9foAP1zD+RQ6mNc9LvnPQLdHvYO3p+iK+FRclJQ
JE4EFRi4Nk6VE10Y6Rxr/wxxfXoP5DpYe4JRLAZAucv1Sp/YwyIWTTU5MTUhMp/TDf6+67/iMPBu
harbENKNZKMAqZ0cOOU3XQWGYSIdsna9GrcTpcAT2umNXTEq8XaYkuueClLJT4NshVBhcvctZ1zH
DQ67vpnG9zAt1K2JqfR86OT43hqRfzBTrZw9Qh+WkupkdxEVElhWpyjr+ehExb4MtWIvrp6NFNiU
SEQcUsuyHzMrryn2YY2ETJA3CjJRzavrGOgcoVF2D6qw2pW9Hc1FGJpGvE/VFOV5OenvmY8Ug6vr
8EGnyVYv2Ye2jyfNJ6O7d4FtHJGU+J5OUUq64xSGw5sYq4tYOztBfhELI8/VLoPn78VYrAfGtbCk
lRjL8ty6uR5KA9NdnJQ3Xp3+FEPoaUZ3rNtREQ2GeYjakpXor2JeOiC+V5IRFT/b6vQFZXZ74TcV
Gg0NHotuh5KOQakS7Hx2H33yk5lTncSYHQKKVcM+OohBvubJPHHKcCdGJbzPFzo76o0Is5Y8Qdr3
8koPFer+ub1HEiU45v9thmHRyp1yEN2o2OVkqPXx97RQgT+FhMOi8YLJNHpaKocSc8Z6HDexWl5/
h2KhGBerwyaUV66PoSQZGWeXm528YztAzolXNpAeI9YOWoNyILLG+CMjcMyfaursitIFhSkmIWK/
0OWR5GKnjsdnM/aefFTRTt+B8NsqUyQGRX80kP+GB+6U627UkeiahlMFFvvsOYn8ebCsymba0Ei/
2hx0GyVfcKudEi2y3owPovE9YNLtg60kWrupk8dQUqS3YLAmPY4/c8SlJIXJweKXnVlDf44s3JLU
wMP+Tw+rt6Dg7Y5tpEc+hrBUi9sYyeFFRHoTL0atHV7YvXDUyA6Rh2ZUV6K76qoUyINR0qYnln71
EVdeDQFiXIig+SGybSC1tDabFJX4zM0Ta1Lyk6mbPWKldM5+Yo+HRFf1q7iPnfMCT7XLON0PV/D6
ZAwuAGx+hOiCfjTuhqj+Jboe/WOMZomPWYf4R4i+1sapDLv4Zum3SrZSnE5n18QzMhq96uzhDRXp
roZaRVmdy6kR/RISFL4ia0cxVS+6zsDw73ffc5pY9Weu6EeTuzgoKp/7BhXKL66LoIGSyR99YNWb
vnHqVQi3T/R7rjl+2OVYbwxEkVYoLQUzNir+QS/Cbl4Xhb5ukra9DVbSYaSMNUitX0UPOxR1Q54T
2dbRQVceQTyZmpJRIYJltTeMkvWLwvn/MQogCCpOgEKjWOwn0c8WYO3CbIboremLbZ8m6lVr4ghi
IarEHNJeFNSh7v5X0VnhyvBSthbFFxakPemKzKz3Ysxkv392pOFdjHmka484J6QYrgfqzW6NN28s
f6hu1r6GhWe+5OaqkmpUfrndXXJc6ahPY2ZcWSiZZvVGTEVMflwjVlLxsGA0GV3n8Oc+Khr8033C
iP1qF0AdrnCe0qaTUTGdlvJUe0GjVDuKyJNrckF13+Esz2HJCbBvn+aLwWyaL1fG3/PJ33Yo6jLo
amN5sgb9bCU+oKXYRdrN7u2dmRu4t3W5fuMlpd+QKzBm4YCpdl36xi1VVO885Kj1ToNimq/0+gIb
8Xj1XGV0LxnUratYo+Zag/HtgOPOn0W9Ut5sVw2PYo0rZfbOnn6wPs346weL0AvxFCuDu2m2yrk0
ymohR777hlzKL6fUxp++9ppJWgzzGuYxsqfjZx14DWgV1AhdXjOrojRwLs9cEmsSh6AMhOQ1sAZU
mS3beHPzZOOlLfIPffJSTU3pdTAwJBAyKT7BL5gVVSc1MA4iEjOsorJmjqPXW7HKaZPwUA7ON0u3
jIzbZhyZowINVd3qtrCBMRLDtu+E5K66Taz2DCICicdStIHreEdF/hQzHl0QEaOTiAuqTCDjZGTX
6RL95sjhJA2LHqPXpj0jNsgRJI6Kz7HSUJiXlWFXVZr73pWvNh4vnyMmt5sOadGlEUQFOcgYikg0
VjxCJXleOHl+y6ZGd1FM9Ec/34o+TVFI+HIMamzvBrktu2HYrYDuyNqZGBOzcoQeoCkUR6NrtbM2
NUaK23ZnYPMn+iol0s6ISWhny7euHFzU3bOr0Br9FChXtWJfMBPLc6DifOGxZ04iCCY/RjMyDqKR
bATiZuIyawsuM90bFgmno/lzUtU3v6dT7zXYgf4T+h6OA1Rmt7obfue58bNHrIe85zgeFMwl+QZn
7QuEX4tyvux+TU1rraia9MtosYlH3+3bgGnULKkT42XwIxx2JMs8hFqlYL0ttxOs2rsiubALDQ+c
lrHQ+sr69OPEXinIcK+VKZQo3qGSZLzbmmttw1bxEHikyJ75SFLEo6ttjFjS3h0vvUO4My7YKYav
I9VV0V1FPo6YftrPRehprrNI2kT//y7S8iidG2MJeovkdK7430zfUPFcrzW+DQNWKak3I8g/OFd+
6jKomhZfsVtRuAfRjRFXix1XWS2bIC4+UuQH0XbrTArMffBGJeaxuldV0ohW0lxiO9n1FGM+ScWg
4AFOaBXng/epDf7F7cDkSTxGz6TxCyR16EftRlnwxZiSm57/WYyYIRj5h58qJhuNEZvWrHc5uqD0
CN7yILskUFpOjMdWUYO5NFW3y44U0NBq4RHkbPTK62Uvytxl4LeYPdbGWhTHYXvNO6o8bzWo9/2Q
l6hqTsV0dFErWGBletZR8rgOA1La022LLEqWSCABZZrCZmk3bvFZxehRWWYdLkVlvR3dTyrbHbnP
quKJOuJ4Md10zKVgYYAO2FbDNwNBwmGmaMNLGPkYSlCbzNa+aiMVDgPoMBrUEaKmdtZy7evQGuq2
PtUtFIY+7PYkVxWFT57oy4JjjZBeNkWGjtI+++FoK5mDtC/zDB2tLnFeA5yEz4YTH0QUafr4Omme
TEN22zX7LEN7mAQF3BoIa4espE4fNLD5XEWX+XRl/kdiO9/z1pB+uBiIUqwI/FnNRsfuyuE7OiMx
chSd8YZ2DN4ccVcAze1b1Cn78mWU+gEpLUQSRdjC0704MsKXilKT3tZAa6YQFpa+5rqnXLVbpAT3
EQ/yW9B3BF1SLCINkQMxJvl5f/T1Asoig34VMSNSfiBwHx0iKAUrfi5FLdT653nL+WIsEv2cN7Ly
AIGpPcbg8pCgH0BRzWKDuxDgMKXtVymH/nelrPKNphtg3noNecuMlGtVfeVb3C9jH3I1j9ZfqovN
SWsXOKC16B0tKuxD0xAjCknprZ1ooG8AyBSXTOQyG0xrV0zN3+P/mvpcr6E/+Xu96BTLH8NlTb6g
SNWrjaPNrM+j9qslAwuxZPT4I9CKaEsA1PbPgSP5X1UvVWdFixBsWcB/Bgkj43xMNd6BP4oCW1nt
pRC1Y002412ZGO4Vyal27Ts+O+a+dq+ir2vwReazrK3aScMeBgOfwxj9nTQfi3UD5PljKM2vNgpL
lxIKw0uaaGufBwSn1Qb/utEEicxzz1w2PUkiUAzNwVWrzj4OOTAGx+8WxkABMgX7casBSWxkX802
4G6km9/xHcrZN921SMFwTcOWQIOV+T5Oav2qaURHYwolBwdyGz8RJH+AmLbWTXTXae9sozzxFy57
hXfe8S6gfK1FUZRFtmP8gqTqnMSg6BIh5u17Hf77ve+7ceN0kb3Uu0b5JCN2bFrXeFFTxUOFvXqN
etuaZTLO9IAc+OGqEq6arHeW6hSCsSs3pZtGUDMJISZIO8mlEo7AVXDXgtw7Kf6k2298ppn/LhuD
8VpVqboCK5YtK34Br5o7IWmtEneTSjJebYoTJz0P73GHu6had/1KKrVDYyA6004IzxSBGgC+YbQf
JpAoalLedozlCPQAo2JeWKPPygbwKqJuUFFHSIBc2oVzBSSc78DZmRcfKACf26r/rjQFx4s0+eJi
Gbpkb8/2RrXlU5Mb6lzMyFGVk7Lwe03Wal7Z1OPdEVSHVVoqRi7INlVYRXbSeDKL4OCWVfphhYoP
WixqdgaGSx+dbs87XkP3xjLbU5ejoe/xi/hoY8NdshNV11o5YOLlkR9B9AtdWgWIS9b6y7jgYx6o
CFNYuiadQpCduz7nNcP333jFCcGbaUWe47zth5tEk6Sj0ym/GzkubgaaHNtnfw3yMtb7ejug2Q8D
oe8/pTE7N2Ccf7lo85emHH9PAzJ6Jh7xL3AQo1XbcE6Ue7nbmyM/WFYT81bnqjtTEW75ZuXqKlSN
4ZfmubuBbMyXSkVvWR4852AYSOxKER5FMmTjt0BLwx3SPAOaz4Slb5prMCtU6aZQxTFw6SeusQKf
Vr5RuM0WlmLZm2EaRT1fmpl6QXJnGmUzBIu35i+BnHr5NqoK+md5dBV3yhs4CDhBvgLTGV4HLZsQ
b/wATU03bp6ZZ3yHvwLoan659laX6+onxeDJvkbJ7yZ0mmU16OkxUUjuG36S4q0wuFcZuOR88I0M
Kxi8ehyz/pUUxrYj0fIl9L1yngbleI3UAIqzlNS7NPeHoy5HGXIXjXrXplKtDXXzp4n90LSaR8CP
xIzktzqOLcAETsYnDoZ4DBV13aNjcDEcEMBqiFdVxe8RGH+7k9JXQKNKsC2sutyjVlOR08LYhhKJ
HpV70YihZ2iqAaAqG92yf61JY1gVSuFIG14f2amcGoyY44VSdu0CzcnsRH4JCJsYViqMmZ4jAWc6
duzMEaOwWu4OJ4m632Y27+JHY2Qeu6OuXhWTc5Xo6woXYEZaqZ8IZrmTXi5hGYaIBqcAVqe1sjHq
yGO6LcUXJdhTES8RIp8uB0+ZLlHUXmdue3qMFK0b7NvWLfyVuPzXfN8+DyRYro5erQKyI++jrKVH
aopAyqYwqD0MzzUeDnglee9yo2oLkibjRozypi5w/G66oxilqI5ylyS/GAPORNMt+1qR3sQtgwbJ
cxGKW3ZUvxYi9NjePG4pQrQS1oZeWBu+g/KuqslWedCxECmTg9mzT1x1k62H0ZV98hgRnX/N+V99
bFg2OPAcqfDoUOvvdZ5Aj9Za+9J4ln2x4XLFZjYenv1636vYl4GZEDM439qXeEIl1mRiqVD9s1Qt
+dWoJpYjYl6/0zWKsjyfozVeH/axnK4UO/x9Jfo4Kv0e/Wve/xoFlGA/7pfF3tFFzTWKVGtX9/AJ
USKCIWs7uq7PxaWuj+w6xOVjgphLMU+d+XZbPZaKvlKsF5f/WkS5xNrlilEvBt9KIApI5SZoAeom
celdUKD34GwobCtLYDpF6lB8/DMwRJZ3gkw+F9Oe/U6ExizPC+D2pKrtmRiudVxSNK/bP+dJoRrs
qmD46A3D2tauI6+sSu53auT0u9bQU6TSpnicTEYCOXP15XNcz7G65HzNVNH5mP+IVRwNwQUCAkX1
aRbK59ROx69eZpZLOU7rnR8E3Yuq1B+i3y3zmTEMfYX2eso2L1Y975pUinRJbRTU+LDj3ViZEtsO
X6s2lB5xK/B6RGfHojb3oCwfs8USNpfOOcpfRUDtj1WdIa0cSlxH0ScaLQZbDISXp4rsu7PWrqbk
6cSSnXVVqpPkiRy+Wam0a7sIaqo33F3MaK85Uu5XDAXe9DwfPlAQQJ1wVfi5fK/vpWu198ptNa7V
qG3vAuv8+9rUEJ5MvPEMTdueh2amrjotVzlfIZsEZOlnqTWTx0XcvwYlCE1f5vQUhG7/ylbX2zTs
wBdiFGXz+FiNzjcxiNOcwhZpDy4BffhgLFeK5p21oQXRqBfOUTRJQ5Ebw8qhXreSE2LzNsXPcXFl
Fc1G1mN11zSR3KxrKXAXeUp21QnzFgt6chUz15WavYitqVNc/dVnxyriV2Qm2YhpCGqoOngfG8ny
urW8c4Pr4qMxLOSC+3AsVn8NQBhA9amw5dlzgPyed070NDzyeZn/1S/u6frZy4ByxVZE+AB0h9Il
kTxxgwTbZ1S6bGvoGVytf2g/ot/gkAYV7UkkYs5WY96z63Flwx563k70iXv+mSu6/ro7HkR7xSyq
DX4qkQSbGekKw202TpSEOUyEZqBM12XZtsV5iUticZWilDrT4uCg+jlPH8vVTgha6SddHT0UdYaF
0kr5yRxchIiVIFUWoYTd5WNUZ//QYXKINWR8BKvM/w7Xk/dB5WOU6m2yFGHqGtkCKZNiC244fNeU
8CdeQfZJDEbGjW+JdWeOe6HAeCkUKXgHy+jszBY5QzHJ64uSx1Whgm7g/nyt4zl4yGovJvc+Fg2U
o6+2aVJP4zMhuqvEKJGlxZVLLFJ1znLSl//D2XntWqpDa/qJkMjhduYcVqxVN6giOWPS0/eHZ+1a
W7tPt1p9g/CwYUbAHuMPD+hDmX9UiZ3cJKSBOUpzJwKDJ719Ih3AoP8nUmgfMeYQN8DCzQMv8X8+
z+N1GuvL5zn6AbIYdOWDyEcwBSSaw2Ot+qO9BEAPNGzewGxsV/mUcp/ISwFdURHxKYOwepJ7rQxO
k83iXG9DVm7zINkfNXr7Z/xjlDwAv0C8YAZy4P89iex+HBQ7YXISh4IV0THxRLPthPdCglc5huZg
1We5G/V5AMOK4MgFyU0DUgNoP6cDYwfRkf9BhO+YhYX0MSI7sijyy+D9bF0/Xs1pxHIhi46yEvk/
FyVlF4CACt4NG8UIN21f5wfTG5ALgaBa6TOatGZ9/tAje7T/djdqr/SXv80hQpMaSxskzDTUgJpV
ittaX+GKjSVeG2w/dc1aY3y8QGxRZbn8bT7OgJ7PgHhM1kPqnPq79mFblnGXm9rWxTk2Q+D2IXev
LmyUfeTUGb+dwAewSc17UgUwRhRfXX7GPO7BqyZxKLzOp5IdhVP7uGxTYfyMqar9Bbu09ijPJOPc
V1cN+HFoRBxpaEV8U5z68XoyVLsmzhGmeJLHxA6E267V9xFrLMj75XAyWu5XHWbqzFAxcskR7BC8
cB+zVWuLYtc8YPSDlVLGwyGYD8RplUFy1w8oPGqx26w/J2L1PLP7bP4/TNj+70NwTmkXALrEZuhY
+EzgGwIR1FcfODNqw/PG7m/BaA0HwWPeAphGrCqcNzKw5l62nKSur7mhVVfHq34OFo6/nyE5YtQx
kREo+u5GCynipCuVMyqr0cIPu/E9naBTDsJvn4Y+s9dpqfhnr+20nak16UFHwPnUuFOwNYq2vimm
1a8wmstep6li0dxZ7lsqhu6oCBV8FAUSF5gmmyAbslNZHbU88k66H9ApOvNPpxyh62N8MnGcU1kY
YwMf34q5sBhHsXNx7W4tW3KjcBc4pEb7sxuDJAaGGvXb0qsaGAu+vcLu2Tw0AWTzIAqVrTlO7kun
1Cxac/3YWmAKKWnfvOjiWFaCGCKbhKfxvUW6N3Od9ipbj3jgHVgLKicKENPMtWu++nZkHeQINU3T
u4v4Mv5bvbUznUANlhA0gCQ0NZbkf8+uZgiB9jmF889Y0aTKejLSbCVPI08oKjFuKavzieZjrXkz
5AkGY2GI4Yp8C55qMDewtRezwStvaaNMcQ7bbvv5noVt5LeC9Onf15d9PXbQepMBmp/ftgyhw/74
dJ+hv5/w8x3EpktJJA7s3eMl89nwc1YN/ddrxo6DZmZOBe7zVbtI8ddQ4f58QnnCOsr/fMLHtxWF
LlK/86d7nFu3AuY7fDo5Wr5J+QkbZMQ+32Q/f8Ksffx+j6+lLyGBJ8OfTyePVh3roAQuqKj5i5BH
F1n+NdZr6/B5eoeyIz7PWEICw6uewR3NfFe1PJe2cJ8olT03uuN9QL5BcS73AVjiufReYL5W2kp2
KXTPXHsTVgKtU1y5MVnPuU5GLpx87jJRQtUzNfWTohnfZKfcVIAxDMsbH+PrDtJ8SwJ0I+uhfRyK
k1smPz/Hexr5Q575TDhddSUMhbleNcu048m1amJXewqDQseMbDq5Q6uc47k1Vk6P6x9freyUw2wM
uBfMtkNUIRnityFyFC6Sx/M55EZvy2GddU75r5ifNBvPdprr41XGuCHn72MsO59DHtWaEa4gdpkd
ZHPQxuYCuPnRkkcNLXJGlY1TlxwhY6Hegz7Q3JsMxQg+7BCTKJayU8bQDP9dqCls1PkNpm0cnh29
ebymDKHtTh50SEKqff+8GeMjCTrx+EoA+5dbNc6A8RtfB+9s+Hl+aRQNAusYRFe5Z2F6jn9xXe5k
07FSlNwrHQRCZOKR+5/RXqIO+xq24+cJ5Ai54RX8fPzzCp9hOyljyPj/vMJnR1qJP69SQEJBP575
kNqhkayG2RooM6ltJh0b3VIMKPVBsmc6j5g1RmVHqs4u5fa6ungeVgmDGrZ3A3TBinqO/aKEbrDs
jHz4YjV4z2qDMX6Pi/Zcu53/28MBDe+rgTlhR1WZqVmAqZkOfEoNfzim9gtPVOVLmOHCZ2B2+arD
61llqI3eoS6xNDUM9cLb1fAg7Jyjo2D95eVuvR8U/rlG4UgbFmZemv+Di2s8AdUqcT2TW40pf2t0
2V72DIY3M45yaskLvcvG0yPqGN5i4EGwBlGR8xO0/Mr5Mmpa8v2KhvO8xvRkWeVzOVu750ljPlXo
D22jptxHtRaRM/WCq+qBBwFfrCDH2KXLRM/a89TY6lOsNq8y7gaJsYqnuj1wa9XgVOJrWjrKB3hW
bePpvk0hmcOH/lzoAgna3gz3XBraWoZZIR77alBf4rs1hS40MDvF39jz4FlumCaShKTimx77wUyP
TVO2cJTn3UlHtcK1tEOvBQX5xXAVuV25nsY8e/VsymdiwBzBdez0tVSwVbAL8B2y2QkoV3Gh/pat
SWldFNK9szwSzRfrCZX0JUrBPIvnjZvvQJa0L7LRJ+UW5fb2Lo/N4unVDCL1Ilt8EnR5/TA+yaFp
DwhQkKrfkz5QXjLWn3suhVJdmGUTkatnYwwaPn5ObqynKPoTmzL4XChcNwCFLfJ8cmA86P90zwNt
MZUHfyzAG/+Nl9acaOjUhBvp9JbgtgKsukrfO2XUkf/nyS+bRknO04jN4BAA0npnDvCmWlV8g64+
vQlrJQdpeBNfjbLjf8wZXD2Gz2RrzATmQ1LXopyv+KAE5t5R4+bYO5N7lr0T9W9wSMHrCLrqbhnt
pW7T7N3U3Og4tVFNOp6Dim4qNjYYi408yCpVBZRvxOIBh5Uj6v3+JpgZk3ITS18eL8KHJ50te2TQ
AEtIdhQpmCmo6+eYtNaYCP0uEqNGezhK1gXf8EZ29pjDXqkzPloyVIs+WObpyCU0H+5R0j5qrUXF
aygpQCIL+qqIIGaZwJlIBHv72TAcBPNvzWq+o+wA7CeaaeKmU94Ss7K2tj/NnLkBEUCFR7Yn7Oa5
1U1vgbR3+a1xoE9pcxldE5hFAV36YftVuUiyQn0tQ5tSi6nrJLJNb9ejELX3lGnGk5QR7slF8dqk
LM34U/Y/yK+tHmeq8mRf9p35LcHWHOq6aj6LlqxXm0bZ2VALKnfJEOwi1fGvoWMUK1dLsvfIVn5m
jmP9Sof74zyYXt0VrFY+hNW3gK865e6h+rDypwmXpiF9nbC1eonwg3jpGpygEid/kqG4MacFrA2Q
1XMn7nbVpiCdvpa93BuTU2f2QETn3hJ14RcMjP+ei3rcnNVK2pPsd7wsWwuHP5nykXuiexm7bFUh
Z/wuLFcDfhEZC9k0SsvZ2KGoELJum3dWYlg5JQP0iXmwkfkbCh/ds+Zn9RPUqkd4sLPwmBczOnoe
lRZcc9BHhu2oCuvYK226MC2lP8/6FCu1CfulaU/DWcbkBijCcE7nzRS39gpLJ4bMR/QI2Y5gV+mR
bV1FsPSzW8ZkL3JwoKdy+6g2abwU/eRfGjtwzm3hDMvRmNxvpOAOweBPb+WEgUPhN9UWTmb0JTAn
vCVS95sCoXmV6xMGO50W33LKN9B6dedbHo/vGuYTAZUNPE/zHlxjH90+N07rnxsmOkfIjJW7SFwM
hCcFi2k5JI2cP4ODCA1iU83PiQ21aWGTqltUVttw/cs2q4tNlfH1RFY+3hoEzQ5TD5RHsgO6Mf1R
TygrSeZASwtIT4iaE6yC0Yt+qLaILpIdMPe188j/j+PkWUxr2LtaHV3VCaqA0lCI963Eewqt3nty
G+Ajrn2XkVEl6YNMTruSfTJmu+1m8NrpKluplSS7pke5LMQELsfWtrkhWjuc4/lkha+7mwkXqUi3
7KcQjxVE7zMWJkZrP+nF5N5TB5gLfTLS2Jay9uGzr9KiQbUxTuK1AQHkrIHKdus6XsZxUr9pRf5n
T8agWYnncSiXYCiir17/27CL+otT2vnegeC2lmE/iI6eI0yKvdytsI5ByiDro6/xpP6Ast/dw0Rg
XG6MzkKOb3IDqYjC6S+eoWZ3Xzd/ybiFRyjzgMpGtobrzHOrk4xzb23RzszEPray4EtsUpyf347S
K+k2RYJtK5u8O+vvu+t7DOKL+V2gMHOshPPn3XVMpZa97m8apFRwzC1+VY52JSNbfJniwlrZyaCe
/darjlWB2GPfR8nr1AFRIE9T/IINvkzawbwKQ89WwjR8pC4DTEDmvc9NJpQRi/rk5Nni33E51lTN
t8B0w9euM49aautf/KFChyxPwnOlCejxql+s9cx33gc9vfqRq/2MjeIJVFz2bgR8rL4ulGNsTP0Z
dQqYo2bYfICV3wdMo39qfvkVay7zVa2VfOOWJN8NjKYvfTBFs2im/zVRAswwGYryEY5OXtm8FLC/
N52Jn7cKlf2KetSw1LWRi3g0O6S4Rx9U22Q6eyP2diwwEikW9D7hJb/opzH9apXR9zJr/O9kEi4F
Ah2/Kn3Ctbb1w4XXnRE9wapY2MjfwBhZQP3YmEVW//JC9YaZmvhudNGvqQutnWJ7/UbFeeTZB7xX
lM/IRRTPXV2xAB19bSNj3WTWV4hju7zoi8cI5AqDpZeapDFwmBuL6CnMY+9aRhYo5nkPJn6zEmkR
rVsXOZF1iOIYv4B3rHWK0jxeWTdaVfL06G19eEmx20brxEG8iHK34Dz/HPKI8a0+DpHnD7VCW8dD
1G5St1MWsZIqV9/t9WM6ApRLgqL+1sVv4I+d72kt/CXS29qZX8E+m8gOL+u5Q4w/MnjI32Ibu+Sg
Zh1gj0BUSrVHXi2Jne+TWcLIEOGXsk+6TeTG6l4pLfXJjUMso+YRQ2e/GHAwX6PcDHbog7qA9+z6
VWTasxyAJFG2QNQPyFnT1FtdiXS+AupFQDGB1zVfHDDZOyXNyk2NEYwjkvAN/fvZPtzr1+6gWl/t
UawiJx/f/Xowd66Ob4iM1+r3dojSD4Gd21YAP9pqXmR/TbPM+mq4ZBSGVHW2lejTjzH9LvsSOM4b
ltXGDsuW6X00mpWMaxYL1bjJdHJeQ/hGQnknX4L8jrOKlGhr2KmyrK0QqzPWEke5V87Nz5jsMMP6
fxvSm54Jn0KYq/8cO4C0P6DqjqMlEn9yU8fglKuoNP4Vy7O+uPIm4i11BLyI/g5O5w7U+l1Up62f
/4nrLZTbMGjP/4n7QZGfBYj/LrHHZQNredn3/XtuNfW9mpmLLho+x78hWO/NHXOaR4gqW00SCVas
wrI2NEdtVeKodw8Ky1i35oDgSed5m9Iwy7PHSm8HK3Y4qi2/J2Vxfx/YXnnMirDbNah8ni0fRZ02
KalgKLj4JWgh38K4QRPAr4PnTOtQiI2ZjMa6egEGUFxr21A3ttb5izy3fBbWj+9CHXdoJLAyte38
KmNyz0896wAz6CJbhhcHSBllYXVuKEhFaZ9fH7G4zrAQzNR0FY6j+gwZPDi0Uw2AFcvoirVeuAQA
3d9lr5W21cqJsAeVTSNx+1M5Ft+LOlOfG7MWF8QWT2ngo9qrxxEVXSvZyaZpav0iL2P/0Rv109b0
Ev+J6mnw0upiJUe5E/OX2mQer8JWBPiF1sxoTdQJez8+hbXZvkVmvUxGAzlmh0zhZHZiLZuiTX7C
jR9vbtYl95y1p9WmgEQ901iXdtWie8lBGW5VBRWTnVrg7+rYVvNUu2SBzTQ6CxUvxKS1onPHw1/2
yU3Qt/Va6GG9tm1tSgFCi5tp2eo2AEGyzyM/u8qNZlbJSq1sDO2MIn/EonbKYCsFIS6gNnDGebCM
yT0YnPVOFRQ4P2O+Evor1F60BcjDclp36UBtZNbgyTyRHWJITduU9o3jkLPrhOAG5b16uuH/jtID
Dwz3V1z5v3UxqG9ZrUzAkprw2haNu0MfPUJr0TYvvQZ/tzTK6k2LcVaOIVD/AstrGYb326jjl/gl
r1WTJ9RoPzZt5qBQ12X3KsHW+T/xbu78T4zcBv4jYpFa4e/KChr94oFnhpKhTmsTYMG5mAwNbGT8
C0uiEVWXcTzKvc+NY2nZVksELGrs3bx5EzIPgfU478ZG/dLpVIg/jd5kXFfg6cvYY/DfcbL3c/BQ
a9U6VU1/p8BG22K2OoI2sqN3XVMUtANVax83QfQeJtm3yPaaKw/u6N2cq+Bp8xb4zkBqOHuWh0xV
ox8oGfZLOShlBQvyC5YGWVieKSOPjamHWWQNjvFqx6a2ypKxuaaanu40tcrALxj2qYrTdBPWg/bk
QBJb9tBJPvrJeSLJPgP5mX5RtFr4MNkjn2lIaBr1Erpj+2Q2PEGySlNPGlq1h9xVgt1UqdO1DPNx
NWJk+tb3rJLLL9xzspNplZQA4qZfkOBSkxXw1vQUzDQpT0CFXMi23ADJi0E4iAmPxuSfHnkOOVyO
eRwj27qCYmvffYyNmd3DWfpaG/riNOTVVYbiOQQCwTrHfbuVIbnpTV1cyRUs5DGfcbmnz5rYjxgj
HkP/nh9psO3jhGpGni5Lmqsb5sVJjlenSNn41tQAxDK8rUVi6zhVcXVoi94jBS/Cs9sYxgZ8W3LD
ycpdsXAZn4vRaikYG9X8zC2xKjKClSvgnZmJqR1RbEHEIJvVQrS6TTYyGGu5Wz123QCFZp9s2nhU
Rx0ImsZ6ughE89z1KUhw0ydZnanZVhU9wohDae7HrK72+ZyZjFFk3Exend5KRaay9eDFVItsaatN
9QUfYazkXVKLHcKksDlzpsrj1p8XUQuAheuur5Aa8wtn67jjwpoBH12lRAcW4Pi9zU0nFP4CvoRy
itOse/s7TDigC90BxsxsKf8Y5je2j2kZwzzOJuPybPY8DFzLv4cxC7HBCUzpKWnbequkLsX9ZNSf
I9uu7yF3cLsNrWrp65ACOhQJDrWX6s+Oneu7IrBg8s+DXaxennOoPfNQs8yKpQbWbSeHamqbHoQC
XFs2TafF8NKr9F3vUBJCNkh9zkKUNS3PSt7KgFWPmHT7SxszGebn174lE1ISYav9VPKOOVeK0Da5
ioVLmiteBPWWZQamq+Bp1k2SVXdFacxlI6Ca13GHRpPISB1SBPgGifxchIK8RezuAkzuf1Ofe/WH
uPooM6tcOkplPhmg5DYtOqpnO06MvRgzY4dpWneRZ0TqJ0eUy0c1uxvCb3XB7JRn15w7fpyxykDv
zGc0O69cjrNIoQksai/XOP/TKug/MSpi1SHMSG1P1i6EpBgX5pDjNzNm6wz9IVS6FaPM7lFbFq+V
qF6L3tAvo9/lr7zLAnCjRUZm7pyUAqk716gPstcRTYx+p9XtZC9Vjwp1J9/Gn5NjScNam4Zc99CI
CxiaCvy7kX64kXqyZg8S22F5Evjel9y0Z7nRSFy8uAGY2Wk+y/MWQlhSdYvGcNpf08YPlPJXnabD
wjSQxFLL/gNqh3fylfrPphXNuE6L1Fj8p+M/TbtuWG1BjpTxKSrQDvGwEMwm0zuFLWloxNdZtMYW
K/wqGn4yI0OQeeh/o3z4hqF4+MXL0AmGV9Rf43Swdg28HLgubnnNKAivkNm2t7Y5ekseb3zt80ZA
MDjamouO3GBgLy6DBa6oGEuPCZVpy+f5NUWLyAzMU980/osf9POForcYM9LMOq9e18LC8mIejEuA
vZ0ME7mNuRkKDx1nzJAfp3JKT1xCRbzKQydWxU8IHi2deajdin7J1CfapKwn4EUGU7IqUxaehaEM
xrvIuP00K9YNQ7gAkjzg/BAhOmCtymTsf6ml9pxTZfzmd3az0B3be8PPa1ziuZs9q0KN1ghPH73M
QScwHNFsjadiP4DEQflEU4plW3cHphoueHZ6NcdMt4rlpqsi8fPnbN6MVBaoNNxlRPWDk+dMe5Wu
cxja3lnXCmvCtxv6tGr72QqIUK+uZH89khEuOvSKG+GfY/Lyy8oc3EUeqi+JA/vKRpJhO1J+2th+
Xi+lspAUDopnAmxblLN1PLBWdWpwREz1N8fk47mJfpUtlRQ6yOsXPFWbm4bm8KEu8noV5I71MXbF
TyezsnvpNcoFeWiK3lbPdYTPw5yNvFNNbr5nofhp8Z198HAReF8CC4gNES1RbL7hNt9fCkhM68h1
QRJ7DpaZWt/s6wC6tY/e5Ih3DnY76nTiavmqTdwg8QHB/63tgo3tgbBE7y366fHDGLWi7RItVnYk
AL+PNcLmmYkAeYUe+h8uCwqRuV467/iI+lusTvKtXZXiHtrlOfVHHVMug6V/nf1QW5RdSDqHNyeu
7r0SxvthiOwjIt4oQs4bK70G5beiCttgEfTwRYuo+93rG9VQt0NUeV/Cwu/XraHWR5cFxDXgLS5j
wSTLQMFhg+u2ea0nESx7cpGwhaoYpWgvTBatSBxon+rV0MT0TZstVhFPyRe+U5b8o8ZNobrvIVq7
3103Qlmlh3DGAyXe2jXKKL5q9e+eDVyrNsPuR2CN2zqoKNwJ46XLTQ+WnnIP7HzXmogtjA6iI2Oi
L9sWk+k+C91tgib5sRiaYWe7ysGfinytjd5xSptuoZL0IBEjhk0XGfam8MWX0MlbHN7daNHkY/Qd
Xaaba1XOr5KLBylnPGCRQd94StsekH49ePCbLwyYzcxhKFzyEVx6AgxkCML4LjcIlGlHJUGVfg4l
ioKsWOZaa2o72rl3Ru2s9uWXwS1vlZ2TjS/qF+jj6RVhZ/W1ULQ3VAqdix6XzXm06lsfA+Upszg+
Rt6vWBX5SUV0wouHcR84KKAA7y/Mk3LxBUzF0M4+elAZW7DpSDPNTWW0r3Nm68nWu/4i7BbiugKo
zVTiaFWrIjzqnjhrrXDRrJ8RhzMwMfTYY4rwMylDMFIj8gUyLjeQscDTyyGy7YXNVyb9+arzx9cB
b6FrlcavrVY0FxKtXElTT4Wvb7o31c3jBSSLbFtH3U+XSsgdm2DjPAwO1EYzjJbMNooTe3fZiWh8
f+8GB7jylHwnrc+IXrPGvRcl5eLRjnRnWIyNngKqy7t1ObjVW2XEYo0pZLmVTduwefx4GvqywQT/
zSvHZd9CAyXLZuTHx67DqvXomzD9ljOo4pgE5hOlYGUZ9pgQht4hb8ZbNcbW1c1Atfbt2vSMn6zr
qoUat9970+puU5tRdiqQ+ayjj6nmOowVfTmKuPndm8+966Dyk4TeqaLMtECFqlsNCeQZEWNFHinC
32EUR8KJy/mWoeR5y+c9ytC3TE8rSJyEZGdXQJTqe+6VsqnqZnZRtPp7AqqnwPfrpU7UjmcQslCy
6UTBdB5dkmU8517AfPZPmSiW0CDsl7JQs0UETIDC+fBvb7VpbqaJwVM3tL/9T9ZqcoTs8Hg87I2R
V//r4OaglD1G6e/KL93DUKH96Ar8bWDdZLvIhGEFPxNmco02GUvucWOURnWd3NqBbKkKcjjBzWur
YlcwVT/mLnW5kMt/xzOE4lyBlAKCh9MVUeZi7UeR+iSmxMFlqFdfyvRe10xAZ7vee9fF8a4zcYSP
A6+9jtFcfPHS+kP387NacaUn6YDbOnAmslzG0nawXDeEZe6EP6k7sNI4mRd6utYsp9prNmcD3D0/
MvqKyjTzUljLa12t7V9umT1rIzZBTaGq2NYo696Ky9+s8i4h98KPoOMd9mFSINEUiV09theXS2mb
6G6/HSx3vKmOG6zQgNbfVQqUup3Fv3P7TCUL6DgX880eWufDCdE5rTqteaLAJDZV2hZgXWqw0aSx
mHM1t6IxxTJvnOR7VQzLsKjTX2pYY4KQR+mrDTRw0yF9cpwmA5UWCyxv6PUaNf3xrLem++J6nsYt
e0OWq/oWhRb0TletDr7ZO+AJ+19akHCjdB2g+FZjA4QX8REp4nhN5ma8ZJ5dLjrL+h5rZfACFXHc
aQinbhE99V5ZoyMVmQc/kLEAQJhn49OYmT20n1rd1Hkn3tFFPcgRkd2CGK/Iz+l9U2zF0OxUJ0j3
aELYe436w4nfMqH019pXpCe8VYSQ/1oMJN1HPRpPOWnfxRB5/otlmqSD6uEwY096A4XgagAtOLTp
OQKoB6Ombte1hU11wHe5svG/3PNwUd5EPIULt3Mpf8+9jXBxnLHMF1WdtUj9gklRy4O0BlJhmF2/
F4Ls9eRq+YeXOr96kKa3yovNW2GEPzFrzyFAe4sSHPUSHh8KC55q7zGRGrdDl+RPgT5nrgvR/LAR
z8oiof1ilfOrUiPntUL6aa1pyYc71uWKuqd3y+YNmGWUVKkd7Xxb0RU0PxptNdVglkK/9m5yoOfZ
QPNjitifsVIZbLK/3Fjms8hhKXmlm/s49+NkqY25jrgOXU+yWQnCtVuU+VkJGgwIphThp85IT6Au
vjoAJs+RYa2LsHlGgjpa6pN+mhrvaGbkcR3P1c4lpu7LaQy1ldW2w85LG32PD8l4LedNtMtHUi6g
DKJdGXjRyrSF/m6P6OnXw/AbMtwU9qzYkbV6rcm3L5rWK9Y9AkncLtNgOlBBWIamYmEUVRo7dQTE
lla2Rq4mcHZ+ouRL/vJcr1r6JfR0ZGBcTGAMtRxPE2TVZWZQjo5tY1j1VkKGXh0dKHVCdIukFc+I
BWU7GfvcwAr7Z0jj6v26d3pjwWzkbFIqeHebnjSMY0Zvsxrlqsss45Z4obcJIWf7mbWlIjWdIBjl
u8DC8abXKxR/ovbc10b2jKIC82pc9sBemcNexrQM6AvqssBBFffGUsD5pemkoabZjsx9CgxmybhN
fFMVZTyEZjEdwGPz7fhUMCJI/ScB9oiJYPJFaSg79JBw1x0CzLusGty7ir2n6ugdix6c5uG9kiuN
WOOEkVimQRadwAzn+2giYeEC81hVzqSvjNDzEXfpnwKy4Z5lU8KfYsU+tyAUffhqd6UIijtz6Znt
jG3EZDNrCkDvvtoYAWBHHjLJS9v6FZcvkuiJ+cL/xwajs0ThPb+5YvYVFq8OZOQbmc/ssamoS68q
FMLW4zxKdsRV41/a8odsYHSqrimYJivHqacbClPewtDagSqLMd0eMdWyt3rqmuBfGSI7WC2YVwuI
5Bwp+zhZqhYG7q0i6tPgOdVJiPTPXorUAgrdyDAieg1IWY557HIn4n+Vqt0m5Ul4ri3cfRXVKreZ
5vmwKtnwN/D2onXI3+fT2aptHgBZfG8rJeHy57bIDNbBERaFboxNoJDUlnOXsdYtSDQ2yJbGrs4y
qfEp0pHVBfW3ndQ8XxXVeBHIAd1UlA2Whh8G95B3vSU1l1It7FHND6abC5joxEXX9NoKXUGTx7Rv
Hr1Sz7ZtbH50YZecw+4nSfD6koqx3Hiuj1pMhANR4yO6KffQVEYmR+5+blrnMlTDSOoU+5HBVm2M
Jhz0qpX0w0cV5auFvcXCMpX2jfu9tmxjP3iu3Bqntrj2r7bKnyJKEO2JkqMt8ObVhcWjZW7KTY+o
ByxIrxiKhezSB/LWeb9S+lS/Gc1TJMWZVDvFnocv+KHdpJKO28MKo3wxQSph1avPqT4M3KTAktxU
oca0ILTFRgtU4yHgVLcCM9JBR19olnCS43p8rdCLtk9JgY5AGQfpSjiaeWgj+PoeYK4XLbSbJ5bT
C3XIiheUH9fAJJX7PFH3RaO9G6lXneos8h9Nq8yyZTz28QYBFzxW8m5Q1piXKtsUmO5TYxY/oE6A
Ecv7/sC1Fi16KlV3q0jAy3nptLU8H8BVrbyFeFs99WO2NEXdvATjWL8UmXsrERO+lIFSv3hGby27
cRTcYWm6ruZvKVHEK7/1L1ZR9ueuHP1Ljtk6+pzxe5DF9T5SwxLiRpC82wm5SfKQ0U72JvCowchT
KpO9voJxVZ4oz6prqk88P3YyPDhdfkrDAmQTC00AklOIeAMVTMto0hV8CPvVShMEvHW0w2FU2a9Z
Q+4boJm6cuemNaratix4vCuJY71msJSAhGrpWh6re12wReFbrB/HCpDDPO0NFH4ZzAyv2RSTH6CT
xqmSbogQbYf/JZs6JpVrlPnVjRyc92DSTWRHH71qkOSkbsJy+zh2GPwVgj/qVg42IFOs6tD1H72p
3YiVA81+JwerUQ/oqZvLsPJ1p1BZmm2bbMGN7izH665dMDqbLJrKk5scCzJ0L7h9dZrav8xMmpes
Ht6oz3nnAmWBHQoPqOsbQ38VbbqH0u4dHUNBjUXGWu1bNcHMeoQ6o08uJkgFXy31COnS3DxSHflf
rJ3Xcty8FqWfiFXM4bZzUCs73rBsH//MOfPp5wNaFmWNfULN+AKFHQC2pRZJAGuvdXIH1KZlfl5H
6Yb1c4R8OeomTj7wihdxTqzGKQJ1nF1k2vgjL63+W1mGOjLhhnVHXXp8iOCNajkOu++s5EOnIhVm
e7l+Yk+9X8feGHyq2TreGfAc7GRUa5D9aKsUdRERLUwgfU3R3weRa3zsvjVVFhz0sIC0fGDbLs7s
etMoVb0Hzcxzyw3m6eQhU2FtY8v51U1F19SySl+/SXjTNTOt3CWi2iuwHv1pCD7a/PcoWp42CjRA
Hw2+bQ9+ihCRsBRrMO/iYHqUVjznxW0FOk9aYKysGwOFnlUkGNPnGpIndxzhOxezItBp7AS71ia2
FeNu8tWXxlSOjkLJ4eLmhb88pT5gSpG0+FMTzsVwiuz1u0ARxOqq8rNpvyTLFPYjWOvYcM2/Xs7v
WTBataZ9QJhgR3339MWdbX8zt95wM2m5elF1trs6HeBgzBo5nCCbiISikGwqISske6lhCR4MhGFn
B0Uh6dNee2khDpl75GnfBWSyjMLai+iHmFkOQ/M3gEcBIovtDIj6OmvD3jKwJw6luhVI5k0yzfmp
aKKXhtrA/MTOd36SvSWw5C2Bd3n/RcoyPXAzCO/l/Ms4aS45y5X+i5R3Uy1j//op/3q15RMsKe+m
bwLl18f/65WWaZaUd9MsKf/bz+Ov0/z7K8lh8ueh9RP6jmH0KF3Lx1jMv17irylL4N2P/H+favlv
vJvqT5/0XcqfrvbO9//xk/51qn//Sd0grHk7NApEeyde7SLxZyibf2O/CSVNyKicM8LrqKvdmUnx
1r4OeDPsj1eQTjnVdZb/lL9cdfnU6oAKzXaJvJ3pP833n67PYoal92DGvJ0vV7zO+v7n8Nb7/3rd
6xXf/k/k1dtpvreqod8t/9vlU73zLeb7D/rXITLw5qMvU8hIKn7l73wy8F/4/ouU/30q16uhzq2N
b5NiRedO6QVDImCzc/rayEgyTdVJN+6lW3pkr5EDllzbr+OzDNccIB29FFk2YwgeC6Mz10FjUVvV
WspDEaUQqLXjM6tgiGyFlZZUEvbgW0Rcjpkj0z5x+v6PjEu/D0/Ubq5hxJI+2TQjbBm2CQishWz/
BrroO0g90rvKVdLj4HoIPg/U+bp2cm1gqEwvZQ4DqcgykgQlORmNHAU4W6DeXH0yrCfmT+To2BBx
Oqhl5FRlOFLnXOrq9prowyq5aazIhSfZor6kmJHYYWUPDhMx1V2YoOXqwndjUT8/VHcmmwac28dU
9whzipzqrtLS6k7TOmMfmBXQdTm6N5rp4FcgG96MdkYPYHLefYFckBnlwMYukSWy2odlLjl1OBgN
m5rB+TpflFXdTZyn0PL+uqRMy8dhvOi8WFzTzJklmqMfPLUeKWJGLygQCvVXsXrokSlRfyNc36nU
X83TsLf4vZ0B5QY3YSO07H2LQdIphy/hCpyIp3jmKRs6UBVuWVF0msP0UTjHsnLCq+FpkQcaRvhL
4LgQXLF5dR0hncswxZmTNYce7fbNmGtmM9XbIc3y8/uBszaFxy5WHt7NJU2rsC/sdFtHrbHQqk8R
WpvVIbiNuiy4lT3AXgG6rXWw94HMcq5NdAnIvMGbk8tMZalIXUZeJzL6R9dNUvZNI/Mkm5mtsxPK
yOZJ9hBMm46Zkq1kMHtNk6ZvmkFOwQkjCoqjEZtVVr2nAi9DbSyEeKyr9NteUbRb6e0Rk9uCqTXW
MnCNinTZG2aVLW89uJG5SwYnTvZOKaH0AK/xkrtEEy18QmRIZ8P2t6AxF+bB1N1vi98GT6jDp5UX
nPL46l5Glot5aBiCqhugMBGf+vVzXc2cUj1KDd2t/BCWE+j8ROoMhi3XP8nGKgoU66/t4h0SG29B
TQi7hSI3A9mC8PWE8t2cDsqbCcyqZMMgHVLlOuF10JsJ6xGuVwWGho0OM/rZFE0cl91ZmrK3NO98
1OlBG8tCbL0E/qcJlmHXa+ijtyugtstZ+NTjTcYSEQVkPbsP1TC/j62c1VWMoIQMsN+WoEGNSG0B
Rzq8tO6JUoA5X0kb7OmL07HCZ4QW1J30gx7zTsuIJbeWwpZyGjl2yXlnlsFINYbXHmc1+aJ0OScZ
pQWTmxknTxEAtaPrsGmg8g37VPXGQWZQwOWx5vbCe0fA2POC6rrSTmsgVQ4U/gJO0gs4STcB6inn
0uboUXSlsxUR2Vty5JBm3Dkj8k1LqnT/yYwkRGWZKVXnW79vp4fZs+7NNhueKxbcp9LU6+1Up/m3
wLQ4UgJgxdbZBMmbOIJSE/9zZQFcTSro1+K29VdKOx0l2FiikGXTNq6/tiwv2y4+CVvOqarbZuC3
1jJwhSf7nh/vDZev/hvQc9D2yRHmxe/XxI4q7iaCMReBK//kVZ53YuVq5ivZlQ1c7BYQggZN+6u3
pgp6rHRrZyyZkJ36yHCKHM6NkIkVjRzuVm0EwJJtgdJuRhhDcwjV1Tlokc2Jmtu6hPdZ9mRTThnV
trkJqsNvXgLJay8NADnA5GzuZbJqGMhBJyGcqK3T3I15+jH2PQfy4RTIqZJO6Ib88sUcZd3JQCh6
f/NnY/4xfZ0j6Z/ZtixvWq9MLnD/J5eudjaNx9YnpF4vLhmcq2EGT9Jo5RES2ht1dqdhJXOaAQQ1
554ow+deQn2gmCvr2ybay27aWT/dSC/2b3zyUvE/JbzgN7KvsGU6jkYG0Z3pnTLRjLYGI+Viyx46
weiS2M3hvV/pvdOffKMV+icF0Sc03UXOdVbplbYcI5t+ovRkLSNVNakHTpV7y9buTTMsP7bsN4cq
QHY7Dc0P7Hq0dld+DIJcRUF9ANevFh81JOTvrMF+kiPi0k0vdclLY2myW2t33GhMSq7PYR76Z9nL
hvLrFLj2TlrDVPnnoAGSzMP9V0r82lt8AzBT1HB81CdEdAlcB8t55IzvLtdSrbPJ20xw4v82bkl+
GRupqFA40U4No2JfzWbwoKg1LPSVl35m9+6LNZraP4hre5bJ0a8bxE+pk7RfvD7hSCfuw8cwdrln
WrFytls7Pb+bp4P06xwONXw3fIlvNLVxjoNSsv8E7cCqRTznJkJeYrp0sALu+hjoJVgEu/4UJ4q3
TWHrWjlslHNgmiVbeMe6m040HNa9bRafTNFUbZvUrnJc/HLAYso06ctLwz7MiYdW229TWuX89grL
eCPmOKLNsnvfsiiEShF3cGAl30szVcvs1svSWwC2SbnuctQsghC1rdBo4fkaUeDSjGhcQao1cHD+
W1Og14veqwW390qG4kGDx1p2yyBDBbZiW+2N068Ke2sMMSg3r+l2kZZoouQgfJJNZ0Iggdb9g7SC
CgKcJWMQaQMZkTP/yuCtCfyjhry3VuXNhmPH4FJLkqSqTXlt94txK51QZ4aXSRIipSJJOv+es4xZ
chpBuyQDcWwEBxWsHgxCpfEBrpDE18oPfYMS3S/jV6RSKmWXUx1FMYy47xlBsY2hcljL2+ByVywm
mHFDEVh81/uoCJiTz0a6uK3KZplqCSzDlqmW5ALBJvZrs5z7ejs/Ues/rlxO3E9zgl6MnjkBZ62U
FKWO31XrBq6SsNMfRxGEGMNddxrIbJk7KrZ1jhqhd1sYfcWxSnR2az26k9Go5DeSZ9CYS9PhZP7W
DEYhJKQ+1dO2pz6mAUkHZEHInbuFsfE7OzzmCF3cZA4sXKyJymQjuxCLT83KLUB2UoZa79opH5tV
Zagvqdf4MlT2hkhwMEysVaTJLjvVTCMgvEQpHl2qjW/91tCeJw4910bimEdQU9pzWDsubPeBj+J0
CVWYag5rW5y+Wki+Hi2j+lHNqstyVfjANAaAwLr6OItzWNmYgWYeo7b9Ia1OnNnK3IjSnT/mijmX
4bIn59UKpT7C0pWex2SoqF/nfUrj53Bn1gBmpK/XqNZsPd/bz1Wh3JbU6W6ntkdtbgzK9dhk2mmW
TdoAcCqEnOBKOt6ERLyA6+MUZP1LT6a8yTaS6HNeqPUB9E590lWIJV/VBqXkoDSLqDhzLBKepauV
qoRNxtGZreaCgv+XPqFMrm0q55RRB3qMZOGbEaNWni3bCc7XCWRkmWXOobvevH6MqW84KJ+DdG1F
5U+OUssnTqCqJ0VJv3LW39+YwtJUazwAmUTKSmSUlV49FVG3gfp8vpf5WjUjRDxSIiWDimU3D3rL
1r0YLgf5fqoBOELr+3oBN80uWW5R22+U5Xpgq2RlJ15xlsmgCOajPlEpJK+PQoR6nFyOJSGudnrj
U9fUxsVRgMdK0wkgVZ5bqnKkWXlOs1LNxLnkgaJ+ehnT95pxUTJ4xv3KMz4tY3iJje91HbW/EE7L
yEm/Z2Bw7grRcISp3YV6Zm1HoV66+GQgMwt0EhJUfqQpG5kSmtHTCDrxtLhkj5rR0WZzZpmHs0P3
5OdQ/r5e7pqpU2vujx5YV/ERZDM6JgzqebgffKU9W6w9S9gG9Pasj/XBHoLp4GptCz0trlS3DapW
pC270nsdI4fbDYeIQHGrZhvO4J+7tvjDgEKl5jOJlIPWsYSQTdoHPqgrYTeqol+dlLu8hJfEd75Z
jOjsznsZLMOmkep7DVz++6mt1HMztD1/m7ak9OVgTPA3wguSbhIUZz5rnTfwpDUR6bSD4rPmfoAU
2fkI0Vl9aWIkA50xzT/n/lRu3YDycpbYED3X6sopVG3jCWQ+UtD52RLITdmTvhkgOrBiEZFN8dqT
JjRphD0rhZZnEA/eYjiqvDPfwEvd3Wth1t/rmuVvhgHFm8Vnq1VwaUp/L10DRZewzApKV2Nyx6N0
yiaGGGJvA+gQPNfd/dLYT3HrF/egMx2WihZFnEVTewDuuWAV2+ols0CzUWK6iaHXPJScVn/sGn5C
TWwhOSyUmKn/pbra79qzKcyhBcFKhbB/I6O2G34bJm+6lUNBwN5ltV7dy5hrlvvOtNNHGYuUdgUC
J33WPM37MCA/DMOLZyvPEUx59wA2m3Phg0gVVga1wbXXeSkiBFrfHGVgtIL63qvd7gCTFu8jInkJ
dKFyVDWzQ/CCNJkLji3YdQHAlCVXzo6IXJWE4XX0NRbWwDEUQ9sqQeDvvCGEhyANijvZqBbSUHOL
gK40ETR+CTRlAzWNqga7JTkXUSQnhk2YlFDPvc6SjFpxF4S6tx26EoGg14AcYQ3s2sWKAxmTqexs
mLaPXMc+5hqqMYKXUhVSe8hyoRUsaS0XewkjXAjhpbSntq0OjUnxcpjM+4Lzf1iegv7eN3S+b6Jn
JJcYDcA7zpRfPLFfDGLXh1+QTBCBvmxrKhgAk7JbvPWVlDr92IMnEALa4+C1zv0kGqpyUQGu2R1L
tci5DzPLubc039m3Y+KsFp+pKdoNFU5n6ZJDZS40Nqs210Mwiswmg1oQRNfLLL7lMl5PxXEPN83Z
C53+SGE2xelpOX+yeeXeZGbHfqQwXdioKNs3H8ZeaZ4S09kHqj6DNemDcwrCdB1J03SSbdoFzUFG
o2r8FvviqB50zoeKb6/MglsF4nsWhIhWMHXVaDmqWnW0l+YcV6AotdC7SFOrQXwq+afcCLtbnlTp
dRD6LDAPw9SwlVmlYSmrugbPL83cgbBTR3DbrPja2mWB0gJ0QMemdPI9N13jicMG7uQQCfwrsqHf
hhD/OxyB49pB6vvuXa4JTwBaLOTmKSrvvD5uKN71Nq06G+deNLInmwgpqrNThX4FBzoRBbjVqjeS
FsJNzKRuHg2vjT8NSevFz2XetZ9KtfupddHOdarqoRxU/ZmydOCRdcObYhQazyNoj01gDf5eRiOT
9T6qJQYADJInlL/PiQ9MKhHJNXuI95SAn2RQjo+rH6nLakh6wjL+EtQKDNciWykh9p8hllctS92k
/Kk9yobiK9UKHwerLx8p5pzZS1Ihu5z9JF27KcvV3DQhRn3Nb/tib4SWdas7+k8/Q5BsHLT0bii4
U/I6CTs+aMS7TjQyMOa5fQzG7ENrV79cYkCeu+WltuP1Nb+zg1MczpdOUpQK8nnZW5r2D74ps/5T
3jIsjvn+F0o7bsw0SMBK+zDuTCYVw6LmVG9CHcYgGtnrS85JVtJ+FwYLGh3CyL+R/usMcsi7vMX3
JqeEq2PH38NPTa10XjK48JsrLUNk7/2nyU32hkZe61Z/TZQzLnPLPCNUrG3FXQWmbjQC1oMLqzTf
2qTcWYJbWtpQm0SAhwE0Lr5hNNAwemOLgZ10yjFLU7tOfCrLQXkAOGg99U3+Qyms4UZabLnqO9Zm
1qbne/OEcMghSorxJu9cDZUcKjUmO9bRN831O+mTTZ9bkFy6erGVZqnMYHerfj6yZ8v3v6vDj6Ch
IyrUtA6twCLfmd7UXZKk8ahTiYKTIphfmZSNawBC4VwHYNCD8E72LJ2nTaF1sCP/HkBljN1j3/ok
/facxdBQiBQt/acZOEiSc2SFG0IOMerc5hQbBVlqQ68Ty9x64sDA/5EiTHLO2rQ4O2P8EJlWto9f
XdJf2XVYrt53Ryra8fKDvo6W8TdJr7NJ39+nLH3v1+xtGewBOblbbfDyS5NGPUQLVBqU1JisIrsP
f+bAPCki+offzGcDbqxPs1a0G19z07uigEkQcj/9MNmVdmfzjrax+65cU7rvcfjQzjehCTx7V4eU
EjmNM27eOGVXNkYAQL1vDR+4FphtsN36fLOEJyjuu1Xn82NCN/nbEoigh0WJDc1LNSseedpyO4aO
VFpUSpjnppi/SEs2Q2mKL81Qb/VmKh6lT40ggqlnlz9uXD6i2RzVRlsZM4UL+hN9PytGt158Wda6
q6kHrL5MNCbffQ3t8uuslIOdKJOLV3IO6cs9uGX9dIx30sfLUbSu9Kg9wDNyV5QTEh/ILD32nj1e
4M28xMKiTL56nGDh30GaNm+kKRv28H8ClI/ZnSQtbSzvzufEWw6SrpZq6z3MBv26hhiaOuFxAknm
I804lvpdCjreLOfothWW9OuhbZ55dzhJy1VnE5SiPlV7B8mtlXRem0bV73wdqTCjg2lO+sJBNW7N
KV41WR1vbU+pbqPS4nQWat5D6mjGLf9vF8Czo33obQ5Q1N4M/zWV2jqDDIVi7t485WZUfAsrCldd
WKkgO1KUbTJXzo0JQ8nJa1Rz77Apct9TD7mBgkX9ZBXRd0646n+ceI+iRrDjPlPvHarn7jtPt9dF
FeCzu85bFbyb33Std5JRW0lgvE8nvuJojdoHFSzkMUXiZmPotX1D2fxPKBVCCig0JL2Fa2kWnw1H
+6FQO+rNyZB+ZZzKHi7rX8Oo3fx/me5PV5U+8QlZd+nbAKR8LY4vW9F04uRVNhQbbWIAvzeLS2YE
+qTtOl3lFypypU+OlyaFoI/g3a2jtJZ5qZLJ4QLZF5RLnTpg5UJmOXuu+pRiUecrVPbeXcMJ29Tk
1aHQ1eg2H1qqfy3DfmA3COUpz4dcCR3SFbIY1tfR6p6GhG+wMjZra+CMk1X++cqv+oZqVXYnL9O3
dWVSKiOYVXXDopE90ciUWbCzdmLXOpqzf2a9nO64o0FzPYb9d4pVThVllZ8CyI321Jf3hyryY2Rs
1O8W37FD7jrQ7xRO8XGkAGnvufO0lWYztv0WoaZ8L01/HuKNahnxUZqeLsivELo4T9wqPwYwWVFu
BPVWparKBf1ncM059GuV6uofRi1/MWux3ypNL/F8qMj6l6g0s/vS3E6B+rOfZw/mV1tFdSg1wfq2
eQI6emAFY2solvCf2WRKr16kJZsszASRhf4zHow8247OUbfZ6GfbwKAcRjWuPfGyTmFMNXAIRKGZ
DJh6bl6j/KmZlCiJ7LS29G2pD3DPvoa9yjLKjZzxOi2Vtasp95Vti1TMuk/74mQlGTqByMVuZvDn
31ULEgbd+6rMg7WdtTA6dbWbPxmJ8R0Rz2xfBgE4nS4oLrJx/bG9Gdw7aUxNVXWbJWgogba2aiSW
xq4aDhAafvTzimJCr9ZXnu4ot60QDOE0ILjLU9iWLM144y+rPDBXgwv5ZNR27BuQJkfBQNsf5x6l
S44v4i+dDkelbbnf2iHgQZeU8MT31GV0Q9vDGVF436AJ+qaVff1kGlNy4lVJ20LxPHxLeD1ODe+b
yU4dJ7WlChZW1x7N2f0px7EO4PFN2cnDSMUj5xGdyXM3sq6UZOr4ZGq29pWKUrQ7gYgc5dJRNhlL
odApeUyJ1aRsooqyT7WtEAjPHRem4XJ2LqVnb+Qi1I2FXFserDW/Ve+aJFbvisb/UkeBdpSWbGQw
TvzVQG3cZfEbum7edKUxV0hVqo330Z6N+WL70bTqVUQFZ0jmtp4+untpZor1AVXnNWqsaGII2hpT
i0N+anp4I3vJHGbNSnaDwE2a1RJS3ZZFS62BDGfIm8SXLrJ/K7O1Pdgc5/EmFk3ALky+qY3hs1PY
3V4GUN/ykT6Jik+2mVNxWNZhw+96AD0ku6Gg3YmFqIV44NxcG8Hkc7WvSR1HbhpaXxBiCcy0REU3
8LlpLD9DB41ReKkVtorRc531Qyu0exrg8jzVY+PQZrr+Qe39lyjUd/FpGlCG4z3BXVFLF3yfnWRf
x6b5Dwz7xybu2OSDpIHlo3+0G6e4lxv5qV7NKzXIw7M0Ay0Mt5UKNZmbOB+acUYfKZm/2r5b7tJ2
ZPPRc+rPwl9U+vSVklloWfkKc7yzrkBInQp1jD6bbgKZsdc8dxMskFnU/5RuNxvCfWmMKys72KzR
TjB3w9Qseubv5qSMg5AvJHztXtND4FZmxYNzGfNunmu2hrxAvlrmDDznwaEOYl/nznCjBMWA4D1S
Vtag3XVomZuI+eKT0UQdhxvZFHX+rIyBs0+a2PYv0gc1CBgavaxXcgQgk4jtaTFrlc/JQeP8p0T8
Fa1vapLKdNglr8Vc/AKdeSWjVhR/KRq1O8ytplPVIEZEYctJUGlHVOm9JsoqMCh9bABm31jGJgnU
lj0vNCUvIXXLIcZeqRN7V8JnBtu1rqmbIGj/KUu28pW0QieQuhcqK36JvfN/Rfa9G14CUgD+6hMM
Ge8Cbu5Q/LpMI7OlSvxVOP73+f80zeK7yse/jsgtmFX42+XTROLTREIeWmYvn9UK9cfAzI2VpjTV
hj2G4h6FsfzeET3wBRQw2XfSI5s5REWuHmznTaqXthProcN1yOsMYzVl3Mb8bitHyqlNV+1vJ/ay
pMvM+hDFC8tkGzkK490cW4G30niuXkp32GrSlOOyMi04zlTNnRpQNk6ZX9/dRCBCl08mr069Lxp+
7tzvl4DXdv25YdPx+jFMVYiAKRuEnJ2HjG2nzmOjVLcq9yFtPPMC7uUkY6pwFYMDUYcx8XYkTBlo
y27Y1prnbfSY9/A1Kzh/1RAXatDONYdf6p0Nec+NnIW7QveAms0SB/vXHmF1uThucnCjzrptrSLl
+ZpxBKo1KhAdmA1u49m0bmXPDWrjGLTt0zVPDgmG9F+5n8+HjH8GG9+McPiTOLSNEa1sMavMW6YS
uNDJKYvT9ZIaXBkRVVmbQZw2Dn0XUIJXlgdponWOELBFKZI03Qyqj7p7QjDAPaMv4Vybd6YMSF/v
xdGunMIY5kGwf0Y8pCv0beoHNObqhyjmzMssdSq+hqnmx0xDnclbn0zmKdhu0gG2DmnKPDm2jXn3
MNlgvo59N1/ThO2+bKjF1lA9P5tF/9J4nXMeeGmgBB6mJYqpfgWEZHmFEAJ0nFbcFPUO7nI4J6AZ
rLQq2MgZ3nTltDJbRnwYRPhDQxppVhGPQnwTScwyQxO+jb0bSqbZZBss1NLLIVM3V5sqVPfmmjV5
AQwWdvj9TcSSgwoxHtZzlt/UCfIanvK+Yta+cp6pKuT9isZKSgUZZk79IPTRtVMyltFNRJ0r7PPG
Kc7SXcAe5yF2KKuay8o6cWZrHwJzeFSMgSprWJFXxty3OxZQ09eEXQTqT6fPegAnAt+Qdlen/dWf
2/V89Q+Z/sYv82fgJNd8M+2UC6qKULKM0CcNVXVbC3XdNGF53JZTdJqF9u7gIC2gIaC3a4TYrsHC
5cBfVLiR0QBq1hvfTnhAibFVPtn3qhIdOpGL9IF7cgP/IxSm80Nj98aqqWHtgQtuBWO38c3QOuQx
gj6CztykxFVv9FUae8ltH5XpE4pLdxVs4l+AWeU7O2gUCNa88otHJTP7RyXFfmi0c+CPamJ2oUSz
vkBdjYBQhQjQ4NZXV2CHEBRxkl9ftFphLy0Dni2TZY4MSFM2pUMdux+gyBOEgvNlSZQ9RVA6F8OP
ZXrplpMsviGMvnbOl3Qs5l1tNIG2q2abokWF5doGIdJqzX204TVKhKw4qW7GzuAunnlxumMDKVv9
X6PAUsUnwzM210nkfNckM+k/aYpRH2Ijjm6Xxi5AUQ/TevFAjxTdwmOJVsIcWc9sSQZH6VtSZK8p
3Xnta5qyWQLa5DKMXdNgb/UZdYfiYlen7BY1yA7YmzZGar79FIbDVlxXdt/cOhlOgT/1J091Xhrp
k6YMLOablLhS0tUb+3UaZfbNtY+s1lpGl8F/ncsRF1baMjyg2XyE2mPeR6MTrmpBodXC7A8VgFtu
SsUzznnoQb0lqbYSSKMuCec768mK2Oz160lF5ZIxasEvZZr1s0yBfiCCWQkBpiAorcOYOg5vj7Xy
ZRi0I5VzsHGr4cjhl+AuF/5qrn4aCUwdURzqt2Vrnpqw2w1Kf4obq/geZm7DU9JQPkSxWW3GRhnu
bdWK9g7cGmcX6Yl1l04l0nY65Pdt+y1rnPiDUSrOfUEhcQ7d2wef85jnIjjJkGygfgDSrDboBpLN
e8VD05grNHd/VGgFPyeGzvPTUNbSshAzenZG/sjcpNtMvGtvHGNlK1HyFIRd/5SMWbxxM7/dp5nd
P6lFEV+4A36UQdmMgf/V5W3xRlrQcTj7xqR2M1bZFlozmSsm85zwZbK5Sbs9G8GXqWs58JsL3mEE
iU8PQzaYE2HCfLJ1Wn1fpbABRZEy8BD+pcQjhXG0tIHY2QJfugSqpvyGzIsDxTK7AEoWcso0JvcS
aQXK8K5qs+RegrBErBGWjAVxfNeoqbqaWt46HKstOS5M1BVY/fLRKczikXdpiiXyOd9LUwaMgjrh
OHZupaux+vpGb53na74YFChCLjVg0ZNOfZyuB7P9HntBd5YpnGS4d+1sr5cBmtquVW6SN41mrhKH
l+CkjHoLquDUP3qZchfXgcJiCeDnLZJl/W02NJz/qylFKz5UnnvDoWYBjaJ67/uawQ/Rb9aVFXJE
Jh6mqZ7AbRwj+yMs2chgITKWtH/vm3pU+MaG4t5E2Ra2Czsha2oXupHtFGfueRzD6g6NkmqNSmv2
4z9nZMwx/j5Hp1VokhhFcKiStH1qJuWzz2e8KYRV5114mIdRWyuK2TwZxdg+Jeln3UyTR+mx0BhB
ydAadjIWTZ5za47wJAVN+5DGOrDmyrxlbYoyd9b33wce2aGlxJ9bxzN2jWdExyJR7duOm4E9uP65
5jFXU65Ld5w9ZeuWACBRfXehw5wRW5pb/cME9dLV1Htb/9D1vvPGXKIy+U9jc/b+DnDeZrPe3sjG
U2E+4KFbQOX4yyd7agfjBVvBPqcguQB4ThmyuirMkpursxNo0rhzDpltzKe5hB1bkrJ3KCDxTHKe
e21WDlPfAdXP9eiLWhlrSD/D7wAngYNF7gfdiZFILMHgJD3ErkZ0aw2KfpvAIENxE38mN1lQbq9B
O26dox2on0JKGjjq8T8WDbcIz567fY+AzabwZuO5Cs3mzPFHv5KmDjn4fdQkiPTUSrc2jE+aXnZP
MlZDsJAoVXgrLa2cyrV7O0fcyu/hwHHPU6IkawAAyItM9nTpq9lYI7cUfncMZ8ebkvWpb0tYRXQY
suxJCT+WQhBMJMiRiRAmqUcYneRIXq2j73Nl7fLJsT4Nw1Du+2QbBlB/zyCG639FFTqHU6spH+1+
+F5bdXInLVX/2HSt+gFIXffA4dolTQuUvzufk0w9DdbS1PMh2wMFtrfg9D5n1Mcfq9rOZ1D2ynwo
QV3rKVtDqmiscIRz6rU3ZjBlsBgYdjIgG61M7WueA+HHGdKw9TI+bThEQf6oa2CA8MOdk6OiNbod
K+N6Sm69TtW5Y6baI0zNwzopG5cf+hysGqc2oeMyxnXpBsXZ7qrKvXYzvyzOmmuxBe2UMDIqPzoD
dm423AqkhkZg4BNPqcIYkMXp2uFJ94VmeGbGP1LfX7P12P2Txf29CRnVl3niD8Y0qvK+9ZLy0A82
e4Rapt8acaVuQo0Dezi7v8lBk3ssYSH66VhDtgrVvP6Q9wit147fr+oABXDOB3sYRfmbayazPrSJ
3T2zJyG0xsC2y2hdhAGHPOYPGXSKwHviByNDskHu/CP63d5FWobduGvDHUCciamhLv7jXDJYKbP7
+1wRgiemoXkXUwyWc8X6c5Bm5kZuu/VWl6JuFLUv+3Vv7H5U3HXWwTjUiHfrVof7Y4YP5gBXhPWc
arGzq/o82bbiXbuPa6hvFe7AvTDV0Zhv2bXm3BdL0Ur9aUwe5EA5mWOVRxQ8Bp55xBEIqqjWyryz
nEs1xj9fKfhQBhGPHiPwr02gtxbQ0TCJdl3fdCsZ8frqJSzNa46aNdoRnMdxGRyXrCwC+INW2mRw
G63BuJ11G20zYKycBabcX4XLF7TnaqhNEbJMdK/ZWQS4VtHi0wxFnupqXyw1BGbcdv5uCIrpqzHD
PfXL3VUw7Uq36vzR/Vu2nCQXe3q/ZUt3GMf/8gq4jUfV7Q+snKx9Ahv9szkFP3q7nn5AEvKoQED0
0dRji+IqS6Vys2b5083zSmZAs7gbeo9qTj8sAbR3n4xYG9cGJ/AX3iZhXlWVtrhIuwM3PgheKG/4
was1sl2F+U8elLfoyrhfBr1G7ahiV9thP3Vf/x/Czqu5bWRr139l11x/qA9o5FNnnwtmUhRJRUu6
QTnIyDnj158HzRnL9p6afQOjV3eDMgPQvdYb0Nk52HWrHLvOFesp7+tHhM17dOXq4Wte6fONx/hO
YmiL6vCizdzpsQPYgj6JCsZrftfMCrjH38TxULttjEJ99B20YHvT/HN8iFHUx/iP+Dy+m8d7NuPl
9eUb+uv4j9f1uc5v4+Xf8+v4v7m+/Pur+e+3x3w9UEB51F3zPdDb/muLCvQUJ/jDOAuYdCGC/2a2
I2UgvuKf/m2IDPuAyG3HgtM0d6gHRRvP8cY39NqQYquUT7ZA87ic45gXj28o8iyNH/EMot01Po+f
HKPbkT1pFimGKze1EVfVIkkV66bsdRsDj06sZI88yI6Ppjyrap0pv3XnUXtog2HYfcRHrTfJlAXq
A7bO6DKlsXgtuvrJoar6Hb3dVLHRG2unfjfgUbMckGHZJIVbIe3HAT+t6iib8kwelJ5yuW80NUoo
PJIUKFrF1NzKQ1y4zW04H2TTMwdzicRLs/qIVUZLHlu2fWWKNrrhTws5T06RHWOBqiyczgp5f1t9
7SYdq7fKf8odMzx2va1d42OExMmQWNhpqjiSsDcwTl2P/EucpIfSbnFRT0Bzbd0M426025UjiV54
czZU5Emf9e+y6WEI2d64Odste3zAHWR6cPAugFLaYb44x6DdjBi7suAILWh+lrhAbhsfmsFFAhdY
BsrHblUu/cGBUZCIk+y1wplnBUpsrenB9NAixDXvhllMNktd1d2XKBg/aegSfk/ii42Sob+wLPAR
08wTRFZ/3SasW0QO7KBT2zcBw63f4jwXnJCAmreYeo+VL0pcw061A5ABGsJualkcZGsgNXKWZ+W5
7srheq7wjF2ZIuE9GwACweGHNZT6UM9LmIm3VVYM+bbqRpbMCOotKU4Otya0rQwtKJR+9O6LV+fL
oRgN9G4LZe2raXiItX66r80IyVmE5XaDarprpwnqjTPgGKsp/vDcxLPgY5MFexG1w/PoRNqCDWCG
DwO9UxnzRMEAz0jDAZeSkifGjwMmkH822R9FB8Ut0aNHC+gEDap7qu12yVqEqkmkcduIfTxx5iY8
e0TvumwVDTr/Jd2e1TVzsMSk4NdWUYuXQpk9xOvYPVNwq24M0CV4QykdfMkg2HDxZlE2sCMyxxF3
8sDi/qyrGlKGPtpl1ziyA4ZSXGqQ23d5AjElFBOy239NMcKyJ28YvHyEJkQ6d6pOQvvjMtRJMbbh
yXidWiNMuUymNltpHkbIFWCc23gS+iek+EtfbT7lpvBPDmKeCxlWY4GDhmG9aKhaUu93Nliwg5uK
SSiuFDHDldVsX8WVq6zaqGKPlGfGZuq09OzEfnY9pFidYAyNBLYFFOWUg6zcqjo+bGbdjufU7yzY
N5r9hkTzpjD8/D3vm5e80oZnw1b7tSKi+ojDW3/Mm7xc9aJtHrsy9VaUyMNdrYXTM/kFYDR+Bfmi
18bnwGnfFLAm0ARpqb7J+ibtH4ysMR5VsFN8vNNzhjPPJZjcezmonL8ycB60hR2itCyydquoQ7wp
DfT74L4MT3rnHhWeu58tBx1MfQCcE4a4TkLJRJdu6JvP5QiFLrcT525AWeym18ABjCC1P5ck33TX
Lj6hvJ/sfNsPt3VjNq9zyUgOwKUXDdwx6w5VJ8SDCMvnlrzr1icXsKtm4dfG1bTHGXG0iSs7PGD6
CwkSMaslZl/iy6B8L4UyfgNQyt0Pvvh94NrhTi9CfefUnnrX+Gh7Izw2fQM/hICW8rXynQTcTS0u
vo1tdd3ZWM4CdcjyOrpxZwVpefDGST2C/Uk34wyt+IhdzxxEpp2GL9S1x5wHBhpvsa0bBO0f1+G9
sTBCxV6tLLLh4E82qcXfT2VbHoRhDAcVGsl/DlIbRaXs7PfDwYxKrgKAMQAjhFSCCshMD7Xu5Feh
eVdUQ3eJ3M+RoWOrnqRBdvRH71722W5j3gVFp+6qDExqD6UgWsZmYKy73NKoYc1tH5XZJbfmHNk3
hrsGGo+Fs01LVP7GQmi7qaIkDZndZh2sUfGpJ/DfGFh27aWuQ2D/an+SLQRv20thOWSYs1isZUwe
Zj0FvAq0E0YmXErGGk+8pJrSHK4jzBeR+gcyFBNaoh3crRysBd4xM/6xFPYd1fvonKguJjOBc5fq
pX2XpWZzwFM7XMimbw/ijJsiKbzOmT7XWn8YBEgXxY2nXaMYxoZFh/oKABH5U2VfD8odmafubrDL
+OCYwl34nv/dKOJ5yTd7WJsPVsnapKFuthhQUH4ScZSsaq+sef0EIwBQgrd2zYLFtqGsq2nl3LSB
WlOxzbuzN9sVIBE7PrQtKMHRUNIX38e22bYRqrMs1AXged8VXh1/wcXPX3SpgbFHj6Ra7NQCM4gI
aIbdpY/IxeKF1Ub2XUvibz0OwA+hjWubpqxhYwA82FmZ0G86Fr17v+NtdNT5HqFazc6Y+vgW+je3
ImuIz1gt8lhkF3A3zmYmpV9MD9ibqaRHMGQbbMdEe2XQXvBPiGEc8qO2EbJtArv8ZqjjvshmEX7P
hDHcTlgcpMG4sDrNfpos7HHDtmJT7VcwpEW8cmu/egGBhDOEniM+rNvVS5Es2Av5L6Nq5UekRJKl
HJXYcL71xMF2ZJ6E5MvKSTJkUUXdnczaq/hNWxVWqKXy7AQupEiX7EQuugfTV5bqeAzMU5cUIZ41
Q3YQWCh91Yvsm6ma0auqAV8MIwdfWc2i7pokE0BZC6mL1K9O0q5HINpvW05Z6Au1r7uzM9PIJJNW
Mm7BYnbI4Xf3zkzHlaE+9lFnSTpxcJ2keJjgLh4wme4WZRV3uwFM3AZ7JPUcN2GIfoV2ki2QsgBT
5gPKhc02Rp+YJ6RvROtS78VCKVLrHjkWsRgHy3vr2vKMC4TjL3jUWrOgLa96G2YxzJEyCzeZnvOk
7PVYARyV4OkqIhtiRmPfkqbSp5UP4Yp1Ynu8NsvOE5vGRJDJoSzNxxBFGyfWVPWgxjU+W8iMLhLh
lbfykM7Fm4p3frgG42yHeo1xlJ1qaqA+Qo5sXZqYeSQOqJDG8KNToqcbS0H6fgQHxs84Ny5R5+qX
IO/KEwRDVF3/CtXzWYPCpDeM9s1HfIgVY2nVXbHRwthHJxrDzt31ctwRwe6M5vVS8sJYjrbHuuq/
a/WEtv4Q5O/pqe6d5l2JzXZhOOX44FSTy//U6A/sbN1V3+RfWAFYuGhQQu7ULKASBsVONj86rk2K
V7FbZ7e/xQejVVcRutorOezjkOekMIzsIiOGkxbOahi1dikMN1sP3kEVfncvD4HDW+uJTt3LJkrl
Goq/KPEMdXev8C28R+Yy2/qOg7v8PEvGUNOEva5F7kGO6xuIL/Hkba4T5mG5CLJNPXnjSs7qK6O7
ryr1GUvS/ChDg4PXbFdHJzkJ7F6O20iwK6hQnLSeRNyo4VypVz3JWGT5uXuKV8VP/Y1h6f6BtLJ2
r03Iu8oRg11/IbulPtSqU+0rs+43XoNXsJpH+zovTB2TF+Gdyga+f+uaR1RJkHDFS2BlGrNIFdaE
K2Rgqz15S+fF4uESFrbxHIRadOzBoC0Lz3Je9KDmVqhWEbvs3Hw2PexPUidYNjmIeU1z4n2d6toR
fFq4jaKoP+dNU6xRG1XvydZbS6Ouo+eyDDX0ZVJ06a3xTcEQ4mvdRfsi1nWebc64Db3Jg1fCoQ24
ObvZKNjdkI23PIT1k/HVMxNn2UzudFPGnf0UJtY6KCbi6K9stQndVDPTh9dMkJXukHX1yETgQq5T
ApmnjzmwsKAYinNbTNWdF/Sf5fTCEdYqNZFlF1Sv4zC9Jdms710XqHlbDN1Jt+1sHeC2+2iWmgmF
NQs/1xbu0XLLU/X7sOut74gcPJlWnL+GeV4u1VoT99kw+ht5xZ6tx/WKNrqtJyXtMZ8arPyxHAYT
aL8WfjaD7lbEgk0UV8xAVXzTqHiNX2fvGV0EzqsV6nwevaUf9TQwHoIeGEaf2K+9DpRFQX1gb6Ai
/aD6CbtIBAqmQs0w9MquKDo/M9ob7hztUqLoQLW2yzH74jlliAGV5ywrrRI736XZdwliSX2PazL5
GjDUjbENFSzCZe8Qs0MLgGQvZa9eQmq3oRbi7WfeKK5wVmgW+1+SYM3DX/tStlqDaVeqHs2wTs6j
YmQzVW14nBFmRS72VW2NT+z1i4MvomAtgWW/xsM5LoFov8YL1gt/F5fjlaGoqEim5k5NIn+TulqA
Bb0ePQWdrmzbGP0D24vip14oxcESmF/K3lxLFPYdI0+kudd1BW7qQ3I7aXMRp6m/SLiHoXTJoe+R
KfhAf8gY9U7K8T/QH8pgJAcZkwAR2VGb1AVqwKG2jtCxi0PbrTPplJGVSLyWDnf2WlhYnhSvDY7X
z9UsoE8SEIWzeWjybsabNgfVKDMFxtgaJ3km5jME/c+DMiUHGfqI55nVbPsfs2QHBfE/p3qN+dMs
EUzfqqk2dkLTonObxvYqh+6zMgtU1mVMHnyoDTtRuLhaQeI511XXssCF+wfPy1h2U9zxP/wxBXew
rVu2zs11nLyW50GabGbiyk9BRfWslT2Bd2jNOlRWnZFXuwqh20Xi1gGGm/MrxLyCvLa8znX2/ApG
0dmr1NPIO+mte2dNGkw7bai+ufp7kUfDF7PI9CVvQ3qmtGweAgzCNgK73XOgxSYeabW9VlKXnaXW
Zc+W2sHOKUW7G+ZmZlZIL8dOdZC9iDl0QJmC/jiqYfZstumbG/XWCU539mxEbOX5VR2agK+NmvCq
9aQWr2D4kDcKjOgUKW76AHPoLOOmk+cgNCANTzgqvdp9sRpdK3vG9t24Kfrwz+leisRYiIr6SbeS
v53uA2p5tab8Oh0RduPGt12xtFMdNIYeesvYJdsT6yN7AaeNPtXti4uo0VNT1crFTyikp070qdUD
50CKp8HTpog/DexaN6pdg5biM1m4ilVvxejhMKdXwWlocGcf0Ife1SMWSYo/dqsmKMznKbS+Fwnu
FGVyBzWZJfZMwoCvsYis/OToxnCUTrvSj3cO8X3HjsP8y6L3R6gq8Szs08gDwlq1+yop7yPUqdUt
nIDmpybeMe0eq6j7slXzUxBXMAw9N13phoEC4nxI0/YtQS5lP3YlxoFjE6VnDcXxZWTb7UY25Th1
7khHQRGx0rPrBaqhWrl6Agqv08fHwSOLEOn1Cw6EJRXy0VyBRpoTCghuo8md3A481J7NJlnEZty8
GLqlHrzBUZZylu+Ldpma2ETLXvVlRN7vhURLeEwTnNTgeDes3qN0NdZecahD1VqR1gw2XcITHI2B
zoLHyA7MNq6nOULdNYDcI/ghsiQd1f84qNO9PsvkrFh7O4umr3i+o1G2JPsYPTlNDDILr9T3tAap
51nfImAIpI3t6UHPsKEdBsO/MUz4bEhFhGvFhnNvVjl+RRPpZqrp6COaX3ruwpQGfaQtsU3YDl5h
7+FuW6c6dMuVOybipRLmWb6QEQa7GC4k1nA8SAt1AmqQe9FZnll1+U1RAptC4C/xsmpcDOxxF09J
fe4GhQ1np5rdsbPq/ijP2iz688zuTeVGDYGKM+Aj/NtQ3NH7a2/bzboqVkFiMqZsFrdBunOxsrqW
zXo+oNtSRC+ys5jhInm4GBMneZTFL1sxPrNUym5lF/4B2Urgb7GVnSxBkuu1ytBVDulAOTmIhX/B
xM5cYdQEtCmEzS5j3nxG3n2tqIJyMS6F13jpiXrXUb1dyBEfE5IQaSnXHkpQmn9dJEz5U5wQkZ/5
ZWRczoo7x1i5MXbksuOnq/OCxjmM1OKOrUT7VGfObTh2IEHmlqOlT4oauifZsuv8m5fOmhxj2j3Z
OLrjNVlMR3NuFuCZF6Xh9EAnmKkiWrMUvtsd2nrqnuIuGJcpPnl7OZeMN9aSkTHt5NxB5YY99oGx
vf4NGgojXodrgpzrUOTatLqabGRvH3sm0MfZX6/EgrNKLSwUu7549qxoN6nCfrMMxVolgB8gDwXF
I/zByzWOKscqZj9/VIesuXcM8VnG5XXCsUad022mi5XBve6ayXkbWkPjbttU5yCM3ZMlTIs0hIaG
YJMOq3rAVrJ0gv4CC7O/KDM9v+IxOakukLMfcVOYwYrCpckKjRGywzc1zCoyFFjmkF+oiouw63jO
MCu5kbHUiKMFd0xzVe6bCPC3xip+Xbpi3McUNh/7fLprqh6foIZc4GjX3aNlQ0bEIeDYz61rKEDN
pEJzVrYi+Gp4mSf9jWyOXpSt/SQYN14MBtFpW2uTSeaOGnjtophPMY/fGFUXzEsYYu3M7tHA9Rar
JgoA4cw4XG2Kt6k7HbLCVl4bbqlmyoqcrfUOkVG+XSAiX5vU3WGilj/xkKhvUIidHXaJoxH0dcT1
RtUezD7Lg9V4CcpSuwlZZt/o8GSclgy54Ka9MPuhus+UzN0FYzRshygZH1MxfCX1b32NLO4j6CV8
ygsj2TggLw4k08MLErjIyVix9dXJ7i11aL80Aotf27OSk6sBCqhrUK+KnRo3aCPUC491D7c5mvLg
xb1xMydmgPvPwZ9OXRnV2zLdUB9G83Hub0wtXrrzVpPl/RJDAu9I/tpwVr2thqtQUexVmzb2CQfv
lj1PxK8lKMpdp+s2+Bo6fLMGMNqZAyRFbtY7GaSi5Vy7zSCAbOJa3WJAqWvVauidqLo13eOda25n
YyksvMYm5W48vGPuUmHTEE33vsuGE5GVk2zJCVQP1dUwb1VVpWhTFrbtskzq6iKHeDzD9lOuWQsd
NeB7cz74AvENP4vdvWzqnZ+cAnUH4/kC5Z60fvVsor7gLyDO36v8ya+BH8fYJYX5gwp3Za2mWAwU
qLLsbW8K9uyW/FPihvghkXt5CPxSWfDDb966MvnzioIayF9XrNHN2rpTpq6xChU7Q4vRtKgq7wUh
5vfK0qtLAJMAu0f3WYZHXSW9kk7u1plHFba+NUWoPbLbnjB9FyafNfEOfdzVAJb7gDNV/ZKlK/lv
mBz7wdLZ8kKns/MCLnYy/NzE3VJZUISyluk4YbTUG9UxUiCcbsb5tJutgOSh1kob7xDGFAigNAsZ
/Bijo9y7NYtUXYYZaUfpDKyJcZc1FKoifpMLE4zm02gngjrQBA/Yz/11XzXOc2PN36D8E8Zi7snv
w+/XFqDNXc1qbxUYbf5pLNOGW6uX7X1PCVeO53UbpQR3LVycutKOJ5XXd1u+svlLhuhJOyduDSgw
q7iIsf9EiPbO9O14gbXZ9LkFScoTLE3uRBwnlE992Io/pBrlmRRcvKoyXnvYaLPK9TYf47qoT5eh
lerLDG++vs36yzgfktIhj+4X722KBohsybjuh7BIy5G1KPrL12FuUpXnwnyRoz7CzcgCxxR5uvvo
KAsSWJENgFFeTb5erXYaeFc9iz8Xvb82uDWcknrA56odw/sMLM9SWKBQxwoAQx/k5ZumNc+YXobv
mU41VLTcdV1tm7VawRbQ8A/CqTGVUsx3fQz0F7ccAzI46fAo+nhYZUVpXDokYDaijurbVsAoEb0x
Ezr7bvWBl++CoV06hQtFj4IZFZY+qG9ldw0fFGeY/r1mg7gtSQcjxZPH2MTld1Nr4aOjAePKlILc
eywwf8Nokk87bA4teLwXmHlyeESeZR93dbCs6j7fcZdCdrGOjFUw33DloWmiIri2Y7PKqoVewyT/
41//+//+79fh//jv+YVUip9n/8ra9JKHWVP/+w/L+eNfxTW8//bvPwxbY7VJfdjVVVfYpmao9H/9
fB8COvz3H9r/OKyMew9H2y+JxupmyLg/yYPpIK0olHrv59Vwq5i60a+0XBtutTw61W7W7D/Gyrha
iCe+qOTuHY/PxSxViGeD/YgnSrKjgJysZLPVTHFTYb7DW04vyATvrHvRUbb62rMfob2DN7r26qws
kbw8y45cDFCryhxdMwehLqNL1m2jFy++Ezp7Z0qalWyiNZgtKyeNjoNRFC/tCkR1+hLrFIOSSUuW
cpAad93KJRW6N7LwKXOy09QM1UUzvGLn+nm30PQc+rgMZqUDXS3wjrJFSrW6VJoyrrPajVdOmVaX
3O4+//PnIt/33z8XB5lPxzE04di2+PVzGQvUUEjNNl8alHPA1OV3xVh1d72SP0lTeD0DU5RNprWR
FvNRpz7LUewmEjbT7Ah8LXsvZs6MPJid1uLpE78Dzavu+MiJR3F7+DHKnDMlP0Kqbxmo8qrtsvCj
4TlBt2LyKBfIFthgyCjhc9Ak7X02OZB5GeMrXn2KTIOsyOW/vBn6719SXReqZriaqhsaPDzj1zdj
qLy08Xvb/Dx43lqf1bC1+cD+qWXxxpmJRJEHwuCvYOkMwaqiyPFTTI5uqfHfxLliwBmfZ8u2PAsG
xIHVKSWFOOkIRDXthhxGwkLAik9VkCTXQzdkEarnMgA5VlWRU2CUbPuVCzbc727kHBm/DqEQ/IQq
iY8uQq2pi9zMYCXo2JX+8/tk2b+/T+zVHCFc3dGE5ujq/GP/6ccsAIdOHVvqL1NVNxvNaNONwRp6
T7o3eYr6/OwYkfo5c1IKUa0ZkvcPonPgJspCdhSO8YQGsfcALTs6dKk7ruOhxI6wah4wacXac0qC
+66Jkv21GcwlFllnUUlcb1slwqAnSFq4qj96ZC1mRPc+7rF0+6jMyDOh6Pbtx1w56+OiPw1mvnxd
OeIj7g3AfpFY5L4A5OWmyEb/xoaRn1/bgY7dJ+/WVvZa85CPcQgJBtcZrpzx0Z1EaWYte134/+Vu
K8R8O/31Z+3qtqabwp6TDI5u/foJ1apWo/sOCb5TwnLTp6qLyxI6SY4L8ZR0DPt3LOROkVd1x6Jx
ETPo8ubFrkV4oydddheaUXanJbikJr1r7GXseuhgyPhBgXHrPE7GEAFOyfF07VY229HK7vpCOCSb
k2Yzyhf3vILid152a6gzHnIh0LljQ8+axVAp6FfrMaclzANSyU69jG2tOLpJAV/op9MGYeZdNHkX
T61hBUQZ73ifmDvuYdZxGsp4O/R6eM6jRKyB1/Z3EXeOFYaV8aPfkcojm+E9K0UPFW+YlNckCL4o
KiB9RThHdLmnRzhr95WhNbsJABnp4Da+CHLCF3kGp+gbF0DB8kcobxCDjJr02XCnwblOKEofBmsK
fvZjftNBv/RIV4YKd618FsabrLyMP5N+gsBtI0blq6W9NMweP2RhQo+ez2J7QtJentZT6F6Dsgkg
3zg0382YGrm/BNMez2nTZO02AVBvefDjneGMyp4icIzSt1LrS80JsEpAbOCIVYB3TJSmuyEvj1AA
LRm3/Iq9xk+ngL/XqNZPh48xucvidiXblrC+RIZfb7282YdqETwFalusTGoUx3wynJNLHX2pz0WB
Np2NNxPzhUdxvqHKauwxLqeO7LXUdStrvNIZJINh8HysDB0orzPhYexc8tE1sCzZCUg5OvcVugim
NxVLo0rHxahG2ITNg/XGpRydhW+2bjfHye3VE6jSPw9ZhlEPOQF7y35+Eou6S9VTpAFfRN5+I8dZ
2rs6NsHZbmLndsywsB88K3hze9gx8WiyLetq82IP6N25uR6+VV0OQctzEnBEhvJAOe5kdJ73RO6q
W7jRgVraeFK8SvXXHR6blH+B27llcdYV+BVI92Ixnk7ljYxlYF7RBNWKMxmdp75AY6Nip+6v2QqT
AAMDuxsRc/bXhcniVsnAj8h5coo8c4MIwlHC/+bjWpODcH7Cj2WdBAlvbAQGb21MXrCy2VastUaw
wkFd/wQbJL8xvco617awzmME6vCfnxxyOfHLfUm3bN11TMtxNWE4cpn405PDLCPcjRWr+KwYUba0
yQpt87LAWxQg02tnomCHrt1z7jjtDflk9AvmuBOhlKgW5nROJsW7+KbxrS+sEZ9a9i8sJ+qDKQb1
U1QWCxkPPD3ckQ0tNrKpZViEguB4JGunH41gqK6XLbWCBXmjpqfJDNJNIrQe44Uk3AjHd7inxPan
HnmjeAbF/hZP/aVRtPmbP8bOuscYaJ+gu/gpVPMrwDhCq/Qax828/ZSQT5ZA39/GZ8QlYNgNlQgd
h5uwcvKHuS65KrLQ2MimMjb5GVbqLibfVSC8LGB4B12+j9q8eMAgmwpLU7+Po6Kt//nTcv7jOc8z
xKYQZvJ5mYIyxq9PkaqsdYcqZvC5C1qcoLX802TV3l2Ulvapz6t+0Zht/zq0AfgB37VgKzvaExo5
Gyyx+1ezG5Kt04pwaxpps64DkC46+JIbbT44VNZuZFOeyVhgCmo1tn2IRJxdeI4j6aKy4CrxQr4g
Fohd7MCPpi/V4uhpY38sMMt4akbzHFTRdEaUKH9yhflOvaO5la1gTlI2RVDfyGbahv2ycu1+X80z
S5+tmj/p9lb2huDG13pa1RvfFekhmCFnYCDbYzfziaxZO75dNnVfH0HtAbWUEdn3MarsBTLiDruF
rEZpqo36b9zMrLm+lwqL+hi5zXvuz8UujmqSKYlKCiNWGarH3Ty0bvyd7UHOrN3RvrWRcpsWppHb
t3llnKrcHPfl3CF7ZVxrLPu/fPDyg/35ZyrIUZqaauuqwWZN+32B1yNF3fWur7+Nwq9WuVWAqDWV
/nqI+cKjRuI+51VkbdhSRLdW6Vh36YTwro3AomxRB0/OZmcAB2ULPJtKdevcM8JFVoOrGXukzOQB
rajs5Njc0/zGUFhk4TnuoDpFqmU4dSz19v/8pTZ+X+QLU1f5OusqTFhd17XflkaxYZaOrkXam615
n2pIzbcNd5mfDkOPOh98R40FymQvUsSlb0GN9Csj89xLmYp8E7O9x0gJDVIzy71D6YTWQQVCs+uS
abr1uqHaFFgzX6Cf9YteH5ubItTIxRtFvQN0DUoomdaOl3p7A/zeQZ4VatRdz7IfZ3/X+xH7GEdh
Lf4vt+r/+PEL07WEoxmObrrz5v23zRALk4k9+1i9RWn6nmVn0vPe7RBF1imcsTwSn2OKNF6heGSu
PmLyLG4dcdQw2LpOKNGoWcjTaJpBxHo5buQF5GDZgZLNnP3wbkaK1uOfUO8OhYEyGAO0Vpz+9gr/
lqfqUM9STWOy7smBgjuAMCoA9MANE/XZljomc8wOW+32OgTU17Wpz0N8NFcWaM2OyMDW2aWq00fh
mMZBmg3hRJxdfNVsdiYiuhCwaMqDHJun8XVsCt7fWZhl0O58Zdj0kaih+zqttmiH8hakvPMWqAn2
9A5gPDIkNptY88VofPfN6u1mCXMBdRGtdy5VghirmDsQGyIdnAfZGWSNfy4mD9HNuSMbWbs03ogZ
uBnkt+2gzukhOqKp+GQAiPznn4ktfwe/3AMsdsMuwFbbdgAh6r9nBpCsTDS0bN+sAeR4WYckv3AX
WEdKbz+XhtevzLq2dsHcVHow3KreZLeyl0c37r1khcfCNB8zlk4yPFpgp3i4fUEN1H5uNfAfTm6o
S9npCmxYPH4qHOZeJ78L+v4Rd6LyZJamfWv6oVi2KCt/AeYOo0ofX6a6APWHa8o+C/3isVKqT3JA
p2T1wmrH5g65x/gm8KdknXiD8rkJF3JALjJ3VbjBeOMVmYtPvMejf740fnqPrG+tR1Yx+m7QFdzI
JPHSSS3Sfn7P54vM0VbVovpunA/Qf/6MVZlR3ckDUik/x+Tgj7lK1NXXcR8xEaGUxJril2v9fv3S
BhXENklQPX+wbfUUwAl5TXTsheJyyPZ5rdgvfYRufG2/dg0cuqRTK9SaPOvVLrEDh7LIwrQDV4LB
CCJnxKFXQk2oM+vSZQOa1wnUUNct911B4Q+hkISfie5jFw3dP4I+V439DQuPPnh28+bBEWBfRF4/
uxAEbiejcR6As+nr3kXcLcSN+GH0qw6bO3yPIqQrlixcQJgP7VmOHSYcvJJK8WCtMtbXKIZV+ZQs
ZO/1kDdLw42mu4QN0dEcNH0rfgilSL2T3+RPPkRWMNKetlgxXz5CcsJv839r/na5FkbfqjSFtZBz
pczKx/VSLMcOaoGlUW43667P9YtZaA0FDl5Wn8+GOSZ71cIV17N/HpejGb5xVWps3oxxtyTcXZ76
ufekt5Zx7SA3rR1diZCXvc48Wp4Vgw84hXExNaJJhwQxsRYDRa1Gd/KQew1iBl6YLmc0zTXWmMa0
t7MZLjyPa+eD2rTwW2Jx/pga2a1yElO77KNRrFE3ejIcd7yz1alean1Xb2VTHoZMaxd956T7rimm
OxnTUuDBCqQn2ZLxYnT3uVOMtx+h1ozQz2+jS6abzcXM3j2NUnGd4GhEqnV8wdbrnXqjf3EVzbgf
tODUjPbwYpaWDpoG9SYcUn4e1cfcaaBWnsb/z9l5LMmNZFH2i2AD5RCbWSC0TslkcgMrkkmH1vrr
5wBZ3Swm21hmwwUMKiKSIQD39+49Ny3Q5eMYXEWjkZarRF590GYPrqoMj7WMmEXTMtzJbhoe9XI0
zrP/0HG7rKQ+SQYUOheUgpzb5YqDGYWbkxY/6twj4PKP90wDi0d1SNuNpfX6Ztkc3Ti8z8ZytWy9
nzGW2sqUurLDsUzpTDJHBuxlV1vDN41TqHeM/vpsT0ykvRem1deH5cCySHpkn1tXGDPLqq+85ezl
SGOrlyApygfNBZ5dNqK/xLajXf0WQRIi0vJrAoAsBev4kqdptsvgKe6FmhfPRH/dLyd8CXVpHwO7
VkJodPg63Ma8DI4zUFMZhxsW2PSKGcB7P0NjJHNSYvP884zlNFlkpKhZDcpkU3UYLFcOs+OAaPJB
DPN7llQnTQKRD1I2E6vxD1nWGxtoDSVkTQoV9uCnXw0AOmVsDd8JKkJYTKTmQzdJ8DhpY+39SB25
9jr2+ykJvznXsr9ZNJUXd8VdlqXjgftxCrHipcXpRUjfAACwzv9euPPmz31FavIxzkbLLQo31wvo
5X4mqm+1kAPSyoa7pyLEjMrcvgUqt+WFGDCNyYOdlvq56HmXp6KH+Ay18cvkzJYlTRmuqUqpyiRM
RDeZpKL8XhWNVn7BN4T6KHBzvDRt+4o110qy8suEyH/n11OxWzYT/VgMPvKwYSz302jW2+XBICFX
OT63l15RwDv58bhZ9gd1uG8iTTwXk9odk94U6+VptMq+qgllMD/rQQe0cCcTYZm4Bf3h1STG2Cvt
JaBoGu8Jcv+y7Nck2m303UuwwfA5Hk7BfLreKOreJbBvs5xVqOJm1hYtXxTQF8MqFIid/fA6igYE
QOnF5K2t+tgRz5ba2t7Q1NPnRtYxaU/h+JeIJL71Sv9uRNmeNolEhKn8yPFGRhQqbiUz9sCjzb3t
87R6i2V6rwydcT/JMMMxLYa7DNn8CsOEv41jfWb7Kq2/H/UmZ6w3BPXGjxKvgp94c4WS+Z6h4RCs
eEu3cSah5EeveqC6zLDKSrn4vaZcBhsOWKyXp2XXz/3Lmtr7Pf8pBpwfDpiBoWwmXmxXDRYJXVN8
c5IQbI+p+M9jZiQoml3lzs0Lec8Mx/EMLBx0YtlnyT67Cj24p0V5jlSjPxmDZt7URoobeSHxjGXb
LLuWRYrQhpiWoT3SiqQy2zJkcFUteO5jBLdIX2JUJG34DKnDvsVdyfWKg5YfD4/SeMvLMHwuVL1a
O2NK5pE7NJdhXhR6BN4hq/aqnzUX1bFZzGvLweW00jSKlcDEt1n2fTivTAZiL60nTDvaudLV6dS7
aUmATh09TQNtcIn44i0kN6Mx/bdOBKHng56i3yqnjUQx9v4gDHzlNko0TyCVPtk64FgNR1oHsNLo
9orZ3L1vQpU3z2MNHcazNyZ+u+cmI8CgKviZRCKtnkuMghuCwYKdI63yOTPAWXJVt0mLYVMvTYJE
nRzo5bwZ2ra9D2BJr5ZNp+3KIwPM6H0ToqJ7wpeI/mg+OZ0s9aIX8nuiP/nxpP6FFPxbhETzdahL
35OVsJ+SSq/XuWMF97j/8m3UD+plUMqB4vWoHpORDymxChAr5PmsLFVv73DYxnuVfwdLG5srpjyx
ltWoMcnuvmta0P/gp6FUSfIjYmTnxUQjfCrDMdhUBRLhH06mp+vYSvgFqJHlnvtS3xOzyA+gMK1P
WZkZx8Ifx7t5q2wK3ikZZM+ogBNP0YwJiKmaPtvSRBItleq4HHW1DOYiXHsk8RzVu6GHcudO22WT
rnG06ynobaYxS5/hUZle2irx2c3r4Kbr2g8uht1LGKT5vsBns7EAU77I3NUo+xUqVBaOul1w1oMm
f2gyriBCAraZd9ulWZ1wMy8X1O6lgXe7KYZa3S1H+bJAuU+qBH0WT9n36wqZ0icTjN7N7s1/vC6m
wHSzPMZoh61OPKOldvUDiWM50uSSyK7YCq8S1OLaqdL6BVz6C84kvp9Rv6Lj7X51Jh+h1vwggfdk
NwSCqPD5QYGDUssg1vhlCpL3B1lOv3Kqwvkq+xRAhR3VD3J+pVQP/vlKiODql6ySL5Yilbe07P7x
Srh695NieVxLBSrRuRm/tOiXRZU223+Z5M21jnxp1r935WkP6aZqUThDgPR7nafN/CJQVPwUdhQY
gD/b+KRXmf4p1aPXSUb1DfCf/ikwYhSsdfU0lAx9+tFfLyfhxSbWGKn1+0OCZjxGJqqiZXMWTO6g
0Bl8cDyFMyj9GjaJsV+eEUQkKosipvk0Hx3D6BYTQXOnMSs/Uv0Jr3nuZ/sgIWeB0RrgDzGFZ+km
uRdETCnzcMBdmg4kYyXW03KGHF5gvnWPy/GA2BFeu7kuW6HGrSgd1eQ4usEnp3YtgCkGs3HV2vmV
ocxCQueMtxR70LxZK1m0j+MoQm/EppuUA3hN194vm2Zj4QwtGv0UOOMjF+JPumNlD3bcZQ8xUw6U
mFTou4LfwkpG/HjDLD0tR1GMtJc/f4Ka8Vs5iw6f66qCWo2FS0h8KGdFNleTsnZ6ZnjDuKNAOBl0
JScujH4KHKshTDu6tEI1T1aV8aXi/4rRzqeBao3izs++6qoTPRRVHj+UhFgfnFg0tMcijOUuLFEV
MPGuVkNlM+ZF91ntuDG3qdHcZO1AWymmQ6Lo3eep66f9JJBxBsDhPpcG5I2JEtjVMknIQR/+/nDs
Ic3Bqfnp9POzFS0OWdexyktPPMmnEXn28vC6mPJjQXeYAC5OK2c5RWam1TlFffri/P2arlvHJ8fN
zNVylhQA/TSujqflOWAi0awb14oTDauBSuCdDmHuriB8QXJ5u/7c5Qo0McYAtG3Ztyx8oni2JnTd
94eCc9bOZmm9qIToniX5ivvcSOG9zWs/9/2vtT+fZ0fu38/n/nftw7PEoSt2SKfpIar3daf4uygI
wxUTtGmepU33WhokW9F2+frnPqm107prNWOzPGw50Jl6uTJTu9v93GcLB2DaqJdb0U/f0YGDx6w1
wS9PqgdhUMaaRA+pug6dB/jv+crKgvZV78QT+rEAEY6yYQcGJtUpr0bZ1V/+/P3+rZFtGMwREGRY
uNAp2y7H/9EwyiwmOaHeBK+AasL4aNn72sieMHg1b5bT7sRYa19U6YhVoNvGrYSpf6iCydph9s/P
OfR7L0c46KGw4ks+LxSw/msrRgm6bOp1c/3zn2x87JoYtitsg+KmZTimY4oPhTNLU2UY0JX6Mo3D
OnKnGukDCzMpyHy27WbPNDn2etX/e5862ER8k2fn6anZvdpZfcLah9xcw2JFGwHzVJr2rxK9vpeK
VL30MMMelTG9WanavxYVH5BOpMw+DdbYpguZ6ZexqShtDib52nnCTd5yHY3YRI4sa8tiOZEOfE9u
VZj/iwTBcD5cmPiPO7YFRNmyTfQ0KFR+bR7hokdhkM3xAxYXTJGU+Zn+jJyDvFm150Wqy/zsF3jO
KWAfPuxfNpczfp677EtEDqs1Mcn6m5/kw3k/N38+Nncx7uBqimDCmv2DAdz8FAj3FeMANZDaHAlo
sKXYOmbN0fkUnKCrAef83bILtdZw4Eo6wabl4PIkvUqMU+2E5h4c3fCgFmUPTONORDlPqXR8N2XV
Qm2ZH7A8ieKXgYcsQJ6WJ8FhNl5jouOWg6Ju441f9ObSKDkl1AgZctKej+fFstbUZu6BWW43Hw5k
Kax2bznR4qey0jVAslVb2OD04mkVGGH3ZCfWeOUNeWjTDrrXvCiHVxxT8eP7cYvSKIPk+rwcQ5yh
Z1lzzhMyb6yygeUqA43MBkM9J1r599qyb1nE89EPJy/7lqN1Y9oHIaHT9JMsTqrbUnwYk3uhFQV1
8f8sloOTA/B+m5tjcVq2fx5WI5DGNA0GmrQuebvKpGyN+c6rzQsVXUaktenVme/DyEPiy9Rkt/79
NoxIfktYa0v/fT46p/mA4MzoJKIWWJ6kK1P1XrTb5dhyVphO1QHq6shAZb6X/69X1brxEPrm368a
pYO6cgaBFCGdJgi6BDQmIPdea5QsuNIK94Zx07ktm70+Kq96TxXfAMBw7gY9u6VZ8xf5wsYVqrx5
XdYs32QGSEqGVRYm08QJcclyIGKeT4xEXW6WzZ+L5REVXNefu1SaD16rxWBSml65IHABxqZnzjZQ
LeWy7Pu5CCwZrGQRJkeqx/EJhhcJgPPasqgVf8y9ZZWuVbKFjXqL2iA5RzKDgOUU2cbhY1hXUVFt
UjAbUCXgQVPkGjC+tT9kmcPP6LvssW6oW/ejrm7eN+u2vXeJDdIN089XIqsovZRFRx4dJwdu316z
aDpT/Ekukh4e2FPheH5jGi/DoFubVtTTbtnMCQf0zGmMb2VQy08VIxbNTcyXZBo7DMu/PMrq7lJM
Mgw3m4i6gF5/5dd8HBGtvfhWXu3ynulPngcFRMvwYTkB0tvo2YFv3Q2h251EkYMQHtziK2rQ+Qmc
QnHWGYKgE2Ah/a4dzclbDiCBuqdS0jx3viygywCUjTPU66GjH5cTRAmTWqHo0jnkqRarOPXN7ql3
mbT6MNqYOVfb2YTz17AGnIh4KMbAxpDZ2Puhbn4yayRH8+HIiVFzW8xX0r6yNk4ghuMsLsb3BXpO
CZRTuRDnBnWd2cCzFmOGLOJDUBcpvly3OQ25/NuwoQ/dd/oJxT0ZaOO1KkvaU0gwX2tz2mhho9zg
LYwPo0tdqUBDuo8zfXjQoSzet+Z5ObbsqTS7QHUTWKtlk9rFvWma1pFMxeBQh4axjVUt/zxm9XZ5
L6yh7VZBM9XXNClp4Y1CvL+9gJjXWZZnr5rBj5pUHvUwBEP5KAh8Wh6ZaTEItELgSagR4CimdDfu
MAZf8Gq8fxC6D2Svd2B0GmR13NSkzFZWBRhB6UBeZiZs07rEJ4e5tXTfV8ZlhSSh95X/HhrV/59z
fn8Jnier22oeFvx8CUXq4l9uy/rvd2WSqQwV8aZpG5b78a4shGzc1GqHZ9OcnFuctDfiO8pXrSUf
s4PRsls2M7AdVqVTMKvoDK76lhLk2K/9XCpdzNtjF6sMIB4mQSVCEv+fNcW0XUYZY7Rb1t6Plta/
tCbBlPw6bZ1HVrQlLZuAXCRExsc5D3OHuizQUD+ZVQ94E+quWhna3jaBcS5rP/e5/2Pfcp6b30gN
9UYlpSsFMyY5hBSnj91UUnlMXP/Y6cVhzKbI2GmDb2/HljvP+zbpNFt4xjBRhuS1a5tkbdSVfSxd
gKKifoxsJWFUZmWHMAhTLs9sRmP3nfRF7Q4rk4HpL/y+nEUFIN0YDklmy2blP9lIWl4K5ILbrnYq
65oMWQlrLixe9JbxRx005D/Om2GRr6XhV08yncx7fn+M+WaBzmiTvJS7JG4GzPSc2E92ASSnW0+X
92z7w3bZGuPWvS1rVeuoUMbI04tt8NPeslOx0lcIWv7h58nL46lSbdX5oe/nLo9NWu7Gy85uIHU8
lAYuWUPzdzJUS8YqffFCCdhGCVAkx+V/ErnuA51Lk+Jt2D13TUaFl/+RRV7BCk/5AHErs8VrkYZ/
BdGUfgun6NWscpNh/+DzBXVQNhIO+TSfEHKfeA5FyaWudxFbz8Ol99VlDKWPMZ+sNrb1yjT4I34O
rCqtLfzVz6EUhFIyF3DH7abWTLdOOJUHxuPOE23ie8MIjb8K4ccQE6VxNYyguMqy5iY0H2iD6Vrw
w3p21Uwe7LDqtmXPBaeOvi3HaT0Hmykhkt5s1Dmbwe83BsP/a5Iwrug1t/hLd6MXXF4dWD9dHGnk
KutlP+/6KiIe+PPMUt31rV3v7MJVPgfAa5YTEvKjNnpvVEf46tFTFlKgmZ9QlWa1csbJueAeNm51
0dGSmQ+0Pg1fSFbKve7X/mlK03JtpcK9i3ocLnBJP9VVXoMvK+SzYG5QSG186Wy7OI+VCT9pzMYX
bB7htgmNDEU+R8MCsKpC9NN1OVrhebLN7AXK0nCtiE1gSsJZcThNu1EqwJDacHppojZeqcTfnJYH
2a7ctKDbnpS6V+7sjCTZ5YXxvRxsN+jWy4MIXUzWje9YB5Bm9aWKYLNM44Swo55nTWFkPP/cJCfq
782y8KsTpaV/bi5Hw4qSw/LYZk5XCktJSTel9+iaNP5F4B9D2Ym/V7n1dXM+dekfNWzcyua3Y8sj
FF9sjNhS0YQc4sz3xedyqCuQHQDnEGBSso9p0HS6dUjyGU3nFyq5UnZ0KkZfPMaT8/C+P3Etqm4o
ZJ1m8O8ZTb8t+2uGJKu0BgiAaSm5S5ui8YJZaqKMxLWkgWPerKnsr+g/yYOIwOp2LcIa4LwbO2vs
4/sqeTX2cdn2acbsiN2EkcNNFhiOeclGMJZ1SVTP+76ytC6hOinHf4hr5n1Sux+RavtcLBi+onLr
ovBr1csHO/LDt64vdyQV54FXpF9TAsIjr2hvzIxF4OVxBNFCTm/16N+syum/kr7zfapy7VWfzAEq
GIC7gbK3ByUezK5v2yAFE2YQGNhc7kOqD0+zcyhyzavLSctabTRkRTlOulr2KRWWGU8JeI50eQ46
COEOfueP5fDPxzk90WNBMOWbzk8HzwVzjtc0lhvFKs0rc1wVN6umHTI3ai/otsDEiaB+VALGys5U
dV8gxd18iVrRU9Yy67p3d1M4m5oWZ9PiYpIy1U7BhPJn9j81I9EUlpHmXlcNNgI0FhT7sD8UZNa5
MmIggplV5+nvIKh1RxnUn7U5n21ZuLOTuJXphYB45bTsWk61AqCQPpzT9c9z7YDkQU0E+ySqxFrX
R3nT02YivcoaSaZLzEsTqd1Gd/PsiVwsHe+tIb8aAxKYmjG018XFOgbr8y0f4pnAp5nPbgj8cHmm
Smp/P1M+B7QalqLvLKUSF0pbuQiDizNvJAxDL2k/JYDd+jLc1rYy5yJwxE7MCB8i+ZwrlJBUTaJm
z0p6Hua1SCvTsyyqZp+TQPi+Fvx334ejuaz7jYqVH3WAenSpjeIqmVcDS1WPimCxbC4LYTiZtXk/
CbKh0Ana4FQntrRVrhXhXQd6M3GM5AXJj350zLZe6xZWZ3gZkMECqgPY1dI7JzHIYZ0PwEMr1r3b
OsdSBu6nKmlXiWUOZKQg/c/6btwum+i+DiTJiSeyfSLaxRjAEujbLXmuvNWMvvOw9r8Q2h6u0nwG
lClGtc2SMDuD5UXLDHZ3V06yu9fcaVwFAe51NaH5YMwVJjnXmpo+NA9OVr383LWsOWVvrsM5zVAl
8EeLU+dMIrnDpB/fHKQ5sdLnzWXfspgKRi4enkMiIh3gfBCD7isKYCuNfhgg3QKUwrI9zdtDLVEx
Ldvcxf+zLdPqxVQzmF+Z+llFP5xWavaDCSLQzkwwX0JoEMSm9YBW2NoGThGeLDuVl9aZG05KUz23
eQb9ArLvW/s1SeL8R6ajIa0q3XlWuOwhHEiai+wr/ZjbabxLyrZ8YNYJ4iMtk68dgZvLo7SuuMmR
qxXCPX/FpXX358qfLn613dAlNF1bVykLu0IYKl+nX2te1CiDzlEL/5vIZ/zBZMhTSq0Pb8cPvZb1
1zSeNp9FC+Y6ImB9FYeXUScaT6uxFStCC2+tPhxIQiLyr/QNRmT5NYyq+tC6a8Muwl1a5MFDkD0k
cXPLDWkeVUUYR6oFBLrkRbIKuxYFjInZgFmTuc7VEerXkKhcOng6HLQwPrfti2Yq5roZ4bdRt2t2
2CooJxsVVpEmINZCO1qz+MZWcQUBlP6sa8C1MuNz9IZy1rib8mfC6FyUPhCMdfqbJEc52VnVfG2X
Vu2z4k4EFUkamHjtxZ5uarrCWKmc7OiRogdUb72vb2IkicvvsNmEUKRPimrTcoeQ6mXktG5TlKnr
3iefygmSlS+0fIuFS932fmJsJ/GtNfXs0FFq2djUx1cCkOmWCviwsquCsbdoD/4UJnu8uGhlJnRD
scg9EL0YOslQU0L+5DqnxxMLGM5p6Q1qOD32QKMjhfTGMeCej70Xpoge2xt0TMoG4V2xHQ1H9+Kg
p3UfN+VaBchG8gMsGaXX/4pzkH2dlZWbTPqZpyhluk6lXjxEqAGRFOgXINb6pcHjFGthSyJDsIJw
MxwRHLsnEgwBn9cYpOgZBo8xpslVMuiUHMl1Q4RYVgc4fGt4mDTzo+YwwbEH1lB41kDFIJrab6la
GmfkM19lYOzsgDGTVeZR5vndWB6phstGpufUMD8NkWUcZaPa61iA72XUIleR5jZkR1o1PZYnZnXp
GTN/ei65SI8B0NcWR0YV+cVjYBZPQjTpUYS0qn3zRPn6BhbL+sy19xA4hLuTO+4E2SU3rOilUpKd
Zvc9oVZhvcppR96biOm6yvSSwEb9UAQEwJGgh1M28rquay6tdZyQQWxmmueWUN9LmzjTJcgRqCg2
XXGsWefCJ2VWxZG1tQdTHIsy+pSnfn/xR4qyMcwMR6v8fTvq9w7zUY9LsnMAWwoUWh8etahqr8tC
tyEnDmVGBF9QIboqVeNkjDVSOcM+F3Rjbz1KlPVoBeD7bWJoEduuen/yGvUiS0d8wn7oOUFwKqli
H5VUGQ6j272m+Mcvpj6gjTb4GA0ErivdIFiYGT3iRvST664CkOBPjr4bGMmuU91ehYrxTe3LjR7q
3F7GYbioWXrX4MkjnR59LSZ58Bij0azjrCUIPQ02FCzcXSLtfA1EeW0N8i9LN7p/uaxpv063uaoJ
TdgCuydVAyJgPiqBIZFltlu52XdkR/pLPqKnIjvG7hQMOY2tMOnCtAxDalP4Edb6ThQ/yM2wdwF3
NHJSYuLT4/gY02Vvw27ENcxv+1+uvL82svkTbZNqAHJlTacTYZsfnCqaqidVWhbR20AyFEhvMgd7
Nb8vEy0ns3bs97pNikpBHWhVMHfcJlrtGT1KqwUjXExQOaIRqLiRbA3Nqrc0XJi2hE16n6uZu1Gn
QN9O87U2i/tw5VqJsTFTQQZQHrw0o/pv7/ivVZrlHUd4rQnk95hCfrNvUst08xhn2/cUoNkR5qJ1
QrGzJkc+IpQpgYdFWIvvZfhdPcq1PsnnCZHmuoPzUDirP7+5rvZLuWX5a8hlB5HruhrN5o/e/QGR
v95xQfnuMguBe9JWBHjnb50TzKalsVlPpht7VgSpxRmcH4YSf2ubZji3vTsdctPZlarNnIWy4Z6x
4XD0lQDBWRPaWy0o4cpP0CTbLviMBky91lNwjWtbQ9zRhZe01ZNdSxKH2CzlD6IqX5Q89D29iJ7C
tnzkLuZuZNGnJJolYlepxkuYEPQYmVDbTCuGGjc3GKLWbXm7gBC1paVuNNkd0rTWV4FQu9UotYqs
Lhsb0bxZWVayqXv7JLF+kfuQeulAGiSgzh9uEwY7ETavejaBVizyh9wx3aMutWMfKo+wwaJPMb9a
T3Pcr2kOLNAYW/WELsfcZ5IbSK4k0U74enXil1LNuua2/SFG88b1ABdclWzGHn5s5cftWVebBk2t
S2iDWpyasm0uSUocsyXzdgWvOPZi1QmpE2l3hCco9G9Ckkrrcfrx589f+21UwzeRFp7gl2/qtu18
GNXkkFLtUsjse2arw11XuQXxWr7Zr+jrPNaBzrSooKquz9/OosyDe8G14M9/g/7bd3Du/aJR4Yto
0FL92AfWFLsesLNO37U8+UaqW3NGvZFAl0slKlVIMUtzWo+rC0KPHTMweQhGbdhQ0kb+3OfONhT6
V4IJ2stAWC5omFE5JTAFojFT133f6eepJxb0z3+29qFUuVyYiBkwXUfX3LkX+kGeocVMJ9E12d/D
ii+fGou/3LbX1wQPAgnxZXnIbAuJzNR8EsGG4v0BeLrxJXeGA7duzKrkEDIIKfqr0hUe1Vf3WNtj
4kUO2QSEGaw0PjOGwo72FJaauhmDfA8fSl03tTxpDuwJnwhDq07X5KdYh0FO9ZrKqbPrHWp9fZPA
WUnJCyWcacZ8Jy++MmRbu4fGHNCrPpXIRzel70NikWF3tq2Rfg5tZKy4RJK2eVR7ZTR+zUx6mwGO
yFWsjO1mlIO9zYUTMA/Nu3UddSVuyNHdytbYBrmo7o2+SfHOJ/ZmILdr65tmxIjEZbQqZE91b2rw
uxnlujJls/ILBq5u9BfGwKAuvyqmKS5c2cVaUYjv1RyCQ0ts6p4dhSO1MP8Jq5x76M3wR8u4D9fS
MnYexgMI3mJf1A1qYqouO0YM2hGGbgg0+JtqEOsLIMSoOnK18iY4WHOvzWS6TfplSMJkYB7qXg6b
HoQZtwCRPbpQ2fdu174JUIopgxpd22sY4u6KmpHqDQES8zsV3ezRH8+uXsT7oOw1b+zMcKJakq1E
maxGos/vDFshVraEZdmrbpB5dC6U+zD7nJkIGEii0NITeZuMDTNtLfsfwMbTxzo3rb3Z1dOqoQSt
Cu0OwP0cc4SbMJ+a+l9uAx8MQe9fZRPsg0353QW798EQ1qq+y+/S9r9bVRgwmuoyL7YVdxujQNpq
atjSdO66q2WJ7mpKjXzPSJ7yBGs7g4ftYHaP3Rw4iHPxKeVD+fMv7fcLBCMAV7gIDjRLt38DzBh6
P03x0MdvfdjekA1rj5qL3L1CYbzyuW6vx7ZK7hpoaOgkupWmjzjSNEdbNYIhjGKQ6l3XWv5lcFoU
tLFtIIKMuke7f3Jz5+sox+JJ0vP/N7GI+/HeyljF0OnEGIbjmvzyfp0xWlpYpzWRBW+KBHwzgVTs
c/u5SSJuXOBLt9agD16g+PkBzw7tIWSxj9CG7+zEPWaaJQ7LZKpTjYtSD+j1soPek5aVt8x3NPIp
PIm60m76+mJoxSGicLjTHDmDODDWQExzj1U/qZ7h1zuigb6NKMVejdhBuNJUlyj1qx214fgp7SrK
Zlx9mnZ4+fMn90HBtnyvHJPJm6MKHa2r+0EvM6UtRIAhjt6cVK83bmxJ7ic+tu/auTfCIj5Zg2Zt
8Eq9jQpBUe1wVMZanNKh2uBeAkDcBxdjUKuzSIMCvrX22Sa4/s5wlAOJhZ3SmJ8w+5IGiVljjXox
9Mo66VYUVWB6RLK8Tpn/pVVbLmo+kyp8rs8+vp5T1cIi//P/le/Pb583+h9uobrDl9TSrA8/oqpP
Re3ILHtLhFDXKGn7K25gl6DtTtqHkEHPLQ3jNTqZ7OJO8tFsgh9+OemrWNXFNjFdeVkWuUtpF3IP
EAOBshK7VdS28T2XKv9QOPUrEczDWaHc6zTpJlSqK4HKAwAGyqO4G68mf9udCXAo5Lu1d01Jpn2i
mHcD7b5rnL2G9oFIjYQ0S3Ic4OFkruGJwsHuqhrPpdVufHr0RmxqJ0LJ0fI3nQppl5SwFt1Mhj2+
sLmXUPfa+zIKVi2hIV4ts7n5wRRrehBp5o2mpRBqkoIAwaBzA2eQnZuZeiRTtyTCHiA4Whr+MNEq
n5QxKde0KG7oF/OrPjw1zRTumXJK6vQWpu40K0gZ7pIVQnB9NRnPDFCQeNb9W2u1J7esyPLhag0M
3KOpGN8SBnXehKB1E5F44qUzh98SFVHFZXZlBOmeHCsPTzSxcq+JTbHXAn84js74Ywhbna5Dph39
OdHV17O3oC1BOFDH9AgNGM4FKR1+SS5lA9tv4FK4FQxTsMhR8FCB1sylUFPMFbiusz2iZ05DVwEV
i5JPllmRaTkn8OoONTc0Q3hjtFMdjPXF7H7QoG9uCaMHDzzGAdZbvzP9Kv6E0P/oV9SI8/Grkyjy
zKSn3A4SqneFtM6LRqhD1MbVk5gXOKQ9ElqLs/SLr7B33ip84HstF1fAzuaD2bbD3oam2sOlvekh
kspBpN+ytrqYFlT6xpF3PTlbd8BSV7WWPpAckf+wJfdC60pt337JtMnyRloPp0zVr4PQ9MdRC3aj
U8R3PTMemGdjs+eyRH27D3oihAKctOj19lZI6R88KTfjInU3EbfyE4r38SJbSlWT49Z3kvyzfxlf
2r+NcW1LE4Zg/mi7GnrDD9fhjmRKvnVm+2YRH7OKg5FhT4ovy3FbrqEMGW6OU/KFrLc6We6FF0lA
HpYm1wHBjDsrnL6lQyh2SQxwPhKAx79Q9bA9MFnuIY7mChXjeO5/ZxIiMYOAwuMSJy94M7zYynrS
X3zL0w1s0rIfnbUmR/D9aT+e1fpLnGR7A9HnA4iAnADBrL1ArxLbKNd+LDQYXCM7skuMgxjoAYEv
i1/TukvWWMe4i7QBE3Neq09DscUTo+8wD+ANlWF+6oFqxXPeZ1ZX7WMb6dpq6p5SOl9w14Zoo2ag
gYIpexsclEbW0DU76dNQiuevsF+F1y7qxktoibtmKqr3Wf3/+YUaVy8UuW85WDHEYM2Hzf/79P/Y
O6/dyLF0S7/KQd2zQE9uYHqAoQsnr5TS3BBKpZKem2bTPv18oTanu3HG3Q/QHVWVMilFBDd/s9a3
ZMP//tv1a/7xOf/6Ff/9tnhnIyl/q//tZx0+5N1b8zH++yf9y3fmb//bTxe9qbd/+Y+4VYXaHqeP
YXv6GKda/Z1+d/3M/9sP/sfH53f5snUff/nj7VdTtFExqqF4V3/87UNXXT53hWuP9Q++3vVv+NuH
r7/CX/648G2m92r7L77o421Uf/lD840/GdXwJhCe64Cp/eM/AAV+fkD86eDc+3yzuxTKFjeoVg4q
/8sflviT9or3vg4Q1L0Osf/4j5HY0uuH3D9pYQSZggZ3Bt1AcfH3X/9v8L+/vm7/NQzwc2D0n7YD
hyLyWqSxNbEs4cKx/beG0nKtnICfNDsvnL5t3cPLRs8RTe6qnWSX3qYiOzsQ4c+1Z39puhotud/m
R319LLT6zDRtPbUKd7JgIgmkPFVBLeQarwonl7sM4PgtkkdVB2SzXn0IyOVzpSknXtaGQtnF/JZy
qi+iSE9Lv3wMZlKgl377p5fkb7/1PyMPMVJcK5d//T15phwKG9M1EcH+Oz9lHZ3NqdDtn6DMslNy
SFcoquaY9uNwTkFHc3e2GgK4Mi8Smj4AyePPMkYKxM2M0Vzt9bE19Nc2tc7EKHUHBtt4tqqyuJQD
DkU3ZYRgEZ0ojBdXeRhwJ/ncavpPO2/sh88HsqlcxL8r4Q4iJU4k474CeU4Dd+N13GRbiMBk2jUy
2fZquWg1mPRdm45AXPoYTy2g09RcLijtM352+62yOpqyahMxP+8XX8vZFVwfhNL6c7OFChbs+fNh
VIt+3kiwOu3a43/+sfBoifYma+NSWdEozP1oET93/nzIC4wapICy+UCNcf58mJnynK00fVwLaSRk
MrIiMNymTGRqfcda5Jkf4BIqwp4yPA2DUuds679JGNYxgfPqzBCyCVrhpVF23QGSoJcdUN3dFUzr
22CdfOdsTb0TZk69vxt2s8VKPtbVWp33JWdq0NRPbg1AqaNbZKBkdTHbsDpor/+5K13808Pnn2kd
AHkb427XtPmhsMYHQtPo2nn7sR2bjuZKpAEoYxnImikls+ohZkRFPQT2IjtVWHfTSdjnvp6d8+e/
beCdzuM1EXpOFM6/0HUA0WdtHY51f+yy3WcOsmCsT8U2Mx5IVbTgkgx8DPioXnaBSrJ/M6vJiPU+
4xkxrPG8WcYj9m4DwI6ZNNcQbeyzAyG3pNV+PnSujs0lowSCcVrQ6o8r2JPp9fOPPh8yJJ2XuUGG
ixv5EfEOsIR6mrTz50Pn/zZgYEV1C2U5s390VT2f5HLjOrypepYGEXoQ8hjIZYnsBWleRbNiDvul
sMREK2xBAiDDc1R4Dgrzh+9+16exilfSkBFtTeNZ0/k1rlgVsr21V6lhaemY1p8UVKemLkwZEFjq
IOA6D/Nl2TDqZ95ehHKm52O++ircsknSttTPI8QBeGDuaSxVfoHtR+iBKL6gsmdn5rDEXR+mxijO
Q1Hd1lNTHHrBfX/t/SPk94V9A8SesqWJrFfimgGgyqBwNRFVq9oOmqpval0bECyTMk4QNUkvtBs2
eVV76gPnd+bqgNVlOFsD19CqZ0wPe7MN5SofNRqXcyfqlhbQXWNXfuXrvRMvl3ne3bW81sbMuDBf
HqEgHVQOwaQUXKLNnBuBLvvtjLUDCpGd2GINU/eK4pZFZHbqdSjUm7vX2nmdjnCGjVNKwdlO3nyZ
lhzRWNE/Z92GwNWKutnuCDxqX/pm96MOWH+ApptIeI9858aPmdngkqu779aSW4nZtGfmhUDhMtYE
uWZJ9vrZkXexODDh48QzerI1lNska1Xvpzl7l5uLfu76UIsnDg6Y5w6bFvxeY/h5UHLD7I92AwG6
R+u1r80jgE2CP/RqCGx7Yt/ZfhnqsUcg53iEFG1wu/xuCBVZO6GD2imxuvoeBt52lr5JLk/2Qidg
ndeqvbiq+g3XfAFXeJ6qVIuZdn+UkmUjFrjEN8ub0VjyRKvFt9xjR2cYRkLizitJ4PJEWAa9QNpH
vu+xKrtKhvxC2wm0dN/UaFXB1FnzOe81MyxJDF0IMPR766U16/OOzOagpv5OTv3Iej392LxnAMs/
UsXh22XR59t8q9tzXQzUmH7zo9V1N+7rbD9nCBuDgcjvyLuKFsbB/aa5Oz8lmKXSs6mtt4mJ1Fiz
G8hNeUbEYZosNrLRfE3pB4+cE0+e9ToaQxbNtTYmggVywBviicATPtdzLrt5xRbQPxJUxXDSnDCL
kskphulY5pXObJEV4t5Pzp2R66HdGEbEBJ+5ZB2tvDiLUznHout3lA1TXGuWG5K5bIYDIUu9N6iT
PfH2aq2nerUZhuKqbXLru30QZTknY9F9uBuNqq8x8RpLNxrW/oQl1aFLI9qvmfqQqpxVqj/3QcdX
gI7x7hAF57FVwOjFmrtjRSQqXOpjbJlGl/ir5wUp3u6DvomfaymTQqtSzORYe/VMTyPhzPcd8E5c
XaferERSsglw9lSeq7xvj6PZHoctWRT0S6BIDFhESjNW064X/VfTyPGRI9th5i+CoaB8yefhpzfk
rDgyawu0VeviRitVXNTzfqo09wj7+phby0Ynj04KJ5VxlOl+u2LpCStSPSI2vqM1kw3WjWu8a4Lz
aK+RuRdYQURXhLXol1BMNt5mSExy0168Qm50oZr26BIUWQt4TbIxz2a3h75WR5r7nqYZ/+xcJxxN
O3JcPt+45gF7c7Edvb6L8bO0ce2YADPJdJ084jyXnpmATmW2PK1czNcNWx/mfkozZ/bPblff2t4U
k/QHsta3hxjfZHI9yhIyqu6R5zcv7cRfV311haDacxdSiU2Hqc4woCfY+khW7AVnVNAE7iE6iYgr
abjOp0ddH+qDNnXyMs0/HOW8FjXe0cyurqmjvC0NmzQ+XeEQ7MR+kNkQjMW0xJKUtbBDARgXyp2S
Hr0IPrM16Lexuump2L7W8t7JnyChLPdL5n/v6YCikWFUvJFQC4vIEN63WnTgZ1ptiKfRsg/mhsUQ
He230kSumE7McvOGQco21uZDk9OLy/Qbml+aqm750i+sjq3Z/l17VCZbMd5UPrBqQUVGTTPhbXTz
kDH2Fo1e655KVhnR+FurFNEEiPdKlR6U7xgnhuYxNIseEYAt38BjDAzuWZYXbimOq2ST6VRpf8jq
kSUb4otgIj1myDJ144meW8gX22zMo9s1NwZ+Pt/kiSnKXoQ7jPuFgfWKTWXUs+XHpt/ai7+9+rI5
+etkx2rSosEF8lSShD67nXfxOnnGTPFr9CERjnv7zXbQ4HVoJl0bhloNcqvVxjbeC1+ipLI29FW5
++YFV+iZt2dHadrn1rwGhoIsCie53XReWh0o//D1wGpoHB60bmhuvRKGyUS4TvPTFyTP+dTu5fiL
F/1ZWvMjkap5IOrmwdbyoK4bIvjMUg9nslTDzngZP+u8rDzWtUEgYKu4FLafOyFVgVHlh9axkr5P
QzezH73dvN9bzzgSVwDzrYKzVa3iHg3HERhXjCC5pGHw09BrZwYXFs0w/rM+cx9hvroI18xbktJu
GSoNiVQDeXW5SMx0+rHWPrVU9W3D/aN55ZsLOzCEDnJiJpkofmRMGixvsmZ8MLA7ByaRcUQ7Tkug
d/p0SLVTi/CeIRhCMG2AmOBh0MZ7LVk5/4JNSpx5697hSBgOc4tmoJwgG5jr67p6oP3TZ2nWKL3U
/FO5mpd4ezMcxfratd4B0YR/tLb0Ov4j53fKwwrngzec1MQVjLC3C0yDECVGyoFV9Xi1cfuhozQK
LieVOJCR48XAP7Jin5y7jOThnCwREkSTig1T1ot4SlG9OA6Mx71+7fvujtzeOMXREOgGyAd7Lm7s
FvXkipbrYtj41IT/Iae3ZYTv3uoHC5sCc83pN+DAU7+vvF+LxSUIF1cWNedvb6qXJGvai7U0S6C5
4lbIDBrN406Z/TRSjkkGvFFbkJVhFoRH4Z50dcAnufO+t9+7STVRkVIGocTlfYgL1+mecuQyWq2/
NCl81ZptHLoCvK1d+bXXHRzT88K6Hf9xW2KD2AhJzVWDoEqHJdv3CGUyXltjv3Df7x7T6s5wTiAm
S9CR1s/FqJ5IrdAPTW3RyTkFWhV/S5zKfTCVvcSkeHEO9xbxZdRP+jXuEXnoWrZwX1wxJYun0Tj1
1Xrou2klYEpOQWqUZYi4JlB5cTIr5lNMSQ1IQ2zOLOw0EQrl2J1FDxuPKSyGzDbI/PKlr+Wj5SxQ
MI0H0goGZr/6i4Nu74DS404MzDFdkHVaZ/7a4ROk2bWrcubpvHYSbAc7cG9kIMwubF2JPbX20oDo
PH7zZHa/lrz3wVD0CMvjIeeXXhs7IZyyjJQOh03U4gckEfN2hEi9IzXFrEBwdH3frv2r2WQoIB1t
DYfM4SRnNMAd82PSjpsFBL8DwHhgxxS00G6gnqAUboX2lKdXylm/+QdNDE3CNoWUoMH+UvXXp5Sz
0PUZU6YdOqBVRfhrSVauyELUWpf4HAsFUE1NPI3DnT/VQ7hOQxEgwnlji7zGlmHetzunl18Zl15z
XmrXutUH/z3NlkdIFl7o1pwSdm3WcVW9lwYSpblwvju2xjsnbyoKqw1I/irPSCArfQgLZ2+PEzO9
DHRzD/YxqG1XknCEdjiz5zsORzaPqAYNP/ILdUeUHKUg8hVt/U1YxfcFT0WQmcarGJiBbON5ypf3
TtXdSduOAivFQSw49wHchAiWGPKh+KcoMWw7qJb6fRrzG9GIdwnHyZpoEfFtZuiHTtOylNeotpGn
SRD7Z128qTwZ8vdSjxuaMGoOpI8MtE4WUrK4adzhMNTy3UmdJa7c7UFzdYsJgBMbowY10bH6hDHw
wV13QMec7xss2IhR5BIMU2GD5fFzJr3FycKZH+b6DH5BGBW8a2vFuEIJD1hJBpZTFYRwVwelcnWY
1xUKHakCmptBdSmwRwgZj1X11LXdh+VOHya9CKwAM9YT29t+YErRg7H0uOiXH/XkPxeDgW29ujNL
4gqHesB9IkUaau4PjwpeX3AEtKunhyLVvtXjfhzJkCPnpYU03T/zjSmbSg6w0a8Qsy5xV42oYddh
jcCwbwzzqzxB/OJepPpewA04Ndl2NjbNjLmMW1pdauiMgGAPXWHKkBe8891ELxeW2EwZ/cuoy3fu
/qVLpK+V44FUgAE53bWZ5tKtN0BWEINCYEqRIzr8ktfwb7lOOCH2jhD6FvxZY8Y5AVTsXQjlqtP9
7vr/5kT4joBNSQZc3nZVopzvTBB5u65FqDYYyxMFyTbtJ1iX31CqcH/V5KX2ex+NW1B3JKKPq6yo
GLgcKAuIcqzx1HaNx+V/fSKrzvzq38zdzpPhuX1AYnfoYDPBHtSVNN0rR4DlBiSG/rB34mTSqkan
JbszhO6ebyF+13n13BVJl7MQZRbQr1cSnAVSN7edB0cXCPhmwqVdh/WC2egnavvXEqmZ76QvwnI3
2ET+F9DNWWgNKZ5bmT5eZZj4hqqQ3DwFnbO+73f/F9k4egj4bRbhVLLJ2STlxgKOXy/9jCoUeG+h
tXtos20L1FE3ZxmODB65Ob4XRpFG0rS8wPZ61saVSS/PfSJb1/VI0FQepGyKrwm3IRabNFw2e2Pu
1tORd+sSrL3rJPuEhcYuCapdkF9C/BJxZzV6INzuJ2v2NCLT+YlAVrbn89jEoisvkNKtA/Q1xicm
N6Tytcvs13o2oN6LHv6Y9r4sI/dY9aMgZ5xQ36NU8+3g2GG13XKGANN9dliKB3rRfMEB0Ll2vDaq
RCAq+DQ0chPwxzVlYAeJs/KtH1VF/Uqa7bb8prTItf7JgR0W+M66hywlIWysRMBVvohGRMuhuLBL
vmpks4Aq/2U12jMu0TzwuVFy1wO27fLaDYjsIsUhSnjIiDMFAlyP48uX21Xx+5u6ChK52J56lWbH
ukqrcyNE1EMlmobxiDDuxgT4FNRyXo/C2F+sfn1Ox+Je+bYe5W7+0dn2wZXIo/CzPIEDeLVz+7Ec
Q8uZXqVj348svybgVys1BdSFi+1Vz8riapmp+vPGfGrQ9aWejDHW4zXJvItY6Vr3sGlLbgx1+j2l
u4GxxahqvTitFha5+jCQ6UaL3nLSNqdJTkehKbyVXGuW/OiH9iumSRXuKx3XrN53qbGUM65ufdN9
UBOkFoT/X2DvvKTGs+baOJil9ntU2y0wcgJXtckOefesUQ07B8jU+l7t3dHbPTTaRh0Yg/a2arrC
zKSxAWqsnxRs4VJ0DXDP7FvvFqdtKjya6Ake9lw8jBPrUPe3OVd3nqyYlRnZW26Jh5SOs5AdMej2
b01rnuX1d9YW9eLKMiKlKfB9vUALS6jpyCsFy8mGW1HLM1jeW1NAjsmXZLbVL8NeTzXP4l0H+gp0
68kqO/xQhO62g58mQyuMBDlZhmLITTBOLMk6MDhjvk8HUq+YhLYd6dBWMEIERXzeqCR7BFqOgcan
UDNTfaWdMk08F/QKVq9zly5fNVKRjjUlR1DsuH37dA4xZkynFelk0I0dAIFKv2cRHc5e4wbIkyJH
paz5ii3EwgQ6n5LZrzKu0gZ5QDqpMSHN57vcdBKxuqo/VB32fq/JjwX2oAj10iUlKT6gxGaEuS/v
jXL3YIbm4BO/wkSS3txtfCDaRUn1qtPT3S12/0rcQFcMNN6GmeiF/eo7VDTarLvh2tV3fSWgfmj7
z7pbIe/wNgqKGdewQSuR+CjBiqK3EbZXX8dyYKM/PvUI46+S4Pp5Re2/rm5cj1r9OX069lL+kKp5
EQN66XyTv2xq3VB7rN381uhKnul2KKJczeuNnw+/VA4IzYZ/fSAbIg96q/JAWjMgYHrztjZiPcG5
s+/snTdC728P+E/3i1iySAMbddt1YIqHrInMjXsIJ2ij/Ps8x4xRsWoKPEv3DrJzi7i2siVMd2M7
DkeW8equ2Mka2w3rClYEzKb0o77Yt+ZUdQej/m3lsomEgvZTbwwqFaUlv7fF0BZG9NStJfU042ax
22a4yC+mPqXoUms3MbSiC5q5fNg0kdKBrF+W3GPgYBQOe6I9Ttl/xJxxftC3fB3pIBi40jbc3bmL
1lKs0dX5Iswmv+BtJWujPHeq3S5UyRxf2wSY1Bt+Fs36q2Msg6nOOXtd/VC3Bnr2fe6SLgXD6rku
ivbS+zk4fTx6fvra+tadl00/V2Y/GPJx8rAXG5N1IW13HLg5mgSqbMCQA38Yy1v8iqFrrpyCcnwr
K3Tus0l2GI3jfjP6zUe5OXWcXt1kpk9HYKcwcbSufsS2Zt+6FfM5xtdJVRr1gV/lqNa6e1owUJKH
YZFmjmNQ1/LXtNWKs9+tb6rs+5uhBSziZ10XAZgmKE8BUNR0/T5fttO2XoeV9hTqRmAphDu6mS9B
PVDFWeXsBNtm3Re9B+kDdBZXrbceJ6+n3M9FbC8k4ZalDTdAYrrPJerbbkLvpsf6YJ64TfSRo2M+
tp1TO/weMm254cX7tfRldyjlzjJDaOzstBtPn4uL53+z2IkcxooS39P6/Rbe58tiWvJedHetRaY8
jXMimoOus05AkQ54QrJq8lGHnpFecIXe936tzmmdcn477g2j2RG6yCS5ZPtf3rSBcgMgtOW3ane/
6dw9Knv6Vmmrc+gXXlGPHlSoVaEE+OhVYz925vRCu5yeU//3vLOgXLHzOV3RUwBf7SbVcs60ScYb
mBHADNOTLTMCDdFzcBQGjgZJuZ0BIzu7/yUVbR6aUi6P41J8FLhMFD0SObvc4pdKvi5FzsCLS9IQ
41tbkUN03RZGBbjVuNDFt8KVXwxFTjMxRmNQEyM4WVv2LUvpOPTKftyXDQBCgSouc0yb1NniKzLe
Ism2r9leXVTGEHXvvO/gpJ7Gkqg4YWnUdlsaL5NjYR0MJp/aMGs97N9t/1hidaUHaq73iflo+jbK
y+XGg3DL+LIkDdnHeE+Y8NkjGikeTJLzPCO/XZftiPzTj33s/WEBQ/OKNkEL0exHWTlJp/osGurl
jjgarsn+zjlrNmHkZdqTWafoOREv33S3FWuJp9H2AuExAnev3WROzgPoGRt4N4bqJh8/yKV5xDCN
Iht2aOTq9u1gMA0lDPG9wSZSTX5+tFJ5aUX/zV5g0y8p85XGRcGNZwi+WX60J/fBWTZEFCA+ItMo
XRZ5hhaWFVV5jnjXt8I9k07gEVGIKPN3KmFSwiw6GpO9Ma+r7lLc7TRX+aEsssRzxdvamRbbGYlG
Q05RmRXlyRs+6mUuSSQoKhowobgGbe/OSR8GzDw3eg92rqLBqzaLy7Oc75Gs/MjWMpzHTQ83zf/a
N/ObzBe4t2y7I1Gy7TRllVg8W3PTD+w9OoY7Cuk7s6X7irY57sf04GOajCzCrGdLbafOkRhVZ6q/
xV6/eM6PCtd7ATQ3Yf02nQ3HxjedBwR39Am5tGaIP849Zg1raWskumfNFhBKkCfrTj5PWvHaTQvC
M6iRDBbraO44BFD3R+V0ndtjCcATmdsJ7mKFsaWtou+SUfXXfLb56nGKB30WcTE1mM71brkoZUfl
0E5Bvrjc6bHRpBWAKWMZIxLfx1Pe90ZkFsvTUmXuqfqiaqx4Japld7GaS8qbJFE6tgTH0ExYyCJ2
N/FS1fZ4XIvBjHo9J3BnkwfTBCPIne+dsmGPFMnjoelZj1Wfolpi3Iy1ngqkmyUtnNc8VdpCce+g
Z1tIdWStD4trkNWvzG6NsFXak8JBw/PiZQ9eVS/47AyGjaVDY/q4N7Z7vxedGba79+Q03A1Esd/Z
NIQc2lM42wiiscW8w/StIsIRZJSaZvYVb+Aw/U6pzR93sxV3o7bHrZUqfmwZbNgTwsmceLs9Sm99
tjCHHVXKWG7JrPF+0o2fDUnmcBs0cD3zFFLx30BsZ8wHveW2R8MMki3S7aV/HVyAe1ltHpbWuG/r
6jCY3k0954y3xUeVvy1edWp0rqbO7i1MGnrs4YPIFmrAyVjsw2bCt+SkpfgvG++ADC/O7UpE+F38
yLbH+oLYN5m+lnv3ux0mSmRVY2K0vgtHtr8sFw9aE0/bIMla8KB2WNPB243+MGgcLzDnL3tjRB2x
vTgGPZqilNIbkhLPlM8FAEwNBU2o7cSsz9JnIk3Aa70sTzLl+MFzH2TOOoZAZjmMcEN7W1mFaia4
muTv20obGcMD904Iz75xMOEk5drcoMEEE0vjwHqD7HhwB6e6m+aLUe2HaXKqm2kl8X0cTzq1UajA
bK9urt9UjYRQ2TDX6+SURZ3tK8BLWk5L6vFKbdqPq4z1TFLUo7tUWwRt8SfVhoYH9o1I2jJUy3Ur
1LrnTCeamL57icwVALxdcvPbjObRutY3rkLPMQ4FxKXSu3MZl+OXo8GerfoeBIDHjEEdejs2KwiZ
U/deDkrG3mCUYZkSflvQfhgoyULcDmdvtJHYswnmr4dK3dZPxbg/7HM1308aQwrb4+Us+/0n68pb
YtHLj93TT/R43MwyfAr8FhQ449NGuofe4UpwHO9nOSICmLADubrM7hx74t6HS5WW0YjLykp0RkW3
3DUCdm3q3nUHXj6DS7rqb4eCv9PkrICdFzEkuEo6J/lg5oxOPKx1MfmwpEKl3ZGtO0tjk6l2C2ac
Oc8YaUb7XZTtvSMbGY3mwPKlvKlXo3r2INUWa33z+fDpi3S8lM5iNqO8470wouGgiB3ZSlYI7gQT
grYop/MgaeaLhuCEaQR3v3vky9benHid+6O4QgmgFFoPQif2sGSviGqATQT+w4tanW+Ify+ixsBZ
5tl965TN14bsxEGxfG9dyJ6ZctCRXDedQMRjc3bNl0qdre1+YEV4Fj4FF4g0MGoM8PnOZIxNrhuI
ov9iTZsXjxBEIiZ1QBnO2sjQi/CnQ++QfryQAhgWi0YyNMJUy6vWh8rcQ2tVW+jI9d71a3moRi3Z
UaPHQE5OFHEfa7uzt2SOiXVpji3B9sDtsjHwXUfGpIWnQEEpUAYmRLaxXNCl7AfRNofMnMu7TPOf
MPsztd5njTJZMLhTNsMvV6HuIYYoKa6bQ1kEYwfmfHLNk0Bce/f5oHslMRM4JxyrONkdyENp5fqh
WzlmmcnhMRXl8DWnonK3uT2QSi3DPreCqfXTuwnnycNaT+ZNvi7nymLkas05/WmqlsD39tPuWOLG
amgF2hZV8txfi+Uz3NTs26rYgGzZ0W/xwhjoCbZsvxBY+Zr1jgPSuMgObNrrINfrN9+xe/zYXcVu
J9sifDBmZC7lV3LaD1td6XGP+WhdOZhk15+019JGu9FpzUzuKolvBbkEKENTLrJ9zg+1gSx47IhB
W6m8MyAYrKHn/cmqlQ9t0LrJpsp7Fs3+7mN7NdG+W5S1OIVgrSzB5k7NTan880QyLpFT4lC4TXO2
C+8B5EI4mH4fi2syApHR2tFZu99g8355pGInPQFHcecNduwUm8cExeYS2GV3gJXBNMz5WTfg0DA0
M8VEfqZr3s04IEVp0bX7lfu9LQqmS0rcTg269pLFY9k2UIFsTsb6pTfG5Q7xl1nK2HSyezYhdHSt
f6L35y7Dwc8aNh72DLx/dx0Wyi2RnrmGY1MeO5MXfaRbAEzHQq0gwzmcMj8xVzdRe/YwsSBjfLeN
2mHskQe2DQsOZN7D4kL9mMZLtptJyrAwmPSZQNecGUqnBpuiLqqxfB+0zasTc1r5SW2mbyQLsAZk
WU15oLHZTQb5lBXpnojiyoMEbhZpW/vd9b9YBqshfa6AIzrsa1qmG8zVRQlbtW1+NLVJt80MSKjt
iZY/PamSbQyYnnAbUhOJ8DA8YSagVyIg2Z2zyLgmaa8gghZA2uTLOy/0yBP1rb7dA6IWoGse5djS
Ka35OUfOdxCEbGJ1HWe2oDS9Lno/fw12WMJhTYZCZNTqu1v52lF3qB8IOb/vnUUFqcO5uzeMzXTf
jaXd5V9md0GT3JHksY5FbFkpKkw5awFuVUq3XVxIV0uP15H32pXFoVD2L7HR29cCW/wiiQ+yhzNi
NTDRrfFaESCc0MBvZ3F9+Pw3W5+2s3LzAZWjPsMoTFmYGusYVRkSls+HTzUG0oR5D2t9ZQmdozEa
rLJhCoVK6UzHwcKnkBSsOf0U6rBWYbJiGs1eiA99fvzzYVz7LFGaD9BdsPIteUXPYm0ZfRrgj67/
9flHGePofhbLEX+Fdi5shEO1JxO73llScWYwiK9UQtUZ75K4BC0fz/v1AU0hApASkwfEHTq+bZrP
TLinvz681opf2r+qz1qt/OINk0rK2d3/+kf4cJe/urf+v5b6/6SlFg4K5/+1lPp/DNVbO76N/yKl
/vyavyupxZ+u7VBKQ8wT5pWw/Q8ttbD/xMEj0ErjjnCQM2Pm+buW2v0T3S92LsSq+Kat61f9XUtt
/akbBp+NntoTvo8q+P9BS22SuPyvKmPD4NvpdFM0l45jE9vBx/8JkdwXvWkzbrgCdClsUT6LCEnB
JS+c19r2ihNbtyzGdPFu7QndmIvB/cQG7bu3YqMgzhQbjbs9+3BRAJPmkUt0SSBB+QSGlr0Iw7qV
zcKSbkdpaFoE3eVFHfn4sPQN9bbJzI3oXLq4yfvKjGQ9CKIsczwcJAv5Z5VdRXHefhvlPm42CAl+
UBubk5imVQHQwwZRGT+Z55HnMt7obQH0sdHXQHn0QI1hkRYjvd/VbLnPI9GNCy06HLz8vnY4aUaV
RpAQrr5+2shyZczWYAjlZUEjq2Pz9rb8wW6FebraYKrmB6mP+UvX7e6FndaGFXwh8QXSKkkQ+0NZ
lEZUjbsejY+5u6gbyOF7oEOi4dmoxFGCjy+q8lTIsnjYCYYpAM6F0ixXysZ7YfgyUeSZxuJazJi2
e91CpmuYTfKjdbyP1LPqQz/Ib/TGOMqXluDX/YK2F3S1bHXimOc0uDNmIBqSQ0Kk8OWH8XZE3eaa
QAi9cntdGvO50Vwrapv8q4BUiOS9sklYppdwLTUk+/Ib09W9GtKHuqxS2tZKP9hzDqNhxgc9NM2x
YvV6cZdr5Iku7j1hjwiBCE6dzA4HkvE1laxbVcueOq3SJM24ubkcnqkzJ00PcdMWM87Zxbl1DD/x
++x/sndmO3IbWxb9Il4Ep2DwNcmch5qkUqleCKlkcZ5nfn0vpt3ttu6FjX5vGEhkSbLETJLBE+fs
vfY+cdVpQA62Du0YqmQJXYhmCvd6qhDDFjWt3BkYTmi7nyq7oHfSEOEdj9ALZZUclrF4L0X6XLbN
0Wmr90YxyKxzd7kFGmq9Fs2Av7gN4wu3vRlhfXITPP1SRpm/iOK91g6E6Yaf22TvFDRhwuIjASmA
H/656zaFmpNDX+Ss7vb0HqkSPwBwpzEnhjIX+sNIVPosK/3QSfUm0NLu6F+mW8I3fmh1/NmFo+VW
6ErRMuEK4nPpzjdrAkaoMATLnrNb2+U3ZwBtFo5p4QdKW8eGmnOA+3LNyzn15BIEZ5H4aRWk674K
Qg2hWswAra+iin9bjIZOeUlNb1bWbtQwyFlenmUVRBf62smsJRxu+G0wQvuYBo9agujCzec3hqIH
I5fsoVF713a8wfDtPjv5cDC132xy1Z7byf4Y4oxNYBEekqL9EUQYrTDrRnyhBq1E9cIWw9y+stuu
dggGqelILAElNSKBkI9Nyn6g9PTWjX3NAZFap8l5IJ4dnklJqRB9pHCLUN8q1g9GW7VhvluJDRIC
rqZXunTeEeA6elr6jb2aLsnkGYvnEu3fXi6D3A99/Bphii8kepOJGzoystdKWF/LzPGga+G9Y5BI
r32zAirHK58J9t1VB0WfcMdhgLvYsXELGvb+ho2bmpESFfrQ+2YG2sMAd6zhAR0y58nSaDozbpjr
PjlMFkPbqdUBFiD0iET+YQxjsiEP57F2OrUlAvhTqLH7Co2RkE9C3vOCnV5e312a8FzGYvypmdRH
WlZ/tXuolYu+NbUmOSnNem+JFb9ZTXMMvtZyGunVRPJkJWBguhhjxTSze+3sn2SLI7PNpuAcPqsq
QBQZ1NqLxcbacH5kRaJ2OR3yLf4Dbp0u90rCWbYirFN0L8ArgoyUa9KbJzd8Y1RL5rXF4AXqBf78
AY1CvDhfx2J+RqAj1ptyPIJ73yRjYF4TpRV8mqb1TS5Qc4BQZ3S2NxN7ReOtDA5OVOqbfFlxkLSj
WMtiwILx9D4SQekLm9mE5ny3YmbGzY/UHkPk3elmcejtlW1G+C9EiD1nbXKXbJf3yQMKsmw3p2ir
ZIjIMg8SjayncKO3wj0mBWUSt8qGxly8aVY2U8cshMCi4JBC5t1kP8oJfEg44pgIFSkOstwsmUB+
jLWGjaozeHRYAPW5CuV6+Ez2k+a3qTbsEkpowreGSrvOYkanFMcgshA7hJUuT05edeyH2mw/2VwZ
5QQisL1GKkSpIaLKV1kT7ybYPftunre6a1lc0Mjl9AhkcjZGFI91/hrgiOVhxkAqWoviYDS9aWCz
rS10XsqYfyFq2DrkBvNZPTMOE7EJtJthrjLLehim6mscO+rijt1tqst6O7XTm9ZnQI37N60rWi9j
POSXDJkxPqBojSKFnj1FQpo+oPG0ziwGLMqFaXqxMYIWacDZSlY8vIrNlIK3aFxUtuieMtNG2Rm+
1ogB2XI2uFBwpfrA4k1a6GVFI0tJGt+3DIbQfsyYbo6SESKxqt+YSXxOymZ5XRR6GFf5qBdCz0i3
gzkCNkmwtSi+n66wkQYPBzXTybKm+qEYUHzZ7onWYk18rnOVpcYTUcaMRYiCYQR2SKv4MMZjDO7R
fR1k9Blm5I7QaeSt7l5YJt2JargwqOJQ+5Azu+BsB6aE9o5lF1h6tiepjX/VsPl2MiY79WuteLwQ
rhX41cIfrBbN8YY015mpAfCZXxhDP0ic7BuNhQQvY6wdYpKK6bE1RBkzrEmD+WnO5XtYw3pqpvG4
xDrO8HD0pxLUTSNmL2i4kUsB3arqo2uQyEs8592ltQckUHQuigDGdFx/m4GAJca5CBw9pBH60zWZ
pOpsXqOo/RyRQUSwIGvuFOKCdonwiF1s4cAkDbCMV4y/UD4RxU7mNVjMA9gwiandRC3BF0qb9UBS
0G9u9yVPkHk0BCN4YoQy0a3SjCw/6mQ1bzVnfrQf+pkLLyV4TooUWittaX3UGJexmNE4r0Bawb1M
+zTeG2uKedA3rC3W94Yb0Sc38G0Aiu0xft7LPpP+8uaI7n0urfwiAvVYUr2ds3wGezFZ4dlO3Xc9
qatdbThUQGP6KdHQrjvrU5uopvqoBJaohC/QCaxhi4Mh8M28fVs09JEAxq4OATT8yU91OkQ7kf9m
1Cm2WhwuhJcegzH7ZtEx9duKJylaHzrzDotVG7fJgSBKEhXcJ1BWk2dnVIKxNX+ZYxSRTtuhF1xw
G4q6JWlaTBOFTjvTTmPm2DC/D3o98AIYZr4R6bQ56+m4YHHGqhYp9BjBka4QDiJCzbzFZe2iCuw3
gzpOJmc9nTUuUROl1JCbvotv7VK1S+yDHQeHH6WGT57eoXdd18tNJkQ6ueoZLDmktw0aA3XjuTTR
ITdnP3RkxxXJBZoVwRdGcnLpPw0TWiU2xOIKNSWIEmc3FEnpkyP5Zq+q/UKu4oy14bfWXKkG8WJU
fNVJy1UbnFoN4CLyTR1D0yFX8lKZTnIcJY/AWSAaXYg7R6+JuU63euolM/bZ2Vp+UG21IHpwxwFN
VTdzSLV4XrKKoUHzHNEY9+xFVzQxF7/mJDRtd2RO+KXtmRnpSVXtkiLItsi+KCVGx9eG2vHh3Q2H
rIPC49qGLzmZXj5JF/JdmB2lJZD7vWXULnvShjoa2UTIonR514mw7GHm+E0Rfo+XtfMZtBs9UcUe
Hw9Pt2w6zz3ihZkth5cbw0+9DR3mki1dbCyvuOSA7YCqWcs2i3KTUjMAz4nux7yNP0ez+jYjY65L
80pWOwL7DKBR1JtvtUKwiS7ft5KO/XvcsripHSUioM/S9VYIQ8MosR0r52joI1b+vgcqFC3PTn2X
7DQJ07byhALuUzpUvT9VYOXtziq2zaRMdh3I8Rlo4b9x0ue2ZHm3teSFhoUNh4O4AbejBEdd8S1m
+l5QrKxPQ6hMaLUzyAqTrIVXHJ0fa466LfpV4Fhwn6BjUqM4ymw4l/mPJXK1jT1UzgZA7pmdq/iE
Gc1GHYGlvNkxJfugVnqn0ismUoHK0uq3ANh9OxXOtpn7dttNMAWBXW1KIwyQvJR4QDQbJZ6st8Ma
dMdlHeTIUwTbFt+J50s4izWWQ177oJTeOAYfixwxm/LM6Z0CX0OSS4/xIM1LjdkC+V4EAUSDs6NN
lntzFFF8Zd2DZdUbe0F93+D/RFinnVNuwGNjGg/4OzFvJt0XMHxM5YfkPW9HUEBadTWXVXhGAt/G
tgu0RD3RxTwYn/o5uWqRiypoxfeFasRaCNXNbJZDU5k/wQy/DDVLqdSv0CfZIoI1ICrT3dKsfQhb
9DpOB3ahvRRyhbA3ptqO4JyHubkEWIq1VMR7TF6voYOmsu7HkixPMrB5hiIHkfhsztJ4GEJqiVAY
J7OYpBc2It7O3eKHtvZBZpzoKGWLdrCQtubVtuRC3llB4Ddau09j7Xsyoi6hFxACQOYJZ5vUJGx2
9G0Pp21niPCEe4PNfDeDV4Q+tmlrInAoanme67SXIwoxLyXjAVt/jvAlhXQEwc/jcfoTJ9stap0d
XAx3X6bV5BHR+zW2jC+6CLoX19GeBY0/H5YS4khCRMPPDrrVTRoHKPLZshcYvIz62SKd0XOxXLDw
B9LHTLgxRPVNT5n/yRh3lWypspKl8BMLdVtWpp9cZ7igUW0OZW990lyw4hWGqxnvTi8+JUxX2wlq
R9036Jj06Cz6ON3k+dIzkapfUZxghJ27ahvG9ncNCQj4bE678ebaeeJHScNzjzLK1KE96gWK+yT2
9bWRTMosHjh5Yo7eoAOHDISRksAYunBD+bUj88QrYzHsjPEdrUWJtBeKbqGAh0XGi5omWpFQMS1I
XYKBTyylSYnwKFrl+Gg/eOYxnrW7dOuGLYLe5APfw5dE1fYFN/l10RjN8byc9J+u1ryHPQ7CDu1y
s9R7CBAoDlEZo+gDT6zj0rXlDCqWezhCRKFzjJveQHAJDhgSFo+osH0s0vexm7MLmNUK9llyc8T4
oy9+oox2/ZIEs43oe6Cq6eBhArC3E5yLSVqFvwQjONDO2RUgd6AhJsOmLW+OHIOnABZOhB/8lBr4
j2odt2uvriLGlGolGiJ9gztUwS4PVu4mzjNkX0jVasH2dGbSP/fSL7Pu0sH2Yk2lR9VGgMaU+GSM
NQMCc/mSwwzDj+flCYtLGejXNO8M5pB0qxKm4sOo8RwN1ZpJUd2CtS4JA/ZNDDuvuq1ZmKVmnfVU
vFaD+7kxudNk9yprtexMaXyMZcgvJFzLVn0ZV8hTTwLNVdLVso3wmlf5p1V9N8YuXQuksl6YJy8T
vC5sebRlvCQLXzJMxOzF5mtX0xrCBoidRwjjuVjit9QQ7bMeoQxKivHbYu/HFsGjY5pvEjn7tXO7
l3iJPi3gKzmjLGAx/hiC2LBm9pzr39/ef07yH8hPyqMWd8mhZngP/JrHzvqiS7WX3HP7+0/Z2hWv
9aLbKyt4BBeILZIZaxAV7snI8GVDUH0YYoH9LO+PbW7h8dUxl9gz6QZcTbwdM7Xv6L3t0SqxkqX9
4b6ZVFBXdlk4IXeT7fAUjZhb6vFnYbaExOiy2YZG9Ng6xiumCcbV0IEPwBthGA0o4FmRP0bIrpHd
fx9xJdSQ7HGi2gWEHJj2omdsm2cjOrE4UBwZVnWmTXyfYfMhnekoNXxiiY1yXen2lm+62Oo5ehDd
SB/W23UTuQwCtRfhQGUVYnw0A+eqjZIaklgLPC/VUXQ9TSA9ZksnDmQRzs+BBhmlabeDyLpnza4/
WIoww5jyaqn8hC/iXY7jjXyT0S81BmFpeDOccxNbnxH/pPslRjdbRmgGMF2Ci8u3EegCT4j3WGdp
h8zKkCZDRDAr4zljPu53TvWVx8NZF92pZn6zyRPyDxTTwaBCySnJzd43le76TqZuaSe/upXxVrn5
c10h0qJA/OiRdaOOP8eMkj1L6v0+qWHZAnYxuOhZVpYqQN/kEyERi8feba76jD7HKR2d/ixqqEKv
NlXd3hyMBAc7K14WbUtJ9oR4LN2XXafRZh3eckwGjhmEmzHP09M49scshkNem2h0EW06dpRhWV7I
88hSeFDmzTKNyzxrRAauA5fRNQE4YTTwxTpfMf7nxSyK6oT98Y9fwxndepo5FfDyMdSC4oA3r7SP
iiHYCdTeQ8ultL//FNT55zZX3+OBrgmsLiQ8Gcqe+80hyT05WUIZLDKtpxA/nCB9m6fuJKamOhUu
/opsVCj+6zczExzf4q6zofU3BxKgYDNgTLgfuTYt4z5e2Pstjs6Qez3UbpizjE1RBBkrNAmCT99L
a3lqEkp+ZSti5NeXPA1BQPz5s86JInY3Ot4P8f4yFxPf2+/3s3GwaKcfS3ZG6Mzd3SpjM/ADJW6K
2XGYpLNrgubKwDjBmrk2c9ht1sdOfbnfjKZDR8sYmgMhKSVHyJKhh+F//+3rv82MlgZpqPL+XPOP
ZBrD9fsntp0ecvr9e7j/XEQuEVLG/Gyb/Xd3MM59RPtkbDm7NkPSIKrjnGct4/BpsSin2I8RcMQR
sRkLx5PldkfcRxDDy4GDXI/0vorcf4TXiMV43Tc16yHeD70xszc8U1AeV2KDi+qzl4MF3xGDehGU
W+Ws+AL4b+zM+6euDawdjg+mcVOehxlDMxZczXUL/LvuM5OK4jTMFgyvcthTg7EmYA3AQU18gLDt
/DTnk7Y3ZduMOFzFWRDNdtabnh0ZqvSt2yC6xAEIcaVBYJxj28cIA83jdP93sIGzl0HszcKBmsKB
OHqyNdMrtRb3rGZJ4dFcnKvDWmHc19905Yu4RXvrIBdwCita/rVLNYpb/BQkvNzf3V/uVxwxqj8X
MRFMXURcZkZIg1mJ7PD7rXK/X9YXQ84smJXjID7qylNfqRji57rYu/zPCHJbx8fa3HPlmwHMcOJL
k95cOdpbKy2PZGBH7DDs3/IVE5Fn9k3RKdjBgh9O9xfTacot+jXWCicbTiBdIIg45uTgpWroGwVt
SL+b1aZbTnFLqc7mqvT6LNinE+yZiQebr3fseu434/2lWq/n+7tohQt0CPm0psDiY7txdQprMBb3
l2W9ND4gsvGUhVYDhnylMPTyM8aJ7ng/Dwa+yz/OCN0cZWgf2mCzFZTx93p05wtbPRTPFhF2NoSO
fSiWzwzEMUPF+QNqR8x560sdR7teM+Zd20avjLbN6wQ6+/ffwyyxtxOpjs5U2pcMofVm0QSyUzZM
OR2JC4F8r0sWS3yy/AHS7NuzITv0Yvyeno+XVgY/R6tjzai1PRlU8x56ebf6d7GUEXcw7E1uNMLG
ivw2WOZhyFycK3RD9aEpWaACGyWdTQ/CnnrCVdP1U5WVT/fqhd4CHdw1vs9YD1o0zLgqbRm8nELj
Gk1sSzVU5Z5mLd9dUKt1YvaXzrHOQ1scUsD7vQuPgKW/QA//s+z16CKJHsBaR92xRHN6jJvkQJA5
TvSO3fO4mpPIGTF0GIq1cR0afGWGYqBgpdklwvt76GtSiowh23VssTaO0r7WAIvaHj+DVuZnhUqj
3PQNDAx0N0/Cbcnbm/J3xNIZKu7sra+XcWvDf9noo/qIm5zIPeQ80OGSfQ/B0ROXGFnBNpLxRbeN
6ty7EV/mXNm+1NuE7UkUMteEH+YJA7Hmny8OZIGNqRYdlO4FRPWaHuE+0bhF6IiuMTvn+uyV/dJR
g4SD18c86lZwLv5l8jxazaAU4h0iua2mG/IgRJbjV1bZ7y+Oosnp2hRnvfPbNDt4JBAcxm7ZYucP
jROwbB3gHu/q9eX+7s/fQFtunKagAN3IxNS7/4bA/Q26Gi39n3/u/rfc/7Clx68t/XWkNpo8DZYh
TwaE3YK5HG9dR8cGa0V+ptnjqcHqvv7qny/NWDq//1g0ZC6VhG97+mBSok3Oqeg6QSr0+iShT34K
A6FOkzDS3ZiLQ0NMckZFOJMtRJydwILbdN9prlj8BTpQgRFHaRCdq5k7xq2Qco4nzgvLY2hqJ8GD
81ixqo4zy2auWRlN+VF6DkiVM4aVjZWMk9/mFJN6MB5XwjTCx7Tc2awCiO31Dxv1ziDbL3GX/UZ3
xStl92aWcENM1RET1H6KiUKnTet+GVNs+PinN3yPB9qtZEIG0Y+sIop1crLIM8eK0VuzNVrM42sP
82Sm2bs+XhPS60BxrWLj1S9jZB+TQOZs8pVlTfvhOsy8VUdOoPkpcd+smcZ4bFvoKq35M49sY+O4
neHNI52usnlxFIMv0i/onHTss3Mnh6a4J9XtUyQyhClgGzy2R9upzL9kbbILTNyvBfJUu2fFs8FN
ti3G4c6m3VYkj6oFEJxF64QNlU3+HueDYl17MGet9JTIH0pDE9gsg89Bt97s5VZY2ZZ1sDrqBbox
ouyREEeenjioi52iuqmV/tpI7vo1T93ICHSkLlirftOsfjpaxfDLQcibPJqzRYyPw6N0ybrvPBlG
iDcPmTadmOM/ghPcj0n0Vs/M2NzsU8fglAuLO0ZumhHkjoOJOIixWy4YjDaslHvXneSGrQPZaEHy
QMDBw0B3sZjQ9JRkL7VVSccYi2SzFa11dlgUkXzaxhqyVc03SPMM9j+1Xdz4g2k8LiyA3MGAztjg
ekaNGl0s4gqR+isorE0S19uyzo+TIhKTNLiKSQDerF1Z1DfYQddIe9SMiswfRt5u9lQHPoAD2JlB
cZM6ZjUwp9Hk/hic4lYHCSOFIf6GcGM79ds7t0fGT4FSqZe25hYZJVhT1FuYzD1tDnGylN7Y+3Qj
/F4Ne52WX5loG8sFEWYZFxqBwBqVuI7BsO9Hyk9TbJlCXGifW8Z0y37C6kHdx1m1m4+pWq6KcLN0
DM9Ygl8bqb/o8hI49g/iSdPVCE3/72UCN8TmBjzN5CbnWZOTj27T2iyDqZMBxcv93f0FbL5xnhVr
aR4l79WiA85yKNlSPJk7RAhfDDso8WRC+J7cKGKyHm3wPgC0KsKae7wXe9UmT319cBXV2zQDp4Nt
357IysSId/+5bR2spiVV92h02Oon8GR44jc9HreVGkK9GKbm14jaA+PJzEpJrWau+0x6FZzMjm7p
qVlfcA/RlqpmjA5G25Ct5tx6LfFj06hPdzwWPBZccLJQNBQoC+8vwIWfWnJ68YbQOt7EazE3KxPW
TTt9l4tIPCgbbG/WHccwVAcVOPM+qkhdnrESZ8RjU/isvzk9JG2OsP9/JGIkdFGh5WLovJxWs5fX
CdKTuECKx71SRMa8qS3gnU7BPZzqDVBiKTjxDOg2qBy8oVgIvc5T1xsiezTogxFVN06iYKIr8f6s
LzlbnpN4N9d6u1u0F1XwScCn8Mi7/yGQFe4hkoUXGUlzanGtndistRmQK96Spwiks9nqaRZsYQp/
MUYEqAxqG6rFu0wOOMdaPTIMsnpUGZjYzf48AZjfGH1OK36tUM2WcJjBKtnP/PlzAbhCjGG3d7uR
ae+f/3yyHgiDPSbdrC0rwTBPgbnKGnjpnWB4/7X7u/uLZhDCzq1PfeROJ0oV5zA5UOGz5atptR07
1+LVHvT4zLNAXzFU46YE33sqSrwshJ7gsIc6YA7rsJDyV/aiP9EK7EG5AQGaYySLrdR5Gq0v4TKc
ZKhN+4Le8On+Ykdrdq6WHLr7J2yXEv8JJQ+dgMTwulCjjaUn8S6uzM+ZxrK4nWC4YVsqG79qQH5g
gdC4AKi12Xux3YhluG1bVlTe8osZcb6nsXNf7hK0/xfr/YNYz7SV9bdqvS/f2igmKKMs/rde74//
7Q/Bnq7Lf6FKs+HMo7BDEUeczR/wUxxc/2LQYxIeZSDI+0OrZ7n/ona2lKMrQ+JcVrB//9DqWfa/
bMvWTRfKh2NZOkf3f9Dq/ULQt9D8ScYquiWkLgCs/gp7X0pgaXiX5FMq7Ngv4GjiXg2PXUgKeNjn
SHNN24OeGsIExdbPpAR8sih35ajnp7ZSpCA07iHJenHVsvQfYj7+LRqYo0NY6jrMXukmGfYvHHbc
LlbmRJ31JHWyspbSumbQQDZMZuxjTJ5zaQXPBHEBTS+TlV6lrbJaXT/0YQuwNGf3mYbAqAIivSJl
J5dgob4TswNmBH7eQx/Eu3zFXGKs9cwy+P6/ZJv/Cbe6Epr/hK3ev1xyR4HXKiUdyfn/qwyyCbt0
bEodO6OLqqJZyuRWL0lNB6tCIbigVg8ZaDzi4+rN8esciu4R8/U5l050MSMrvhhhdqqJ4MAQn8FK
QwemOv2zWxEQUa6R3nmQ72KDHK5haJ8Nx8D5vY7CAmYLZiWcS65lT//wmf4KkF0/k2NYhi4UYlGu
wV8/E3LLkMTJzHziQi/2TSvQMTQ4glickXXSE3Mi3Sbza9R3VarUIShrUjr1iP2kFdDcUvVnNc31
2clNAjRq/UaerRFjqDBQ0T3LrGGKWOgodcJu+/eHvt40v5wODp17x+KO4q76NTSqQADRhxVCM70i
HlhqyfOs70dkR5ssj2FphQOozQUDXjyn16HPpveq9To17mxbGw4JHTAcIxSMRJZMO7Mv2V8QvbSH
c4rSLI7PWgJ2ayAwfXbg+Rj0Kh8ULp+uHMU5stzWdxzSiBPmTKegRL3PtdEDKYPRh6Df5JIEqNfl
hrutiRf20pGxGV2KeK+NVXlwzAc7XNWCuHIPS7BETxXDtzrAoN5rrn5kv3eLI5hT95c08Z1B5ntb
Rj2dY3GdpzpmsArlSwcHbgXAQMawnN9ddjb4J+MviCn6a8JWactSMe3BAiBzYcixs0SHgXN9N6bD
Y5owNBIm9n6iucqbqINjCURT1YbvjqPcjDL9JBeCflH66GxhLeRGTLmOIG8aGLDVj1lO7jGP2zej
AGkArsx6ivTqYOdtc/j78238p0tVonNeadPIka1fmM6KLmHPs9140oz+Mjg9Ol+F0DOgXIHjSxql
Y9xg66hjOaN7iW1zm+ZqQdKF820xmPZEWEl6F31V2iyXrNefRpJU04YxgYt2a2ncq2sX7j+ET9xR
039dNRxDkhsiGTVx5O4vq4YkdzCZwP4/rYpeFu7oOUzlA84nZJlwG2g8GgknPnRxBKniaqHsj7X0
pXW/CVcYZyninyosm8OoLJMRi7vR6JtuzRox6gx855+Cwf7Dt2zqylSOFCuk/tc1mkTSAi7kpD/l
gaofBfG7ak7f45FWDcwRT6mClIRCYSOgU7UURK+Fyec4Vd3x70+3uYrKf/neTBQCpJcIjobJ3l9X
W8hFaIRRGjz1xfBSp7p1aYj5RgVFTxJNpda/5sPXtCwspl4pAkNYK91oGA/3r5K2JmqzMbs1BZPU
Ze690NPIKj5WNd6xpiXaJ060CyeHoWOBe2TKEVbEA2hSq7wVUG3HQCdNCKeG1zi1uGhagYUkyd6S
lKn633/U/3SJmKawKClgd5n/tpIZlla6tQjEUzvFH1Y/JlDzBQkQjemsVt1niJI/ZameCHxcI/Cm
7J18xXUWIwGVoLmvkg7rroJbFznG2ejYVNBvnPBNkTtYkze5+fsDlua/nxsCcNZnBv8R3PeLIQCk
B41mczCeEOMo3yBknQhGfU/356OaO+dB2XSh6iyO0GCkNpIBABR5kxBvBCqhT+1H3JX61iqnD1sN
hFRE2IttVb4TdDUw8uKkMMRkEGgkD+NiYgyVg4no6ovsQnUQkcmQuIzIlOJfYEpjniJXWn5etdGO
eLZ6M+gORtl8RjpWcXOH5dkxJjyAhrp0KaZulTT6QZtoqqSrBU4Nt1oNR54K6iEhKMsXhfFYYBT9
qTEeKuJKf9J652RCJjqVCbtmNzQ/MwjAR2WU1snGf4zXaroGkmZVHjXbe7Ct0UA2+vvv3VrXil/u
CdJfnTXvC2cgC8pf7wkmxEGvZld/YihBG8hZhucZhxzmz6ZhgiCnZ80dGE1QXzBAW1av+nwEv4pA
U4PNmAsr2PWthUdKB8Sn3fre7Dyb7RZ4DALrcKv7oSrnM3p3bBtoNZS7q2oYuNJclUwdtWExWy9A
Id0dyqmHFMDdJ6U0LyuM82L2xlWVFcCmmaBMA9/AglSwUuWqdoHl5HbWLo96IHU8BzcYhIHVIuQ7
GiV43L//pnSK7X/7pkyU4Zaw+L7sX3NytcnoBxlY+tNUFV+sGuGv6qO3NONCbGvd8pVEmoh+Cfxw
nOdneybjvAexkVpTdSambB2QrkwrZ/b//sjkr2WLFGDAFBsHQg4w8Px6ZHkXQhFN5/ZprMzynIxp
+0jWb7Fx08/os9WlcbTLpJEOr4Hv8XWaJ3tIWCjvJBbL++VbkdJxsOfG3nSGZl7B4YIDZz58mQP3
uhirABZG2N4yKo0klZRo2nZJ6UtFMy79Q9hb4nk0v4yS56I2AjFaKmkdUqf7phXZeNTZF2sLcXcZ
1JESgibwwmo/1wt5ADUAZ6sVgNbWi9+kcSCGymT7CscmgG3QxW60W/e2XmGl2E4gCO9gjk2Qmk3f
1PX5lqYrWqa/xD00NpZmag9ifkrjFfGsvmMbjrStqvKdG46QvV0r9NoQTDBqumVrxmAE0WFm/7T+
4rP65XJhuyS4oUxWNaxWUv2yoAGDcJ06nsMnLR3LW844ZGfRzYDuHjnM5y62Xf+Ig6mDcTorPJTx
yTWL6BM9leY44sv2IgePUZPebHA9Fq3PZfGtqqZs1MXRcRrosghm4JqGuGES+T1rQ/Y2yRBsZ8h0
t7KNd32Xpo9C/9p1tf6cBtPnbpDiisGcIe6DGJB+8oUho0iaDzS6e4wwuJiY9kfPI4DRl7zTcBiH
PVxwAN2FtZ2GeNopbukN0q3+Wsx8JOw31KrklfVuKHyeOMm5T5LQn7JnJ86Y90dUSYN0D5JQlkQx
0a7QqqLmm7E2N5Xw8wn4UVs448WUxD/9/o7B6pRbJyeYaNzHQXAhcmwrCDh4sOtxS0gl82OtgQmb
FXi2ehDqNl2qSk06KezGs7ug/lnZRD1yt5EGap18QcjZHBIaMlMDfHFJA0CKy8yVli3tPiL+Mqud
+CFkGLOB2DPgXWqdPX8t4LI2af1uDNiM9Wj6Uhudr4D/vJkoem919jY3un7si251JRFjTfzZaag1
0vMq2CnoN1qXeqAJxonGbBXS8u6T26xKDCSBK7fmlH8sfTofiibic9oWolrwFTZHk3l5HzYPZhzV
4Ahbuk3mSDiTIwu6fGAOyILzchvwuzFmZzG2t3zIxF6qYPKbHj/CovVP1sjVw+nN0Ck4P/REC/ZN
NGvXZaw9OxDDLRlc83HokvfWXL4VZJbskjSTT3Mxb3hm6MdByUerCd6aJFoeY3BzVpnHfqNzQSQW
TLmKUGrEaNnOLtsfIEUNJIoLlP8BnRQshmPZiuXMaYMHjCeJwlg/mDYSXNDPtxg9wzapaDuKNKvO
2SwfK26Vw1S53ZVY+qYMcN1HF1X2vymdQEyXJtgVMx6jxhU8hT6jvQVgqm9Z4/qAsBtClFV+Nlzc
D0LWcCR53rq1C168HfNrULVXkHLgBC01PTngIP3K0Gh88rEkUToPKkMTlqsIZ0GM1qtEnY6yIl+x
GYjBhoBdWLgcHaGntzH7WWbcYFPmuAdd4O7nmANKrjJspytgm9DvbUv6sUFPZ1NTgbMgr4McU547
CSdrbDDn8EvNA/DM9gF3LpkxRGOSASKyc5NV4Rb0HyNWS3KpienV4v+6wLIqaA2AyJk0Pv8AuKWF
r5MulnjMmJg9zss8PmLWXg3jcceXxOi7wPr+X+ydx3LryrZlvygr4BKmKxL0pCi7TQeh7eC9TXx9
DWCf93TrRLyoqH51ECRFShQJs3KtOceE0pt7xEsw2QtvFekgXWnJC1krH32AfQ7D4yGGAfqoZ0O9
ZxBBCLcUCANcQg1shwwRo/F+qgjR42B+n7CNoXRuA3TajCdoSLcaYN2UUJQZgjrD0N8OvvCbt2yc
ivwL+OVoaO3JOQcR8Oxhyn4xsQrvczd2R2EE95IxGRws67Us2isM/JCIJhOloNcMBz1q3vM6NV5s
xgORUFB8tL1D7wHOj5E+CHZbxNXzL4UBb1+Clceu5A2XmZkRxRhTJprd50qSn8BaKJ2JXkFYxtRj
du5rLRMm8WOLjecWOM2NbOLoEDK62qNWXhTaJvXdUFsbTgQ24awDSiDmgbUdOPe+nL6DKDlleNdf
rBSSpYQ4MJjzVxkRZpbXDhObvk63xGSWr6P1WCUOoSm1/sh5Ktr2uAlb0AH0RNpg56QDo84833Q2
Tkx9mJpDNIjfUQesgVn13SwB7rdeb73puvEmonnyJ5dxCD1lOt7rwOE/brJ6b05qPy3RFp+pNCyL
qr93Dbio6zq3PgHfeOSsPGOURPkgC3fW/HlRH/29r0VQBePW3XhLtEe9yCbWDQG+V8NBdbs6yFfz
+Oem8U5aXMmjU1jsHxNnWd9xjV9/kzFM6iJ7CX1JpaNO8bJxwlmdAsYwwmbEVOvxpuZyd4rGYdgb
Rn5MQkHYtRo+/j4cxZfINtI9VjvAJcsmX3BBPfgSOiYSIFHN1Ce3gi1j0gYL28RUVy2KnnUTLXky
axoLiuOfdj7CU8sYngReC6qx1EhMKLK3EOd8YyMycoeUcqrIM3/112cgqx9MIhC35jIIgM7MJLAh
CaCa1YsRcaLODTxwYjwV/SSJcGWmsc551s2/7iJ2RcUqaphbyBD80SLtD2HEu0F4CcUBg551s455
Pu82SliHoQV+vExE1jEI12KotMvd9VY4muio1vvJVO4aXUC1corHZtJfYCGGR3htCzzSEXtYapBt
IkYMkeERaQX4p1z4a/BwHoaQlPYhVXctThrMid25qUvhO/pvrbKv6JGBz0HNYk07AKJ3bcDe9Vxv
LGxI2wkBkt/Vo7YMMDbuSApi5r12hIvtQgj6PjPtj9Fr94DDmadazH77AVlzMFY75NeC0VqALVai
H8S1A1mbGKWxzvmg6Fecxkb7Izzx4RkpUAlCTsKIFW7aZccmGf2mCw9TixckHEbfocS5QGcujrKM
jm7NtT+z9PoQFx+wA3ejS1R2N7eggmUIYrscLsaUrWv1bKNn4sWWxFtGsIr2TYjCI9cRoCmzPdMa
OhSL9CfLRyxW8TLjS5cNly/iWghAWR9KRF2c1uett9bHPp/797X/448/f4OMaA52C2Hp338zbzml
Pnz+mapGze+pCXvT8r7Wp6frc4x6wP1VOKeK0M1/3vH6umqpitDS/W6QgMz++ldLTk/zBpUQ38jM
Wm/9DZ/v/vPv/f1nwsqg5sdPFCqxlQ1MlayYdknCEVK6mOOUYIHklt2vJAn2YsLjSZ2G/9lDwP9g
B3F/WjezYRDgQTwgGK+OE77Sd4ZipFnoLpJv8uMQNaYsL6WDWg4KyDb1BlYclkEzrDJ+RklsHwnZ
kKdiqCUqWYnIt5CethNd9DIyGS8e1h+vG3Q+8uQ6HmKhGtSeB53b2qw/4SooTypJzk2SQHtZnrc+
tG7Wu7ksrIOARd3+9w+hGfzztCrT6Bpoibf9fAGVPDB7VsuocZV7kChh8bV2xzxFtCYbLp6B0Ah4
Rwa9cfNZHpKv4Ri8yFxi8F3OIQGu2kXyws0iF4Qot6vMbn1g3YzMczV/ld2VFUVYX5vQgBfR9Lrx
Fgnk590oCfKTIy12kc8H3f9+9udj6+vWZ//r10xhCx2/dTnnjNpsbXsHDTfQKA6J1ELktNTsr2E3
xju0oIzCvXzKT58bTF+ofj7vq0UQ+T/eXX/QLYLKz6eEKnLV5vP+v37D+gPKgYFQy7TeRj29jr/P
JgrH++fmbE68i89XtotaVHLJgeXFWR5xR+DG//XmP5/2+UdFzOf4eXe99a/nrdOwz8f+4x9ff/Kv
l4xeLfzZvOK7vDe0Tzvr74c09Y6pw9lZPiaY9G33skpIgzwFkrB+MlU6FPlh1qAQ5I5EZco7+/xG
17uIghYRapmx/Xt7ffjzqeut9YuOyyGcabIsLxgGXahN4eTz3kyAkmkGdT9C5cpv+3JbsxDvl9Mc
WV9y9v/qIWcjab+u+khvPXXYDasjnYgZnOwoIcmHOabLMLowpn82zTqm/rwfyFBsBPlYD7ifK9+Z
JSuM/5JarjJYaeghfYkAATHsTinwhGnuuFk/1fV7AThp7Iy6fK1Y1R2DpYIxli947t6yuPPXD/Bf
H//62H98RdW6m/791D9vBmnFbhP3/Xe3D386ImaKJUkuUOVCIeqh0HqgZJ963PITTpRtNsvpuUzx
6zxUrLigU8FrJawP6cneDgIS25YZppWOqe84S/5p17X7wetJVaOUfEiMubkygriieKy/yLuwA/Pi
Fk+BLkng89Qx1EIHSRNhFH2k/wDvZt3qUnuV4xAfje7WE+OA8dp6qt3GONBo+YGEoJXqBko88y1O
wVzzmBIBm/JLo7avcY/zo8GF7GTWawLGdo8v5UfJyeqhh8K0UNAjX8Rc66fY+w4tXCcUbHQ2k2UG
R02JcxZgJWht7bsXufZuQCh+6Fz9m0xJIlB4hHojFyACuuoxnetd0xeglbVg2hUjC3phqY94nr4X
YsBNkNCBIlQJGU06GNQGgBqaNmWFnzrGw2SWEylb08+ZATDiQOGR4taGdyK0IjSfEJyeklC9Q+J0
jqpwfhVBrnZaixGZEAhsd5r3XBdh/Oy0uJeqIXkbcqvzGQ5nW10RaWaq0vWTfJQfBrb8DXiscN+G
8XHkYHgMS7pVMSrYXR2XVy/RvkjUaVxiA3yO+RRu+dhvhXL7TdwUP0WhFdcB8DOXRhBgdX/nhFSf
rRkdfhZnNxIUhmNmp08WRJbXfoBEIy3rx2Qo7b3JDpopMXLBGNmhVCm3rqH2aNNdapchIQoPYo5K
uRQmNdmNJj0Dvo+fs2PeBq+S55i0niKY0h3ToT95SZ8ShB3Wlhaqp6xRIi06yOiS927x7mJpEubr
1DbuB5m7guiO3iBrOcz2Tr2puqm/pDYnBam39d1oFQzSVt9nre5d6pLkhQ4tnhLB7Nfl8Dgo5Fi4
o9VzHDUH2BNYn2X/ZHQTLRQCfbY1Tplz2MVkd2UJCz0udAI/32wFpKonDDGTItQ35Pv13VPXJ+m2
HywXaGf1Hg6OfrTK+FgPQbbrFT1ETVbutgmw57qDkudpFN97kPzWk5pS75JFhHNreTScY/2HEGKE
X844QbWYVKy5w6xs1/Jo2nLv3QfvYcbtwemiunk0sf0A4uav3AvjW+Lp78xvqGBZoe90ffQ5ukto
COxYaswBGjUEBDXOS1RhPMk/ZkbO7533w6jAR8dF8KTH1neztiaIeIFEhauujPDym3SAW1OrDMem
nADhlu17MzXyBS/5NTMaUv206Scseu8h7CP7qkQ+bnuQGYjsuy3g1P7VFZk/asnkQ5BpDriI3/EC
VUfWp3gzhEa453QZLADATjwcK+YmNj7aMwFAnm8YCe+OD5iUE0scMjW/JURkvKYTrAUDqqK5C4Fh
PLl5vGlK+yRimdEqZiqqZ84CxCMucFbTHgMSOEPVQZoZSJiIRKjBaLfLfZkxP6jJqjx7RLgQZwX1
n+tqk3YSs4hunbvZ+zINRnaxiEzaDEaPR2KmR6gI4dmagWWeKbyAVaIqPADb2+BdxhJGShteya9q
5J2z2keh3nRfRTk60NWy4IrP/rfqiq9R5ex4SrEjmoO9W+srojr6/hnpwYvRGPQTuLsNZrTCFlUZ
s/gfHs6KG6DhWx+l7VE54tti2Ll1YExhZMC6M6FCEAeZXxi74s4qX72pfe1CBQ1iibKQ8zXJK5Dy
zY2Y9gmWI7NWb/qmdam+LZHS+JgXiOVg/KibvzWs7YTpfuhfjaCYcfvCDmyOldPrr7H6HmPLO5aD
9R0OuX3ok+G5k8kfmSbNYcqYmyArI+wk2g6sZV9bJtQPTBqaY66e3RhmFo4dglXtYn4ZBzqMJqkh
Ba6TvcOqNbMT8aYb2gG4spElxmtkupg/sQbL2kA07Ho40wXRQModtLMKiTCJmt0g1ZfZquErhgRq
wbJJfAhcHuFpL9poNZewgFY+RRM8eqTBglwQwM4O7CX6UQ827IgiHi+Flomr7LcW6NYXo3VpaZkV
/ugxJ0YI62g+/yhH1Ty5tOt6Y3yhlLN9DHr7KRvVV6x9V9PMLq2ZRC9eaEfweJP6VMNwbBH2Rm/C
DIYnB8pnPHvIf2a7fxrUz9iwGry2NuL/eoZClLLT0o3EtpOMqKadSS12oJEeUFo9qY5rmpvhSu2X
QR8HRHPo56ehs/rT+khghs0Zj9hvItOzgw3ZELqJvdem4uJaUhzI9lrg0HG0bQMOmKpM9nHF37GS
obqGyURMlhw5LvpF+56kyZsCdt6EJbE2bp48dijC2a1zJh4egT3jVDxOuczgBWYNhAATcgqWqJYL
g2MvSFpi1mzZ3VSpQ9pU8QeZx84RzDmn7ZxetCoAFzUUlZReDX7JjjSLXiF66LsDwar53bG7/cnU
SolAGeiKNoCm0jRLvGQ4/AGm/Cmwxr5XMjmlmo3jIsji5zaDB9LCDyUya75jdfwwiWy4tgO8yZY5
9al7Eg5DQJsAiIQT/Z6xC0t5y9nXqgjpd+dcw+iKLoZ0WEtvtFbYfUUHx0RiZjJD6+Ta9lIrjR80
57U9wC4Lg9/oXa3EQzwEsNKb0gk45lNYfeNPzseRT2Gn9PlrZDcWuIio2sDXwZanTEAouMLQgpJb
TLLcG/lHlBdC4qRpAoesvfRLmOFhcW3sktFotLsGFOvWxDBDMALaWQ1LNCrx7KtlZW/DaFHB0mL1
grrbqhgbQRzBTJCFgbjMwq4who9TQ/cTt121SQT5ObGbHUbwxnvawjRX8Bdp9gfDO/2mOT0uvr2Z
5+M3s2h135bh77BhMlcyZ3qaJpIWgGkTk3ifwsHGNZO94BKuYde7+MZ1Tv+UMOwVan6ErJqcPNbK
Y+e0j7MuW98Op/eYVTMd5Dl+Dez+GoaBhC2h5v2svI0bWAe8A7/iesr22sDh2iEgIp21vRHy2Gwn
ZfoJnPovmvWHqi47eAaAjAL1MPCf6jfDnGfZG9ovU8Q0kj37C1evyk+Vs9UhFT5VmfMWzfn8EYU2
4FJssuwfNTXjkLpnK7Xh3hjYk7CNkB0lR++Iq4tLqPYOMf6HU1W+F7fjKYh1hLTWLGizBf1lDiPv
UhGHoNswDmbUI4SV9vGhTVlpNNTS8OZpI6fOk2iXyivIDj0kq32qu09zXeD8WtolGkmVzNaqcpdl
UGDGyd5GREXQFoYvFuUjAogEZFSQJthew+y7u9imZWZjzNaH7ThO4VmDXEBK26gduhQ4BnDyO1ht
9y6LcR84dDCykfwdCLy0sumrWPO32svJ0eBk0DKOgRVEG640dRojYRec6t58TtDMEEAAWqUWLdWy
nWZETOS8emJgl1HsRxlWbfKbL4gS6Bdbk/aQvFUOULdO6zK/Ay4DO829V5OnMMJr38iTr7aZzgXF
YahaTMOFUqHjHVTmoXKmX7XUHye1q0abczX2sTPBLndUoKSr0WwhBvmYzrCtuhx4fC6de52U3yo9
Pcd9JfaabrRwpByCB5i+7VvU4w+UVQmaiG7Ahp0/g4cbjojzwQsI9w8FD+aEhuSqxrPm46SPR5tr
2yP6p2NTj1QVg1vQwp0+7JYBjCX6+E1q6WNuIe6fAsomu513cVOnfgoXwy1NyUFPZlaX2bciIrfZ
Tb/LSjm/izb4sMpvsalNz1DEH7OeKHakpeAEqy+Fl+qnzrBy36haRb05EgaYSHkQen8u07Hyoxip
X1ToObAlVsBcWJBbDvkNLdYpWn5nLuH9GsjKPf11ADVjiiBn0jbDk4xw1rgayGjOv5nq5Tkru2aT
qEUxl9cIzavB2OvgWcCxzn/ojT9HUcGHVTp8fTjT7MpWhzkk0WcMrpRH7ck17X1DottNi1EbNNMd
Wq8T5t9qa9TvRuRVD3pdV1viD2bCDYkvq4gW811BH9/sH0q9M/eB6u6qc3tSq4NTab3YdWZdcUjK
zRTq5dWIhqcMx0xa2vHVCzK1qVBN7TIdZ6SnY09w3YjUY+SZYZwZviWibMf5dUO/pGXIISExTbLC
fk4gDRhLsvHEdPsxLPaOHqf2Ki9ZzCiupjm3UbU/AUFsLAbUl8EdD5rbzsfeLssNn4JiBDwTLRTF
23UfRyYLXDevsPWOf5Z0okiveW1qMe1nWPMwGYyr44maUrPOdZ/9JkB+3iLD0SiOyOy1UY/aQa4/
E2P6HrniwpSmvIXTd1Eh1HRpQt4RRCfbEISuv25SxK7XOld4uZz+QOWXX+ZcQiQCOMo8P99YYO+O
mdttImxYB5Y3rwDUKSy+to2FVNIDoxXYVbCz0I3A8GANso6dSmM4/cXbBfX7P60BMqePYSrOBASw
WLvwvGGnkJvOsvIuBesRfLNGTthX3R1Sz/3FxP/AyQAXdZs+1Wmqn8PEtnZBos7KdPjCNSmuMN6X
9DPD3uqTeLZG9Zv1NRxoJX8YEw6eRBTRYYxA6LEmOmdSfmXA54LAhqYSu9qvcq5GtEGF2GmWbM99
j0GH4+ZAZkTKRIzkRKYqwVZbssESEDxmYdEXIq7mYDWEsxK8QDSGl0MKF8o41h13o2qy0BEo7SQc
AlFKXMB+C6JlkzD42LMiBoPDwbWhbZOdC0jtvsrnu53lYrsIbfqGAU4RYzHSSX700SegvvLboT8w
iDC/yPKXNlMfKUJSO1ZjR+rwL+wzLTmnzx1djac09W6iokvTaVq+6yNtuiuw+10X2Rt20/gBUJ31
JD1xpr/w0FpJcYV/vCvC3DzYGgkELAkJaSDAeUPIXb6BzaCdjESQcZG11PPIunZhkXeY9+MvLT3F
q2yKYCPDhfFpTGRJRY63j8jo2qDDHPfCoc6sUP2e+WXKCjjEVK0OdmujdmsMrDBLgyTr2l8gaoLr
VIV3Ixweozjw3qcOZnRGEvCZ6273kFRAHbDMXjSEgafC0ilJMys/wPY1fdPJ0MkRbs7Ut77lWVnv
u9RMcIdVuS/MZMLm+WCLzni2VPK7HJmxhm0x7dNAQnLBHASVIcvIAdH/iFYzrw5Jf3Pf1I8jSX5b
O45PM3vpZgKKeihsxufpMtyOgky/CUiubRldKkZeCCE1bPu2NpFM5o33aE5ONv0ZEY2PY2u/VQAQ
bRNMueXo3bYHnIS4A4hJ4llQ38L+6oREXNZYSkHba8ewlskNqM6XuY92zpAav0bCAPIcF2Rg9cbb
yCkRIFX8ikuUwe/g3OrWqL97AOsbK/sJeS1kPW681FLEhzRARWF4pCTkZp8/9TYVCQiDXSCqwCf5
FaacW4GGy4o78kvzGDQcDVkV+RRjIN86O/Edeg8b1DrJFi3lsmQYe5LTbKclKnd0hqsx1YiiSsN3
gMIcmgrbqsk5DcV3AVQESvFxLUoSXU8Wu3m/Y3zJpL1qDnWE+HImKc6vzPHVxAzMbBa7lJsHhj8l
eDG69BRMUUukLYkk5CPukx4ORw9TatNihmR+p30QQghMt+EzTquvA/nRp14aybNuMgypfNdqFLQ4
LAmuy+IF56bN8RoW2yEMCelLB8aMzyGni1skij85wTnSZEnupmQOtpEHK2BAcNlCsQWckUEmYam3
YY4idkMWn8KE0G8HItjFVY9CRQXrRqLB7EiHNdK+iaTw/IVveGQEb6JmIuODsJfu5JbM7CHCOKe0
gx+Zpb2x68pYZ+Bk7TiiAQwTv2s1zPIC8WgUE6MryP9hovVnDXCpjFA3Zfewm6JjtZxmsZFbm86J
KhB99UuawbQcnKvJCP+Azjtn4Gvt/vbXtPY58aioG6jNj2pmudCILNnNkO5U1QBvWnBGVla1j+Z4
52oUX8io+Lq2YDIHsqyMDP2QfjPLTGeaiyCo3HQcbjNU+rM5QG8O034vmt9xIzPaqaN1L4bhl8xt
IjWC0W8TDaV+NkqyH+WLJCh6U5cS2URNaIldek+Dp6tjWjWsWYkNpUta/eHffjIBAudFSOIHLVOy
JBtWkpWkOBroooyLhIMY4u8diczAV1IN2S0B07k5se9E5AwbvXaKFXgLmLP7ChE3nO1i3okoqA8G
CYwPjOCYg5tV9mzo2Zs7xM/eFFrHMASxZA0UILY25DvCPKxdmcvb1Do9huxNod0AE6qTrMzfBD8U
8AkkKE2weZ6HeiLWGnY3zx43SU6oQZhyhYupVAhFcibWybi78epQYAxoHNtKXqN0yKGkBY8jXFPX
KeXHWF2NOXIJwqCPlCe4T2Qy/0oFtIxc69mfAFUd+5hIVIAOv1cxfDC5P4oKRze5sQALIukGe41/
EmjO3D7ao9pK401O0/hnNsuNYsWEOM4aDoP+g4Irfuxmg75fM2VX0y3vkB9oNpaZuUtK5KkpRzPw
qhFbet9cyxEKcKgXz/RtjY0e286WauqN+LqY1ECBeiCW7gXB0TerqppzHeKR6B0r9hu4D1ALs85X
dYviwZ0YfTT2BVTZRmk5mqSE5OSh15hse8z2vTB6VYwkkOqiDylKfZOQ47pFVdwfWk2/gES0rgGy
aAgdo6VeVBZVRxk1IZl78HjX1mMSEjojuruRTnTphUp3Vpd8rVkMXxJbvA8B8xcXzec5TKvHNl7E
i57YGibT02LUw9PoPVdO4pzXTSYs9rk2fyYkDYdwav0mUSZBOIx67mEUxYdKblTJ5aVI7elLGjvo
TiO/0CPsDUXqvVaW95JxIJxDsmft1luO6pRm3ATg0U+j7hElXPtoVO7eCzQiKRENurRdBSYbx8v+
1N4AYL2auZC11dVMc6JrOuCPam4oSMqoO0k0/3oqLnVGvkc8JelT88No630Rl+kbV2f9UihC7Zt6
bwmszRrKeh9gAyMb3VJXT1/CfdJ2P7WZi4ijmfdrb0FvnlmiEFcxVjFYJhSGEfMPzW3ig/ZrikR0
rgeWoKkpXsjXis5GL7eq072rytOjKMlArUVTnzDAfY9rPPp63nBEuTXpNS5d3ngyoFTryCKK6YDH
gR5WZJib1CAj1LLig0ryklOQHhxQiCAXUjm9pRzu/mAXeEvLzt6KoH7RWhPnvE4UdGQ6zwTj7c0O
rV7p6rccPBuEYxQ0Q9U+F6lDdw3OdsJa7VyVksSTgkahHpcdcePRvpwMAheL8p2PoPKtmRJcmfrd
jPj3CyaUG8Tt+a52yYvuC8famlTEezS6zcmlwxJNJZI9G2BTJn6IEeo2kY7EAJRNsavi9y7Mp0MU
YIjtCmJ30WaQuUJUZ5gN3YW0muohmPr81qQ/cL9vY9fIPxLOpg8m8hUcP+G1SrvRLwwz2Uk94Wxk
x9A1JkwcYtTNr3KgOZx2X9IyC/DKilez6qpbCwlw41h6AA5f3+K/h680DcU9mP4UDOX9IWJ1QctH
gRADITClCRT+4mujVe2pxDKGNE9DRhMTD6sFRXfti8ogAYj1g0EWzjjIK6YjebW99Gce1tmxdJV4
ZNj/4mWMPmjXNTc8vq5GqCHNoBeuOcQl1bmD794PWrhKApfmYfCe6XunL0L8yVRX7pkZDhtrWeqM
VXqZ6IxcswWV7oYxe1sSw1lJzccEnzFZAE5+y9q3v3eMgf0CSfZGxAj2wOw5Z2EiWBXFCN7bsviQ
WZy9xsbITqKHw8XsZAdBVAHlb2bnsBoujJEKymhZUTIqKveuhrwRgs2lHhhZGaEoL6NKvuC65//S
tXvJwKqNekJgp1psnEpv6EQZh3WlyL+A6hcEt9N2fL8J53vCZxHY2s7eWKzujkayYxTTvJuS6S5D
Vpxh8NRE+vTIO6BCd9UuG5e4+6CcCDZC4MSXtaGm0beoQ4E8z/UH0THDbuqRcNShbkMzTL+Fy/nE
cYhWrTvxFIJ/QZ+upgM6RrGljHQOMFuIMO2fSLwfr8wNxL4elwTaZexYgag5EO3eelYFYm+pWAvK
YiQxyUPVc3Gg2eU+CPwXD0VHiPzQlmcwKjSfuA6TLoQmyyn8JGjPtQS601bI5oYBvxn/E5rEbti7
PQ25cNLfh5JlWT3+pIGZQlxR0S4Yc8KVqobE7xg5v2l0JoHb+rnS5uSRdXLFUiCW0K8ks4gCKGiR
hzRcO6m/0tAf6HTTYz1IZ1SvVmIlTyGnrFApRC2OehlbyTO02EVXpm+GainPYt0PZuNCcwGjUSIY
kZTK3QYNXMIKC43SI+OV4C500smVICbsNSZt3tGtfttmah0FdfGtGKE/xtaCAra/m3gUnSV9oDc7
Tky9e9aXkye8wP6g8b2JmojrStkUf3q6BbfdHIzSoX+XnwfUfLhoiXObMAY9oKD2LgyxTmUIP2Sg
n7GxJ1q9bZd0pwq5BTNN+1a5XbydWXBdGtv4EtjfpxAaI1/WWzy6MBXjhpRTs0ddYE+sOwHj7CLL
eBvM8odlEEYbuMTUekClJQugKvCoP+z8eSaD/GFq9oXsq2+GI/wxj19yYyx80dvdfS7zo1UnmxJm
HXgcJnPpYuev4A4dOp3QKosoFC44hn4zrOTsqNeeOIetKjOPE2SmHssIUHpgj9+kS/RXAkDcKM2D
YKV0yawfcAkJLSOfj6FEzWUTUhITzBAqth2dO1jgwATS4D2POt+NcI8UhK4+FAv9CCYD3ZAQBXM2
W+EWwmi1L+C6wlc492oY768hYqWzJLwqT94pnWro9k3CBbkhosWeAVeYjEqI/jgaRf6GVHo6e9Y0
nhWToqmVILTGJQMPwcrec+cfjhkWfzlJ661SVqSNpDrpZE0FjaacT6HFZr01zYChJqHoJWXt1RE0
tm2Mtp1EJ9DogdoYBrIxUEgop/vyecQ+xCSZr7kYSFScEgLlS6fAr5DO+qtqwmZTO9jYIXVaD1A0
pmvD+H61lxWMV1/m5CdCrMfaCuxvIEApCfVv1eT0z2YWV2dnJJO2A3JS2cI5m+liKgALtGnL+WoM
3fhkJt+RJcqXzkr3lvIGBGa9tsnPZUWiuV4a0Ja6P2Wcf42o/PeMH+jqol7nojw7O2rbEyMz6q88
PsXh9NXSck5zEfQYz12IEzmE5UUfMYWK9jT49utsjSDtQ/g93ljQyHTdimDU4TXyEuMiIs6UtKE+
4FlvErR6D6gp/uidhDAoOYwbzV70Kh2xGdZ7rk/PyPMI50nKn0k853s9EFtlSP0kZ3klsBmYRYd7
17NIfiVVkiC/4dwwLjp7QX6pemi9Y4WNl2RYsvm6HruGVwIkNN9CfO8nyiSb6Mz2ne4pV4fOmR/+
SmQb4xZXytzFfVafCuEC3Y2zbpP1ebup8NH56LvdXZvTPSGqShAHS4yrU732mQsGxuUsUWgBxnOm
U5ukUB1B3mTitBMN88bTaSuOXYAtPU38Fg4mo71SPsWxnaFPlcfkigYyeDNbwvMkZ/uNZ6NIiZ2M
3mihPpCG1ySPkYUsbKiqXGpMQ/hxqxlvbub8BntzGLlu7nMmL3nf1qje3RjXJT3dWUquA6o8IKwa
DyMShCKi8VwPB3PUtIPIf2B0KQl+ix8jGrIPOEuAsLW239rjPu0T5+d4aMvGh4fbP5dG8+hG8N8a
KTL45PQ/AUssKQuDSdK8p1NpG/pjPXRXMjZmJF9fc1pqD9iJHM4vcJ6Nyul2Y8Aqz0E0obyi9g9e
1uF7gWm6m0JyxHsnz65T0f+cEp2+ZJAeTeW81foCyndS8TAtieJWl49+V0kaqowrqaQBpLuefmWB
8tQEenOqZPMtNLWbUbb5vZPGzozH8Nq6+l31EXAdLSP4vMzVCcbzptMKjXkY8yfWf4vmcbwRHgw5
e26fVz9BZ+mvCDzLY9dRF1lW8pI05XCYC/u9s5yMpbWjcKmIX3LkSpEDhPOF8jzsNiM2PaZOGzvT
zQt8sY+wqbtzPKhFQCr/Gp//PxHl/0JEgf7gYe/9n/PLHtPsIyrzj//kofzzon94KJ71v+DQYV02
MGwvYWS45/6Lh6KRRabZtiPxrS48En70DxTFdJafODpuO4Ao7OqYXf+BopgmsWdSSka2lrG89v8x
wEz7P+190AKWIDQD9ghvQzdX/sp/Bpg1DCxhoOtI72OHeQ5duFFVJ8chCjgLoneq4E01oeOt6ImR
jfGSujqT7F6fODKBjuVcRJUHu7lY2HPTQqEjgh0gq2UdvUBAqLOwKlhMlrk4mX5vHKOxiM+9ua80
uQTg0DAcm+7HtJDv5gWABfEJ9hweQaUfPEbwO9K83NNs5mjB3HCJZWUUZ5Q20m9bMr9HbdCwgAb6
vXD7Ft7eeutzIyxCG2N0XFq8lY4nDuuPIOljdlhv1gu8L82By4PAfvcySFnVwhRcN+FCEoSrzaRC
UvStd1GpkoU8o3D+fPL6g3UTL69Yb33+AkXs8AMIBV+fwoTp/J+oZZAh3Bz+wsI9XDea3ufnZg7s
gwSKaC90RG/hJP69BToxpxDc0LUjK153umPQzwiVZpKacw/ooucJeGExIO//zd55LEeuZNn2i1AG
h8YUQEgGtUpyAiMzk9AaDvX1bwF5q1h9rdpe97wHGYYQyVAIF+fsvXZ4YZjEZNcRu+Csq5Hvi1QM
pGehNvfnLEwLSq7EHAwb89HU6qsEDGSDF2uHBc+izENxOWWnCzEyBR2pgZC0VpYknuVxZ4GXRDKU
B7QU3x1noJMw2/fhyPYUow1tI7IhrroKQGoLshIr9JtcGZY6MMthpVrS7yBb3iou+kq8HFtWdNit
tWsSQcSaRw8aM1spmehh4GUCzlRjCJrwRT17g2rWEr6mMn/pK29zWMmbvJrrERQnNSbU7rA5w1mS
H6J9RiP7x2SiHAY3QbuG6z34okUZgQ5Rv65X4qcyjA6hE8PjDAwUhd18sVY+aMvm0YsUmKEIvzk7
e5h540oUHYEgdjWMUWOljcYbd3RDkIqVRmq2bCgNFADTSip1VPYHGuzScoWY6lbvVSMFU2cCcKpu
qFOYp9t97opBVeGhUgQfvO0BFlvNkwY1Vaxo1XkFqYr1VfewVYcVstpCW93uw0unX1sriXVFssaw
Wa0V0tob4FrnFdzargjXEZZrNAJ1daG72ksf7Ze5EedRLOkBYT9Q9pbffEcb6wz03953Vvdfbhvb
NwJVbpKegjoRKsWVornqEcXiHs4Jyy636sGlIXRjgcLhduP3BabhnYLsx2MAxF+/2rSEwTOn/Xy1
XdMQpqHIwbQ5LbazJl5ASE3CXdPeL2b0PCULW63Z0K5W2ylKASpd/Fga3bqjwMAELLFhURTfZ9Fw
Q8TuRD9gWVsmLQS5JoEdZtFHogdztwGE69ShfOEU75tWfMSfcSQ87S+l+B9F+yYarynutKSpHdVw
pQv8zB3YvRurWVsBcmsojsk356w87k31Xax68BbHSccu6Ljd5LbUuYQgc6fVRYuAifFHgk73kprc
29Git0rwNkbbhkU24hj4dNmKfEPV9jObhmEX6+D40vViTuRfR9ttEwREvK7mAdkM3p/QMYNFWMeC
PhGdTXfZGXXXEPfjfuitm++pAf0lU19ItxNJC3lt+yTXEkblTPhI16ulkUMAnIgPwAAeaCTNICsx
2h2rq4ocd7QJTY52EP9u7utRpfk2ElS+2BXjt0GVe7WxThbN4kRbzt26GOpTvTiyZNqrZkRpF3sm
uNk9qYozHe/+WV9m68wqf9prVfmELZGkB2Rb9E9HonBDaLXKjD2aqZKvsWc1PyZ0V7VZp4cFRhuc
0qUbmnhvJsqvUh/cE2UBtCioH0yFKiaGCwxyTBXb4aby71ap/3Y0Ng5kjUQh6ExRUQSsBo/tBNjk
8ttRV1UPPXJLQmoxoiQrgZuiHdPVHzuKXCevPKwCN2QpWdj9DEilH8/Kir42cA/CAkf4FvX6fNYG
7ScsVnVnSrDb+tLd20RQnpux049Sgud9M7vf0erta4qIcuWyGv5sXzP5pZawGH2qAeQDONZXArFj
tz2SpBEd9DRsxe3ROJnJuw7h5WIdRgWeQmActeRo6v2+nU/IV51TUoxQS9eYAweofKAsxquWs8uc
htPf3vt2dUjWOAP6oNdzFzt/PoYuBQ2qhstx+1C2i41Ibk7WJdfmT+q50qdcpmPm08udWWspFDIY
gaBRbC8lDyhXOTuy9QRdtZ/LTJus1Vy5A+1A+0IZ3PNyM9l6BcVD7LvVIemU7WU0q+yQawocFWvK
d9IlQDQUVCgSlIvnFidqAqcxXeGQqroHjpycZ5dVgDrEj+iJlL0s8CW7KYFB6w6YfdAQNM3CB75e
YBplACMa1PBsM493rm+lbn2K14iFlaJNngAqqjVx2WIuoIqJ/fqfEO6NxL1dbLd1i7xXoxbAweZJ
XS/0fx1tt23w/CIhziqK7DaIK6z3nGbH7dcfqeRve9vhduHAU/IL0KQI6vtLGqWOV6vQRSkDjeft
oheyO2hdCOKSMYhe8rUV9+Rul6gTOm24VWpr2fWG+r497zbefr+M76tLqCqH0ir2oP5YENJOCHvn
9McsMjQz2FMnf+1MaByUBtTzdtEpuRF0BZ9IpUZAkOymOWjkLRasv3ZbfwCgT7CU9XTUyicltIg9
Z98PRd7AI65RVva33+Yfm41htfRd+wTd5moUGmGAnGr2nUOMk26M3nLEUin/EdLauCcQg4G50bMr
oMXZ4Ztm/gc1vxl5vi0333eL4tjBejl93/fH87O6HxFn1id7eN8Y/vaYmseRgtt2bcsfSNdN/ffV
P0fQH076yNDeWBHJlGsMQrVFFmyfY417Y7hKm4pekW0edN5xSYcXqG+uXtLBXi4USE9DrQAhtouZ
4lX5OykGcRYKvOumrpa9cN37zSSXr1T67WgzylHWAz66HW43fj/mP91mdxP1PyXK/tjwvv9HUcKX
EM0QfN/0t/+/3UG26l9PLifK3HSmoDOsPz3aH8l4ux02LRIl35m0dcFepP7EgC6x8Db0tI6oURgW
19lzm0K/r25HJAPH/0xDWB+4PWZ79HZ3QaRcMWC07icy1EqhTkh1Vnr/Ovm0W47Edp19M8Q1w0Ew
1YHNjZGln7cLMATAWpxeOsehIdtYr+Vlu5hsuwpmZmTSahNkyAIXcwijmRmZIfo8z4D8Q4I6OzLi
svAwEyOAK8SY+TSsOpoWfzuc3HUqpAVKXsbf7vq3RyUyHaENFLzw7VHlTqpVfVqI+ll2NB3hTq6T
1na0XchC7f66p86spb3abmXX0hTH7ZC6THGmy1jhnVsP580S+P1XtM6MfcSRQ36FMDsLqoa9AA79
1dP454//+y3ff5JoreK8/cXttqnTnJPEs7De/LdHxZuTcbvnz+H27H9eyPbQ7XrS2DgYt+t/nvH7
T6lp2fiaa/XllU16yp8Hbc/9t1fx52V/P/33X/8f3AY8P7UbtUWUloWnJZznjv1oEhk+4rKGFoW+
0Oacn6aSGMMlGTUa+82NkaJC7Ufy7oalfElXqXLl1i9ZrRPn5C7mvqRmSG3Rvuuyqf7BVviLJfoH
2oxmt8DsCppFgcah8XBBJAk5eWbhJ138PBFlGmAJCs+Wu3hGLGevCCEDUTObd3ni9ihE+idwNcw0
DgB0ume9Zw3D00JFP5CN+mrBAfJ6mhj2YF9FZXqlxCh1Uq108UfxNpFokMEniXtTmPjIzOgxWe0Q
27Ft79OW30LfBQDvY8qJNZCVsv8dWjE5QNMY+rE6vOFzSihP/3BSBKp2nWa7Gfu40bb7eRLvOnm8
3rAfKrwnWuMk/mKhTLGldS74uaCXys5obEiUBTxeVUDZCIR9i52+vInjX+P8mbvoe3SqvENKemxU
xq/9AG3D1mO6CmxIy2oiyVSnlVsTRBT1fFWN4nWR/GWFeVCrrnnQMEuB1C73UcvOTbb9q2Jbv0wl
aAHI4BqYmVv5rx6MmodsCvd6tjfbGU1cjX8PadAOCfInmql7l9LEy1B8qkTbSpZct/idP4qWtW7T
ZoGeqHcw2WcPu4vmcdT6+YiiMDNk7UfWOyJllbxVtztVWT4QLwqiIEWL4rPLPkxtwzdrkaYVUeBr
yXCjZ9B/qEsXB1MbvXQrWjxTMvBRhuyDmu0jsoHhoCAq9/BL7CZkXvukBlhP3CUN4VEwTam8fmNY
9ioU/GUSz6GtkVyhAcexWIACfj2XpiUOE2LsUUV2hWZRP46ReHTG1jjoeXWKi8Z4SAzn0anzm5HK
MhMJKvFeRLeSfO++mcZgoTrsUtigSRPmh4SIWGUk+zIqoBMlafgLV8KFfw0YTmrJ3dhSnk4Y4DoD
VOASM0wmrK0IlQ9S7BUH08gpvqu3btKqpyzq27NqI/Ub5vnWJez4BNL1pm7oY3Scr0KESGNr6zA0
6MurvNsZIzngjlz0/aShSZdo75BswmswmnPXE6GwLrIc1Z5OY/2qwL4EPFGt+QUtkXfk+BaRwZqo
N6+dpdK8fCDvTiMT6MrQBv0A5eSB7n4647bPaZaXZoZUxPw0O/MBKqP6A1jQa80Q5c9DRrhDQx9k
RF500JZxuFbV66Qz6LNPWAsNGG48CuEKkt4wbKcbuvmGJXufptC9Vcnubi6/UO0/Aue06IM7njrF
jH1P9oWU+OyhratTE00GBSzl1yLES5mEe3Kuj27txqSqOZ1f0N87ZPnq5sqIfyuHNXA8RyCDzIR8
0u7Y0GDqjINBh9xrrAZVpZzICSetCchIyM/NPC9UtVjmEaeo1KlXDOGlyzVYdKH8zSKXwMNJH4OQ
wakqBtIoc9w/0qb707nod+IJxBDM31D0WDPIbcrWlF7K7rT02xViRgcUt4dH9oSPxaQlZzJ8LUK6
0K2VZiT/HONRfaxR+5/zPtvHtunu+sa4Iv2yuVdw4nqpGDPAMt0viN/dIWSM8tW5kLukZ49rEHuQ
9N1NmY530aBbqN0OY+U8jRL9gmuVPRZT9VeCwcicdc3XxuRjGXPfcGLUTFoEjIbza1+6w3WotS96
a44YbeZyj2SZLe7LMORfddIBynNb3HCELJqE2Bj1B2UK3hN0BM8Q2ZsbTsdlxY3Q7PYIEv0lKzsi
sTYmzseYoOgZevFYYP8hhjZwhJB3uY3lq7AOXZU/ULsvA7qUxg74O36HOqn27qwH6Ib7HZLCGin4
h4zGd/JBIdqPzz3IZOpXMGm6/NFNhmdlZhYvCIaeuph4gum21KzPodz3OUNNYmOhGSx9R94kPUNS
uib1a4wxJWL7+HIEATYxOWogqlfuI6dfAsKGUuZyI9YPqHTibJ9HhYdkBIxuZhBtLAqXhhPJ47Ve
AsVlfRRMMvmsxx2pl80ulcNhzCSSr6btMN4mR4epKj/krrzOddXZgZ9MvDoxYIKV4hcGKrQFCVak
pkTwbyhe1Q2fsusFrpCa30UGrjhGS9ANUaC9DzZN87DO7CN1KDKpsI9J4yYiBzxUo4pzg2DH2fat
HqmcW2AUWpT4zTCvlyK8mQCsBfEIcNgI5ZuhZ0hbsDq2o3klLcu6EWV8jc+JiDrXGPYZGXHUm519
WpBhHEUugVyUh6Gk1PdNLo7Mwg3NZBxhdqLvcIe/VnFK9ij62d1gaWUQs2j0xgEJcTJm96h0QNtT
Y9fj6QP1gIpLIyOTJH/BZEHCr6L91qq7CFqub1Qkp0zGzFD4YmXaVfdRx+kzfqGP3k0IIcBR54tl
yE5sV29m0m5YFsS3oHxA5YryYNa3RSnunKXtA0jWzX5Qpt3i9pUf9ZE4YTzqPCSQeznoz30TkyMU
My9TQHgwFP3ZJriDWNFavUdcIg9tiRlLjxDdV2LZFdJFwAEDTvaYaOPKGDz0Kh4CQvWw9N3dig7W
4OZxQiyXRC0IM1EpVvOVFTbiaOQXWNdyYydsBDkkcp6qqjZXjT16fx9VQ3bLyq/3I9t+rrP2Spbx
nZ003RW+0U+DFilyELweSeLDOkMtjIp9ilNnZ+E9BAGilugsw58C95pc+ByVtFkJagC3mcdIP3G7
InAbVrCD9iDo35NldbPQsgUZCUghtgEwdqD/RBojjSk/84rUXETGBE6mJGm4HRos0/lAvQOcRmMJ
qLvdrToTsjLhoR90+5A6wy4yq+g3ew6q+EYk3ddWKR/cek0KNZKZknANiOg8ltUB+32O4D5ZMSsq
imFN39dyfGCXy0TNrw7gESOc6VD2RB9Flozqa2J+YrP3WGlddhnRq4w5Gm+lnBjN3et43YYsxQMU
bTJN1CEQILEAudW4tZHWK/3g1aVy1aWEhoi2lr5qwx5blqa+d4eWWrMjdkukj/6CYtuHkkSDP4ib
EMd9a7PhVH4oNhW4jr0X5q+58qvMgTo1l3dR4tq3aN2nvnLfGY4Q1bKY39dIAHe5nMQNnWq66urZ
dZnBExFNzLTltJN5QgcGvtFs4g3W5ofamKc7W1eLnaqINqAGnpAgVYMPoTJ5NKw03Qt51EgbwpoA
qgIKsG1igZXMSYEqy59VavxKkBV7uS2VfcTSyhtzdbodp3GXjU+kNC0HraqtnZXLUz2qRMOWYjnq
DA0MiK56P/bTmsClkaJjniyD2m4+ujuWSYpvDhk6i5C5z+xuMgMWANk7hGcMFChdG2Ei8JvkMKDB
SROjxQvdpgfdaunn5ugG7Smwch29tpZYqIlRcBjiU1pFvV/W7MQE83BgduElhZHGQiv+SrrrtBT7
gvmVZWQIQLx+0K1H2xXiKUTEN0Zjt4dFXKO8D8ymeesGCuey114MjcU9aM/7IjJfa33V7an3wrFI
wGrKHkXRAt+yQ2ijVgtdeFxPUwFSWOUTn2Olp+JDvHtagx2YrgaZAUfAhLczpgdpjSp4KczN9nSG
8ZH6RqHd9TQ6aXpDLi6dOcD+lKBz4CYlxMSntssLFG/2Bcj7IXqtjlsEqKPSvcuIzpyooQsD2GMJ
Q18sgfEnJwBRM7PN2OdPc9Gin0qKX3pJwmZRkCE4CacLRIIQoGo0yna/tbjo940JNLLPyAyZ3WPV
ohJuoSJ5GYTzowib3IetW+9yN92xyzHwIKF+14vrHJi4l6PV8WGXMTfot6pk0pqMbFfDqA+yBCdn
msh3ydjvg/xdDnFmvbV9KhnwHJAKaBFEKz+sqX/KpHtvNFTVm4Uag2hjH4IEZO3E0+fpY8b2zzTt
vg4FkAQViONSN5Ynl5rtWjwXnNnjjkLale3oMb9U7JkdBaDCwercKuu71LzITG/D+mAPKlG3xXBG
Gp0kn2aCamIAjU2m08uYjl/twqxkTubeiobfBrTBIlu/QKs+8Z2xbTNKPy8IeR7d6tmBtu7NhfuK
lOhQ28NvWUzPWhydqsg4sKz/CLMYOIvLYrl0rQdwGyQ8YQ8m3MbKlf7cm/JQVuYcoKwntRxPqcMP
spqMJBj06boit6wKQyAr9oe2QIyqx8jdLTV5Gwna6JeogNZPnUxcpKoBarSa6ao3bmgNRaj1YV1h
t31WM8y2CxwsvjI9mBGNsXehEmQqVz1rUkZhl3INGU0vS6lXN+xStCwkR3nhI6shL3sleuM57n/S
t/2K5bLeReERKIhnWsYzo8SvhubZvi70gxiihh9GrHm9y6gdmk7A/BxdBmVgEo2cIKWzjk6E1oKL
hpC0jhcrIqcaD1rkPPDrGYndY5cStuAGaOjlCU4uJHx2Yb5V8+prNvwyI03STT7t1qToxznZ2RgF
JtrVXjLY1EeWJFAExcSurb7ipcEwEM/HOJk/RUkkWrPSUoBbeoA2yiNsSem1cDEb5YeMJmTMtn3D
GuFV7/XHVhvu9FK5d0Ry66Z8SwQ9U0otxp+6uxyanvmJjXwj8eACDH2Gaie8unL3epQ553jusWco
MTvkOLpztQpFThGz7sPCQzSlFLvBJVwkWRPKOka1GbbZVBIbmMMrFRqrdzmVfCAhU6SxhlLj+UDm
Re8mnhvNU2fSIRLSaS4ZFYaEgFxG7fFDb7o3B81lscDTw7Uae/mYvsziAw/KW1TA6+s7nJnlzOzc
AzsbRHdDRJydg/rRJutaIzDhqiZTFQwtgbyGhihUvaL6BCOrgXCQd7BOh3zyDSmfk9kMr9vxjI6L
eVjTPglBJ/ZODnKvsI3naHyYAW8IXHY7fEZfbrtGNzbqObTLaA+lJgLSk7PW1MeZdwSxsOgFlUQc
47lSVXtpPkyV8izHLzem6m2J59FspJ87zrtiPiMPZZbTBxyYlX0Mc3aL9Ik8BKOkXEU8f5unpG2o
uGlr+8as1WYlJK0ifohgkpUqCVmsHLLEnypCkgWp5YraQ7twurtYoSnYZAbDQ3rnxjX0X/VTRGF7
AHGFYFQw8vGaYWVUu4aeuWA52rrq9bpHJVAm9EQoGn6QvKVJnV6lbBXPUsU+VRD8RZHJ8ttC/107
d0mvJjtlJHPdjeodKJZn2AxffVF9rZoSs0huAdQKj51KyHeMKu0lHl0k1InjZ0nO6lz5sQpcPdmZ
87UN7z8v7kz4cadmAX1QsO4cFn32tEa/VjvluZsFXeJV+j+EqideipU9xVaAwZhce9HHhJdGCQHz
x4ndPUbv+olJ81qvl3s74vQkKmL9ngS8C38cdN5jzgc4NFrLOpqzRY1Xwk+i7SKA+oPqPuijeKtS
gIpAmgLdOtUpmeZ4DB5ROWLJMq4zE4lBHtIcjOI76nHIbMfszjZpnyKzaLrxyZrTp2RYHqYpuY+S
+ZSgye+7Yt+2N2amvVW8hXDA8dL8xD7gRUR5d+bC6QX4PKnR2yCkXDemi0QI7S4saCNxi+HuQwv1
50WTwtMXLHJp85XGdotgmnwxwuD3pvLsuPOxNlXiXlzhIYkdSM/h7ZqN9W4sw73GtwWZhvQ9Hz3w
o7MsT2B9wNO80VTQcxaI7EpXLnexJ0QB54hBLC3uJZhN7up0el9s+90qGkoI4loVxZfs3Hddys+y
/Bw7JMolDY5CDZ9pI92jePYLq/zSeLH5gscrzrDDVE8lwFmfiiX5tCXUGs7nQ5fJt5IFNlZBhqS0
mTNP76sP+EqnFi5RmdAiMnIKBdPJmBH7a/WjaQI77NRXW3SPo13s44lWMVTeewfnD2Gq7VfmZPdu
9DKCRdA65RL36Umq+c+aaJ83IPMw2ICZLIPtqxHa6HZoCrjubh1oonlVkrt6Sd6yvvtdRDd61yJl
quHzRr1zXSFVrWR8GwoEC/Dn7cH8MgVSz8hYi1UaBKtBq3yAa1SRWGnHNcb45Bz2rySyHePoRztF
yqno53slZCtoqyjQkgeI85tK7f8Eff8fQR8iO4dQl/9e0HcqfyUf5X/R8/31f/7S8zlkmLmGjlbO
pYprWGv0yl96Psf5B6kztmGowjFhvK53/aXnM8Q/KFjZEABsU1DBWaV+/9Tz2f+gza/iB9QJDEGX
87/S8+museL4v3MwaGWtIj7+nItT1XI07W/ZMFLr4mSJJ+WEOnox+HlZrFKUFFVQOMfw6l2ClWJp
33TpWs1PJwYJKiXmLIr7nCzeQJ8oE+bliH4Iub6CNQl5e34oJENd134wVinekmmfll3PVLnFPRYD
4zxkyUdjE+M0jrQMKgO6blUh1s9ZxbPKIE5htGL10ikJaAgFEwp6uFM//eilmV0Qrx9qqQ9X8xgh
q9DaICtwFRc2GVt6UV3cHJZ7PA+XYUYOqFa07HNHvaZCopFXWWZ+06Sfs9Y3BDNTZu8mxOQhZei6
lw9KuxE5OuQAQGbCwiRhHJdKr+sOlT+6LDE6+tm03ytlIpizEEFUtznmLzz9utMcWLYelIj6ghyA
SYhu17bVuU6N8pdpmW9pXhC+RvRkxiA2vLrMiqbR4XyvUnZyBhpKDeeGC33kMCtp6lsYvT3qKnzE
0Fj8QdBRRn2Tu6MOcHtAe1IXJ3X4iKX7Oxsw32gkm+VAxktxq0a5dmgsdvZQCF5MimR1nR1l3sfX
oZh6WlPy0rJeWddvd/jq8p1WGZ+RgZkwNixYw5nVHKtIfVQeC0oLeyrUVLiLNUZ3lVTEYjcz8t5Q
xFTvG/mV9reupkWv44Q0vhhJodFt7ac0bPs8WtLX12ru5CbLjYHlrVhscHA1Ib2FYd02+X2W8oQD
7Akry7H9LnZ0h9vTZmhTHhQEe9h+s18Q6pAS4rkn5xlLQ6qMEcnyxUM1AP2KBdvxOEmp/DYh+zx2
sZ2TUMCHeRIMdf4zrNz8zGbuwMKE2X+kQ8fqmbasozxDpkOm1Or3cZxLvjo4ieBqStw0vGhMIbvu
pZoq66Tl80NPvSygxdydQiaMQLPqiyDZ00VG5Sl6IymvEtJrzuhcmR5uSlArIAcQFvaq9ThmVf1K
xAgFCAoEERR+VDh7+jGIjCKD3n6fw7ODlrRQMQkcA9lEJcdjryT0DKtHWDVlEE7ReNK6jk6D3aGl
wbVtuVjRRUbpJIkBARpM/Loiz3FB74f0AryC77ixqW4NEbQm6lqsV+ZTquREuZBWPGsKYMexwWrW
3NqOwb4e+BsN3qb1NdhooqLzhU3PV4t8DEYwgtToOjCV1qvs6LgqY4rnVr5rAGxSAgA8J2G1nfX1
g+JEhLY394ghnJssJdckTXP805TAg8H+nUUJ7LdigD43rCQYWw+UPvpU8piglRlV1VL8VLLsJtaV
+UAs8VHj+95pEnkkQA2qauChVMdPWIFmWY0AUoiVUwmtfqJaGWBerq5MadEwUeNjZVBIHTB97ik0
QIZyvKXpf6Rzc5UiNGV5T0HTWX4CjUZGJi0QZXUYlFMNEynq76Upf2dq5PqKxuYhT+bANpXJD21Z
eIjvYcnZxkNzrfNxGX1FW7IEX7boEbuOi6Z1N5FQgzKab/A8REGZmXu1WI6ZDaogrhZstCjufMOM
8Lg6y5FUimtF18jItqAr5IM8CxVpUS2wuygFcBA5XgRnx2nC+JpGdeIpkTVSGG7uY/yr/uDkhQcV
cJJwU42coT1xKdT0FCgHoT+otf1mhmxy2ERfjcprrkniHmVG24vUbTOBBjODRvcX6JGKu5p89Dn6
kYFnA43QsV8uGSNoXMSq+yMeJ3PtONa0+8Dd0a/8iBrtZkjikX1P9eKwCzp2A13VOCMMZEx+i6oa
SV2icWwszlMxKCj+QLI/VsnoRSjMDnoV3ZFH+TAlxeIh5q12aG/Hs8s4jjqvCbIpNdjW957rfEUi
geKjyee6L6CWJL+dfuoPyPaoFxC6kyqTSTNF/ljWqshi/XDr9Brz14MyqWjzml+Gw8o4Yc27p8Vx
Iet6ZYPL/jxPt0Lt9o5AjkNVM/I1pR52SA3pUcpDtKjZPtVotqg3Y5fUt1LYzzhalmtHdERu1LFy
0Js35GDJVSqUC8JS+r3V8jFBcYPUFf/Wl2q6pPYXJTXrlLunUpkbuGv6aSbXtkyFvLcpVfjNcksy
9/KAAYscyCzcyUlqfArpfGyXEj81kbuHZDRvoTSg8LJnqhk5TbqldYhfMT0IcuxxJvsxIr2KYHL1
1upDT58Itc9ywqgUqZDPri7NpXOWj9AoodvV2Ytlq+ONS4gBlh+sQPVUPxQTfJDMIQvJYDSwqGbi
MjOv26a8H7XYoq8H+UK6VDNLEBG7Tq1/126pXtpMY/RP4LhoFtWu1iKbwUyhdmgpyeBsf0JHk2St
UyDOqQ6kKLhRkIGqE6FbXenq+Lno5o2aNsoLNdGdNNzPwY6Ig2wck6ward6bBWS/sirvFNM6C+xV
58SFeTDIz5QEoQMEG3rIfTlD003PaaQzjxfEWTrm45zScVRCtQ4MyVQhFzFiP2+eyJRiLC+sYWfq
y64mm4Z2wappLdnk1Jmyk31+VxfMhQotWMSnakhe6VNMgqbvzgxnPaTb65a6OaQAi9znAoo+pTpM
ETDQlxST6yS+Vuncwamta7tXiZKiQjkL4vgWjL5ZwQRNlPci5iNJRKOPy5DVl67SKpBMpOx/0Bv1
zm2plIsvZnBLUQFJEBZ+EgHcQRxQsH66mm31LppXN/IC/LIf8hl5mvYRNh0+OVva19GgxsRQKeJg
4uBAQ9D/EmTLXppixPwAVtNDLn2dPsG3rFGgtL+QPhJxK6pny2jee2QsKDWYRiJDt3a9e56rPn9M
+lYPGA0drJxBrRSvcQL/EKUVdY683sdDSZNenRiz60nZacryiaKl8kVa3rQViQquSQ8PUOyL1gsQ
1mR3eVgA3PaFFkioHCqnWLu3MZN8LYy9QwosGj8knVHIHrxafsZjqtGb0RCPVPIq1TLyngiaP+Y1
SeR1BusY+JBXLOJNkX3HIg7shpth1nPynJKmRlGGjgs/FBLNBOOaoNpaKTUulgF82tTs80pH+y8t
eRpMAC8WhdBJUsGMFNYg1ZK+OHqj3qYFBU/3Mcl65aQn/RBYYsaASItn6a6K1FnO/ZwMwYI1vpiw
kLnzy8JAP5mopV1yeZzc2Q9CRFhlUm3f4gLfOxWrQHtqTlgPtVMfksNZ1LQU1Hc8FcjrWOV7JpJl
PzWsZCZwxmwOk6KeYY08akhi91TZ1u058URne9WZuSu9aVfXZYesLP5VrAI0i6RZf5LhU2LETyR1
DcAP2iHIIzg9FC3aatdX+DKcfwUXmCSlnvfwNv8KMtjSDFhjC+rP1EBcilOtgSa0yRhM+b/pLrJ5
v/Ad2L2bBmpcZ5wiSk7cXVIT2oNKvm0koR7MIlBN16P/dPU/3QZF1/ZdABre9n/zFjlBXVi1/9/+
le1xYSNAXuLgIExY0tf4frSZFdR8vq/3rOGD2MnBCH3f82+H3y8qsog9BzqeB9//W1E07CGr+F11
WEz9+bv/03cpCOliMIazyU/gfW4sQf3tn5/Sn3ew/amslpzeuuL+eeLtNhgSINFsfDybUwNrEcZ+
7NIggzkVWj2iP7daOKr1DNiOurxBdBQynX3f0UJp8u31LMuhK/hQ83oqkwunFMYr8uzbVdS8XYRp
ebVCG+G68K1uKuHvi+02V5+ISCwzehsl6h7ClI6bknZT12OC6L0+TvBDbDpdtUSmT5XzWVu/UNwz
cIT+FYiwqX03Af7fbiPU8KimA4GeNuuWK60hl9lwS8STuGMpt6+pIoizN+21RrYGxKe1GRKXGoF7
oEPokRACV0XDvwUtbM/zrfHfrv4R/xPkCA7aPHxr2qNlUMARZJdN+/99+zBM7n6utMvmIpE2ygkF
Zd8awELGQ2w90I1HzGGuARUReTIEPa336LYEFz0QT7n+2P8mIP++qiEf2C/GFWf0ZRNqr68g76DP
Kv/yiGxHYLH/sozEgBjB/6RJYHVzc26Z7M7tmkK0Xf1zG+ddgMf1kJ3u5v1yvsPjdZeCjyn6s2Ls
X1XXO+Qji6z4AZvuPrugxbt+nc6IIk7zvgm6wDwMMw2L4yj91NzfLefXcX/od1gzvGmGukAc8sUN
KQOfwsfDkJ0LoCb+IXxsd+Y9FJ/9hV6VL4PB72fvgAUgwCi2e1uf7MLgjMcEFUHwmjr+BQDW6bW0
g1ewytbt/JMbZMATEnP0aFLmqH6RT0cwMD/sQ3F5DR/7nPIBPRSJRcJfzsmJVfA9r00cWALcH/jb
nNtfXUDdPBDnxR8DoB9jQMZn1WLsfiwWOi18FjjgeXfjj6S5NspbPhaM491yV5k/+XjmjHCp5fT/
2Duv5dbRbTu/iutcG7uQwynbFwBBMJMSFXmDUkTOGU/vD+rtXqv72Hu/gKu61NISxYDwhznH+Ial
vaANHm/jdM6twZ2jdhPSjqQdBWMNjLqwbkDpZS7ArQrun7H1A3ect6K8ZLmfeG0fHl/gpqzUh8uw
5pRQPBwUp4oPabLpCX38plZNzQJ5DbxKeBHm8Mz7SA6d6fE28JXUtLlTm+Q3JoVtPPCxiIFvFDRx
Nix9vuFHS12X83aeIFlTIQA956qQbTxx2FuTk1FInmyWBLp1NNkwfygaEy4BBmyHN9KNLEb+ld5o
iQIsAIN5HdrKhlsOvDRK10YOofTnxcaTlK44C8XL0nhcuiYOr140rkB83FYPVghhlHQlnmfmtWOH
/yLaclkAgafT6wJeCPwWi6WLDPFcbU3znPoXZiyX/6nPhSt7jHfyHe0QKuqoPmdEb0/T5ERPylmx
xdLxoSza6n1+lGF5HEM8rZG9U1FOPLDDpIkxmO/iB1ZqjWNteuH7kjRnc8D6L3wo+Y2jk01P/v3C
rrPkUxq+de68Dh/6VYRM/n3TPIhrd2RkPRTbqD62yCGzL4AjMjVbR7lPnPQ9z47xoK+z5Emq13Uw
2kl1FO8721pFK3C43/4Hi0WN8zU7p/IYyvv2lD+m5UHYfqvcONXw2m/H9K6VN/g4SW5hxCA7CrAw
V3QfjksMupspCpJWmL075Xv8VnjndnGI37gEOg2wpbFVJTChbnftTxmQRad+kuKt2XqZ4pSTy0UR
P+lIPZZw8PJBgqpR3TX5K3/e1si0luOhnol1D9A8cDGyx85goN6w5pfTmeuRU9Y5z/NO/PD4ZfdC
reQmxZve6dm8AytpXC6kdN7k3xb6H6Ik74l6yfIzrx2Tm0RR8JvTX6IA4L4pHUqIannk4grCFTEX
y4XGmTWvkOPDJz4cT8kNEXJijea+ndxKXa7oRAHCjo8J2coxR32kI4nW2Kqsm2GvEuaYXCf5W+jZ
y3dvXMkNxXZpZVHqD45clKmxUkqHxAP+EWg4b2ZvNrv05yjlyS4xH6vywSo/OuWTxhFmMOyH26Le
ih12INvA6ijA8D4I9Ts2G5Un0MyrUq8z+QAOYeFmYknwpGHaSN2b4l8Aq+Bm3GbVXTKh3RtvVf4q
Im9Ki4tcHs3rjLMDmqPAGRnSgpD6Zwn/Yxxve/bioeTxFGHx+QyZu3hqGjeoWYituPeoBWp2zT2Z
rBGNGtsO9ZGjfpiSPa2TetvNF+tmnjnDcr3huPbOG02Ic2ufovBe86YP7mAdEuFSMmRDhA97g9fO
2GTWGTrSm3JHZ8OeUoehPIETy+jJd5wOw+t3vbuM3Yyxr1xKvIYn7bqPxRfIpmhy+aN5l39r/ODy
Vg75E3WmaS2zGoOxQK/EQsnmyFfhC5ovVw+nDd3HBz4tt6TXvQE2nhYn2AdX/WwcyXPjOomQjFMw
oGm34yLkneDofkFUeeIYUHejiuHN6ksnrfTA9c9oGlBJPDByRgdOHHp9jpbRPfIWVB6sgdRwUSa+
4DUEqDTx4ow+DKWITPhcicm06G9w3XjLzAE1BhCvA2I1c3NiPXg9NvedTZUvJlKQz2B4ZnTQz2bC
TMpVLzyqrZd/CzfESjqwyB0nizKOfNalFYalbEsQAX+fxbdX9Socv0bfFT84dN2KdzHh3GZBBtCG
p4+fqaQw7GoRHgXufIffMlT/vLySAVt1igPKnzfjRkSJLTwad+hlXkzbuhl3TH+cR8PjAIVvwwff
eMOKu5pZJInsJF3jVWUeZmIn5uJnJsSegyRsJzxifzFtrg0lv5SIgM1zbIBTXc93NHtdLi3eK/1+
B+82KmeP82FyOhQOF0vJZLt8ZEf8eOPKY7rAJmJDBTgwf5lnzpJ1x9mcmYmbNfjvg3EH1XZkPvCe
jRvbsAMySbAmKx7OoKB44lk4kuqw4yTx33P8NDofHAT9SuOesYS54MgR51s+Px+Li58ptCcOjFt1
D+865UNKd0wvmo6s9Cl9kq+cxuLA9OxfjSOCPyxdjFFAoBmyOFaQM3k3d9xl2YGnjd8QY8s/7ssA
/MaGV5w9pjJ8dxNvegDHwfKEz0nA6pGhkjrrmlG0eXnlj1mjZFzSVrZnqCQEhmjSAyeewSd9YhiU
dtx59EsOfDLGgBcmd+34yqdQbnwa1LHMoRxZ0qzdRkClYxu317o5kCEs3PhCxRMlYbAKHrjsM2SV
rnGH2g3mOZ1tTpAC1+kt1/YN8+S2ddUVoyQXKz0f3oDhcYSzeqXcMf7zV3jQmp0+rrnM0m/eFpM/
L8FWfN509ab0L80Ht7VvICtFl7Jlyp4Slg0uL20dewKUtqyihAN/Oemb0bwuV6nqppKHuIbrRCSq
e0vReGSxoK6HS/pNLd5ktRfco1qevWker9QPEHno3SPzZsuYWt1qDJ2aNlw4BMUhukC5awZQ6k62
7RELufne77ZLTZ+rvrWAxHIm7TJGZIropjsK9wbFwA3qEUeTdqXVHCh+9NRKwgYcQ1l3a7XX92kY
bWZCELNta6xpakG4LJtLXZNe+lDSPkhlUpOIFjq+mVc26Xap2QwN4zLIyZKNdGA8BcbjZargpHqE
gEe3gROP2XlyAkGxE1K88SEnbbs1/PmwHHyE3ssSbR0N1+c0o7K4ZtlE4ntH1M9evsoSMSxnhiiD
ssTwMe4kAt6ipQhQYqiIX5lOB55miJDdIUitmdVG2G3rwiKU40kDvkeomgslbiV5PrL2/GQtGNPl
MjALaAdLbdh5DBpYMeaJAJRpurAyFwcEkceQy5UVsbpf8sddnN3QXVmDzPfBUStcJduH2ZfJXh97
jG08xuwouYADF2OOiE7rXLGmWS6wQ8U4wlr/g2uW6Zx1NtduthmxbF+QYDWvPQJgVv4a9DEv1dbV
y9Rtxa2/5kR3gOVgtapr5sA834fmCW31eDeaJ0l0EsBxFkoZ1/M8Brm2vhceF+GS6hYvjFdcAcQN
adS0x3VnHTOWQ8EqKo+I0FDWegWaVkYBhhWwwBTA5C1NQXYYrFZGR/w0I08REc48DP2eN8yOg2vL
C0FDsd9hemXtZsulbT7ksUPdkUU6M0bTbSRSm23WBinrFBbCAxOUQ77ZhEB1lR2aj7H5znKaf3d0
93KNg9lqO/lBulUrbkrD8wlbICa93pN+bLI0ZkBWdwpuLqRdK0Srl4qKdEugBZKIWmLDH75CQHfj
N2RpAPFwh13TeKe1T4nHHwZsUdcRuLZ6z6Ewt9kN/whUFFVb4RQPoRq1Dp6zdD8n5+iOAFRndLEU
x6TvsP/iAmzJ4M2ig8iCRDk2ry23ewa50mHV2t7rG1oWKbhLgkbs8mTazQe3XAEomsnKQIjGc2u4
sLgfaTOwkLNWeQ5Rfg3DC245myYuF3TkdvXRfjNNGXsrx0xiC0cGE05uqELxPhZA6wlukhx4HkeK
jzQ7mzsiAuaMwGa72tFpoXsSrkUKiCxdsG9BhRB7lI0ugJTa1WmJDZRrdTjcdjfYQMVqGrUnU7mI
r9jGuIRGbuXM7rtP0wrtC6QOhB6ZQDn20wwvLa7D7mmg063tYuEl4bKpnVE5CtWef5nYeT9h9tdO
KHF8ZaUy8uOoGV9GDW9J6zQokN3G+tJ1RqHXDgZB6cXAwvgN3aMYVOiaNHa1u2vDsyW+0VDno+gL
mZjQdwhwK6NwQZ4kjvlwbzmEg59+FiaIAtkc3awTN45xj98t+woepwsTHqYcM9qr4j6mskvudxJs
etgRzLoZ9MIuP8QKyxAPuthnQJH+voNLuM+ZBu38GaULchv/wd+w6YbP3YVKsSr0dCdij6T/D6er
v9PuGwrD6iquPEDwWHOIw6luBuNPdetnbGIBO6dwxfIegr5VO9q9f6dntvKZgpB78m+kKlARsWvT
jq/Bkfqudm91xAe+g63v821ZeSChxSssb2UxVB6lm3+w7ttKcooWC1Xt9rAmB2ZFTrPabyPPlA9+
y/iCJxAhsU3BhWfiXKfKpjIOxAbVNNrr/dTfRdolGB5mIm56l/xBLwxfFd4AFV0bxX2mIlHXER0c
pMapz+nHrKy6u/x1uFUpW/kVMzCj5B5d/So6TCvo3lCIDszKcu6AeYGpmzvhOT3Lj+2FRkyD13KJ
gMeZebb6E7IHX12pgzMyXsSucMzkFVGNqIkQroVvjBjNYMeirQ+Y4hykCyTtNI52KLe6N+04dkOF
Au82r8eDdggZ3dz2EEiMhP0qZ3nwZnrHYDM/EBkysLeE5xdwRPotmlJsiKgXABq4COs3cclamf0e
Jry3RjAvIgXCVbnFAHaz1njpOe8OG6snRK3mUX+kyOLKlIaRAGrsMPAm2O1z28N7WJODBFcXyFlu
rXE9oUij2rFGdQmsWxdQKR4jxJtrUvBY0FtnYb+fsi1tDP0u2Fde8Ch3mwoxNcxWUEx2COHYVl+T
47jXRFvZZImrbJRVdm+JSEMPIcMZJgxb2GtnaUXFm1EB9ddmPBT4RIM3hfxbLh+nfsm3Oc2flf9a
eSKQFdUjgkHflZ566LYSVdnL1T9pK8KGzgIlBds4Fy6AUsSD1wiwoxuyCpUP2ffI9u5cEfT1QKrB
Gm53ML/or8Gte2xBLIY77LuPKkd8wztuQC8dRPQIYFAQfR3LZwnDBd9MyamATmMi+L5yohvioh2Y
ddD7AG+uaW0NEKgA5wUstrziOAAUZUyEFMyYfypbW94abvMSPzOKiq90yAJP4igr2yhm/N4XQIYN
u8KXWt3K6EGPVtzF0n2lXkDWSgb0t60pfbPqMolTY1IiMAI/IKvuLBP5iaziV7ZOTH+sEIR+2cSQ
H3sikAu0SvCy/B9tLkc85W4+mG6+m/F3Os22xtTJmLlHlJhSV+G9BNtMV9jO27PuYL88DC8GEgTW
tOZzdog8sn5xbExe/YxGAaIFdLBetAO3FPY0s9hV0dKh1WYiDAJ3Ynd3mPSno2w5AY2ZJVDBhvQy
ttscm8do1wbcVO7W+JHlJjv06SWRQYW4LPVJU7Uus3RHqV/c5sueHSWJS0oZ+zTmf6oZwnFav3EV
yDZDnJF5tG2m+IaoGkeGG54IDPmk9ceuKbcTg76JHTwSg6leSa15tvQdEgs7euoMXJIb9VjY/usy
egePLa0hG/fpS/IdPXfvSNQLyu8r6UOjerKyNslECrvjT1uxOSTTrflOIRUqKCYYx62jwMdBcXoX
fOsNfjpyQHgZCPLVirY4DSi5wX9Jn2+Th25lp1vaTOiDKB+gAGKFwCiPoqMUVvFLeQ0Tp/EGOhgb
c8si/zrjgHWye6TPJPP45VtxVyMjhmKf7NE/URyyTuFZHRBZbtJnk7kKkrKGUcT2P3GauFhvzQ5j
orYEgq6IFB930Wu3EqgUKcvuBe6U5HXyCuVvfE+KN1CUyapeyydKqh9tfMdKS/Ay9YJ/OVBPYDKl
hpIwUsdi3jB0JPgQbV+InX47nKRn87UTbK/y2N4fuCWVdX9tn/XXkFGUlvi6CDSHWUkbN0F8STrU
axqGC7v74giwC/zO8OZ9kVeLaOOg3AN5thBT23J/TN5k9r0BmR4I2W1pjUHK8WuXJgHkqPy5fC/f
iw/rqO1qdvbUNc7IBVALKNWVjEkE6w6WNpelyldMACoK6ehinZQ9VwcIHeoYnnYey7uA+sKu3YnS
t39o36PH8hk/NKuys/+QK5ugPQcVSUXAnJOV7n9VDdQUfRkMmJLSaJ0D2oxa+6vFJuXMm2BPacBw
ZcMVyLG12aIvp4Uto9e/AxW1e24fnjWk6bYfN+1mRIuAt83poTh7wR3L26N1qir7oVwXp8R4IS/L
JOcG3kpvI9643lun4Ea/KsTqJr6KV2psT280gPRltH0Kn1lCxZxlXhYERvVoXlA6F6wBAqhpdv+M
7py8IqY7hZGcyGWKn3ZMHrbbeNlRex4/gWsVN+W+ePS3Hdyc52g3PnAlfi2kYpAOVfykBjvj/gFr
Z2R/VE70KNnGCVcGQSTCKdkJJ+ikGZeCf0mRFa8qr7c7zIq3DMmifU7CTS+7svgy73WH1E57prqR
yHftQHDQsG2tB6MQDq0QYEOjnxJkI3v/n28HZekF1RNrSNGw1sFQKGCregJrfhgZnWAg8OppfQwg
N37+zaqiPawVJqolpTlcYDBIJCjIyDUlyXgeJufXb7LlMb9+VAME3LH4AP4zc0DlFn/8/c+T/Dy0
VWOeaUq0ELVlxTjw179P5BpC6bCLROBfraBXf3wJlh9//s0vB5boREe8WWiGXOJQMjxYvz30b3/5
8xxaAU/s17MVtb8kjzSIpU3Ef3WIkVrc+BXdop8vQbW8xs+3Gg17iNjLr0wM2JJriHnuNWO4//Xw
/s+3+evfrECA/Prr55/HZGkdEddEBs2fL/Xz779+/OM7/CWi87ffYLVTUMgwNf36ham0vMjPz8XA
ugwaLEHxy3P/9vI/HxtFKMxcYeK2agIWkNzTWWn1JDgzc1ZLDTfKwZCVFgW9KtvGfbXRNAM6WWwS
oqNUx4CgOCwU1K5m5YFsBdajw7WRrE1HMI5NhsZW6AmA7ZBP1LrmtC1Tux6a91EgvJtJe2xU+WYR
7Dfl6ChbYh5qAp6zTnkOFaylCi0LS7AQjKjUfyZ4Dw5aXjAQVkwuXGx6fSZJVIx7dd330kaskRUk
vmFtFA2ZbJg8Y44ZHb3Rti1pqUMmPpQ/Wp+kH3nK8VFZmA6EOV2HYd5nPsszsXLznow4aSPHlgvP
7RBUySXOXog9WatUOQY2bxquM9IGWSrGGVW5tF5bNabtEK4vrgUVDCU62eAyv4mmujPAT9paLOzU
rH4sI+FN1Oc70AlrP3jHYEEvKGffzIBjYaus8Q+gUTHpkmrQLrv2SEAsBVC8575v3Ebkos5o5hek
Zpjoa+zBsIpkkR0A3VdmEc16DQLEeqVKQacYeuEYQq7wDTJyIZUmpfyJkuRIlvhLkCBhlbvZG5MP
SdoFQ/qRD1iRBnzu9Dcb9Kvdd5ib77SR830nKr2HWzn0wihal+SeVkgTNY3tdCsj023zZ2OK6ZVL
O1geO8Qk2yyjzzL7WDTk+6buLxMU1WioUUfluymhI1RjXxPbddbCKh101mIM936NqhHqemd5vfmg
A0HEli/DG5k9STf3ATXPVrtxmN4bRH+SlZ4lOX4nT8xJR4tgdilwZdipJVWPjGOmxNJXGXfvTUC2
wjirrPaY42tELhyxSTcOrSHVtlBr4Z4sP9tvJcJEF0+PBTtxVY53VVCqHzOOkNrX7rEgvGRlTR3U
6qimKik6o/xLCnIAAJ2wH5oCX3oBM6AyvDGjDKZ17KnUpU/NwjKOhWkbVvFngZ9JNsRVkA2Ppcns
OrWLY6tvxm2fxAfivhDtalAihLq0MzEtT9CnXzEFJquKhDiMg+wnM/lp7KRi22TzDegRQ4osoZVp
MKkaIyFqBIyy16f7FDhSivIyquO1pahfXElgQ9onfzDf2kk/+3SlZwOpxiyOj+PY78lwcmu9Qrnb
Z7i9xeNkBFcjzHeZBMaxsih/KIN8Pz7VGQWd1OrlbUwvs5RbfE+R+qh0JjE+mvxWfYiK9Q1Au98m
BYdrrHom2WkPXtxfDxD8VtY0MXn1/r7Voh7b2Di7oQaoSTjNog8NUfVPiF/3Vtx+SYMlEzbQXNNS
f0RNXiPERH07VcFx7rU3PUe+MBaso+mIzZkFEroW6VpMxWc8EVhFhMM5EQscVfMJ8fNZqhLWH/Vk
rdXA//aVIT4M3YsmMcxVZJZpqa67kkJ3O5wkEzW6tVhCv2vDd1prYBY3TcjXDYsM0mLz/ptA6ytq
5yVVjm2h70ejA8xlr5M3FHXsLsgDAA+BopeONc0OKOYYaJ9SgpG8VptPpSA8hdybHF3tJdKtEnKp
+FpFpKIFE73KxebdxbdpkJ4B3OPIr1vCeAV2zFGoYU6YFMpDE37aZtgqjX7UTGmvR3LDjkY8ZWHK
SnUILsUXeJBP8l65bWlAZqAWSDWpVGJ4QogcwHGcjggzl1htam2avCwJ6bj4UwT2vbsVM91PTaDs
CTcy2BBWRMVsjC5hWt20snms8uHEMT/NtbypWNCOXUzXVBCfA5OiF+k+/lBdCGzyhLK8RCoWPgHO
DD7kWbT9LPpWx6uCL9YOFB1zRBFecEiCQtbJpE/hwJPJrtsyClNH0ODQy7oI6i8BgtenH0Jhhoir
229Vp7xVpdU2UJP3ZIFxtkr4btZzvEUaPO4Nny0/43daQXwpE8IPGJMmo702XfTdRvJ0kVqu/pnE
MSAxUGCWWRDZQ7HOiL+iPNjFbtxUL1CsBtLW8rNyUaiECCUKluxLy7D+feoq7YIqfE3bdx13rqOK
Mi54TIqOlM0uQn0YjxiZaiIpq+aEunpRlVJQl4qJnY1fb/whpVvTZk9C2L1rslKuDHlpdS21Ohz3
MHNSZyhygel5eIz0uWF1ap2RfRIVh3CupO9ZQsgYZOzS5Y7cRIPgZpU2cCLY0D0sHCAUQUy0vdgC
sb/S+0KKm+M8H55FYmRtgEcE1PuJk48yPAJLexZrksB8Meeq7VoKIXXyIM7yR9GHbkFSlRXiW6VY
W2pLvC7iEgI7UBBMRG0Qy7OeWnafIRUxF9wdeiM/7bc5wAxnaBxF2QndwVAWgqBImyHwLbQmY7qR
CC4FeiwiSkL0aSgT7mSqU2JDySjLKNH2FPQT85R1hb8Kse/xbumTkHgL37OSKLSX+X3XVM26V8XZ
1htKAKa8g8nJgBiN4yryMWzWUuxEiMPcpis/pETf/H9LWQ5acvo3ljJNsyCq/78dZc5bGn0jxov+
Yir746/+6SkD+fsPWF2SgWEJa5mmGn96yvBG/0MVNdEyGCzVH3fYn54y+R8YzRZwuwh9UJFFSPX/
x1Mm/0PDnKQaZPGaikFAwX/8r//xMf5n8FVc/rCKNX/7+b/lXYbAK2+b//kf8t8I8SJvS5JZcuiG
IioYBjQcZx9v91Ee8Gjpv7fExJVV141k2iiWKxV06dtRPfRiya6zDPvHQh1zdnyRuarIe1uxxqBP
30alF/loUPwie2Bq/whwcqGTI89HyU+RHi5qq1iT83MmWqQjqNMtIh7DC2vumdFSN/gtHwcE+uc8
Rrxvtaa+/u1E/POD/v7BtL9Z5ZYPpooWhhdDFVVT1qW/fjA1n8rECrv+FMi00gcrpnjPEkittU3Y
whIuDCNcSVkHAb0WmDK6xgShDcWkDNWvNpzLvTX250IvR/RGab5ROqFdm3KvH+ukdEWI5hcjClUq
e0NCw5C6QG366dE3/c8+GaKNOOb3BYveByMDESbJDc7luOz3kZljeRDzb7S1w77WTUZutXWFvBq2
QQ/ZT+kGIHEtwo3RaLCWTbRC9VHy90o4XIDum6vGh+nTjdbSYVFZ8blaLtB+nkzhqi/52Lk6AZEP
aAX+62Oqc63+bj/8OaY6uQVECgADgar1t2MaGUCJrak9BfPUrvsujNZWT5Bu0BrBQx/QmyuhdgIa
5s1GAilqZXxri+HTVIPGi6wKyFFbUmBOxHPfd8oG6mHnEo/GiiH2akLYrzEu7XtsAdR4dPkRm2ZF
T1t7IegeVUpKKb0v+3wfjKIbQMHP7QFUbx6Jw0NSAIEhEvE6poRC2ilmJY+cQGoQclac1FEKPeAh
iJ5kDNJMtOm510CjdJh3VpVksIqWB+lBMTiW1nwhXDF7mgLg+UZG41srw2MiFecJb49RIheLpnkR
Amr3SYQBKA6Z5WQ8AFpXHRQFTX2ms8P/80u/oImniVrtvz4f0n+9eQ0VGwFXuc49rMjLPfDbzWtM
QgDPLQWNpr0nwVzsydkjqw3I4qYOcQyRJRXte1XTj2OvRl5CIUD3c7eSw31b1czguXbqWlU8RG3u
KthgLPo/VSU+/ev3SaDFXy4bsi4MyTQUS2aM4ctyWf32NjVxDGCUB/lJlIVmFyfaEfKw5mohtoUO
Gfy/ebkfF+xvLllxeT1LlLHrmjpIM/Nvt37J9T9XdVic2HpI4VmQvirWlZjQZBJ5akk9TW2Su+jZ
rWvFDWWLKvJUqyv2lkgPrlPFe+NembCQt4qIY3NQGM6M97iiB9xGNAdDwI+ERhDIylqCXiDBbMWc
1etSpvZG1Ld+/DfHb3nDf/1A3GuyxkpR1fVlNvnrATQMwAnszqKTpio3Azrg3gi5+EfoMwxXQQWY
Erkq/mTKddCFyVzwU7ImSJ6N9eo+iuhUYx1xW4k/UiZGw6aULj9fEtX6gjZi4HngFpykmSQkduH7
cQbp0SAfkLuakV3i0xn5PKwHan+xXw2A3GuW7Qu7eF7YxeJiGmlqIz2Jhs8aa46NZysrQpAmu0ny
w5MUd4ZEz5iA1Az015JW2vdlsw5Kkhl8LRmPoCXYd1si/jQZVYQBbUtouu+2EcMTu6AWewdpbMSh
SgfTXAAmU0JVVU+bvV/kOMhUaKP/+rhri536b8fdWKZHhZoF3ld1uf9+u3BFvdNyTfNpMZhO6494
uQRtuIOL8DIscZhhH8vo6uDeyeH0mUhm/KXgMZbjYnirEoNERJbm51CIIWAOQu+1suHfx7D77Gh5
bN/QdRamz65LTmqibEdZj28xmYp2Zk4hFVGkG1WaUSnXoD32ua6+Ee1IG768V/FTrdKaeNGpnwGi
VNMlJnbvMCdzt0KJLmyJDLwOcgIQR67UDUWB3pkr0GmCJlZrqLcqhH7dFYhK3IxzVNFcz9NTQHeo
9+vXno3BeYFpPqnGXS0347PZaC3gB/dfH2DZMv7Lpa2oCiOCDhVRUplVWOj8foj12gQvEbbKsc38
yKmkVNqzS5P2YjOyVg8iCYSEbm5+fvHzZTR9n83T8pgaW2m1/vU3pH59lHOJYOTPp/ntIZoRSxUu
RP7w17P1DdUaYDykgvw878+v/TTmJX57JLRbwcmB2MAFoYj38+cCRaatIKfr3/7w5xd/vOTPGwxB
Yqxx+T/98W/Kzzv49eIY3jkZmFLFbRO2q//rZ/r16H8+r/SZBea0++M9/Plhfnuzy2f/4z39POaP
F+3K7AxDX6rxV2itKe6L5WE/D/DV2iSpefn55zc/X6afw//zrcotm1SnkDnek3owLX4THATF30eS
TMz6KmLrdOwlhr7eGhVMnKW/bvsOeSLr2Kdem7/nhfo5tY+TMHz3xGNvu0Q5xOr8LY6EuvZT9NAm
4Rsmkhnb6fheZiJqlg586GCYhCGMe4LVy0cfrkEMKBLIsB54lM6e5YjlaqGhEe5ElzJ24JHlvWfC
L+1OoskX54KrwE6Bg1jodtlSqAsqlgmJL59kmWTYabwjAy1xAgIBI9xkLeb31eBDHpwJ56ZfyDYe
/ggZ5UhOTHG8Et0cul3Pc0QkODti/MXqDDC9MCsuwXdQ35GwyfpzY8onPfqs4v7UJ0Z8jBRE5BQQ
1oleX6RePneBNblJPBiLPxcBtU6ehNHRWOM2oP2OVklWivtQ6ZiQ9H7N7XtT05uJlQZ9OZ3GqEey
owB9rVT857GKI72w6GSaiz5OJ9dRIEUbl/WhSCrdbSK4O5YqvcyEPaGOIBPaOAUBIFGhxQlHMJRr
Ugvc4Pd0m7yWD1pFaystkpfEF9HT0UyR0vEz1sqrrJJcXujyfRzUR6tqTURAyJFAm9plU3qV1YQe
JHUhR3RiYckORhSQIkm2Xf9hsF2t0zzxWolw6LGoEParhA4i7S9Kaj9TKQDcgbXToMcR9NwzA13a
FyIjI+Gf6RRt63IjVPq+DnUdlHa3TzqhXnUh3bbYrFdaInEcDM5ePH5EVXoPZEI4yiajZEGgD2T0
dUBFagu6kGLDyAWWmxTn/fbA7rujcqltxxBOKdb+qA7ajRST6dSE1YEYbU+fejpfFZyHOsk50u2M
qpN0Gnq5IYrALmZ1kzEUJ8ajVKHznuUgt2H2ZinqJEFuSOmYC5QsCvW8mmIjJBrMVIOAVk0ev40h
2aXjk6rFn0CD18VY42VR4/scIuLB1Ixdgc3VKYbKXFcDsUdy/64Y4SEV6FYK0X3LPG/3CcioKrnS
iTfjsgFRgdMenbpsq+nGF6R9m2pPYxxW56FUnTKkKV02/aWuoFO17PRmsbiGCpyHrqBsGNTlSdDk
zi1iippRIw1HI7DWfUWbz/KBgsX5g9KXnoizeNUU4O06US1WbQQpfBoRwrUqQ2s8p5+z2pso64gz
HluEeWLglKQjsOruTx1Fc1sdxAONAySbAml6k37SZLFe6wa1DzOUMXuaAQFG0zqPjfdeCM4MWOnO
bDCHdELCzq6ciOBRdpM/kUCSiLsswJ1Fwh43qR7ckeE+cmvFbui/geZuVwqLDZiR5prdOs3dqVyb
Olb//sGI07MyhK7IgAhMPffpBdG7b0yIfRhrTx09HqISVUB+WvNQ9ewHpVk6CAZqsdHgVobDsJlZ
X8JhKR5ZbK3j2HociGla52lxwKGOCFWuXrmG0CXlprkh2xsFbAa1vBpmiQlaexVMjt9IvxKfZyKT
DxhhdupgYIzJwdQJVTTSTAIzoV5lVqgoKfJ804tyhOW9Qi9gmV9Dg9yId5ivltA3tkPvWINRXXCk
I41wENUUnoRoSYfXg+feUD22YqNTzq2Fxd+jB3YcK1QtfWCIDJApOG8gKhB31b2WM06m7IrmmKTd
1IzcXp6aS0NjOa7VbVfHESdAqT2dHLFV6WNs9FvLWs99Y48tJbOuTW5J3xO0KTvEl2GpaZ/DhmD3
pDNRgSCKrEfMD1bXnibtUlSCvB19xLxxqTekSY5kWut37YxkV5nYNLaZta+nEv8NivtJRGY9pqLi
qRJKn6oS9v156E15n6ELsVrtGompFzAeLuavYAmcXirQ2TX3SUH3W6z37Iugs/k5zpcbuaMHucPM
l+TKgyabB8PnDM9tuDV7KoOTbyWrJpqvcoUKeWxH0FOFNK575Y0brPfSLnpMGDjRK/5v9s5kuXFl
y7L/knM8Q+sABjkRe1JU34Q0gUkRcdHDAbij/fpcQNzMW/XMquoHagIjKQoiKcKbc/ZeW9kEvDSH
hFU1DZgKm5VrkUEWH8oC5kNoVtup7QC1ZNxt/foNZ+0Toob5YyFleUs6G3hfpACO+NE2I2V/vavL
+dABuNn7PgGX0kWWiiIHgHKR74d8iJApE06WKaR/xjhRGwqqnZmGp8GxWEE7zrMFtIMCjmQEIGSH
mF790hkwJxoydral0fj7UIcXHdXegcLEg5+Nz1mPW1omV7OPfndV/pscGki9/Xj0ZqrDljX+gPOM
GD8h6i8FYgPUL4FBOHbXRlOadQfQDTGZdtqr3kWLcWlemvI9wTyiZdeE+RlM/a0KW1oZhHw57s8h
DY/TFFk/bA8qY2i6w6WPQ+OuUtLcrM9YD+vdfK7ie1Mk4yXyZtq+y68tv2/xwfwMYv52P8/Gkx67
kdCswkfjEMNq0+Zf6znUMF1xbXbvDfPp3i1N+zyEvnE/GQVgjeUcVfBIxZpaeJanW+lZyR0YXHVb
dHQrnbA1Pvqy3a3n8udyuvGZwx9tY5QntmLloSsHeSFaFRqoX3z5Rt3+ssuluaH0D8O1ql1gG6CQ
7HC4kk9FZq7ZlZ+GiPfrU/nocX/lMeURMorYvQ35KZnn9hEOEEjE9Wz9NZtU8dP2jWFTmKAjzCog
7ZqEpb1FqeU1qsMf3vJMs8uvfeQnaLJNfOQw0GgZae8a50wZtRtOyDCL3WCJBnwAPoWpa7pnljyX
kV0zHag+PNKith5Nsq1u1qeZLoCz2v2GHWwCj6ja+4ms77OndLMfzDZ98+3gbX2mN7t3WZnY710c
jIgXR/dSGiq+S0jSdoH6hb3xCfEXgK3X/iL+HYmbcLLnsCUgD6MstjmNztptlpbk8l7chEvGrNT3
KEN3085Bct/5MiRTkeZBb7aaHXzwsn5AVtE8MF017wTGOzuug+HS5A1cPmA3W2na7ZeUNNqWs0Jv
6JBeS++pJi/iKOBfH6subZ4KB9vD+pSQ1W6QBNGX4dGICCwDJRTRQBfDKIxdE0jvLQqT5/WppFo/
DdlSNmigotPplhdyl8271kHYXII1/9JF+PcHGSA7oG3dP1nRrI4BZMKjNWjzKZI9JMjltQ1AJOsu
gKJIT+HOU6XYdtZU3yqzARkx4dxJzFL+HNx3Yy7srz5KaI31rXkrC6nvbKqDf54AIbp13OI7SzXa
Lzhat71hJHcTrxFRm1P9DCX7y8H6hkwBcMMdkD66g3PtpYWRb/kT5Wbs+cKZAg5UEej5GtF0uw4d
/OEmm/zvALn3+lLajuqq9vGe6ja9WnWnEO8FzMnKKW6j/rg+iyUfogr+1p0cDed2fQLiiOBrMp7W
1yMiEn2qKTXv8gIxQ0jbfDvMs/rqUSD+eUEJuY9ShtEdVBaiJhofdbr2gk+ff9b6DOoQJKEEZXPP
4OldksnOkK1N+lMh+Fz/ihcOyLdSy7ov2E5fNMDnHeko0QcG8z9vG3YHqE4HZHkceOUFOG2PQNfo
PyC/81Q+GIDB4Y0dRnDSY4ds08K0d5NbJB8VTu/1r0ROgANXimNK/jx7g2aGnVCFO75M048MRNt6
Hm141k3ji/zRm9rmHDPn7oUwsh99XJ3W8wCCQ/6RteOjso34PAVzs/cyLi+WB+f1GXmsga9ySTzC
/3ZPdolzIpMI/G1fvkloFd44j19pAMvMM6f00njSfvIa8+dg5OMXFw/SMDDV90HCah92Ovkzyy+Y
doHnx/deC9uJjqZgYxMl9vBpqcv6i7aXwXyhrnFmPi92jpmAiQmq1/WHNV1OCqi1uBu8QIPrJyRn
PWuWz0/DYHYvWavEyWsgyMs8nb6Q6tqMhV8aNMu+MxN5CguzgV4s79aXbwqNwmYqnWsVR5CACggw
6wlx7n9qUCnPnaI/l8oAI8Py8qukZhOph496AoI7V5k+wkWy32bfJRObNy4hKEHenqzbTKfOgxcn
+s8ZiVbFkeAXwWOakTfRT4zV6ylFBA2u6BIsh9o6VEY7494W+Q8zdbfrKfsxmbYwkyG0m230qCcc
sqFgk2YEKnyoCbRH/NRYD7VKndtZDwbcdd77WCcnyjzzm6w89mfW6O+zMZw/agSUVjfND7Q5uiXl
g1yIurXPaeaWzx1prH9elc0XLUrlcG+mnnsNDPoC6w8UmLE89qvXfgYXrUPsgvbY5V9I/9dX282D
t2tU6p2SAlybtCNqxDYR9eunozpk2XGtGMsjdIOJSv6ctbW6VzDAGO+soTiPDnC49U0UxgVCav8Z
xE23d4gBojkixWvQ4t5c3qRhGQSJLV8xEjCi+/VrNwVsDe3sYNrJz7Fn6o6tfDyHrt3uHOZ2HQU+
PD36zaAo6lObiU/DImqudLzmKhMyLSwyIg8C4O6VMC1vH/gTmsO+Z1btUKATy5356EAGk82q5VqH
wXSX7AB0xqz8cETq+WkiVvQqQ7Uzgzo8VOxgmWK+xZQbD3bqzjtnQAjWq8HdhqPAPhAYn34AYR4U
OKqdIZCvEn1Vmg0jaU+Ncx774IguyueC1P7Vd9hVx24HhCil8QaP6xks+CdljGORBd5bB517Y9t9
f+yEtglN4RqFiDzukh50y6zzBoWeX/85xACabnzqScs/rTpDYsexs94cPYLCiEK4tGOT4GMl0uuf
x//9eeuT14OzhGD+udu5ySGu5sv6a+sJ1sfnfokVW2/+8yDDeLiRvgfxa5VBrjCSvIdX4taYcg3o
93OgpivnwhIhQE/1eUU4LsJ5ojatDVz6+SAD/ZYmP4BLhiyIiSBuBblv6n/AMuiEWevWAFynivBN
C7nIedApH65pIGmbvZuAj2hfiC9fm9PJCC19li0sgNmV9a4Hac0kMGa4oe59txN/ntBPhFvnUuOq
WQ7rrfxCXlF6dEb7GdAhxrNEnbX5WxoGb2hl+PwB+YQNViKMRnRj7H04IDvvlnC/pv+RqlgStsIG
IAIs4ANudr3mvvSdWz9uFbQr9KNcZYhV8gGFWA7PUhhsGLKmf13fHNXR+lyWyKdqRo5BgiFyv3PN
WQ12KvvKT1+huXFupV9MwrM3asX2DC0QHih0aLi1dZtCotvr5bH1p5ViiS7QYyTdlG8rvOGJ3zZI
DvwtC4W41mj5VmGrk0HWXfA0sih5xzPsc/5pB5ZjL4B7UVMr4yEh52cJd4RQmW7Ljq2lHzo7qyrV
OQiINa0nYk5lzMRL3ma/gYwWnWHNk2XgKJJSlr/z5+wr22a9X6YWjrXRQ/jo6pMVZUdFy/A4g5Pb
xQxVtFhw9c50rbfCo+SQpYVx482+sRF9pnDutI+dS6iJCVoKWmAxkpfp3wpjyfBIgfjd0IWmIVJD
eZvb4S11070vmwDTRkjaUb1xkXGdk0WQa2FVIXBwpAjZp2LjBSOQ4qWtV9eS8Tezpx1JraiVx+jn
oNSvzI8AFnfEYOjGuSNdpD60UtwXc0OozTi8rfGXKwBnjaZdb7V0zijxGwNRPgk2Jo0K7gjd8m1O
Q3GNilsRdP6DIZvkMtvA4qqsDuAZe95VDX2/KRTsj7aB35BlnrvLfJwkqYWdPvJbsi/FEKOoExu7
z6eDZ/Xhzumt7s4g9eAE8OYNrv98Ibi3uFTKrZ8Ii863wDTRXgnp7DNy3zZTl2Df8kN/H8kIe35n
OedohOc3jawtxoitMVMDKDXDOaAmqO6DjqS8hgJxTAShWaMaNaeXGFb+Qy6h4DtFIXeeWcxPZMMg
opUOoY4dNdscpA1uWDocmdfM8OAt61iXhX1OiD2ZNHz2NZYyB0fFdqiRxUERCJqxRT6vh3J0HkKF
y3qB9QTLALYSe/455IZVITnCwmb6xs84T19N4tk2LMCisyG7N5EYO5L9aDZQEPHNRp1Ng0uejFAv
yC0SFeyHxLGBYCuPLXiQHROHjc4ST00UgNdjI0hyPiDbag+DI2+RWdrnfw6SmAZ8wfhdjFJ+R0mJ
I0TCbSRN/c/rHxR0J8IbAeqTULmt06w7rwdKTiRe+G+h7MfTmu+sdXafVlhrC3vU538in9dbRA2g
w/C9tzUpuBhHBFlrhnC6RA4TqGzsCE5DOEtPnGrNQ0lwDFdiXG+LLiI1viDWC/H/8j33N9DHQAaF
U3/2DGdDLLh5GoKcOO9yvM0zGd6YNlQXf0nPbMh++nNY76IZ9v/O1TQpnwtydk7D8k7WA8QrEsyq
ail2JRHpkxzIzyl2ZQVc0DIJQK5meSd78yVsGeWTiJewHkh9+/tW9D+3OJlzUzX08vMM+KQW1nBe
b7lLcO4/d9dbZu0TkCDqY9wInATLwQlTcsmb8jV27Wz/T5Bo2TCORQt56Z/HgpzAkywhS3LlMkVE
3rMIL0lbIqUF0L547WJsINECs/9foE0wJDde2WDFckmtm7HV+MjZL1YYFDUmV8RhdN0ojQaM7TYs
2sXwVdv7eZBvhP9RqHHNR+TJDmuJWl4GC9OEnhgv4qUHa2iAUUW7NEr5rNaDYLV+I80UduTykXQl
xECrwAY0LmnT69vJW66hiO26aRwrJ+j2Y5p/mR2AdQ/saTNZA/45IrTXYYtMEQof1AxphEQPlNcg
ZMxOAT5/QGjquuMZoUtEN4BAizUCOsvK+JQrLI9rcnjpc6nZlYmDeL0fQjyNo6442UNWbU2qahsX
AkYJu/DctdWucCLm4sQme6SzHXiTUP33SdS9/BOM+09K7b89Fgu+iKFu6LjyvejIK9rVqA2u2Vxm
uwI/xCaXeXVLrxD0vBWA1kgCcAsmiUUAnzXdXTZjAJZf8ipv9uaYBfejsPcd29wvejDltgwRIoa5
xu0TRcNpaIzbhp70tRvTjhJwzONOfBT+nN86qHhwXah9OibNZ1ja15QW60vpteMlQHu9zZ8TLxyf
KjWHdxUaA+kY/TkLaQgSOzEzGxEiJGJLHaY0nu7JZFxohwZk4UDg40QGRZ6pPdCmIeWQWqzt3Vqe
PJS5ABQ95GXA6h1bb1LGlJSzZbvie3coXoZHmwrvjrw5iMvFMDz6nsc2yjKjY0Jiu02UKaBpIhCF
cB4i8mM2dkjrpoVZDEu3/mGFLjyZZhmts9HeeHmf31roxG6sCXShsAtsl3U8050JbMSecfhS9Nmv
1oxqOBrcoxbPElAyqBRZiMUt9Nx34lgB//jWZ+caYue4FuoLksTfR7fZrY/7dU8XwU6sk3Dy9q0t
24NE3fsUDvKjJbZtG+LUuJSNFkd7WnJBZu+lNr323aXPf6pTSAxdXKl3Us687Rjjt1p/GuTmBlz1
eONAQd0rQtndmwL99smUzM1+P7XvvoBcC5r9u3Et/h+QRvOSjHJAPwmlHCz5w/ik73KRqfv14Kg6
RTwxhqcM6TjlSml9aaNFPFB6L3EH2YKtWrpXXjE9dLTb2Xu8NdoI3hz010RO5VcaKd3OIKLmIV5u
TSmQniQd5ZFwBi4dT+cs59zpMSlag+x4MW2meZJbtF+aj1qRxVNkE4GrJjI3/Atnf2YEKgAinUzU
1kdVFb/LtjNxkNf1W9jn9DZSRbGNBLqtTeoE/Fzy8Vg36BuTufK7j5/DvD/GtWO+jUF6ViNY00zE
zYtvj8WpGpHRo+CinmzeKWV4vAifacQSIxo5NSP7GzUujmLcQRqMboosZyoMtXrEkNNdRktGv50c
eItSSIl2lupOQ9vUby0Njo6ss3s8FIi+RudOhNUTnSn7JU0cjUmWoSGDV0OMzakdO3Vf8S6EP5VH
7ejqdr3SUxE4l7Ta+6TEogoVAEnvmOqqp6Iquqtjt9f1nuUj2jPMhs6NjzXOiWE6R3NyfzTGwn33
x+LQzrL8HkLqbMRbxkvAzEcz1tMtbVFq357jn/zAsx+95TD3IP0y6uil6ebsWMgxtRu+ZGFW6Ae0
T5sOaQXqfRhPaSSmR8eb61Of0G2LyPqKJGKRijipix2x9oz6yvlhU6wko9Hc+LWFHlyxlCCAiL52
94HuitAspbxzRIraSxhSthBN8BkvpQRKlfUtDaIO6XUo9nXukdndTtPPgFzcgNyijzDsUUQVCciP
wAG4ZEqI5e6kn3XZMII2c/pzjNNtUPviN4F7Y743eoDuLM+CsyTCkoEs+UAAGaMwT7DZdWb42E14
GLzx3Qpj57XxzJQGIqt3OzHtVy9q/r67/pQOJ01Sj6WiVFHzLEYGZ6DgP1xHkV8UxUhWlrtNO/7o
W7CtmT38pTxzvutBv8U99pkJMcAlyEIWuC4VYE+UOSZYLCqijemVphN1E8q7pvgZlrTvkXgkL25E
I4AuyXSMzcB/msFH04bBFOk6MylyB8+L3b+wEn5LmsnvFXE8W8Q75X0Rs0pKQ6TrZZvSx5nyjGZD
i72sz17ddPwwc1yoXB/BF3lvj01gN78HIWnNRNBAyEum+APZQuVEedUew7IsKJF6xF/lJI6fJ1+I
l2ge4l3GigAK1GyTJ2wQNz/2ZK8X1keRxvOJgEd9dWd/a4msfqsZ2cvMfe2FGJ5LrvnKcfV9asQV
3u/AOvElwp7qkQLUmnm57VQHNtsVQJR6/Syb4sVqHL3LnPmTXFiceMSZCJJ20ydlKGvbdr1BFGfd
v/M7P/LWBeHTcGG0tIo3jT9Hm0lT35rCmi0aIM93gNnAwNQmV4744dDhL6vT2JjE2TTqUMSJuW9I
56RgmhwdSklHykxgfMTgHquerGzmV7kzdA4gzaYug6xe3dMVZsPY25Chcjh5srL953ZyQ8JYK3Eu
IC+DZJf+mXi4+ET1aCb62LtmuZl8JHEG5aYwvhPLoEeXjexd48nYTozIP9X4yx0HerCDU18dw5Wb
qu0tIjS6t9GAhB3I0rvNOvXZtlb7XMR1fY6W+qYIWu8r+CCSKT4o7Vkvg2UXl1CX1lPF5AllRcHZ
aCuie2b/K6utrZFIYr2FsHfE5MUnyxYV0JAsgzpJYS6QjQZRDBUoa0N2ZzooDrRFmMTMeLpFKkNd
IZU+cbKmvLodWBDPNa7w5JMd/eL6qW6B1AUaC9Tf/0FtF1sntl9EqcZtEObqS6XZHjUy8bZDUpwC
uXwqpvPc5KlzMvOivtQRfVyLoASn98anZB6NO0v3h/WeJ3q8Z0WmrorIXYkBa8EKw/EiGPVXDqaz
9QA8l/z3d/AhIAko/2tAEjtjmiG9w6+S5k5rGhlNM7+qEeGFFaTuR9jDYs+mWzEEE4JKZVwd0y0v
JLYvUiIivcr5vw+tPPgGgcVSPwxZhLDQcFhapPN4MeR0WyRW9pqSS3kxkM/Bhc3C+4mwvnuuSuhs
5HWpGzRbv0evMDdZ4s5H2lTZc1Ge2lYF53YS/jk2jWcFhv1IggkVUmHP5Dnn18pjK6ZGOJhzpEk7
6Ip5bycgB9bNtCo7fYkK+zQMCliPZSCASdOHrkT2MIqQNIGb2JfBXTGwraqXd4j+yQDVwgKrGXbZ
8FqaU3eleBHcKe2X7Ct6j7zY5FCG0wx8w6oJsXRhWzdK7lLCIq7aa8Izp3vNzeGdGMruzR5jAqgH
qApRU38sncevNIGs42aD2E2KxImFvL7n3RRXtx76G0194WwMkwb5RaKmTd21SO3HIY+DfU55bFur
zDx0AdgLb4D8roU6V26j3oRJLT0uk025XCa9AlZip80I/dD7NqE3L1v44RGJfXlxWdpvosRKt7FU
B91T4M2d6DXGGM2kXSQ/o2VFaYxHgRliJ1OMqMGj4zT+Tdv3PfwY8qa7MNlRLyqQB1npA3m49O8j
Y2vac0fSGCYaJVOmuoiKEqFpGK3EsE8q/Ieecp5dny6LSI353jbSYjsgwj7GIenwBb0PWvjqqxxo
AnVt+Rc1Grpqll/eDgGrJVukT01Qp1tycyA/BD1Yd4cBexZecXFLOd10TuyfDLOQRxVYOJ2GDrnY
bAzzTWoTwO4moAh9Wbx7lUmJhXp9pfFfUswNv00mCzOJSzKxs/vWVyTKYwO6T21HE86YkJUj0/hS
WrE4WJJ+qt3RyxL9RynxCfZRWVxG3zqoUDOHpfEPL/YHXnCE6tvYSqtWV5JVdoXpkZrROH31YGde
t+El0H8i3wSu/RcvynmNNayFvIof6ywnFBYB7o4ClvVUNpn5xAXcAjjVdEZdl42f296uUvGySlp4
cESiiJlsFQBL0SGpzf7A/IEsqrPbi9Polmw+ZnnZEiqJAP/AioOoudAudmYFEzrnJ5c2GNsLe+U7
Q6DJivTwOoKYafLOObE2gaLmwnOcs8TBy7nMbuoj0dAGxs5rLmZuXAnvzu8CgtGZ4dyESDlm5bww
k9u8IPig1OpC3MTJMkvjIYpn62bsuZQLqmHv0E6aDAaUJiinSMs7HTjFndHMOE+95GF9qMwt5LQl
yKe6mO7wrL7Eqem/9Ka2kJcS75m24jFt3vvxMFI6ecpSEl3xyduHflxspESLBpI6iW8ddULIQVzP
GF7b6hAbLHUwTNq0Kz4dQcc3k96nJ7rmKasZ7VVZim+zschVj+PnfPLB3mlsNHH6mXV9SASqqI46
1uO7RpeUVWO4KUu3OBmGq55zjy8s7Y9jEMZgOaQXU/orHcJKouqZT4OiVKuTC0qYm3j61t2y3XU+
x5gw4myMoiOmcEyWaX479axzZBsQkoaz4ksjK+7NnOju3LcvXTLOGD/4JMhsGN8xnsw3GXoKGkz+
+M6aBSFl1AKicrZ2HeeP7CGq7VC14U5I0R49ChhL7SC+rod0dDgvoSTbMNab1tX+y3rIKe1OpPUN
aTm+DyViqCaLyaUH0RDHIsSCAys/SrriqiKmY7dCAUNUUn4kNAmIfgQhj9TR+pNK1YN2oh/YPY/s
xXuWVgwFWcf2NeiC4q76tCeGu6xbYFMikHtFOwdBSgEiueiLA6mpUIpo+7xowvCwarvvPZQxZinr
LiIwgYq9y149LV8wlQIeolqbEYH9QK7M7zA3pnPaLQiWuq0vtgFHJo1NNOSD65w0or1KW9Z1Umwz
ZeE3rE2M7IDI1uM7yb5tHIrHTrj6mvXhbSwIsbI7om7nkoazgajF99Fm67opzyaF71BxoeW9cwYy
wOo6oEdFETN8CpTehEX8qRw/fOukXwPDrS00ojJ6m0ev2r+xya9wtxQYhcF+9xg14TNZpozv46TJ
X72EmFfLHK4NfPUbWSrrvo1d/9QE1Q8CcK17dCwXDHfNyelE9epX1rkam4yGTBPv0mmsKVZk6fc4
nXV2GAI7emmGaXixgYvZbf6LPpa+Gl6sHtkBg4CNCC0eI4PyQiklZp+sufoDjVdTDSS3EhF0wKjh
byrlp8dcAndg8CiOWoctCwwOQpEmr/HJ4gwqb728zY6sgVBFjyPlM+nRHh5M7yXREFwqt/wK7QAi
t40gpY2fa2cGZtTl8qOqYxo4vvfboc0uqrBmIYozdPDCQ1MF2bn0pEXWfWReS1otV+R4+jzAa9QV
7IVJ6Q+/R1hLlFZ6kXH0rqkJH+ngUe5j+07N+SFtsTE1TvkSabt7dAzyAsqKLj3r0BKr6ldnBOjt
DHrGnbXwrOianrwAsCeVSufNDJx0n8KS2Le5Z7/ZArnAOPnF81BalOoD9Sudi1e/RqbTk2jM9lUt
4UiTu6eu11p2dKusPngufaiOebmjaOWdR0mRbGqnY+ox0t1Q9GD1ZsYOKOXJuR97M2ZPoN6Fku79
+lCSKDhSsq+PXi2pGTJrFqkJyxbvwUbXA1VNZJa3k+39dClpbWRnvJfNPJ6jrhmwT8fjg+XV8T7E
AkjnpkNERDc5w/l9KEazeGPHRwhT22zbtMNmF5r+jUZ4eaT7Tv5XEYvbzG7ufSQQOrDj64Bd60lT
z8DRCC630/tZAYLGmpbtHcPxr6JLLwic6yfhcTFVxoL3hoNmhwVNkYniZEVR9RhYCdyGSNpbo5Cv
9lxw8c3lQ4MzZee6IWNsYL2KNG2OcZyzYLAkWoapPtIVQ4zYprDh8edeCzf8+5CGLS7filwjxqn6
qywNcVkPhtKIIfAFUnJZ0MJgZXBQN8+I/a1Hv5P50Uxh0tZxAXGvZR+KAAII2zwG7iOcikS0+jFb
Dg0psGBFLobfiK2mq7q1rEsymPmHVSFtnCar34lpts6a1QqlbidDxQleSAtQfU6ZQSd0ifrF0u9t
2rG279PWAYQkQn3sDcqG02AMBzWN/g7IBOy0sArO1ZAEeyttnvHbBxdK2sEljJNsq7IZcIEA9DXn
CrIrsTfPKntxl3GXCKjg0JdD+4I0hI28ArdgaPWrFMhM3CmZt/UwEidbINYQgSqPqNTPYb2oYKov
FZXxdepXMejU3Q8pF2Zkvjp9p69RjvQqb6C1G1b8NM0G8ciyEy+T5npPMYr92Vf3kHo2dKSpUaOB
0+1n2PTzxyjYg3qRA1tiuYtA5FbIGY04JYIbU1YJoRiWe187U4O8dCbb2at/OEo7D8Pwaxis7mFW
MVYGiRqoowR7ZS+5zy1fYqeaCnanIU511CWem0TvmTv2e6B+5slOuwcuNDr5tkmsWodeVLRAeK3l
q5rI+obuznweevIGon5pYKeRexnXw3hH1Qd4EK1VeZMg5wHiS6JLbkNKGEjiaAdY1vbQbBAaOx+i
mY/l7IjHRmAckPIkpSN+uXGMrrjLxqfBb25ZHYTHITWR28o8e6UdGN6li5w8cNqz17K2DtwQ/H4U
otSmppc7ybmkHNWSEe5HGVpIpyYkfBrp8dtEcTYxW55U3RXZ4N7wvehPFgWVs9/1oIvt8AndNKCV
PHGP613EXv3Wx5r7MAfW7ViTRiX7FhZ8wLXiGOYVNbPcUSkVIMkKk1yw3ryCwWVEz5b0dydWz2P3
URp2+mT7Sj1LlshGbH9UwjThC/BRxEb19631MaMPCH0rnYOvDeSTmK6eybS+UkbpP+aJElc99Qib
rBZLfgtRI5YMGRYaJMyo5Oj68fRJYfTZGdrxOSX+lzJ6jgFAIFjuhrK99xRQz6yYSWhQvffqEhF0
M5G+84O3RGMszeRXp4PXNo4fUy71QwIcpp1N/dDN2E9os7Bt19FChEvG4HtxydqZj0I7iYtTYaJ5
MivEO1TjohdXoZ22E3H2oWTcOSZmsyRVi3NAFidMtu3ZNq3oDHjdcQcIl321DXQXfWkvQxtfix99
5hFJoMWvwafya3UFyhcbAVZTmMYTJeR6Y85V/oFw8T2mOXmpZk4xsBs/CY08QYZG/Mj4idw+x8ZX
IDeiRkmrANpasiDXkmdjIsg6nkP/bA9ls539cN4OtZ/eroe0o8HRJM7XWsFN0FlaRgx1uwMFxxB5
auIHzeh1zI0RgDD1V/rpfbCLBG1mxzB2kk4b8moLF2TaZKjZoZOjxCLHIipp6vYEOhEuDC7WgtAe
aF8fzMyg/uQaHhGTTnD0KPtu8pY2XpOEbIHoTB6Dbzxo4aOmwLVRRVDCn4ArwpBG6oVHQdlyLt5S
Hm7cwb5ZnXH/P8T3/0FcoE9hYwH8PyMXHn5XlZqK/uvfoAt//+Lf1AXf/ReWTeGCSLMcM/BCnNHD
b6X/8z+MwPyXZ4UWe01hk33kWGQG/3eSr/0vHhKBadqOFTqOh99TyU4n//kfTvgv3/Js4VtE8EIW
IOT33ygL/zfqgoUX+X+3lrqM9q7j+PAdXN+Cv/Bv1u2ipLJd1uYEmLl+HrIBW12ZPbvTJCmYgCgn
n4iAsnvSTyk1mRjfA9tVFNfNDY0b7xg2fvEEaadUtD6QC7qkb2rQyKyodqWIMUCMxHiLogen6qtH
qENqVxoam2MyYoKHW5Dclr3AdREt6iJIWzQs4x2VmadxGIkzst6rKAa6mmIYk+Rbc6482QeOcWcX
iT67d03hRQ/yO2t7bFm57G+8hX84hMkRr7KACArDJa9cVgNNjoIYhwfBToTSqjx+Dx3QMHiXunMX
FqSNU1+6dEq/ZslTmpGzN4WMXzqj2WT7H/R824Ol1WZS8V+DEqg+lsgQYJnFVIe3AFhIL7VH48Yo
inMxJ2QWiCE9lD1lvkY4aq/GFCRihS05Tiuqoxn4rAjVNNGtudiYxpiffLv9dqb0r4RG55YG7Kvw
+2Y3ZyaMwikNb/oiOJU9FZ1U2Fcf5RVNnAAYj6uuuXMdRu3f5C4IhgS6jkNQEDqnedx2rh/gbSEZ
lLzV5jTT1t+1xJ3dTQmsYXoVZyn6axq7+mKJb9RldIt7lxr0slD1Me2MGbaxFiPQoS2GfGNSXtj2
o5/vHcVCVCyo6KnRm6nGHxRq/Gw9KIwbdsLGwcnSd5gjIe2iiWV3jOUIQ4baYlSHWOurF0gRl74d
5mNYB8cE4H7g5TemoX9GlmQUhrk5zuK+C31g9a6NhUZM/tYAmLDR9B3movgv9s5jSW4ly7a/8qzm
uAbpAAY9CR2RgsxkkklyAksqaMChxde/5Z7kDT5aVfWrHneZFS6AEBmMgHA/Z++1jTPS0DdeXfsn
QBj2fciteK7dT75V9m+iWHIPD+WNMZY77DnWyTDpdU9rcHRqY3mKBjS4HeTkLJ/Cm2WFFzyRPFHE
VBzIOn0/KyG2gNGxB4gO+ApRzKHq8U8YeTLBlkXqHcS4+HKBOL8M7Pk0FDWR9f7kcRv51hY1M4YI
6FHZjUeKegcQGd+bXHUk5tXe0HLYlHHsPPbBIZkMcpXI9WttQparLu6o5c3yYIrCuuUlZLqgydpi
45hoICGXF278dhjjdT/N9nCmKdLustH/3CcJo3WagRvYXgQzYXvBRmp+JEdZbkcbGK47ExfkN9+w
lvGSuXsXijrYxV30uTSm29Ks3q2JxRFXpXduEOOuKH1oR7nYwzowd9bogPAtiBU2CTKOkbMOBN+0
EXOYtpDdEW3GHUXfVdD0necKoMU75PIMoKvpITRghVrNaRA2TLaljI9FGj3Fk/E9oI+1yecJR5q3
nJG0HX3GfItIyBfuKSpIq/pREpa1drQvkzVyOF7whJo+aatxe+sFPWi41kKt03HdWqruhg/rPPAt
f0H5eqmr1NpWXJCIwPK/4JU61lDN3jhh+EQ35bZrqREJn1GICMv+ps/fh3l7O0Xm0ZUrUz2xlg/5
Z2sev+UTIOV1hjq7YG9NUhMIlOyRPtQqg3wAA7Kua/YRZJK3jaETk/xarfIwVFDcRro4pXBvogDI
btkj4pvznMiaxv0Cl2uF8sdUcB7hlPuISiOKCQfPDp8YJKJE8lPUbAzlD8TDoj0gHiaHwpqiroRF
QE7GitHYrL0HUvnGezkn5cn2uBgRjwy0Nz11DQGgy3HGEUAUlN2F57ok0zLEuoonjAqrgcJ5S0nB
DWz71NorveCs3JdB89ELpm43QYs61hXDEtN5rguAJv1C/u+A9Pw0ORRQPMtrT8OcfxjRleymDr+g
qDKIsN15afAjz73XfVhdLnRT/9QrmUA2BfHJWrlcrESrjo0VbYVT0kF1H/zRPkw1/FMZQ12vs+W9
LJxJta6Dx49rQW8qj4Z1vwZnhsYgVX1vO5s5mhIq24sD3iwwL05WmLc4ZGFVXKYpz+5hxUTkPsT1
XS5SJqfe10ZdrsPBgZxH2GpY+l+N0DvZVRkdDRv3FIYVWOk91dAmN8hWQNIkkBb53jeX8jR17WaD
Us3Ytz6QYLGSRVKnX9beIfAmrZ77PQi0jZH5yIpi3CmORdM/EgGZP1jtv5gjuAN4akc4NTiepHWK
64AZCpIMI6Gd7gGA3dhU9GLnRyOqD7nHBWNpwcY4wIRXq89AosOfGDymSkkI8mfNH+164VDoIVxH
rfPOsdM7qH8EIjTNcDIqzmMGIsfRFO4G8hKtFTX9HpYDGUrm4pQYnsDZyTJnarZgoe/v+zF6aFqy
lkubKVzIQSTFsQ6tTw1yj/1M3PYhTlBQGfZ47s1puSS21ROCI8iYCt6ZtQXUzrfXg9czRZ7N8bxC
DTs4Ek60W1APiFQrn9iliu84FvWxyRl4iCh+oLt+ruxkj638YS7Wc02lcLOgyaPrkn4ele40Nsx9
NpDRkMKF3LY0cjYN5OQ4dO7LsDoZXb6iI7KcDYN9fuYeJ1A4TV+DkYF5GxztLHqJF/99uAAwchoY
6FRoL+YK8bRZvuaEkO96B3qPsU5HREa7Ps6/YsY7D6Kk1+w9p0vw1UvgbAzthy4wjlPev8XO9RyP
K7zTpntjZLdcFKKt5WNhFNmbiA/YV5lBnsed4WLfNYRz18S5OFNawXsy9pTrGnc70Jzn3raQ7deQ
NwBHtpDROR3PXkteSGzAMg8WvGaboGRmYyCwutgt2QKyYTjixofBzmJEn84b3Fof8qXENT0HsN84
uHrHuaujJD5mSuJkZvY5ruvndlDKX65uIJn9Y2p1AI9QgDtL/s3Gg3vACfVGVhizM/STmZXDkPX6
3TRTgo/75cjBvcc1gWtTSn530uyyhqSZonis0uR91TTfjFEcyD3FTxiJYxxi+C6CJygcGZlFJJOY
y16gkd44CUefmxNZM5NaHu2lgy+l9CpOJwF1N8rGi4l7Jw5A4Zy4s8f7WrGU9WLqPcLLi5KpeY5f
FPuI4NxsCjKT0AW2svp9ofcJJcnUD3AAMOQU2EBRaTeX4u9F4AVogvEVnY34QCX1p8A39ZXyV29z
chbnUdnr/1ZorqMgVlgSdovjBVi9fFfmg0ssaGuAXP8lk9UK2bwjA/eqmvUkaZn6H2L0No7vSGmH
Edv+FBAvfXXuXOaner8WFus1vdDq4m5ovnoZQ+zrLr2m3+P1Pa9vZ8mIuyT0Gok07MuaCedSj+/o
LoVn4dv5URr5PbQf+OwQUdyLfoK/LuYxDaIz1gpFrlSfDfwVq69/Qm1HQwYyjHsWJROnQrZOWGpb
+liY9areeV38sU+/4x/7ohSnXue0pz/2XzdJFa62WQbhu65VanZi4OJ3SSLVcaRxnjQXKSZmz3rb
RZJcyCXcT+oXvf6sWWzXl8IEq4TwGzE3wIR2ZbTPkwSi+RK12J4KDPuouVBCd8Pd9cV67Y83bPOE
+YqfpHunquTlukAvTLytWuh9aUeyOswi0vjUR9Bv9aou12/4uhpH4tnOa3C+ihM+KD2sXstXTKYA
oUp1Mxm+aY1siAZht04TZ6uofAR5ynwjKMEg34RB6mcOEWb6Z3sNin1d1999Jriak86A1R5HBhcs
9fNJldB7Tb0Vinw+9Xc5hJSzvbqIqUxiyS+vq7ESMhdBfPQaI+ef1T/r00gvfJ/K0VaqM6ryQI0E
KZMaS4bedlUWB0fZNZYlbC96U6+ZatMdMwKz9HY4Zjkz0X4fVb44ObL+ZACdualTaqkze5a8a9+y
e9vhU30ikatquZTYPdkITXTMl3V+tLpb4hTzxyD1jl4bfWwjQA6+MaX7hqH0IafQf5CUEqGVX6bK
lU9V7XiIEcqHypF4FeMqI69p4XY5OLm6XjKZE+myr1c18qC5tnE9iuXJwACtCQp8I6v4alsqvnIQ
OycnvcVafefiZeZ9MxREm6UOEctKbWPNjCLi3DgHIFRhE3T5zTTAdrXotsOKqblDCsKlep+ptUTv
f4l8GjJeLN+YEI6FZ9IVncdPo61SQGSB3hZ/zz7DH7lr4iW/iKn6wRn+5HKjP7ch8zLDSJPTgJOF
vK5h2RGhmEBwfKtwV/BPRUy40eLehUG0BZ0Ewj8e03vbYUSIYFA5DSivn3K7x3qUMdXENlhdroR7
MsC5tWjY/XXnH8/Rj4bKEHZ9Xt2JT20byG3rhHf6saIRJLzo1XVEIl5jgoCmU1/WAMk8Ch7UUGrz
dcG0hE5jzn1eubUypjMr8VtAtBPzKCSyK25CBF0rP5cxhm9nc1VsG96jU+4kvdYqA1PervNZzJSC
fz2mrAK70SBESu9r1BQfVsiNfuGgvU1/v8V1s+rItbIXRPBdanMry6OkQPZDEU9R+aW2NenV64LG
A3EbYjpn0HU5oCpnN6tTgYOdc6TAsMAUFICD2nd94Lop2nCCEV/FEhqR//oU/WicLy82mhouJL9e
KjtALBbjvI3U7jb1vWTURI8ZdX6J3oAjWrhQXqzg4KtfSv8OQrv79O8ak+9COJO6G9vqpmU63rPl
OBBmTMPmDspiGWrnYieYCUcM8jSJ/Wg3lPzTWi+GcpBJ+xQwcPLUtYVxeX3Ra3Rcfq5d97m2RUDv
RK9sV7uQfSz+GZW6/YaT/ifn7Q125TTbR+tDXabp2ViBAqUMIqEr2OpKbI8cFXptLMvlWBjTKVaG
GldI3EmjfWLiGu/pfcHIB/RG+qP6VKu+INbqs+kP006uvakhMe30X5/F4h1q6dw7rdFcssLoQHR8
XrIJp8mwHKU07SMG+kpJeoBLgLx21Lt2+v6IbKGHVcn2XMw1Zd4Ih1KG1LXAt4AnyYd0eXFRwpyD
/HuvLv56garXLU/4b/nKS6PtbuJsqelKF5dJ7dOLrs8V0IOv21IHm36dfgCDBZeqQt8/Mr0c8nZB
oc+x9duz1Btd/6L+W/rl/3Jf0CXcka7voNf06677rpvXt7l+vOs+JfHdRDE1s87PPkTXd9ZPpsvK
0OP1s19fkxRBgkvP3l93vT7FsMlCF15PsIt0iGpdhvEixxghcpu/sVXkfL346X5geMcUnwuBoY4+
ildJfaLbyoVB7azX+f3UI79zs0yckMdu0Z3iHozrdOe2jrUx9SGjj1x9nFwXsx/ct1FqHyBoS3M/
PWTwnMm7wLSUBtz+J8jxBKmUAPOr2kDrpu7DMvO5mVjqT+sPYbbjO9he1SEIln2cOiWpa1g7/Ao7
URAQlhVgpLrwT6iVZcopm/ScuG3mb40pys6lGoGmi/UW9FUIrWdlUgBd+qLfg7s4hI9p9fpjaxVc
l5LxmPaA2vuk+d/Gwvf/H5QzRFDojv+6r4D9tPr+tU+/Dv0//s/rO56//dc/Xl/2q6tg/eUHoWkx
DHeEYweqdfCzq+A7f/m255smRGZyMUJB6+DaVWBWbME4pI8JqtOl1P+zq+Caf4VBKOgVETZiASL7
j1jOga9gzb/xKmkqOOj8aSko3jRdjD/4vJ4NTFUwIju1hQnlOIq3Q9zcQsYnc5dh55ZT8GNv/Mhb
5zEwRxLe6pW5LyaVbZ4RVFUFBZN6TNrbMSBDCY2H2QdPwRjkl7iSEaUiQtSK2zFwu41viPu0xo9q
pjQjkTv7SJTwiqIMDxEHbPwxQkFYuzSEAzLKBIWVan2fKtcXlNF7zDUPGHAJZ3L8F5Ty74HcPhT0
cvCaTHeugVXXf2vuvWjqlYZsYzX+jImRD9mWCC4mONPWS2aBzlvosRP5EAUrhOfUfQiXx7Ggujh5
O2Otnto1+ZG04l542ZdhCt90IrmbwJ3MPak+ZnufUwjbyh4W1DAIsmHH9uOayCeIgY9j1Hzqiva4
mPO+Myn8Qjv44DrJW6btP8aWDy9QASBc/1HHvap98zX7wn4Q0rtBC31rV3xPecxnjv32I4J2GqIH
p+RuFDE0nKp7tEp703KPgefeY9r8WIzRMbYmm3QHJKFx9c1psj3DsXNq8rVFHaYCUEP7LPIIVgwj
sMuls/FJxXAEN1hao4jL+VXd/BS4LnZaIsjMhs9QjNIh/ak4mUB2YjD+M57TvTSDszuLz5FPzb/l
dem4wsWgTlJPJWaZ0qPkg0FF6CPF6LDqrp8tse4yt0XckNBzQOp3Fmh+tmPuPkA2Yorh2Cf1xpkb
4XhRvzZ652+ufI4XvgeKiQQkzsFzNtjLpsuQCuDseeji5uI1lEEAxtGoR3IkK+/sTaSlkW/TuXCs
0m66HyqM9g65H0PTolBHE7IDVfs+R6+3AaIZ7MK6+tFB9d0XyFlQ0N6nONCIRouPPfzSzeB31rav
/ee2JwgVQdzXiJEV9pnwKfPbapfGdzFZ7l2BUSQZJmzmwP6SkoQet8ceaPnLW2O0vtothP3UeLQ7
dWcPKe8O0sSrt2tCEW09IuOZjhy48acnxJRT0DoY5fmsk+efAS+dE0IN9ckShSG5tMm4XxvLJbfk
h/RHyvyL84BynKQWpgvNHD+j4rrPU35fiy/I9B4oaKBKtWLEckw28gUJvkvbOmsq/pnyEGfgwJZI
zme7gJwRbSUlpJ2o7Mew79tN/GiCe9oCpSdajY5GQMDSUITfcVQkaUlLUZn3GZq55g8RkWCx2urE
a/JzkaDrLD3vfl7yHzPqjw0tDfqHdv3sTcq/sYncnDPBfLa4eXOMUne3sCmiG3YnDhHEcLhASn6r
uKKcxf37I4r8YNfTA+MwJVyz7dqPU0bijWZlEuqO9G1rcNJRVT42srzFajtvUufJD+HQjTI/xdZ6
WfMveROrWSLuKr7rgU9hWvEPt6VCOB0QHT3hEDhQPYPqjY4h8Dlp2lFCzilBZNbluXGpRsMxuOkd
P8ceyuMiyL44FrmvXBtJaW6ij1WbLKeBn9B3/Se7dTBVAT7nkWojAXjQECAFrhBcT+GbpFtcsZD9
EFSHfvfRz/m7wsdIxbX2mHTLLZoW3AVErE7ybSW5ApWosg4NsqiNzMsvaFhcyA3NuZRcWCpMW1tQ
ynQP8J3HDd4t09lIMxGHtrAeB8TL2wy0yolmsESvTEVvajGU0PPlnB0kPMYUMVTGxbJu2xe7Dn9g
2Mu3RlfsoFvOKlEL9oSMjrVr3ASdMR/72HmbJ+ulxe++R6qYbsPkQ9dxOcp9DCbL5NymaPv599Td
rumGhDIvOsQsJQ3YzO8cvgi0jBQ/oxszpUrHRPsdKtn93BvuNmDs41p5vTOz/IdTlxHYj6o+jIl3
Pxn8gqPrEZaKh5f4z4oc0SV4jyn5VKPK2xK0Tg+tbCcQiFm9MUtoUqFfc3krJwos9JnwFlXHCZ7f
ds7H/WjhJhqJiNpObvjWcuyD67wxlKfNiKpbW0Zfc9vfxpZF9Upm34aqeAcCUiJQ/zj1EwI2P1+Z
XLRIPhdCBXPkecwpkYGbNk2ThFOvgNds2BgPXA4XdS2JO/uBKgdxpmH/iMnhndkO3+Zhft8KELNB
T9qoI+K3fq5AvkC8wxP02wTTD54McZzcCWdFR8Md88CbFIlnUE5cbiu3PTcOzSx9w8ItTyvC4IPW
RhcBoWkq4iidEeVk+gXM2Ruavi/+UP1I3PKYrcOnuuEwsKzim2lwLpZI9bfo8slxBImeju456oBz
BKFBUI6Z3DRZ2NzMXXT0ZtqpXO0X1RyJUzIvbXG/Tv7dNJnbKKP1Y0ajvW2IBR9Sb8/giAv+an4H
yfQhWBFUJ8XysDq0dNaq+ZQO9PToLPHlWzmX8hknrS84l2HJtNyc0OB3jI3XKmB8kZUv5pQ/t9K8
KGx5OnOfRD0tTfM7KrpsG0TAnbBR0Xgv4i14KNd1yYmSt96ET6CGGtOSFB5ZkCTamfyVSXCxCSn6
hzjZt37fVwerQ/VYpiZiOTIKC8BefkwXZZD8LGibnrpx5VIRKGPNYD+MQ7tthnk+rOoCKWbSw0fk
vBvToeRajDeNCq+OaUSCyEu3E4ImKAF4JBfXx0x8D651WyLbOpQ+zWx9O+TkcTaI3D4WavSVpXAA
DLpEKRdEIzae6Jt9RCOZo8qljl0BJW0994GcQgAfZnIIB+6UiXPnYW9n/MawwfDkOwMT0jYJ75zO
wk5YF+YuAfuN1Hcf1wDe1NAllWgYus4gGsG6X1bzoz5yQkf1z2FjQIm6JBX+a/K36HZyizu4FYSL
fKV10hodUM3oGa/FqYBls4nvQ59iHLavauvNfo/AJHprr1Oy6zPANwm2j8zColYj6WrT6nswWc0F
Dqk8NCb6s8Hz9iPxO6QVADDa1I3/oawZKuUGwyyRH7wQcWHdZxuBi+vQW+4jX3l1soWgW8yU6nXR
ALC8aaex23gL6IAWIcw8hheHmn3Q0+BjBP4pacApMtvfdV2pB8c0IWjq7ScsOsSw7xKkuLzbo5f4
LzEd6UMgJf76qEUzG3csXrfNbiXxfswIcVKm6gRjcoagE6omkZuqRKSBN5p/U/uHPiDmB20bEZ2Y
tC7eYP5EeuhNvdBwj+hAUQr5pvtlUpNCX00sRdPTklumlaRdAhtw8r9xValDNy/CoAWOhLl6azjd
TWi3wQEcrQgm+7QylZ47994qE+topoKcVMpeMPwaKKIZhrhjaZPw6PZAFSrFGNHNkbks3nttWODL
VA/gwnG3vWqdWA2y9rW34MsNimmkfk+UeWEereeUKC2Nu0mqe/hJoPvt2N6IxYpvfdHfyiEZ6A9S
REBXF5PpXdwatW0eHSAZl6AYBDwvZ58IFwMYan+c3u8i7zvm3wiRA23nLhy/1nU73ia+Od6uD0Ui
7mXjYN4sAoLarfi9SD4DzBAXJ0LjCz3kXPRZsW9aDpigM2dq53CPt3o1922GOKL4obdSWZDKO/gr
FeHsnWadZFY7X/RaQbu28uMbX8DXyuoUMAY6pMrABANBDBPgID76pugOtQ0LR0NfMMVBa71uY8ez
96JKvmn+i5nOWOFfV90cxoGfM3bEfUxkn7QvlhGh7i4SnOL073cMc0D1zgEkrNK+beoRVmNG4Sz2
qq3esqeU6VQYYx8lLVzuxgDCml506smvm5P84KRRdBB17++ZqGCtLnuFNOytvT2pTFxfjFjTUSwl
PoOAvEqnWxEl/sax4XctbXyP89K7sYLQu2nKSryuAV/2d25vQMFX+/RTBvg54CsuGJHdvd7jqBeB
JubkbeW8HTrzznK8u2jKxu+SDytns/0E7QoZqmcCAozolY/hMN5MzSTuFsO4pahNfced3qV9Z9z3
pXdTTTaBfM5UUGUcrCejq0Du1aDg9aa3JvdOmZAXPTE2k5Npk8GbWbfdSprWNBbgjq2S7BlajjCq
nemzXOMjLIz8AfMEwY35/Kkc/PKDHEJvT5XXwRhHvBxI2a0z8G0nvnj6rb7w9nVa/ntCkaVm43/M
1l3hBDgSOViC0KGa8Hv0QREaVIHqdjj1ZVcd7YjAtuRHmi/BDs3209AyqnGgA6fjQh065e71P/n7
rhWYNpJH4p/+qBaEiwtCupfDqfPn997a3Lc+g0kmgk6af2Owb3ddthnockfWevz3f/uPYA1VqHAF
yA1hu3g2wuCPP83g33DTlfTvYmGeqCaM3RA+zcVibWJ32a6ueYIZGb/m5fyvqPa/EdVaKsPktx9o
99K//Kxx3b+U3//rHzcvFebv3+teP1/ys/AVun95QUh+DFJa/C22CiL6WfhCwPqXiQCQI5iqk+t6
qHd/Fb7Mv0z1P2oeoQMQx+Ez/JLTir/C0AzUseeIwBLuf1T4wk1FDe33c8nkDzgmSWmWwCDP3f+P
A6qJcMtn8cxFKorOWoE0uYN56/eIENZg3cbcCClFyaO1DA0hXEpq4HZzXQCzQWsw+EGCAzZl9i9S
4lDVPlzeoL7U2pjitLhuwtPZjj05YvrBKvqMIUPS46Ber6vjeo1bFD34AS8rUcPX3dfH9L7XJsD1
YZDSCACgmrW+TTUlCZrpoCS9wFCR76ZApmuLaxhQ1sY4r6q7nJuERzqCMJ7X8v+gGoGVjSue6M5k
v4pGnloaEya1g6cqnueT5Ro7HV9T2CkUAyF+4Ltqjr6FvvWWG/WJOzqx4qVnXvSii3zEhEHxbMEx
2SzOTD/Q5Ps+y3inv0c/qhh8oMTRtXJdz+fv0RxUpfPr5iydz7hkzD2X5DfQ+bONl/Q4BNbhjkSP
nhx5CGBC2QCUaEQvCs9lvhXAMHLd/raAabbx6Z1uM5vyvV4Y6LGQDahtzxzkCfPrvi7jbhchh9tc
P4b+LLqNoNf0gs/RHzrMmP+sZaD39XWzw4LZnypMFqcG3JNuSGU0FenqN+eACmCBVspw3I0TBNTw
dTn/tabvTDsSmccTFh4YLUD+92uPp3Qdk3dIQudLjcb2spqHVI07ROpTA0uIHUjGC8Gr7cZuIEYM
irBFPg/OVGjpxyDsbk3V2EpL5zD5+AnnNzGN1EvYEDDsWNlINdfhDl5HzK67scG8t17ShnlzmaIl
pbt/cSWo0LoJqz11Cvcy4afcysb6EtbBbaaEI7pX9towGxgpQ+YinoP2WVrXwSEYkrusLhDJxBn9
SL2IVGdSr9WLh8uneIxWaDkLgA3BWZWuScCAEg382RFnGHGHgNnrqfI5MsNs2IdRzeRHFOBDFJls
kiFKMPI6EBuDq0uCrN2jq/sRNtDBsjQutoSvWhf5+mwJq6lAQ8kz3e773H2i6kzKsHMaqUDy7Q4P
LpzyA4Fh5p7cla9G5ywck+2MT94fQFeBRmsULW4oaYJSKiORWGaSUi8lhkR9HYL6NQkvqluovwYv
t9AGS/n4x7+9Uk3YGLD6sY9aJk6TFbz24uhK/mzk6XPT070zvRp5ZI8NlXcafKbkY3gG2/+tHVGj
GuWt6FbQH30QbqFKtMqVAv+1mZFjLYSOrZEF591Qc72xASoyJND0Bvkk5mzhEPNxArXj+wLbMrQK
YhmTqsEanJ7aemYwG5Wnrp/My+RH60XAUTRp0eu+7KrEMUID2uyYSg+Ct0Id5ORcqRjaoKJxHC1R
u48GOm5plrQMian/+SZKGmtCMeLaxraouFL0alOWABLRG7/o/hey6x7NHLMMY46/xAsHaD2GpMn2
Ij2NEFxzJr9QbtNqYzC3PvawOy3V1dWt3VS1ivWa3sdMEvS2yL7qsz9ouvbSNDlXAzAQ5X4UeNoT
xVGMGGFyTBBx3DiWLriP+6BtMtKMacm1eQHwcex3+hqkdwEw7TeugWp0LF6sYZ4ujlrkAe1C8iDc
rFy3lezqk994QCeUCksfC6+rbuNv8R2Op1A15ClzfQ6r1NnDvYAqG5IeHtvnwV7tgsoP6GByk7H5
5VSKM/TDCYNjRDbDcslja4c65W1oSRqq+pslLYEh282Uqsxvj8kPiCnMTSmYAa4vSbgzixa1w9+X
3ioxb2ZXZK/XZaIAiFArPe54zMNPpiWNYx5PD0ZKVnpCZcWV8i6tLSTfKXM/tGf5liHBAgFSdVhW
Ul5aAgF2XtbeGraYjiJKh4tBceui15zMwnmBNbccQtSENT+HxqdqkKreJLDiW2PWuK4Sqfo2/Kke
RsmFULDvS+5YAEAgW0yJmd/IQ41e+OLF3HhnhBgoAdSqXlDk+7WGnAILGJfNNq5RIgsAFMnC1G7j
OtE2Ltz6TPZYebOaBUAZayhvhknIfW3gRCt7b2KCRqRztXDxmJshO0elal6pC0ofJdkF5ROlq/Bi
mlxhY46ig5uXcPqYBfZOvW9QEpA0f6J1ax81NNjJuvoM+3KDoZx7gd63CAmVDl45RGiu87DNFoz1
3tmvmJ56zRjSkuCMPxKWhNln8s+pKO5GrN6naZpX9GaUDhbMG2OE5CLr4MFEjoeFLbfOAZXLNXKZ
APGsG4QcNDUQqjbzPidk3JrJ4RIUfUx0vfxSZUvtQa/pRcJA6Oj4M73tbdkjte3i4XFe1JXYve8R
dZ0GojDKTU814BJ2RE1zCuhFFUjM1LL6QKUdsIUa9hRqsKMXlVqjGZ6dlXzUj6hWbV4fCIm2r7Z9
WXxv5wkEspxubSvl+oVNIrftatO11iPJefZm9scXO0G2OGCTlMX4nMb1CwgbecRqmW8nY6Dcix5y
dtG/Lv67UobW0ZocE2eDf8H1sY+QDRZeApQFVd02n56XvOj23hDdtoYcNxKCSRCqU5pSt5U4cFO8
5hk71FMeIXugErQeg2QhN0fuOxr7MHFIx17Suz7yiqMNDH4IXBt1MFnW5D98oO9/20/rchKOc6D+
86OjSlpjajmTM7DHp0gskpWuH9owJs4LqJ6zZvD42uaDGDFKpsUHv5/L+5IxnrMgVk2pTcDxx9m6
+vddbt6aaT0e0jj5TClMCb6AnDF+2hNFTeOhKk+I+2jxzGRzM2I8FSAFDgUVzl1NfE/d1eo+8CJr
5lOGbLwziCi8+c3eOs15b79tEvG+rBZoShs/KeWbKJ2oo/Xq7hNya0FWu6kimHO4fwWF4Jwgq3zs
dv40JZvZLZ9SmygcmU7rYSah50PHPSkY6R659FTDwvjam444jAUW/paqWaT8KSvWMtBI36yR/6Zh
/0RlGu0Lphoyh2fE2oBlMpW9FOJBoqKQ7uu6P8Zjx0lnxTezPEcZHWLs/xSGzfLz3Dkfl2WyHsYE
LhG2uGEO5AYGZXyzzJ8JNUhubK89h0s6cU3r6o3n+2/szqnO7rTw9YbRS1B7F7fPgFv6ULGQL8HO
eiuIBybile4aBFLMJCU5mcFSbGcPHeQsqErCHJEziUkCJ3TEwOFgeJSElz5+bzdNR146MImugmvX
YxcbwexXLvVygGXOoZjdXUKx7pgm1Sec44c0zbjlZcm+8lsL5ZBX7MrEpMVggM6HvXMIE/MD9Alg
K+Jx8mR5cuvgE0Jz3H50kKuEaMLuTtiYk10nV1kH0BwG0ewg1+98ydzadEhqsNbwUxFMd1guaCM/
DfEDtoybRFBt5ErnbdqkBWy1JO9dqBgYi8wTWaApfPb6be9YWBRystXdiafPc+YiHOs++/wfJRlO
tHbvyYSuYea/h84qd3LNbnuPQhc8TJDGAAccXCsngOEPi0IF+EtF58P20FKG37q45UIINGoLtj8/
whszj4Y5i11NSGUk3ozwhjmLac0WpRtsDYB5vd+kRznMdOqAiEaWdywWQDwm8kwkmNHbWGlxYWBP
5fgOjts3w5BHCXEClggBYAVEybB+jufqC24KPvYUkAK1GoCg+GE2tp98qTFSImYYPln0J75YvXgZ
m3E/MV3GADV8pILMHIpy8RaHAUVcDxwfKuBFlmerZqAdlnN5kVpDqcXA45xllNOnlimWJynP6Sdc
F/pJ181Kv1IL7fXOPx7+H+4rU6L7DJnOS7LtHUZHsRLAOeqOa4EPY7astvUi/XtNb05O/uthwZjx
QODnHVW89pKvDPb0Wi9MeY4hzLe5uIN0HRz0br0o1bOuT73u02tCdIze/uXD17cBmPTzjy3vcrJp
X/+wfnMTjMx5SUx8rXyq6xN/+wPX9xnhCDJcdAX4V/1q/VDNyPkYFf15RdGyX2XznKl7XKqG8UNE
fRb8oQndTont9E69uD7nuq8mhurfPAeJDNleRv+pELQyry/74/3yV7Hd359BPwzForpc/2Y1yAys
hX7mP/1kQ+ik+AKq+eeT9EuLgHYUwQMPEv3ciqnDf2sF8XQAc9IAfab8cV1g4fu52SxLs6HBilNN
j7VopVNGuT7+uv3PH3P/fhf9fAKpy22P3Xjy3V3EmJxPJ0yEKBiYaDIzFS4qDKJv9OrqwlcjaM3Y
zsoa4Cnxn167LlIl479ums24K7iYnq679Bpp6flWdPO0zf/fF+jX/7N9nDGoUa9vf32OGYYPEh3V
wVQxyImCcSdt9d0QJEAM0gheC6f/W8L8b0qYAaW9f1fB3H0vXqaX9vvvNczX1/zS7nl/mS6efksg
xndCU/ym3fOQ9fncqgURxDyAqu5nBRPXP+V5dH2h43q+qVkBvyqYwV+ua1mM+gXpfw6Ki/8ECOD6
f/IAiJwRlhW4Jv0UNIZ/FjDzbEwy7szNacRrsqOrc1mtsSGaMkCeDxs/LUkJoTaebpyNlqPi7dpP
aVOdrHGadyUIrU2MQAM/aBlvM6PbLBmM8toaoKjlfnPj4bHaHEwIK3vZ9fHNWJF0GeDbl/lo76ba
7kFttltc/rdDx2jEiD8HQnZMUHuBIUIMN+n/Ze88lhvn1qt9K65/bJxC2ggDTwhmUqJSS92aoBSR
c8bV+8GWz1Gf9me7/I89YQHMJNLe77vWs5wAmQOIojWG2RfijZxdYy8pTlN2oKeMdMsUp8RaM+80
yePA2xVNxQcKm3lnNktDlZ8Iesfd9Hnz0xzFdVHyszRa7F36jOTPWftmtxvHCo/vhMnXDe1HTKUB
+Ef/GggNlA8Ifpsa2MLGr9E+zP5CVRQ7ZrXivojTkxpQtVE60XoEn80nawp2+WzuUNRXV7Um/M3k
0LDMEHN36kzNgoA6s0lu9CB4tvxUu3cimGqJc8aBWx8pCGm4Mx86AkRXCkKOVRsSk2KQsuWZsY2z
tlqkC4H6C0P2ysnpws+6uB8GvdyMZpLc+4H9KyrR6FwZNaCWoW3CTW1qH3NuD15sl9daqmPpm1xv
nJCxYHzlstVEzx2Qz0DRof/iuy4ybfSmCPirNWwy2jXbLMsAkLf409XPZKBpb5Roreq4vZfSCktj
229VvQX/E6TreaRxJMieDC3AOU7wLrAvMKDP8LaE+m3dA6tOugaTSRKuhw4QQIRJensJE/2aLIEB
C23yOYFxSO3j3KsGUswiu+oiyicmlGIfCKzdWBUuGjIhygguYFy9awtjTVQAAxKiQD0RZzchH2QZ
jKXwEl9RV0Wopeu3nImpKNvEwHVXmo9sNBzz+x7FkBf5JNEhpPbGoQSCluT9ihb5gSzYW93JzriA
zkJ9rcvspqxQSHBxJk2AFKw4ZqOAUX5GjHeYCBkjU3gukK8ZmNKnhMkADS67KO47mGe2k6ePCRo5
hn74wlEvhtSLkIWuM1vZdyoiqmhJ7PQvXLcuo+FvfJs5TOLzy/sOcZWAXtXA/CozTdtmvQ7XsKKe
06kYw6d0bwRKucmg48NJhgFAbA9TOkSMZT/ui2Ewt1Zl7zvURZ6rDOMBwuIaRwfV2tHId0aeQl2o
4IqDCYEWHzxASR0BBjIFJCDuM3ZQ9IUYYJxqgzOYWFzl2AY+jJvapofq3Hd1M1zoDEAWsHb2XN4T
gdPekRsEuxHwIOC+R6OkvDxEn5q+hgOCeGsQe5S0zsoRbYVW1t3H0/1EgWSTjihjwJg/UAC2U3Ki
08T3iCmOKNKVqIDdxfmVxXSQExuMSKISIMJ81K4qyKWQQZoFEZIssJDytV7QIeIaZHh7dCGKIGEN
t+VybiOXBtyIBI9oT9MCIgnU/o7aNUh6isg9qiCAHDqV1WOTG55m1/XatwpMzZRCN4NV3VZTOp6N
eWT0Tqt7VbVTsAmNvN7kUWlSpiGUWZs4O/XpnVO55h75D4jLqdn6CYoDu2tRe4bqxe1ndwvpaqg6
gCxReF+EFXXKML+HRlStYsT5hMRru3YmlWIKtTc7OioZdenh3m/wm02UKHITiBGOJ+3GJl0dr/tw
3U+3uhGf2iUp1TBCyyuJ+3Z89Y2MZeKTdDJb9PwerEC06gHHeJQsrJNFrPgpHnvtkFvTpneyYMss
uVthWOlOpT5n24EvIKGrEr9KoEaCB2N+J1BkTWTK1pjGx1hjqmppzG17AYMjaNs9FptboIDjztWK
fl34DtcNu7ZOus4YuuwCkKuP9XLi17WxO6kUlDZFuhTIVbXdz0V0MmGRe4kfL8LyKjnjvfO0YAoP
qdPvigQSR+cMIycdzqOTG82LPheWlq/3wGaaTyBdCw55Vk7NRFgvjhvBFF+/UXJBs78HmoH3n0Dw
tMpOYdqpaJz4OAXVJPEI83WL+nuv1MWVMU7qCVeuWPNXkNpHvz+sXNIncuPJ7eZ4hzIPxEhPuwGy
z1URgxGP84lA6Nq01lG7JJcv36JebuRSNX+GGCaPcgXRxLhnR/v6ljkB9aAbSFtpUMPOiDf6qcIB
/bVYRdaB8DLhktMVWMZDoQKoVrpwP9EJ39amfjsaFIVRzfchSUGW3RAXtCzli5DEVCi/tbFQgbT0
nxkZ7NsCgADUr599yr0+lXqSIHDT6iYT2Mm8gV5JJKs7X6VL1FCAqZXuC6L/zh53gzJfVSNCUTms
+r8B6P8wAKVPrdN0/q8NJNfYesJ/Wb+QDPfy+yj0P17490669TdhGa5AWmdi+jAXn8g/OukmQ1SE
IKoOxHMZA/5jHGq6SyfdIuLYwtQhaHT/o5Nuir+5hLIYNi+Tw9D/XSfdNv55IGrS5jcXq4rONxQL
PesPVQpIrbKxQAycEXgvrQR5kyKZIbrZmHeYEvWd7mLKkiatPllsld/r8s5WDZDzKDmtnKVtNtVG
DsSuPvaZqR3IBlpqwrXvU5jlNCnMbuTMKnuK9tIyqZOIHlWoXGSPTN4MgwPIJlpaZAkNiaXGjL2W
sW+0+MXlutABwS0Rh11A7FDlDqvOo1jfo8ydw+wxLZzncDLu1ABnTN6TOop0nGxtmJiaOPj9hXPN
uM5jWrV0zH80wfyQIZTHaZIdlEHfQG1i0IVnfxuHjra2Ue56gencDlF8MoEQr2yiz/AtFKfKndo1
Xo0OEru5bzWNSI2JRHZKij1Q+urNWDJlII3d4CP+WTnJXVMFt5Pakkxc2WtdVCW/kOIu+lniOuiH
KxE4E0v45ypvSlom7qfFgL/O6CAJQtVJPtRWedle4bZYIxa+MluhbJRZPFXZdBFJfqsZ0bMorRST
MVZq7Go5cYT7Wb2zVKWgpfvcu1DecS8NZOIMq2yM593yhm3YPJHOdTSjZDVBv0fSTSk0GUa8G4E7
bbOodHc2GazwV3pwRfkdrRWNbrFWr3B+mLFxDtv8mRSgmqJ+kHmJBTnL0OZTGNW/Ssd58KfqHv/r
jdPAAwkpHjugXYIh3ruZdeXiH3eTWF/Z1a2ugO1o0Ouj8Z3H8jQMdUyBr3qnFTOuCiN/h7IxFgyW
0tnfpFZ+aEGOoIV9cwiPAHDWboNkF8Z0Tpv06BOTAu4ZwEa5NRDnwcdALGtbh1rFv9RoNB/6nOlC
YVafOsi41aTO8464RMwet66tX9JW+6CqudbT8iHr8fu2OeXVMBSfBCUy3rVOcRsAqaGuv7IGWggz
P1qJBZ0gjf/S7tjx6vA5GlDe23YxbWu9NUghxEaQ2t4wuK8lV1N0yfUlz38OqpGt3KXboLE/kOJR
3GtP6NarFT1GxCCmtSWjmKQp6ODsT4S37AvVuQ00riepCk8Xgi1U80M+KBdUvKQxEVloWxe9nxrP
IIdd5sUPBVCyJpneZ228Ti0avQEpc52jqrsW1qfXCV6pZbc1sxVoRMkj/v4nYGfXbWcpHoNlTJHo
xwdyO1dKqb+brXqjdEe7JXSvQrXulSTmCYPeg+nALIVgv0hsfxAu8I4Qul4nGdCe3qftXqf3jmoC
r0nig4tYBGkF2soBMYZuMMwCxV9Vlr3qGvMmt2GOVKl/LdJqT8TVE8KGwQMVXBsNoJUJXjQsntpp
H4YEglrqLgBe9mRLR8yRW+lj2QbOqiGIW6khp8cD0GK41fcDGbBpa9srE8HKMIkr9HH5uksssFMi
uG1H40Sw8wl9q+BPVXOd/kiiY58qp08+4FcWmTdKSPskqaNXkxmn2mcbv6nvfSuGQJSR/jJYe0eh
1AwErUsOZdSDdfPjc1QFd6G/7rvd0BczZE1+TwMb28OQOHCQJqOnmzi7hDDW2QRFLcnjS6MBTw2q
z7glpoUYMbd+aGv1zg1KOj0ax3QfGzeM3FNoFytGWkzFoseBThTuATqGLVlLC95GLYYbPZ/u7A4D
EDoSV4ufewNNf9ZYn40D8Ync2RIUzniyUvXehUmz0oVRrdFZfaji2nfhGQbOpUmjD1+Ds1Wmw11r
1CFfkiZPYZCrPukQn8gO2YTNkj3EJQXt930f9m+NUdypZf88lnxJfF7X6BOhzSnujl++Bqh4E7r5
AVZivrG77EUZ6x90/dYMlH8gxjmCQHU8bAWVRiIF8L87n4uA3U9MbvKHYQDcG8WfZH4xlJ63ik62
RIcl32sZAHpMee3IXdtp1640BMZxVW70gkiACJ236Jnj5T9U3l537Hij+hplakPdp5m1qf1uR0nc
fbNizhVdeEN279s8meNmDB3eBBA7CX/TRuSc/2asDQRvmNdYLk5Bmu+T2HzyI/XD9vVjgftmE864
ikKTGbHeb2lRnuwJPFefzTeRT0iWWsOfZvKmC4CsGWNrPX0Jh62qYusCgEwn92wYIAezGzNDAuQA
18BzLTZ156LfMZcUlF2a5rdw7T+C2LiaraZmNji+OEzN185Y3PQkD0TL0TUSJg6JMKZMEH7MYt70
FHpWPp3xVezWC9Z4bSjPVhPDBGvcfeXQwAuGfp0kOXBcw752cv+tJ83ea7TSQXv02urB4zhGd4Ez
eUXPTA7ZmbGn371E46o/czRlWwGLiEjsibAgo/Bsuz9g6jqPSnIzhQwnBgx2WPWomvvrEA2CKuY7
LesAgCG0KvzKqy1IVG1iXkFRcdZxm+xwlO3LAXOVsJ/Gkei/ZW939ZL8DMc31hj3t8Go/wqGKPCC
xnjNjPq2p2MURPHOzX5SzNrb0/hBeNlGyWyIw8YPGkj3+Yi+xAY4TOZru5ud4YhknZE3HUksOXdA
P6C6DQrZ2nutIfB8HItbg3B1cw5PDvP2lZYhtK6SrVtbN5pe+x4YuNHJH2jhb5syeTEHeuLQFB5L
YjAVNcbxZWWnBgLj2hYl57tRwAGyFzhcAYltVomGFUslhSCl2m97D4owAT0pHDl4uysSrzHbquy5
OfqdM0MKklBVrm7sIYZZk/Cc7q3SPFqqeYQLShc1mn+4Y4atgslG7P6KNObu8Wy9UxnaYWYjQmFQ
Xl0Ql14pLrSr3cMAC7NFpL9qqvS5HYS6K8p45zTGrk8Gh+5iom6HoCKcw831UyT0dddRMimj/MEq
OcStrHoxzPgByzDkhLr6IAsv2TrVD8oJ7iYuaTjnaXouW8ZDfqFwOBg/ip7DNSydRxz8onR+RP2i
2Lb9J7iJ4UaE9S8KB5dpqREERXxnZT6AWbj7isvwyY7ndT09Wa1zRAvne5Eacb4ZWoDo46tRlqmn
B+p1abzOhUbLk5AsF/OS/Su77vEB40cmzahOOSNmZvOA5zb20kx9UgiFWRk9e4KvBtu+4SVq4TyN
ZWEx+LFXag9uizMmWqkRKUFHGE9hZYsC7F5zyjfh3lC/fqbF+N6EBYdPM5yTxtFXrhlfTSS0QaP5
4bt0WbtQvWnsklILHEDHCBENtpBiVWRF5LQjpHCCiw5khnQQqPGMj5LgV2okr3EVvFTJfB0a8V2r
x9ear17ZWMe9PFNPGIegoKHmmgt2RB24qhWOj1NOMSWbq/vZMZ4xB52o8EEQStP7LrXOZM7Qeh79
wouUbRYPN0MRPIlinDZ5Ep5EZXDeXTi1c75WcvNB0WnQKZa5gbzTrPNo/Alzz+fkVRLUgvfKMTAU
TlYN6yzmIhQGl0LouJaznavvRZq855pGtZs5dmZz0XKmN3BLnhpAm6vtPN06qGSmRpwYkSsm4tGI
1IblOK8G/4FAB2RsLUlvfhhdqS48nzkUBvbU28Ig0zUGY7maQjSMCkxStw34AJFjSe6h1pnhg+VA
A1Ry3/AEVDwizoqnRCsCKnlvJCjfxQqpUGkavozO8NMO+/epaz90yEGMtF9BbQYU8/ivQj++6xSS
zdKO7iW02x7twV7zuzsNV94khrNW+yc6EwSrBfVzFzS4UAWANgI+CujAcbyPI/unHmfkv1efYcsl
dtLS50Gn2Ks5+xY0Edbd5FbrStdzauctbIGqqPlwpanJxdV6G7GH9dqmgE1zG3RcslzwRo/reNFR
eQ2GullFVnZwLEXHAV9x+e/u0Ru8GiRvMe4F4r8vRiQeumZTcFUxnA9dYyMUHt844dwZIQGp/u1A
XwCVGbEKKLWKMEHjFcOLTKpb7KOuZ7hFvQ8RFYj4x2jmDxOV+LGUMjXPzdC5QYclFV5V2F9i88SA
YFtjGVtVYjxE+EhR2umXObQvIEMvekm7YqqaQ1uNTIIay4ucbNvrHR6a4V6vMVYqfbHviNNzVPfN
DKa7hoi4fd1VN4hHHtXS+YWG46zEFucXlQPM6R2c0y3NXoudFyLtoOiHHjcWlk3rfWq0W3CFO5Dl
S9s6OocEIqwq91HXyEHE20zWdaRSXrTNS720X1vtMbHDjeVgqvSxMvfDIt3JTqP/ACNfgFheRrVm
t4KHzAUwGlZCia6gvIbbyBg7EoHGvTFxjlrSMlb+L3/Q2kOXUZIPwnwTPiiqpa1zhD+rZnL8o5Wd
jQUh62f2D8MMHx14wfR4r3G+rIKSQKgi/eiwY2lVf871J1PvP6LQfw/m4adri9cutB4Dk/G2SwvK
UW/M0v4E5XzrOw5pTFG5G8PS9xpGSKGL+k4TCDGpP2njuY4uo8b1MvCLnVO4/Sr1d5rR7SudwQJG
M7iCw0STw1pyTIvyoalKgmEsAS+aSa2rVjWE4vQlq5hEzuFIAX8kw6++mEkD3LXkMu8q4bmNwG7O
lKbdKfyIHXPbBQ+C655ubd66RYw7Ar7Y58Sf/JYALssMcj0Gj7GyLC3ayNUMKmtYsq+PczZl+7wk
48Kf5t8CkN3gEkbVcECdVG3csnyXr0sxepGHQMC72y7sQHmnFGwQlBBD5CRs8vu+sdS7XayMQKr7
rvzKJ5dAwR6v/EQfiHRUlcQtSQ+UN+A8d8QhN/06X1QCBMZZGKihf3tT6DQbRWqv3YiSQqgGz/0A
3saV0gQLneq2TZr7fpEKWIlzGboe8+pXMWaIkoMYoAUtBZrUJuOVmBq8kYvIQaLs8uV3CdEEa+Am
Gakh2ArkUinz6uWilJ+IUPdJcCD3ZBGJu998QrleEEC5TpRdpSm0HIBYz4h0lhJoo5BO9NuifLYt
tdbRIrv+WgSui0gTcbD8POJNR89vlmHd0zzqx28UI0kgJfQ8NOTyv5b/StJyzW9avJff/798hdw6
8j78sWwyuS5viH9ArkW9toIx2A7dnfwr6FjxLPnXSPyfvFPeoGRk9ummlLYXnY/8krpEr9HqAdLQ
Uu6YRPXajs3GadLw6/+lnN/PG8U0tpnrC/Y6SiB5ewgMKMQzqSOtPt1xgs3hTnFDUrm9m4N5+4UM
VJkDkcTZdNaK0k7xnz74t+8gFzEb0/HQQ0SoUookt16ER36V9xSnJcowXKpoHaL1vdVAO7tL0yT6
+nNHySD7+pvkP4bm1J88ufjnP2hU4XUR7RxlbrZGmGvzJnbCZwUPwW+4UA6Ro07bjWsce5X8SgR5
3GDo77fyu+BsuUAPULelKnp4XBkH+qArXzopuZHkK+XS18uXQ/2P+9yuxBrN5WYt94Q+BuicFOTU
LZ4FfbTsveljxV92RLkLLk8gIoUnmAyLy2DaSyYjSXMDWa1AEjsSncjepTe2HGn/5ecuqEc/NEvP
zWmUys+WHym/7Uw+GkM3hoaFVR++9qTl0JR7klz9vq+wMVJyRhL6TK/bxgUU2umNHSjsiN+73/fR
+tsu+rUonzRTBt27Sx1k+bPlXXSvxE55bJt8+7VV8ypodnpQH76PcPnz5EvkfXI1WPZCte+3UM34
m+xoKx8z5c4un/H9+j93Qbkut5Bc+nqNXP9a/ONxufrHfV8nnS8dnXyoyBhFidQ8BGVDJ0zfazgv
PbUHgCx/p+6KbhXoCDcnfRvTq3FEw2xo2eKDpWOItS/53N6i9aRc6Zz1lGGgWpBbl9ySl7Mf6u4k
FlgdtcZbgiyLhn4bkRLYBAraw3vyaNZlpXR7ZcJDIG8Kt8BNoNVAhOS6nTpo/EtwRmvovuhodR8n
co59OLEqHpHP/+vF3PFJ6nL0eyJZ50NKhpEZh6dhuUGcy1VAroNiIHxXLnY6/ISoVneDMQ6EaQkL
4evy9CDgQmGBbbQyztCSEyhvJEfwe/X7vlHau+TDX4vyIeebOPjnU/98/Pud8TyDbwOqP54FfLOt
fOafT/96Z8k2/O1Dvj76tzu+P/X7Xf7qvu9Pl4+OlniGtQ8T1QCd8seD36//+jh92Tn+ePsZjuO2
jNofX2/3/ef88bzfvur327SUwFaDzlzq+6NwWOEGVH+F+WJqkJ7C3xbHxWiIDsTddxjapXtNtl++
PWvfjjb5gFwFn7XtUNrv/hKA9wVSDBLQs81IxAdFc0SJ0tok7V6/rScZ4UoUqhiEyvO+tDTJG1fu
ANLl4tZlvS0M7VZ2Zr7cTBL4p3KB24iGSY10PPVo3BmL2Qg9lrGDM1Txcfzq6VTyItSSwrVHUbBh
vkxHKG/CUN3Ihk6wXI/UDiVAlFt7SflLTZ8+k5TdyXV1wUnKVWCazxm9g40m4b7LQSuXcG3thnCu
qVRGASrxOdoGTG0WNCfypBj+IPjIuTk6sIdQ6P596Y/76lq1mYUOGTUNOljSiCNvhqCoj1/3xeq4
SzLU03Bt5GM9OVm7kChQuT2lbUkuSdvS933RQBw8ei1gl1MMYrpuGP2KxXA6zi6LcgvLdavWH/2i
8DeyvSa7bRGdEVx1CxTzu/s2AVT0mF1TMV7GddK0Jpfklv7jPmMZPzL3efvy83114H7z9vU5NbXF
fyY3p9zE3x05S16Kvtbl+BL3HPzaai+bcZGEOcvFKaMjwjkZxWYSVR+09bHoL9JNU5rMvreovDPO
UVIqjFU7ReUfmMO62Vmc5ZUYn5C5bFu/RxfDZJD1YEJLXS3cCgQEx7Rvi+FUFnF7mKxfvrogW3En
/XbzV/dRgdkTZqvtQg0XkDQgyps2pwzQQDbZfN83LSSMOKC67Kq+uZZmthncTuCWB2qQAq51/1No
pNzR/4CBFchNJBc7TiGwakKQMw37+veWkBvme+uENYwjBeukJ4+17xvZGf1e/TooWwtQypR8yM0g
N9Bfbaovcmihl3vgNGu5UUrShcwygwm/HGlfm0geeU7cCy+fBloiIYbUfqmoT/a0T3yCiDxptFtG
5wcBJNNgFEozISnffDoJG2w5zVEyYVPH6qFZLutfi25gg/gKmT/Lv1Bd/sev/3tZkqua2TN3xH8t
j5Yo1p1NkzhP8gQpjxh3Gt3Zk4tfx1JhRQfYFpS3HVrTVuaMCOFIlJM2xlDRdE9NbZ9ZkZ7sx5zk
jjyk0PxtcvTzUdlYc/ko96XKhFpeLDffq3JJ3icUhcYDAwi5p4WL21hZzjb/J63AGdJO/5O0Qkd5
+99KKz5e65cm+WdZxdeL/i6rEH8zgA+YzC6FBY7gT1mFsFFd2FAxgQOgnfg7oMBAVkHbTEWRYZmO
afwmq1D/N3JeTbf5Af8EJHBMoQo0Hq6NvQlowgIseHu5I92j+bf/p/1ranAGm/yQygqlvcVoUfn1
lTxspV36+9L6/3nf17VYXpa/3+uv3ro2Q2ULJHcx9WtGFm/lkwppLJGvpJQNTc+OzMW0UvvprZ8O
xSl1584jB3hXOXTd26F+CIfHwin0Qw7/a9PDQGc4rS15iwfeixaBSEEJ5fVTdkT9vI1Lmp/mS9cp
OXx2lArUiQyr63dLXW02ei7ObvngO+HPskOUVmd04hTjR9st9LOqu6GWjzC4QJM21MV09PP+Ko37
RycnJCqtEQfEeKRaNxbHEtOkjjp4Syw8ISoFRm9CkdBHBTA0s0dYrS90/1BN+yPkawrF5WTZR6FC
MEt05Vdm4d/NWlc7dAgAp854x+TDULmnXFGTZUHDegsgcKkvF7hmIMlhTm9XvmN3F7Xw+20bzUhD
5tAzuYp7sdaIdbO1Y5xEMeFRqxanJMEg+8YS3YGL3uewJMMHQ36fqDFhT53bITlNSahqGZWR21Qa
6WPAhkKdekyYp64LY3A4hfXJmhQtuHBCIZEIfGgO5xSH3Ii0cUyBW7z74eBuewf/vBmb6XYWYJiE
8+gGCz/QQiba14QaWe9t4KqeiYrvaorUkT5QelOHi3SGuNyMUyXw96c+1u5nqxBb0yyReWe3M9XR
vqgaz1Qo4uQBgtuaghJxtzZhKKQNjUSyO7FxMCpcieA63sjZmTYDcu5VpJnPsZskax8xL8z+R4JE
ii0Ib2tlqjXncHsAFWYXHkFOa8VGo5mTrV2rZ1icdPHMmWD3ktM/mW9JTNxAmW8q1X3B482PL0N9
60/wzEugzZr6RvpKvo7Fi2KHzTZVs5LQNhQcdVKdnT7N1gwjaPImdBG7NGHrFeWlzFxk606ssEsT
fIWQ/TKPuUXCc3eyjSUgrzUOXUSxpx+cgsiS4jEnRnvf6SWBvH0/bPFtH6zMIPULgUGFkUWfBXZa
GADks3pE5gGIEBOHwIgnvoLWYdm4LGGzo9Zb+pbYXmgs6+F1FhBEoKXKHphS5/FVSQGv7Ne0zl7D
qlujSOkRfNh3cZt+qCo1wxCXaV5aIJ4mNFnmS25jPbYbaHy9Pp3dQRwwDb/H/ehvjPbWpOjjKXGx
HiHe32rg9BGJPycU5tF3vlJu+xUia9+LZKYv1+YvTknKcNOaK8UwfjilL7xuYFspeiWIKTop7uuo
ISzm/Eo2jumy0UxaKfmVS6LDHmGI5/jIPZXBVHf56Jen1o8+LVzUnB43s0uc++Lz3kSDi7DTar0h
pB84bMzOeNDz8qFOcp/gOArDS0nw68ZGMp6ZT1E2des40m/i2rpNEAms6UugimhgBWqIVo6Wvot9
JYKz2O9gP+orzSIhFCStR3Q5SD2OCTuG2VnnjoBjeRUbBLxn3VvM0WUq85YTgCG0O6XoVkZHdw5B
36lSNsYcPYm57VFCNBgxq4FCbJOe0iyt19ExmPWOHjYoSjAdExCrYcdveZ+DJdYvG6/J7mXX0KvF
XO0F7XhTQR0EW9mQoZfRIrCTH5NSorCwS2MduWQt2c6rXanDGdzM6CTxXvVpssSWc1dALt8GKYi6
obJxRc7RShgXxEzOKu6teRMkYMoV4XOIzc10G/VDfvEJd1bbdalWhGrp8S/T7Y8UUjKScacJhCbu
73YC+2ui6M4cf9s4tJC1+aPMxN7qO0zio51vdNN8Lv2RQulVPW1ioKvr0iTjsQRFCy9X3JjRqtNq
24tQCBEY0PXIikQGnz+60ywMlhPGUiAzgh6j8tqZJLvPJeM1Ai4jWgVRtMbCGq1Lx73JfUAuSnBM
CyRkLXyvlY1Ai1K5tQlpPlFERyoSqlt9Dgns6kzDm2J/uxxa49wN51QgmE7id528FF+Yx3qmya5Z
Oc3xgjjAof/JCYl7Y7QWnXYuwuK9LIYLF4NzHaA3j0NOuqGZ3gLQoZ1RnN14Im1v+Ix0Kjh5Vn+E
VojewCcZUG8/J3/qjmTPP8RtU5I5QpSkRuG2tdrPeMReoDjgbtGxnCNR/syFBkw1SrnsRdDxLXLr
mNGNG8V3PucWBm1OB21gjnxo2n4fZ2KVIUehCEUyY5eKi7oQuJGYMqgew+IqNLVXQlTu6mk6o8Po
wAxP+bn3t20QNAAJ0ketNQllSYx+1+Yup9pounH8/Ad0SIWIJ5djB8yAmBEqTz59PQvV2jT4Vy1C
sMaBm+sPRKiIEZIjIeB+9uFGOfmLlcLYARsLk9+Tm3AsE7j3izKauiMI7cWvfM/seO/A7j5LQqdW
uhmdC3L9znMT3U7ZI6nt2pELkG1iq7HVFLfPZH2ibiBgEMJI2esEY6MI81ph3/GWwA4Q7YSDGt9E
KkIuTQ/OyVAp574LT2qJhaQChUFdAYBZoe94MlFAVTWdnPYOIR7KE6RmfelCXFmK/SrH06rqQEhE
RX/dTZAOSk37gMuwcU1SL+FF/MwqAeE6zj/dXvOaQa12LUM6bxakstEg3vdNM60bZICnKYo8tUaX
Z9Z9zeiidjxNydZJg/zfqZZ0b05sEEdPEA3weyf1knCx0fnCnpH0N4wjcd6PYbR283BCAkX3o4kG
JuHjC8Ib+pFFY297Y/gIjopG7maTJy5iceWXHsfRbmzs7sRYwVq1qVlysYcYU2pGu65Gs8DYVb1q
6TLEc9q9r1jJmSk2hU3nMrU6kaCQLtYdYjfbUuAOZTRATHfeTUHW7g0671Ortl7Dxlr1BP2sHLNc
q1OM4G0R7PD/keTpVB9dxwnDMEi1tCNbgOghDTObtPC6EgY7SlWNoDmUeNfaWYG8tARJC+EX8Do7
0BgDVDWyD3sykjNzPM5Fe3WI3ulErapZnxhfZcPBnsAxDilqBGf0p/Ng18bWIYeHVqnOYYRtaqom
QfQiV9YysPEDJTTk+Vx3WGLbp6ZCLZUTgjnk6bo10RWKUb0FCwSzpArbbW1p9a4niDanlnIWCBnp
5DJgMK3uin2AMUh6qAB8b6qADEDQ2u92k7yTFPva1Pa9H46pV5ojQ+aue67C2dlMHazKOqaLPHF9
3wgx/cB6He+tPBvxThsP7jyU66LAJEHSnvD7d3N0N0qL0IOTeoOSjZt6ChHN6BBLouKUG92b3gbi
4kL6zIDV7KxSecgyp7zFhx754uBUqIvMvM63getcEY5YrKGzkPdIdvfacPIFbBJ058Yet1asVl7V
2Kgfq0g5pRPUMWTCF5Grw07YMA4w32ZePTOmD2alf1BGcQEjfZ2kYbDXDLPYq6nprnKua6pfbEM0
tpwQ2+g6Liyo5oVOErgSakCFMooAJZCYsKg6L4H9BQc5hOmUI1HQrKgEbRX02z6pPlQ3qU5NbFQn
udTpw8UQqnbQFRxBhT0A27eHidECwo2gGJ6UKVtyAKezKTpxHdoc2CLC4BJPCBu5bK5iJ813pPkq
Gwbp12OWGAfbWYbttqusmDmWe70IKdwH/hWcmJE811JsBxGvYnMC/DX05xrdyCn1JxI9ibeZ4t6H
nuGTWquS8WND6U7Gaj62vX0HbT9fu5GZAKmo1MfMMW5i+O6jNrWbhBrQRo/tzaSBdJlU49Qt+IjK
d64yTiSdVpwb0qxuELJ7hjZhxTSsX22EmEM1fX+fjMVD1czOKSure+GW61nN7b2e3TWqM9/M1Dg3
1ZzhGiVJc+Nit9lFOra/GBwC/YQ5PqLUvYeUHXk+M4stJpulyKg9tfqmZ+S2qvtsuEZ3Vlzy4Rz4
kDxm59/ZO4/d1rUti34RH5hDVyKVk7N9OoTTYU6bmV9fgzzvXd+6QAFV/eoIlCwnieJee605x6Q4
LfKKOmG+mXo82cvNPx6zk/QzQtjn+bJFuAtWTwIhWx8fgCSS/rA8KqM8zwquZ2C2IJ7NMYBymhPK
9XMfYSxdHXXeP6i0artsZPCWB79jeWK7Ns0tpeUGxBuUHq0jCLHS3iMC2NZmriPDkGYMlONk8+Hc
Avxzv6negxKHuzk3CpVEou2qs9ZiHwhdMTe6li8sNxFqVqkLWlRTQ9gduZAbO4MpkTVkkHjT2S+e
Lb3o5bAD4e1Ben5ZRqjLvPbnZgmRW+4CNL2rdPQ7be3LZHLkAKvnHujyM5YbmQs7GxBr+/PQn18w
g6og80l/JrXLT/OXfvlyuIxMlyNHj6BqyON2GX8tMzJqLWa1yyHkmYkQulP2o3/4m1xhmYFWs+1i
xHaxSALYeEiT19SDicxD+jdzuPWRhS0Zf1qnyOuFDJznMvuNagZ7FT4zNwvmrxvO0VDLjTS/YOYp
qZAJQJCmYqQLu8E0wrs0v1XL0ZBpE5w4aaWxah/E3NPWZofJcvRnDqwP1iu8ax3wDZ4UvNzkAZXt
VOzGGe7oO/KOdaE6gKuH1LjMVpb7Kg3RA/XJxMROWw9zz76Z+/jLkS6SdmcQTdTOeK16vlmOUtHo
HnDpt25+qi+7DXStQzQ3iJeTbzmKmC9wgg75uFbiGaY/n20BtY7iLf84b9J8IpaoZecuMulj/Or5
VIMvO5S7PkuZRit0YOeQxOVmmTeWcwuyh4TYy0FOJNY8gpzDiYBsswfOn4yla76kF9rzGaT8FXBI
Xh7BsCQRGjPVARMK+RAarfclUjH+SVdc7o9hDMfCyUixnRUfztLN/1E4LA8udycJ9q0hcic/Qcgj
h2PeiMlTe2IT52+WE0diy+CFfvYakknHeGX+D5Z/aPlfhvu2UJJDpcX088c/Pdi5dcplgqwz2rFb
szUP1Tx/WajXInJSQX5JzKUEGLfeo1htYUvD8iBVKZ1vEj4orihiXC8L7HK+4TMN9nI+GlFzQmn7
6/7yIDx6HnSQoaIWYo/81/eZaFInb7nftGomXpfDn++eai3b1/L3sEAuKn0eziyHOrIPruIttcn8
IPZ9MqYFsQ1/e+ZCzxj+4mgsT+wG1mG6N3T4ZU4JIse90jBJ6Z7vyXMY43LkaOK1aiE3L/dEQqvN
kwNUG/1UGnB08siNiw5OD+Xsn+8w5qN/3DWVfOuYXFX6meOHSfc/P17TaslN9BIG9vzaLi+rYwMd
X+4uN/38hZ+7/3hKWEzGrpu9RMuAijYTmZoFQlJPCgQzOxqebLP17FqEXDwHperpnwUhSu95MGUZ
LWfmnynIqJ4jKzYRu98WfCRIAlQZi5ZqIejZyyFt3MqdKtaEpriTlndzmXr87XDBodqCnXREfBaz
HwYtLOHc4qHQdwnq3GWcoJkd4TeS/PIzX1v+/OXuAjRdjpabsKzepr7VvJ8Z2z8dbz4Eqa3dStuf
oc5yBC4c9Jc6S5cgCarQSf/8w8sXjZrk75IeFH7VkR0e+qtlIMIHKJwFkVxqCP/F2m/ZzfqHTBjP
nNTl7hAIdqDZjG9vZguA0u07HRTfcqOx6nNtmu/3inRR4XT94ySc7y4EluWcNOi/bZRev/3t/F4O
ae7jdu9hMSx3sccn21RRjn973nKOy41yUQxJ2/zt5F+e8/M7KqWU0ReXIVENLQkAIcE/q3yggo2w
A/35A5dvqc3SZNADen1lyz1pQ4ua7Qd1E87jxn/cXZA4WlJY/w+M/l+FpSnqQlj+n82u2+9CBNF/
G8j8+3v+PZCx5X/ZsEyQ/8s0xv6MVv7tc7WNf5kym2fZwmZqWor9M5DRQK/8h68i/0szLAY5XD8s
nKjq/2Ueg3mVH/r3eYzuzJls/DQksCBIDXOOTvvbPMZRC1Q1hZ3u6qz8LuIKS167kqfqNwMlPmsq
m1gneYqy6gTjYjuGYbS2w649pJNyxoWAWprNeGDPru8BXFTKDmdlq3Kw66WYXCN/RpLMTcbaCekR
KHdcES52T75HUGjEitnabzHKpYsX/Rsm80E2JecYa120IesvXBexfpFY2t1ax1KAc0psBkvKN7Tl
L6DcwC9ksAh7o8nwL46hp7X2JVNfewXumJHSoSWDAiSxcSslqcBOZsSuqdXgt0bwWxKFCt/Z0eCJ
kbf52j7tMhKPEvUrRycOaU9z62QXytDxBNiPvNB/KQIwm1lMM4cP6l8sv+tpePNTn15ejUzGyfbj
1De0rFoupoV97Zp6HRFptLaUHCpjT0fMMpRtROyEG4fhQ5d1dxUK8BXjCfIgIvvTyWQuiwMUGjJ2
3aYGqkXBhVE4Nu7jpOLPLZ/aputPU3Is8mmC1de5WV1jgMxGzUtLPQMw0+trJ2h7F18N68L4radk
BwT4+g0NUUawUXM8y4Oy6WNQ0iGoir3W0vnPEYalgO/kPca+fZUpE2Y6+yYX07MdOvEBY+rBbCcc
l0HReaKh89bLTbmuQBC0IiSbwMTnknGJHpthWA2q/ZUR0CsS6bfa+W4jHQoZ8oAabo3J+HSQyKZ5
/pLjNQwKir7W+EwsZPFSUwK3osM1iRvsiRc/00/0sNYR4mTXTLhyx3ZN7MzMwIvau0nCdRVn9n3f
6G8SSARdFOANTmrTfpWzDL9pXwhSOY0ECxAbZe/Qc9Yeeykvq/WTThveq+Ar+qPYSmP03aTjxrYY
TYQJUmqt/PI7Z6vrkdfRQwMBCKevQPqb68AahzRwR1UNjr0zeratoI9lqYLpU++7KghQ2dQPBgo3
XR4/NeN7hHzpDiG2HRrmKyXQZS/xedXTpIk2ltKcSb4t90wMUNr36bm0i3ijtj4QldxQN7XBxMYu
xvs4RMQcYck4t3K815OxfUhrFyNitePCkt311fFPCkw0PA5dkO6kGH94DekWFJ+/Jz3mdQK6DcbY
wA7DOKgKkQLGkn601eHcdRr0TRp0BgpBd7KIDsECgp04Yi9ih+pRltjCrngzK3IxtoBeHE9uOX1H
v37EDxHuw7AawSv2vyBc+EHuEWFtr8lOnc0VxblOZLwygbMfR+UpHmhnRhaZXRpo2X6aTrFEK7Tg
3B1I1dsq3fQWdvhTw06c8kYfNzU9dlOiz9Ho+rVIbLGGuTkzMdsdhHDJ87lKbVqrviMtTt4pX9JY
OvsmCQxXQeOKhotRUUEykzMm5jFv5n+6HG52HrPYjx098Kgi/giwuQTJCY65s+0VRXLllgBINETB
Wk/woueKNj2SdMVpFH4QDgkfeKgehtFOrqYsj4j/0wOsyvLOglfF1zT02THp2ZjQVzGjrY1pvSaS
o1yMsnUh3W3Y2hmMM4JPpKSA9gr1uReRCQ+HFzZsKwycQQtnvidOUtMB09gQbjaZVq1HYIKrtqt6
jIYgVQe1fEtba57W6O0xLd1BoLmehk/GhdGjwWhnUkQMNqnLVsBr5B1hh5VnIBJAVWydlqgxc5L4
fwIQ+lJylCwSLstsk01fvkWGEMjyzis75xzT1uG7wTkiQhO7XtbBWMlUuIn53OgaXQ0uNF01Rxoy
LB7ARN0XgbIPoDp7cpnSfu8x37MWHmEWpEBYwwouj7Krg/xJo7zZjI611cyhOBZjvdfD6BcLKHPE
yb+PUJ7hsBnuZKhY4aQ5EK8Hcep1pkDTxEydjMvsucnzd0sezvGg91eswCFBTv5nhtHAk0XiMjQP
z0r4IcV5ve7qqWRYKIw1e4onCMrPmaByq/Po2HLy03CuI5KMia7L5PJqcxqoJtqcXqBqZiC2M8gj
cckwVL16hmCqY3u0hyBFgeg3G6nCWBWFb5Ktqrcxtg/hKMMt7SrsAY6dbYN6eAuttrgoVvDcjcS8
Y11YBUz4idvFdIh3KXIbVbo3JrJHRCBfFae6D/uoXTtm3b/qaj1ddHJKusLIDwOaY/i99GE1i8Ap
xRbTXqvxLQI9vtlVNhyHxAapNFTZlvGxWxBITvhLN7yGpXJmQat3JPlFh5EQvmJiO5foTNgrvz7S
p8f7hlIhmXwypACWXcNir/rgx7I6cba5X1xSZsyt2kb7zE69VmvEmwGUYI3ynYC3kfcPHdUJ51Z4
9YPxogYl/RSja8GbFx+sNebLZOlPIzE1TTccU5jcpCc5DxDOipVqi5dkSj87zXcOYeRbLufSjhyL
jdm7jjpRMDuZsUWb+FXPzAPdNF/jkLaZUsaX3qFD0h/MZuq2oQardWRifwqQgRflOB3L1tN6qQON
EQ90/5yrDSXd1ZwBu6tSZQebxTjN2uRix/qZCFHnwKUaeE04XuTcsd1WEtKjzAd6PY4N7lcLeQQz
pC2U8MbFi6fxwpIPpbMdg3YAdj+YQonBpgYTAuUFfFhyezLoB4c2DqFJINeLDfU8CIjihbQFzWDv
xcQa2ElpdMEcDJ2d6LvJocxgOcGBbR4Zo1KdvIHKopFclG+yk7YXcsnbC061d5vETsVnL4L/o1Mx
thl8aMsMJ5qp4/+lJ8S0AUrTerRLGv5FxivjqAx0SpoyKZb3RILRi/hhXpdSCRslc2wmRuSsJiFQ
UdNkSDdxtZRlecv/EL4E4rkNf9fNL/J0CF5w6m7LFOgxsFSHQf3RCTVaM8LKtkVBIaGGCiHnyVSv
MVE3u9IMkisxfahS7D3NTgq5gWmETykiy/Wl7WLiIcdBQhhcnBW9hP9jNeLIbuc9DNAIKOH8HiMV
J7bvIRLp0Q+gb+mqOexVhpieRdPdM8v0m3LIgRBW6a6c2PAuBC/GFCssmpP6ItS88xrNYIwqSe2m
afio6CrMZghnTWnsyyI6yLSAf6tkyCoWQ688fAVsoGxNWAfM6SZqLDR5K5+BLdVXN3jUlf4u0qmz
VcasG8QSQB7y+hO5Y7ADWkfTvaXLno27qLfmIVyPu/pCWsx4lP3MvptPmTJJjbuhu2fCl9HbToTL
jn9O1poqz/dHAsTgHeltRJSYCpxvBOtFy5ygL6rbjQiC82BR6quDv+0BoKxbxZK2I9wXpDbWphzz
/Cby2E3s+k62mvqWqaK4zq2iSSFxMpu0R7yoj/CRwdmOJe1wpQL+F1oQoVKNlDCHuL+CQG8PQJTG
JNdkFmMWGqNx7BLCKj/wASXHwUSS00c8zQAk6emoLcpcVa+O+SsLG8v1SzVl/s9QPqyHVxxxpzFT
3ww2tBgSQjRFXQI7rSHiRQ7AHo8s0l074Sbwc93D9IhZX84Oij1ci2yOuxytX93ITKXMku00xdeg
Sd1OoVtkiFbDm7IfKF0kFEZ55NxD1ns3i3ov4Uldt6N/lsr8W870XVU9V4rzYQn4x3m7bVV1j4v7
w++L7xCsiRG9OXZ7HaNxN3VsN56FAyiheIdoTlRksx0CbR8Zzpna9CrJJEz6YBb85joM/U6ESLOs
kn8PzZBGEdFqE65fxkyA2Maw3zYRLQcJ9M0kNo3UbBkYPxtAnqUiVl0ZdxG9LMdVpmkHZeleq/1q
ZVvWBwMz1w6a01CXDzxRStcdYDm1vLMz85GVFiVS9N1ReK/SsX7xaw03adisAVAck6rfqgznZwsI
mQCtckbQYFTP85PUMnmyDWc3jAU+xf6+0v2TnRmRm+vKA7CbY62ieo8YzcNvYaXVHOZo5l0x2gfO
7N+t4XhBAOgdelBZ0gPrmnDdyS2ioYjJpr6xRfnQ4JjuxR1a4i1n7GMT3IxY3kiK7U3AGytN/zb1
W61hdp9/YaXVcD/ZdzjTceDrRjcKZlXpc6Unu/n3sqEmKbQ+9xZrvDQGCIceBOPYNYGom16iGW/T
YsEqzpTf0nyQC76X9SZ4tkqePyBn08HtavWuOUZHi6FMUeAjDoN8PZbRjokxub4FlrUBxJ4M82fS
nS2gUFwu0RkzfPNZkCRuz8qaxHnuBiIscuUN/94rvuLTQKCeUr3XonsCHFMn95avqIAayRk1hk/J
GfeT/QsR4Ysf0lUts8e8je7zpP5V6wNMDhJesukUinLLiGZX1sUHpthbp6pnU1CwtEynzTBeqdYI
pcF+NMdc2zKHeLWC5GyO2i5W2j04cOL4vJYSh4LeswtDW/XayAjWAtWRPhpduguvpWBxBWO+kQDz
u5KYlef5nh1ZimIGCXRc0EGNSptPQ9xsfHGT1OwGUWWHz5PyUCZ9urEIyawH55odDGpKCwsCM5Lm
qCOVXpvrAkbESrrvyvkDCYu/VQ8mqagBl4i2SM40u7ySDjga6fs663kxmuEhs8dHe8pOiLzwdbab
uFE389yzzxuyp8urXI1XoVrZOi0ktAPVpUKRgCwdmkTEhNw40Rp46XC3S/icw96AwK5rh6yO3tpE
vmN8C3Mkcy1ajbGh35tS+1on5Et0ybrr6m9Z04+6hMKLHFlC+i78pyedVRpQ1EpWsl+jpV2k0b4Y
evWdDI9CyW6VjH2iBlA3PTVyvZ2N2NR3K922v4gzdjVNuTlm8ETo5Z5WMEZF51C0nGkdaXBDtYkz
CE4ya2qaZTcx2LtAQ0CZJ/ba18c3oLLLJTNP9U2d1m8QMu5NGz5t45rk3MRG+1kEkYcG+CEr6uPY
Fx+yZmyQ9buig9qgbsMkvTp2sJGRi+s1260M27se3RV5Mm8YicarfwOPvWOc9oscD8cefllN9Rxw
gZsSEz2M+ShSVJUYcDn/7acu059kpf5yGukjaMZDzvymYIxUOM4pVgrX7D/n7F0ZrdVqPlkCI34r
4vKdiIBLH+oXxIYoDsNXw3/Mawg7miy2gozeoQrOelEey66Hgd0TCjQRd7oasxp0gY0LfPyt9nzk
0Iu95AP9KdQ6VMCFW1rKa9PYT1lieLXkXAaKibwk4ZhZJ9c0LNVIXxLNK9O3Vorf0Xa6vpM8tGRp
xY58GnXQncBZt60E2Ulmj260D1wwcJEjFZHKATd0fpDM4WYmYp1l4bbWqp3cjDidtQ25MCvV8R/i
ONzHurIN1PHcGpza5oBq7Tag2Mkn/sSJyF+2RFg9uSzuLDzWYVLRQ5Dqo6T/si40Gq+2SjVCc6xj
9cFqP0bPUQVbppyxPUkbfgk12FSdfo0SXN9seN2FkjJSLVVpt1PsHDFcm9xXXF0hmTVrwyHLWhq+
shTMSijibWA7yiqJc3ok/d2YI02tEulRsGzioi/Po1APlaxtyI56nkrOaiTT2zySN+gz9oViXhpg
4HFFpKRWr+oyfwNphBRYsGljPA8iQU3gOIzyfe/QdNKqTWSKFwcyTKWJWX8F7CPTEf6kAjXKCGOX
NN9dIO3oyEG0mPGkdCdQDXdIYPtmKzX1L6UwkXGSmaxcyA25Zk22NyU8/U1/zTvpms36MKX2lISt
0UB6T/Kk98VTbpbH0eqQF8QuOapQL/JXZ5we40x50EskhNV4LicJbaGvipVWxdEqi9kSFYY3Di1T
fAq9yieglG2gbu7QZq3M2HdxJG5p57gzJ1q1TlXWvIYaRGfBHky/N7T+Bp/jNcyuUgSGSWfFZfcn
k3009slOkD3caq9K2lIm68eac4Rsgk1l+Ic4FK9yFz+WsMH0bcA1ohusM63HC2YbPvZF/dxQngti
KGwzOFMAU2mB+0KKnXfmnQEPx5t/Vi6PJ/KykAGZoC4i6U41If0WX4Lc8FhbTnyrR9VSZrwrCDp7
Q0dkixzTb8l0sRgwai7KWKZBI9SPnrgRbduyUCj5cVA7z5ar7yAhynlU4bsa04uo8vOA7gAmHSVO
dzNNi9dtFkWBKVrHYYCsYDjN7xeY2bfO7J6xmP7K6vTClHpbpukWFrQelfdqCS7JlumpmSM2gvEr
1YPfkDRWjZy++5aCglLocLW09t5P2ArrE/Ndv0bXRY3IgFrDnMWzR3ZRpt5S0WsgjSXrIe/9O0Vt
DnYMaCVGwUKFVTw04gEci9GAtEsliYW0zV11qBmhAQlSok1NJxsCINogg5n8Ji9pTwoCXHggKMBG
0VCJ1pXRngkpA0eQ94bLBv0h1n/VRn9l50rBlBZUbONdOu0tJ38g9pDLVTe9ig5oi1WUW6aFwBPy
K3nlb40K4WhoOnfUsq+kHg9D+43+fL6AP6edqbtaKqmcsin+V2gTA3Z3thPkNEtxBdaVvkJr5ySq
sKuH3IiwzVQvrd6vlKYrbkXdnQvO5UMK46pBxbO2os4+6AYkceDAZ7rOVHUFSvZq9iLS3S4KaqyY
+ggu3e8U8t8qbNRd7Uyd10q+fJq4fqJMbwgRrjdwgpxbowMqdxwudfVE3FbFFn6TlIG/cgx86O2I
HgR50J4dwMp2u8ax2DlD+FDq+mEoVOH1NrIhWAy7loBerFnBIzuCjynUk01Vx5jJO1rmQQrFRoTM
hO0wOqvhmKyUSn+MTedGCrqKCJpAm16/1oLJm6NJz0ywDd7G4HGShpvu58++YQHrhhnhQhuR3LCp
9F1cJgPIsCLAZK1QN+ckDsVIUiwHkImCwDHp6+c2SUkfG60XtfC1TZQPe8G6JXTzlaEg5Q9bvYha
jjDtAAVWdW9AsVqLMm5cte3EKsjEJgtIURc1+ykb/REhfHAzsDJsSdHhFYrGDW325kLGjuW4Tlhh
VOmAP6WfDBneRX/RweK2uvUkStDJOUlyucVbiApKViVprXNFG5OtFhnmCbQJldA8wwkcNuM5We00
DRD4hEG/BxH1HpbooMes3RvAUanfSn2fpKhz46zaa2llu4Eke41fIO8eW4t3A2a8U8Pm82P/l9FT
nhKVEq2lWsB2wH7dDpxKWqKrUJ46nRoKgoCBplHt4HkZRfKQtul33E27MnXqjWPy5wmzYVEzb6EY
fme2zXL3khUFO4ACCZL2BArnuQhBDkaG9FDPZ7IQjEUaO5opQHqxgnaqeq3drIYADR4+iwkw0oYY
cHUlJsTpPstT1oY4S9bIqL0+Fbc41h4HpXgOwTjqNzGVR6vMr2Vue4nCKWt0BgN7v3/D0vAFUt+0
s52ZhhWwMzRGk76fZpgMbLKUIMpWcXgFDWjnyZA/lwATV5IxknqnH8um+mCJO8v9OKxBEWFVEai1
g1qcC0WlBP9UgDzpt8kuPzK1dltbqlway5wWmAUSv75nfw1ctkmfWySmcGwUUqbIvgsU7SstmYch
SMUjI2keevjI2KVA+PLMcuVQ2uqBBvCEbDs+wJmj7geGDrqEcnCwHju9e/PrbBXiQZzKZK+bxt4M
lCc/MunHScqeJRuiURVdertVMEA0O7UhC7EfvthWMbpq03czgXVSYI/oU/SXcpK/KU63t6fe7WXl
vo+jLxkPJDTYB9h7H6oYz7GfUGvlw6c8GLvE7p+1iE2JZSGVqp/geKGEFJ9S8aJ1erj3WXnrxsSB
wyeZlrSE27jKNpyNZKjRlzVWis3uokriA2SETexr5ipWpQ8rkA91XN4j41nTBFmF3XBhyPVi0i1c
TebwHYbiLqLr19v3zFDcSvZJMxHYkifxEAzpo5q1V3J1qTzCu6JNj0bjl6e+kfd0mDt2iVHFIp5h
DAiadSmZh7EYGIWYYk9z+stsZt1igCZwpgZhGnLgqxWmeq5IVwyo79e6b9xB59wO5F0Ecs8PU/aD
2X+nZvJm+M2rLBvXRhJwEbP0IYCjZMZfYw6/kIYGbpeVDqretIwjsNyz5JieqqEk04AcASq9CMXB
/EM2G5mf78R/DLCRLHmloLkv5Rg4Qmc/1BHmLat81wa2Wo48UceknHQTYmXRn4EajutM1EcHi8w2
K8tvKRKHkZkidoKLXoR3UWO9OZ3zNAO6J/hkJP9FALp7ihFRe4OU3WxJF8iDmucAthExrdvqKciG
a2x1xFyIcGdOeFPbofgmeXyvDPmty0cvUhqmsjqYwQbqK11FjSlFRBSsWZNSgIDqj6zS+UtguTy2
6C3/8dg/7i7P+3nsR6HpR/U2GTVGT5lNKWo+RDF5w/LESyiqzvqD7llIPTmzAkbM030OUmW1KBB/
kDXL3f/tYwPDE0JNaYtgAkv2i/pwDCGmIQtIV4u+bVG6/cjdHMtq9tb0JOS2a47xrDBMF32bPViB
a4RwZGW/JD55EastJBd9yGyQO7O0qMws+AfL4dTMqQn2sPkb1mVhmSzklj9Htc/J6pv42p1mK5dk
/i7apeXP/HO42JKW++WMUeppWVizD/9HaLioCpeb5bHlaFEgWnaAU/rny4sGkTSEFDuA3q8L3S6Q
i87CREyE+tA1TDTRRS7iyEYnaFXHSLf6Edv9iAl/HsM1Iu2d9sMuu5sv9V8pAsq9KQqSAezkZAe0
4ywt+pgY31w0C2+F0YQNjiy4TYimnJGtKM23VOYSZ9f0qtT+O2nsnl0qN/ZM+6+L6oiue3QdR/LG
icukZmDcyQaBByJR/D1MvyvG//Eg9HGnCJmL69hdEkGggGVYA3A4620wShezzK5kt7wiGvlF7sb0
0LEJiOEdX6wM2Zxad6M3FU6yDcy9lCa/ZfSU2mDrBweg2MUepns77pODqvvNMSyCgzxWHwJUwK7L
/YS99SpG9n8BN9ZeGgR8XFHNI1MGYMTC8gqj21vVHAZSK/waUD183HgziwzTbMDkkprUYqmypZpw
xwxaZZ3R+VBlAOHyndYr9aUzxJkshfYwFeaeZIaCDLFo9US2THqWg24V5I126VRNu5AQyKdfGw44
Ma6TVv62siTy+Jb2khmJm+X6WURElnNi36JmsPeWovmnRPWpgDTXl4ZfikMbxS7V71ptsjN2RCiQ
DF8gJzY4KM4x9gi6BSOvauLQ/g0FV2qnfu8H8lFwX+ZXUi7z6xT9LlqAep2YOteeybeEkHiNybti
1D4lrtxMXpJkOap6K7vI0iPTpQEaciBcwmoZqdBuyyFGbzqF7B325yBS6Uif6ZHugyi/VwPcabTY
xpO5c2z5t0aLYGLEhimHuMJcnQKXTh6JPyxMlKrZhKWIrQR9gMxTINcCvBwvysBAOHfGUzT/Jcye
JKZzlDeKTDS5b9mkBpkB70o7NGunzAQrkZNeyDV6Zb2Td7TpHilAPHl+E5kooTRhoJIxk+NZIVEQ
YINNzVse+/Pl5StGZoXu0JKNYWMcBAmnobjrsxfNsb9aHExFVlG7xsWDjpgv1sXFD81DLPlPA944
aXg3K+1bbuNH4o/PCahm9tHHflAeowZZPGas50IDVyw55S981rRvJrqy1XTfT117zFKNTBP5ZDRU
iorZnwoGMDvJgnydHkotOtU5dV6M+zQkmCjShMBFSJYmAY7rwupe9ELddUlDbquslvgxoOSFeC1M
nzrVkpz7KkiHdRGFWGLsjgmK0j06rFXSYIO0D5gn9eOtUuqShhZCbsJKBkzcdmM8935/tsfkrZew
C0DPW8lmfVMypDOKOKQ7RtuUJRhY/Nkd1cc1SVBaSdzruWGM2kFrdtQ5GjB6KCPfTVvaVp2FQ1jL
E4ieTvnZVxRhVib/astym1mZ4/WF1rmScrRtQor9SfttsLeD8qxjmQ6Ge8JZEBYPBZ2+oF7jJNor
5s3vAmuNUw7OczEcoc7Z6yHrXltTA8B7DzASLZAIbq2kpiesb/Y6HXAqqsmq7IojvH3EmdJFJhKI
C6FOdwV+f9VJL37J5FUNc2a7SbETxvTu+3PcUCfubUX3+vjeMC6IzB8d0iBXsZU/jSJzpVE7VThy
vNYw7zAY78sm/tSVW99h8opsZhaF3fzKUXwQ/TVuRnBz1ALfeVk4e8GE5CYNoeWWmK3ZzahHpdho
ZlDupsBPXIN9HhqQ+DpNsg5niJchHbeDoWKmoaKs1X3LIGzIFdSnpCP3RV6SLgRjVWOTo0UKJ2Ux
Ic2Qsf1E/bkIjhZVnBvVZPekWVJ5NCjUtZZV31agf1gWWKKWWaXcavQkY+dhrKNhFxq4UAWGxiNg
2S5U1JfWoOFi1IfMsoJ91A4aGWTSC1rUivoMSke/0UX1lVYKl+kOJX/4W1G47lsyycwivWGJLzt8
w+0YoBWTImVOEoYGwAZaCqG4CyqGsJ4OcylZa/JxNBjZqVZUeKZolbWYo1mjsX6P7YZOfUkSsW+w
LXOYkAdfdm3mRyvPkaqx+VkFplZch9nOro72zjInAnRJCboXdfmEYuqj0+PvuP3SdMOAJTr6rjkF
O667+i3jxcoMmnq5ilyPHT/zgAGTdDS6qTNiDfKbZvMOPbYFyx9gA4V4OFZYL5tmuCrh0HoVBEy3
8tEFJolmnIz3UNLA3rOj5O2+loFivPkGbsRwuppRppL/I2wvHup1zoR+JUJH9vDF8Nlu6BWaKmUz
TQ/CRwMmmq2Eax1MTaiVDjKgmSrq1+RGTJxdZlDdpWw9PUkVLL8+8xlhjZ4j1Z9ql28DKZ0epSne
c0UKYbrkF6Mg8SaQlYfQoGZWM3Ik0fZ0a6utdmGjU7+l+TeU7n5V45AFBakRCWyZ59hAolP4J9nW
L3pQonxzoH+iftaZnaH9MkLbs1QAt6Ps4GITd7RlnZ1mK9eIoZQwwntipqKVxqTCc4CcM7Pe0Rmy
L7B+A87oUt7HIaw/hGHZDrNF49mGBFstLbJ1TcCzprW/Afs9Z33e8bPNg2GqJ1wx8XPaXkO9/gqG
7rFCe4AjBFtoL/sA3eVtG/s3uiz2pgoqus8NHg8906FYk1fiB8qHkAYM0oQWsyE0/4u9M1tuHNmy
7K+U1TuyMcNRVnUfCHAeRM0KvcBCQ2AeHfPX94Ii82ZmWNe1qvc2S2OKpBSUSMBx/Jy91/4s6QCv
KEphzOjtZlTdD7VFk9l3CgGTqfoe1FAbFo+ZWZhiFbdoHPOM9gRh0iB2a3VTF/uUv8xrWrchok4L
jkr4WUgHeZ1IMVdjQjzGXHc36ci8KY0UcY6EKs5TpvjaQEyUSgz4moCRFLG5MzEqJtJadQgqDwX2
oRYr38Ep6NVUfIiOPP8zbp7uS7a1OnQ66tAE67pO3zKIHQdTYhuXJlKufq6yYpPbSQPjn98+VQg8
ScswPwzl86hY8fHnI8vDcwOuUo8eDIO/sFC7zgsQhx3tpuZSBadv3HRN/fzzLpqTbWNq4BWBB4Ek
ARQQLcXfRLpzCjP66yubJvKut5L19JWAmLlIOL++nBsaznkW5r5RaE/F7LRMDglJ/LohVrXcJEX3
wr3FQRqh0VCzI+HC2TFavooFWxcc1vuJfiqnYLFXq7k4VlKWfqw0eBmDma19a9uA9h0C4/VuMleO
xVzYGefXKY8Klq26OLK4H6OCRAA+oFPFX39slptaCeA1Wsrz10NpJAIPZQkhGK2FKXCQebyvFQsz
mu7uRCg3qJnl8eumB2OMgQTfoeN2O93GpOE0C0e8SNTDkIEIzmiD+Nmo06rqE6LricziE0cPqCDD
KviGJMkHn1Sy6pj1XXlEW0IMCUsgx3X+poWEKBZpuuticekacneqnEg+sybHOVVTeUTuqPodoYBY
Czh8LBUlXhyO8dEIyfvSneSdbSvHAyrS48D2xCtGBhdJI1aZNtIwQbV/JMitOtJbAPagdig6Kh34
r1FSSiyuzh74gE93waXz2NVHfRzEtmzDU7u4PWEZN8fCkrqnyXBZXUIGIV8POknhc0jRBAeizc7d
adaiwJmO0eSYCpPeztcLxnTcautQjkZ57Jc3IRwZGOAUOdeh2+2bWPW/fveE9tPx66s25traJRRR
ciJsJcjj26bnTNOad9jv895l5pvpcbMte4fkdHXcqPVwjEwsr3VFPaPM3U2b8wtAUnnRGcH7AHNO
VSEFQMneXi7br7VNB0zWVooihXJu0u3vvNEbjCXZmbF25QuxgVt2DBULpZSgm2SPoQ9EGjf4QLhn
yBweumO8MW/Nu2Cg1pvcmthw+9Xo5VOSI4RWVLnJIcOs+rngqJU0zJ0k+fH/AVX/E0CVBsGJMK7/
3g6xI3s2jv+a+vX7j/zuhtAs8zcoU5qlG8hBsR78Efllq7/ppm1qJsmvXwGz/2RT6fpvOmEAcErB
gzOQEACmfrdGaOI3V3Wx8emG6mg887+L/DIWFBU01LAs9h//9e8Eehnii5ul26ogpED8Yo0gd4ym
rRXq92qVKLtsysCaZuVESJ52TmPqtowUj1U1FEet7cxHfNMUwW4zHdKc/Kdem5+kZBCcBaCDzFjV
fHU2x0OrIupPCfZTkUxTcSy2eleyu26phKu23WOryldFbYV3g1CKk5HKB6QUG7Vl+muiuZ7YfB9U
YFRIvjSvdYnSdHQGeZ3GRDToKXvCQZKsN9qvgs0NKxCZrJmLvl2IgVyRhfE/FYOzM4qgWLvoXq/z
iJ5DtcvWLyOgmRRJtzXrqDerSCi6gc5dKxNxbrtwPUv7sS4g3bvyvoa7btpBtZ6V1jqGTNHHLtzN
CUH2oO0kSvsVuufyqGEqpja3Gk+NgxBDiAPxyOnVVWQuc5d+eJesZ8i0TWrnqqOXOHTbQbHfWmt6
ZvVuLkPo3OpmU2GnWNZUIOlDnea3k9VmyE4c8nwT11xRjFnALBLfrJ32WYrgBx2NfmVj6NyMBhFF
qolbJEa1iLHBT4cUnavbsf/VZLEbk3iT9EOHQCM852PQ7xOHFntmmyTQjD/KckghhSsvSky4RKnP
d7k1TlhKZHhfxKixHEanUW1W574BBqFX0BmTQv2BcGE4wpV+T1rXvhAzRItyTAjdUEmarOeZKsuB
yNBGxbYqnZrimRnhX865688j9t+KLr+C/WyhqC0Rzr8eyLYtHE4OVXWFJkiM/qvHJ2fCzvZb2vfF
kiSuBrh7jQ5v6kj+TmD1+AE0Un94XRrJySuFOYkhOXPIzKRjHunypneRjBJh5qDRKAEK9Nqtg0XG
l3NvXJl12G5IilGF9HoS4cGp+ts4VfvtHOFWzVA1MfaNt0OnXUj5qvaVaQGqbwHRM+sIh9rZIlAu
Gco5MSLLaj717qBxlq1VVPWXMpfbCDHC2s662LNbRlukwEAKl8+S4tudnac+66w7pMvrfh5eKcJD
v5ccqm5oo6JiF5NoJBqYOAaNDkE1MjcdYQqq+sJAtkLF497/6zdcXyIJ//6Om6qzLEJCYBiDvre4
rv7iqqqIpw7ZvhT3Tp1i+55aB5Mzo1IG42cjzD345pheCPDITmNaISKalOtIxFOrKvhP42r06wlS
dtU171ZX0MPI+mJnaHlzwr6Ngg1vqBYnm0SgvYenzHy5ZgCghciiJKE+h2QcLNJuOk/pEuOqJeW+
iySqu/FticY8ZFX/LIloYFMcX+sIWawa09OZBcGmSrAaqGwe9arUjrxLxUnRja3oQueQNYNnhPV4
tURABMKobxnko7WqNAr6YqAwiWdtNTvVNzZfpyyrim3ezdQg4iSrmV5W2bTrGkU12afVt1iVYhm8
HgjMznfqbHwUdncaGl3bOSxuE4r1bd5rUDiKpHyawuFkkktk5aRct6bSIo8qV50Yq02UVI5nJBgP
zLAk0XTKgXERGRxHpbHK8sg8JGwBuQ5dMkgQyIEs1zdahpBUi0Toelpf4j6pelLeEvfFWYRRhFak
EY3FynzMZRnfW2a/p2uEv00mxCEZROaV0V0rFIH0FVG0MiSLBSZUmZ8RZIAUWLYFdhUVqE6SKZc+
AuGU0rE9Vrb2iEr3hukkxBVJEu001pBY4Nls3EikuziWaKkiJ+doRvA7NwCg4k74VVXv6iw1L0sA
bTMNRyUSXEl6Tum5r6ZjzWbLqOj5U5n72BMWqB4Rva4YvD6jPKsdRRwKAz1BqFVQvS3Tuhei21V9
Nx2mKcT1YxEkU1YfLQarVaP3JCZj7/Voh78XkZQ7UF76gUoxa1v1zHHlCTqyuj6np9qi65mo1bFj
MdHZNJyHYSL/l/DnABMUw/g5vRmnWyPKzWvQER1dAPgfY5QF8GGrre06FcpKbpwCVGGNEXbiL6Mv
nFa7IkeJ51ot+vlg8udBvBp6jCqta9KNVtk7TgIK9yInSNiSWwXt76oY9HGXqIYLnihMD0CuvUEP
ja05myShzA6XpzQ8RQNXR11UV2aH75jXht2/XgZ+ZoL+WUFYqip0F1kiQj24frruGn9fBvSwD4KQ
geQd9higVZFGalpRAyd0EtfvrXk/u2Zzm9aCsdkg/MbpyErvvEhx4j0ni1yrDBpQ9c/WagbO5eRF
/xTSgPE0Lu/7PhwhqKnWfZwfkD9UXTeepBWsMqs+CLKItkpDo5jBHCT2ltTPyGgvtaheRhdJTD2P
MGDQUiMBnWJvaCf95IZZvLadbXSjtsxaod/TUtLhf8UEjpRStmtobwgVjOLTDozuGIWdWEW6xtyy
CvrjTCQkGbyLhb841fDyNmWTMSuMAv79MSb0Q9X9IvBw/b2Btgh3uWqSoyVNvytHQsHJUwFNuwxA
WfuxYsSeBRvwRIO3w6e5EIw4sU5GhUC0Vel+JF1LSwMM8rZVnNynyU2wB65QmqaKdawn9anPo9e+
it9szGZbnX4u4bLhMdfQz/ehRt9xQnJD6HyEjnpT0O9cO6alexC8hkMjZy+pIDnNnMBH29X1Vdgb
/SYO2gFNc2uehwI7gpjIccjdibqMjTAAKz7edkwQCI9ZwgKQbmXDJ6qDd5FulZ7b0cY9QF60V4bD
MmdKP0oH3kU93cWKG21Mh72OaijyTk/U7pTVCLQLBJ1lftIKtoR1lZ+62aFHu9zsxr77uZl5H/8j
/ES181Xf/q1aWA7Kvx+0BsWzowrb1i1MxksQ7l+uXQPtbSWcm+AOnx2akj50j4Fduce51eVONfWn
qsl3ijKPdz3RNrM7nU1ro9FQ9ox4rr+rgbFViowemppRBaOP8mO91FFZ6OMpH2hnK/Mdic5Qz1tb
2aaNuFUIKPkmCoSHpP9Gd0wicXq6arw14QnGNL7XyLZ74tSWQHjR9L65MKLqkrXMcCDoz3A+T3rY
uYzkhgA5y/xmx4N2bME1rke58FqMcz/eFoxETmOAUsAuUKgoyI/urCBrKKL50OxGfXJJmJwRM+0G
Y0YGaYb2yRrWLWfONSEmBLlq5mwdS/p13Cmbf71cmMt+4pc33lz2Npqtq4ajW7+sFsUMQEyLQkhJ
9tyux4S40bpi9XxBxBNcCzTtW9WMkKwL3CGEGRH2A6cs7k6VBUcJN1Nyl5cX8HjKul4srBO+Y79L
qyc1UC0sfKHiNWbvXjDX4vBujFUpNOtC6JuCNS07alQG+6AMM6ZnVevpMNUg52TsCayergn0sQcN
xUGWim9NEZWHuY8ij8TcAuaJoP+gyvs2JIVmBla3oUreK7TLfqKg/9uDU3PV/8eb5JiOpumwhXXz
1zdpgCXSzOZg3VEjcsWEYnYTa7dyVrtDE/Xqltd8AeGYImAYu4PazSPbFZxCda+ZqNtZ6hTXKrap
7Fpq33HAn4oKxjYJKqqcCqpS6mo+Gep0iMgPV12yzIwgb1i3CzLMSSM94NQ9O3XyjGLd3JXyFOX9
ScW0sZFVhBxGX4LaQpxCdu5uXem8MamzdqyK84OD/KcZDXdf0ZufhYxPfZ/7pEBOq0bFnFVRMfq6
yEcse8l0ge1P0RD3KpMXiZyFZhvhGOahbgtxylXMOgiPuv2En24l0ksSxtGLolnWroife6VrTnFn
bqYujc6ObYR+N0Xmg6pNxCins33MJUkhFBIsJAdcGD3gw5z9lY6lJuoHJKgjGiDYdrXUFM/Fhbhi
SP9iD5yWA3ud9TgU1qoRuKTNEgXekJOxlRS2dsQPqMEjCV1b2SkUTVfNHGJyBRs8Sm2Wn4dmwkYL
zE+WJOR1WXcHKHijtEDD6ra2L3OJry+J1ejEoOqlMyTLBvlGRpm+6WjdvotUxwcuGHVZgdjl1IQD
pTijLeOjl0AfczhrEDf9Iqftp4F33n5dgcyouMImqk+lWl/iSrnJBk3cNLVCNznKkJPq/lxk8oLA
cV+rqHVKrHylU2rQqLAj0KrWE0c5VJG9V4smfDJS0JO4QECI1tGhWZwV8aQ+M/7XHoeRQO6sIcNv
VOCHmhjrJj2Wawi8ctMq9EIT4Vzb6jHX8+QGKd+l1Ntoo1suUwfJyhPmEMp64yjhHuc1c8/BjF0v
zYZPR+sQbZV2SPwGDqRJz9MHrJpRTPIX05RyUxEyi1qLu/RQt06evBtlXu6nkSqOU4ptr47ZVbg4
g4idVBjUn6iWCH0c2nvDmPJNBN0SaU2IPGgM1TNvrlj965WOxezXs9g1TLajmrCsr4bNLztSVKc5
/pYexaNNcTDmboKpqHMOko7KhYvS3Wyz9CPMMm+cVLnXI+Zrei2rdTaM9XYKwMBpiU1FscyoDKs5
Ggn5sHFwVfLi1tST4mERM5JlfKvqSURC+uTSbIj0RxetBvoX2yDDDnMm9P+HlmTarSq5bn+ts0bT
gnPK5LCPgolPIuyGG5EGH73o79TMcB/CsNiUfMyXPg1w02hJswlooHhcMwUuzrLy9F6MWGEtCFmu
0qGp0bKNHCT5food7AIN2MsY2ejzlIAMvcHZNBhDjsosxCWoS9SsOd68yq4LXjgsbqzOOIIlYA7h
ujPSrrD75pB/g5t8frAJqVtnoRqt6xGiYFHd9kVr0ZApo0djrutdGvO6mTImD3lwb7vLd6uzch4D
ke1dU5KAGTNvqgNWN9UJb3stV89gw8A+qMYpCdCzD6Kh82EZz9LW4NiSU3yykYPs+8hcItzhM7ud
854vs8GwU21PRjEDQINxU1XuCtcYjtpSzoQJCv4MRzcjzBGgKiXTXUv6NXZcYyuJkV3FFleuuOj2
RsqGbtRmqnkINpss67cFxd6KsXdw0evSxW1BKl6EU2QrogbRQKsgXxlT+hqD8hT3oCmKoFK3zaSx
xsGrWHcUHSXMxWOhP6hqVCMw7dF7BshjgzKx1p0d+bGBbnPG7YVo0Q03AXJZhP42LfmorpmgVcRn
Zy4Qbuylz1GCWKEmaZVhvWQ0EoK0LjOXPawMTn1iT7e8D74l0/fByrT70iZy1yJJ8xDTA79BTYGa
u4VSMtT5u2becMUNvislwNSg5YwMtSHbY8c0FovIMTDz9AJYDR5slz2iuX2jYaOd6+VeW7tHIHZ3
6B8MpNo2vumiTdchtJeNHT/lUtFvpCqNaxAZjof+ihhQhtjkOOaCj9BN74Tu4Ocu2X6b6Y+gGd7s
Wti3yRNywfAQSYTsEKsTo7yNlY+4jYTXMs05Rhm9+9DBQjb1loAvXopHc85yzMptvVaSjETOYYkl
dO0nBckcqmmulWlo2Og6MYJHXH9HmU8rfaESZBNM2XYskn1oFY9VWOKrVAv1UKkPvdFQ8pRG/E30
+a5uzgxxSrTklti0ZfuhGYk4TjmTZqdFZjanxNloUYwnu41vhxBlmNLbmxBnFstrNT2lAYcdxVEU
tfNLPSLjgrZQ+LlFGvvEKn5iIpUykfxWjbnjmbYDRzKxTgDnyquziD2Ufsyuldncdy3D68ytSRGw
3Ow8d2AlXEKVVn08UpMp6PHDLnkuYt1afHRwJYSbb+HIqxwtPZkZuha95JpTk2vfO9fEqug5NB/0
KfRLFFauP8Yx8T9pNG9cJ7O3Zm9KzBnaJg5b8bBjqGVg/nP3CjKjkzCjxyRolXUV7rKkbXb1NOAG
kVZ+tHGX+x37J5h2ZrDLFSE3WsNYFwdSf6dVm5wM5LXaIp7Miiie0WMG19GicUr2SLbPw771O9MI
DmaaN7xReH4dDTEvRDh0OSOUlrYe7sFWZWddTOPW6KdDnqNV+iqbJ+t7m1XNns075okpxR3vJttC
mfQLrjv0ANuqS96zZMg2aibUk16rK3Cqwh+cAP5PKb3QJpdZGer5MvSMGt2qNmB4mRSzKomus2Z8
c4B94gn45mizvlORK+1djSIhJTvTS2NnuGhJ/TrTLF6rRr7o9YY7Zggub5p75WTBuq52wyWrEBDU
hfEjq0O0XRgPns2puAkX64BZ1axpZtowaQfJ5j6h5C5egLyQSphZ6mqMOrmzqd1/Xin/z98KXvmP
/+T+O5SBJg6j9pe7/3goc/77z+Vn/vk9f/+Jf5zj96aU5Y/2X34XcKrL9/xT/vpNf/uXefXffzv/
e/v9b3fWXzOh2+6zme4+ZZe1X78Fu8rlO/+nT/7b5/9osmQyp/9LUbG8wu8/ufwJ//XvhFnERRnL
v82Wfv7QH6Qt5zfTtQ1IcGzq9T9nS672m8XVweZh4lVQNtO7/SP3RF+e4nFTsx3+MZOt7x/YLfs3
l3Nd8CPLzIl/8X/D3QKe8ssu2xSa7hgMsSB+OZbhuL/ssmM7Ziiiyehgdo8SByRD954pvpwT72Uy
G0q0nIrUjtHL1E5DJDR6srWoVbEx0/jDHqsfc90qO4K8a5zvcUOorOoNsXudZA+sIpPutmOP2Csu
GA8zPwldIs1g1wqrFVVqYj0xURfae2gMzv1YWyfMLojBLAehHSRd1J0mUwxNDa5WN3nuCLEpr7N2
Y9e4XBr6j7tsbvuNITPMUC9DWdUQhSf6KvppzFJ1XTTZVhuSZ3dydVQ3IdqfrKICsswadmP2XVk4
fSzU4VapLOskk+xJTOF8VI09GiSkWWwpyOBeF/YUvgz2QekwpcAlaK40+L3J4vR1nHmfL90YZ8gi
L1k84Kh20QN0+gk/LV4A0GaXKjKwKvcludSLhIfw4JSMlGeVAfiipwW2Z0Tq1mA6v+osI95HJESA
PCKXNKgvXzetrUOOJrODhEN+B96NTB/YWGnlLs1d3PtKgkgyMZQtQBlIT7FyRxxPcrF4PQZb89bS
COBaLNNguaDnzKCHbJZcp2KQbbp0PMeug6ijwpRmLcdONn02w7RXqZ3WBMJuHMHV1C7HG1K5Ji/T
Z1T56Xhtsh5x6+J57Uv2aT0kV5mY2zlV4EAnhnuYfRnEIDV001mDQ3jIwUmkylgczWLALN4wlYts
jEvGUAaHGeKJdtCbwnicVdmtQeLGa9Oiv1rmPTuzWfAJop2ykvwZSuGNANDml0gJRsV5UQPtyOXe
vFUW23RkUkL3WJ6utg4YDeDWa2BFw6YwFE/vAHLEC6G7LlmLv0iNhjtAdALF4euTIs9piTbHoE1W
4Etrx1hfOV2bn4rRzn7e8KdZRJHf93F2SitJ8xzZdhVWN6FefAtoQZQjEl1LX2x7AifwEFS7vBbx
TsT4XwzEWwhsO5plfYsrWKpkg5NgKdGKobGpz+i57hws/3o0t1Tg2MVoOJ9Rom1kaGioXowRE+3w
UDtTeKFU3ytpigIFuvtbWuCuLpJTXtnybpIVRCA3D9ex4xs1Cdm1lnziwT4XgfZmRphGg4AceaXo
+5u60a4KXIlVWYx0udVFr6wCAO9s9KDqeAkH2z0UqDBQgCTMWdHg9K32LnLEPgqDCTW1gvPSRlVc
F02S0k2wa+IcCxK10pErW2mCIxiCrN9XeUIgfT+n67mFe2GygSFbwDoJjeZcnlHh1QTDTyFyewjn
A1kYQx+DW9DfrSZ9KCklNq4K8WduGJ9NlXhOUMDzcQapF5liL5II70k9P0OiBcFTUGlMFE/qkGzc
YnFWl2xly1RZaSUb9HBynG2Yg4+lmJgGH1PVJhgZ9JnYFdj73bBRIntgGh77kkCGuakARUn+RDtu
PKHTZ9WNyqcgedON8knH6sSGud1ZNSI0uqbdylZGGzcXe+xQaS5GfjuiFI6Ig2ZsV3hDag+rugSx
EYm3JvoGeXHcfNq5DhAQDKCSo/yeVua1bYubDHOxl8r6BbZyss4EDepsTstNjMYGLA1UpB718Sbq
2JcW0XxVi+xHHQ73tY33yMRRW5clXIvAF8F4iI1uBK7RJPvOiN6y0QS3YaZv2EX3YTX2K70dftBm
i2HSlO9UUDiIUOCx8o6HjlWT6ZfFPgWshTfHONCh8EARTa5hSRxCEmkm3tx7DCQ/0BbzU+Zk+bFm
R6u5bK4wA7fUU9fMfYhESww3jlyXHgXWusDHyr2rOd4m2V3sSj7GWf1ajPFVQnakFFPCna0QDFXN
bHoC0b3moN8PVWIRJEsUgdEjY+xth0uVHngxk+14RFBqRrOK4/jQzjiGkK52TfVRfEZDeM2ibDzo
k3qxW4sTeTSOSS7O7Ej22FWW6CgDlZoF7Aw0o6eTGrt11AgdkDCe9SB7zYhF8Zxw+qjoN1bD9G2q
jGpT98ZLmFaYFOv4eVS1SxR11lZ7qdSBfIImJOXABMSLixUfe4zrybLlc1wmx6AjsWQIserB66K5
LOd75i4/OsIzFi6SEQS3lkZKpoLFJNJ/lDMZRu3gih3K5fLGleQq2Nl80IbIobn6oqOrP5VOyFvM
FmFDHInBZG+4Ud2LgDvg2Xrc3yhTse6r5mMWJs2fJGnwUML4amln0Ivz+lggsYnPbMxxlwZYxllb
HpVG3usDV9YgaT9N+h+iSRRsKspmJI49tA5BvYjYClbuJLaCI3Dy3UDXinEd8TUZLUUkGzzH+VGl
ObPNiV8y/hFL67vJTJX+kflYL1CBtJRMN3p9T45H47kviWreIT428VM4VBeAXyaF8WhwBv4R+tKu
U3/gutFm47Fw58fJAT3njtNaTvaNO4jv7MaebLVcB4BbBFegjc6kACOkZ+aDF+vTt3owFL9KJ5qF
DG3phGOvNLRXyghm2MmzEyd8ZtTR66JGRTI5+rc86KsLvx5NbWAkrsOFA03iifn8uI81gcp/WcOH
bnok+Vfzh9rDZ0CrsJhh+wxci01igPmI2URSyqBGcJsBOcgieuyUIygjxHV98TkYNEzqqcN0u3QO
bPVFBtadimqiCSvzvR5vg5rN7WwjjOsW+XNMFRVKKzp2DgOn2XZOVYf5DhWMFt1MM2aLNlSZ1hks
XYn22eVcSpkOw1v1DC1aVzEqeLNzvKjO32B43bSWcVab4k1vrddQPo19cNRjbVs4+trC184s/CFI
d+RYP/ZQdtadC0+bYR4bHI8DfbMEe81pfnYaMMFD832edLR349XNzDuI9ezdyg+9tveyng56qx0E
9o/Oqp61SRgLF++o1vQya4UBdUyneo62vWqg8aBOP8aFeCu6H20kYRRInZ7lQFcmzMr3EfFp+m50
MzQR2IRa6LzIIjjL0PqwHR2MReB8xtmlGnqFjX1PNk2C9jyz3G/QsALfUHnHULZXTDJ3g6WEsMmK
K3Qwx1MC5zUuKlI/7M6nQDiHlQW9J3WFx7tUekwPbiISMCWlHwcsTbm32SX8zZ5vnSZ8Y1f7aCfK
QSx1pVobh+LDNIALaRzWscw3dRTfjCQw8Tc1m9DhQproJvJLZV+ygpeKtVKUaBPnL0qVXmfA73lB
DK3YlVAANcYIAQP/cZiPlszuncRC3hKqj602EbiSs7SMufrQTfDbhL1PhwTqwvg85023FKfBTowC
Caej78ZIN/mVLY2Ot7vVwGptdHdAMpu6fKrsBOix0cucBakDRTEgLNaes0Zxt0Gv0S4030dQkjji
Xt20PSchntdI3BHFivZFs71gwJ4QzpafGea+r7JmJUt21Om9nipYs23rQWvwRQz40YMeebRMtG2b
8fH3dkP/odg3KQudGRfThoYpeSFcB/MqGdZSpQcNO3TLIQP5rFguMgvHvVNA/Eb1QL7P15eW6KAO
jBDwk+VpESr178983Y/rOvJFlxGVvPzg183XE3jXSSX588E/n/nzMUeP4PBPMTqAP17568m/vPzP
+8vTv3xPmiZHQ+8YE3VFy5x4eXWusPL3L1n3ocb/+VI1+EdhDBHFenCwyu6+dEBaff3FXzdMuYh9
WF7nzxvQYn+92zVGBELFs4C30U8V3/Ov1/j6LuYrf/3Wn4+ZB7D3LJAZ2nJpklbbLTdzjgebijHy
LYKvodgvD359z9eN1RA3PNrE7En7oYzm0Pvl5/+826ck0gDaJ6AzW4yofz4DWSXdYqZeZo+wJkna
4iMdqZLpl/pfjzn9mHpD1hpeCpEQLIa8HbF0LVaaqjxE+Ygz6evLTglpwJAD3m3rITopZ2leuFrN
FoSMY5I8Yuqgg0OoJO2pFTAOb/w23Br35aq/wXiEsOVI5YKE+BHaDGLy5/mZihQ1VPkOu2kNPYJK
+hA/aIj9zfxeQBTZJvbBYRfkxav4M7khmA+r93N3HivnNnsQV2OcV+8GlsoSds0JZQO0KJqbqx7q
2bDpPjl/2at0uGpKL39tWi8+lsBGnV38fWDhydcqHdBtrh0QyvNl+16AN1uynjyk5GX/ip1KmVf0
mjvfeJPnoPSkJ7fGM0sJqpVNhh3JA7LzVD2kx4V4HfkDIp8ljsZX7mskD1zSztlWtBvtwTSxoG1H
bfTNtS16IhK9a3YjrhDwcJ6n27bbqMTpgIVZR2C2yruw3ZR3ComQ2Ylb68QUF1hqtNf1F4Ssowq5
e1qNpFVOcCxWQlnJzx65tt1tBP9MP+7Z99gHVFnYL1dS2QHqWmKQPC7JRZMeWEfx0KTKztCZLVPW
YbpPuap75gOWGPNhvEvUR+U76skNiZTzzpKecczu81cW6OyKMGtHGtd9cV/fkvW8sjYL3QqqxI5w
NIrcFc6G7+7mxXFvJm+sQi+YIIQFh2yTd75rH1qwD2GENG4DBQ+YAVtMv8r95DtyoB32kRea7Ot3
NqbhyT236MteCpiBr4Snn0IMN7fPo6ffYDw5tc1qPFTI6Ink8tkeEr3nXWtYEjvhX2F98TD9wOW2
JJTTQ9D0QScdQEm7M78FD2JPY3xrX+Ozvbc/ijf+j17ks3m299lb/KjV2+BjAUk+m4nPoRpc0dSu
5hXlF2+AsXMlxxUwzuAAKsH2P9Vr8Uwq5pWrYjmssPeu4TCzGfXj1+Dbu/sorlgM+7WVevl6hCYY
HtzSR7+lW1eaSJC74FtUfrYibxEn5Cpcl4/wx15bxdsgkTP81/JyE969WNBhYNV4R0dbaTdYzlD+
+YQbLmbIVQn/S4c/4mve6JE+vtXuJqadj8HJunwad3dxv1e8z7ZaN29Vy1zDT24Y+PLqMMEfHxK/
g7x8nFdkviy1yO0YbbNvhCPmnEuFRzdHDh783p7NkfIZ3hY307o9VTcINOdd+jgMq/4Ys+Js52M8
8k6V58wfGYlv9iXTj3X4CqP8j0dpaGzCQy7WPbFiBRErnAGbGpiT5O0NiYzx60f+XWau2/r/cnVe
y41jQZN+IkTAm1tYgkYURZmWbhByDe89nn4/9Ozuv7ERPZqmWiKBg2OqsrIyf8vWZi47A3ZHOI+4
i9O89mcyFNl6VQNwFrAeZ/tmsn1fsvPi0wdFCcFOHzDruQ73QWELWa/mZaEjHcGtwxK2TuL/qmF3
AKFG+CUdXMP7b6b85k5gOQU5Kp0Zbvf2nQfdAfntZzAfzm9M0PqMS0HJEpYkPScX4SFyVSRWbSZP
uS9nHiaz7CRkTnzcB7P/DSX+eX7JERCn/oQkCfpOoQHGcYzLk3jUvpGpWpw83G5oGUaHERFC/bC0
YfqQPALh4/RXX2j++wAkgUL4lnpI2fj5R+rlx11K8EieU98ImBi5Omgoa5Q3HxEK4ysjSvHEyxYm
ycnfqZOyWz581M2jfBv/VqPDqOA6PDp0DOrYWpQeFbT0AZ1EpA0f0qd1o/HGidy5+5B/6IwTpVci
XaAsapNpAD65QYmQcAn06YtbtjPFc0v9nH5g3VTDpR18dXEt+2ODTu+Yf1Pxmin2F4p4uiOrrvCg
tX7+ErnLG66wZsp39lJLFW6GDRKFncg1Adx0WBPlbx10AtLKjvI1/1ZauKENA9mHVjQ0UtoLk6UO
GBUvPmrMppfkz3ibg8m4MjrbCfcvJ6fV9wtLv402cUeu0D3yC9J4hNcSO8F0bXpHmJZH1DvZn3xy
Ky3YEK2zyyOrEE7BYhfbmTWSemL1pBz6YHyRXI5U6LJIuUIaBK+RKFQh8WTz82WAwtbCo59/M5fw
aj8x7soXhyVHYOuglezGbA5zHNYfVKFyjZeMQRvEt5SD3l++ViJV0V1w1eP4q+Fe8+yBaurP8ogT
9QGXPfEHIS9UXvVL4k8HdZ97qLsK42sZTNH+2FNCvEx+Argsnj96TsHP+FbcMXy9Iu3tiL/dnRve
b/rC1rNEYZocWG9hZtpR2PszavIPw2Gy//sPYaHtizbuU+z5/csiuikMchec9cFFHyi6VY/1S/2C
aFqiHqLZZiToWJ2xFsi9BQmAb1rpbPN3U69YhrZB5nMF+RZY9L+3Xl874sqRhDpjJgRyz2MofzkZ
2EbeRmQfBYfzfIZ5f2Wec7xFx9YWPVSZYSI72Y/5V+99tPGRJVFOPlOoZ620AQeUz0nKDS52eZO+
Kp9G7tyTvuTf8mjsZGzr2ygdWoMj8LlitrP7YGE4fU2PITJ3le/neE70R74e9TZwy8HOnAhTUQP6
jjcglBjdtjD91ehRyKA71MZDYyCMKr4me+/0PgcesOO1p6/hTXxhof4mLg2f8VE5tR+0zDpsnuwZ
CMbLjvZlnGZaQGPbj0/jp35sQpbBn/gz+hBOStieYGm5AACmM/kcsce6f2xpuiPUe5Q/YTIS6ICA
ODh4/NuYXDYnF/dRxJGL10dsJm0AOpjLnTU98HD6F1MKGEJn9faHSJcq95u5z/s0bYMJ1MhuTqaC
SJbH7tj7iwZLJyw+K0I09jqkZf0+wL+KlW8+NieBvZCkQZAAKwiHtvqDxnECHr6K5WEtH9WpOCFw
5go5tBgULc8TlDXFl8qDMd4NM2jmewL0myadLYoh/p2inoWaeqLLQ3pC1cr5DUzdEQ4nVww0m9jz
Dgdw7WB2ePSDSz5+nSjcxohzf3TXxM+sx+ZgeAEmuo7q4h5r6w6z/Ak34s6mG+W2XKP5GrdfBQaq
3y3aiLCGlh+FbJJK40WgcVM8IlkMk4sGhEdpxL8MS2zhNdvqB91hLpcH8zPOMOgtlgB5UuOzQMiB
eK9xB1Ruou1ZbQpPDOnt47gCplqMOxCnFp2hYaleLkC6/KavAZlO/DdIEzEKMdExxak2OljTh+qC
JCTMFLYd6VD41TVzN/WgfLG3cZ4QSEvGTmiwWf4jT668VSbP1idcaV9yjl/80OOQQJWFd2XnSaAz
H8df2PkvcFLw6Nx7tV1CUALqBrfKwxO8Xu2p1c/g8ZV2pEM4nrzv7QTNHtU/U8X72JW0AMpWDpQs
vygsbY4rT2eNuUN1k2NCYwT3mkPjq7/qr9Ac4G3+zoFiEka8N1fWufGGJkcoYgYagpjI5m6EDugP
umKXTxIUoJ3a6wESdwM+dXBNQaBt1B7pItRX9gqn7nHRgILgZKjaOfqd3lziHXk+adQiQIJqL6tC
mdUqL8dFvQKpbAUCJL7wFGUPMXIWl/zD+EM3OX3cy+QzfNMPLV//jQd7X8GRknsq1xxwJjR1yGgX
V4HEAxvPsLkTugA/ijDOVJvyXzNh7cCzhI5CjvGaH7PMZz1j6UjhibP3WZ0PmNdrJhGxflmPojdh
k4biRv64nLAuTvYnNrTHko5e8VdQzxlGqJX7kWLhiU8aYZHsRQE6YPAKOJ//ZHRKPHSP60s9e7Ps
i/UT8qJtHoy5C6givvRIa2AAxBVA68EhRr8o/X0VXqPl3UwhMO+bS5HZ5ccAEy2z3wYQZkLwBLK4
Iz9t1yW1Ld+w/KL1CDDWIB7R/D9uJwTfmfPaFaDROI6cAiIhRoZ8ptNeon30mEr1S3EX8meKOscV
rtocal89J8H8WPhIs9LHifkQzrYkZtJhag5dedMTPOgOSvRcZH61E1idyoU/x1GnsJvJEBLQGay/
Okux6XbG2qtQHkfpSjjD+TggH4Tw/K/5S2NpDyRL48YK8SJoVT+nv7aon1F5ZkfyG83BvVlsPNxv
xytF2ngKMoO9zZlrW+n8Kj/m3cEoEX1wywyhlL/kCTP77B0sREXwEkUFEd941ICcWQP8dhE7EJug
yP3I8lbhXKGNpXq94VZxcN2n38G64sxbWQHlmBxXlu8mecrCnfTg69KxwdcGAilBGOcIPVlOvd5i
WFPJGTgaT4FmPucpxZBehH71VOYwQUlIhBZNkMkhRuRPVtwGipkvPIANNwyiA/iPec653OaPiKWv
6Ncl1JIpl5wS9kH1E/piR4O+eOTIxqK8Ub/mDzRYra8Gsii5zC+nEny0Xwx+lBqv34P4SGc3xa+z
GnOWE8QuzRHke/1ls0EeDyR4RlAc3wN26iLAtBOh9kJ40XxI/fhW641dvXWSVyY/kWATuzvlLrUQ
4m/DRbPnFCbdL8cYLISjiICJvW4rbguK8M8cD5xP9nBl3ZhHhRK2j8yETfzagof7xB3DvTyAXzl4
rDzEn/nncP5owtr+aH6Uw/L2jb+j/m4JzvDTqOzgtkRSmn6mbEzrhYfwZhDTMEWRe+Rjukdy2QNq
3zd6BwQwdpBZ0rtP4Z7F7nLXGaRP5F6ui+5l34RdtC5xjBnnZ0TQBRfHzPYFo4ev6Y29tHLbW8rc
wyAHKSac9EiNqCZRRSZK5Wt1LS/5kRuyhzuSfoAHiEj7+8EL6v6VCT7bDZlefqyuFd6aT8vPiGlS
B9CO5pJ4wCZFA4xgVrfYd3zQ8U4vKSIBiK3a5FDLRnnBZXdlQEEleDUjzxOm5jmnnvuYuC3GBBwk
y521xSeRuQftC9tYfRsDFlzO9bWxY7Jnnas7i5cVWfjUysEL2NMX9iBbJnyaD2iCUwQPpTMkWmbZ
+ovk00/J+U+bqGcgmXVs6dv2waL+ii/SjeXOp8Admx6hJuU/qCWWv+mtvBmnOkBViaa+y7/riadr
9o0WyNnyOfbqC0F+0xyKazReq+x9g28q+9xUTLOhXZYuOtM1EAJh8V4wHV8UAirrLftDTm74EnzU
g/wLwCR85fi804bojjfZI9Jhg6x8DFV4DtXyyNQarmSq0hvhpe4M74roQpJW/CuiHN8b/gdXsJIc
uyV7S/2q9UQiWgYnpSDlSN8AR2mPrJ0HWE1Fv4AWTfhJaoFyPNssHjjvPaYRFPjY/wQ7vxA0adbz
rzH5sSe/LLNP0j4pXl255nsdSK4ZGDUyWVSIPSW/dvo1Lf9KtvXGhw8w6JnRHMftTgvJIEhNbhJ7
4jOkNnFHDzbtPDxCaxqfIEjBUA6jLrGJZlXlsY4O4rsO9qE/Ip7U/zKBwijgHmSnTx22rNGRt3By
88/u3Ml286wlgfAdNTA1nBLiArZxvvWIt9uqOhHIS+vGZ73y39pvbMrP83Nyit66l5kDk6RztjFd
jk07uTmIKd47460WXal2Ppdj1tnAiXbpuzR3ToQQLhI9ucth32I3/hn9ne61da6ZXmgDVRDq75hF
tToNOjQPPaeWawyg9udm+jN/cp7xMR9loBELDe9vzd9yoPgB3kTOpgp/m56iqpN/FPdn2l3ic38j
Ghk/8JIea3SSTnh385tVfYBxAcw4EMeCDvS/a28nDmsWxd9tssVf5RRYT8TmJ6zayC+HzR3BMOV3
+T3zeZBi/hA/rDPKoP4qn3IqutsZqojsk0xwPFd3YoHyQ16DZ4NqGDO1dUBAADBAetinkd4HB9nB
jt+sCwq/cPsLMq98V5RPAnNoQVTf2foLFq8WCs/nPkdR4VAaL03kzeojLMfmDcy3MWDD2AtxqNmf
ylcTk4ruiad+QbW3GU85BlLV1eqIBIqvmoOgBYPLYhr4+GnjLK5/QOgqHUvbc1T52vbFHxAZCwrO
/r8HJTqVCm1xzYtl3BbMhfY4VE8fJ1s5QB1+zlvET36K0p2EE5+BrdsYRH+rK7P+G2zEUoPl0KMj
aqDh4bKhncnxd3zE1qdDhIQ4G2vk8kY9PgonU+N5IfBqR+/gdITwFZgHES/ZEoBlcxQiJ2SgBxSS
X6IB+NwZ3oY3/rcjbgftDWmw6qkGcY40R38fhQOJF0aG9kCwQq+/Q/b2NrH9YCJFGMaucSXTMKtP
EZlkjiqTfq/RXYoLOyofA3xN1sZiTtjVCX9TvzvQzttgEONa8ytv9kVyiVYiFJ7xGpOvA+jKJ2zs
S7JNe3kTHjiGapdNVYdxQuGHIApBFnrqQG0CGbpwjgo0zN19QD64on5mI6UQhhrvnkVzIsIOS8Ew
TO/fDlhe2G7v5OrNvSSr0XGD/2K0pjdiLbY1/AkzLM2YfWx6xKXR+/iSfJO6EBeD5bJBpvS/+DtZ
9kRicfrFdyx6T9U7ISbNOCk1oZ764xe72wLpNZj4GZ0u1NNM0enSIKpwB9RgaT0QtRdhH19WBF/n
g8Qp/SYhWfqFJJbgKLTv27jh5UFIam8vKVwRmqLc6U2cWWk3KBWGZWfPImVKOtDSa296wgODnKLG
Alao2vhQj5f5RfXWI5ZqxNU+i0z5Gu5wyc4AHi1oDQGo+U50X4ALS6jx2qRChBQSmBUxgs4zeEWt
pIPV4RGMSMpByq4jrCkbO4e/hYUrhp3rDpC7epxnT4vAYAhLYEZkEzokbv070/1NDqW8xMcs/CPc
wUTZMoI8OQIpcVk8IFSV5t8YOOevyqHYrgEVCVSOCavmLGBEIabkpEj5kSQpel/ni/JWXXOPs+2d
YROzt4g4i/zbBKHJkSR0BfELBYj39COPQ7YGrqZ8Wb54J7YVjYQdEutGmHotYE896yS1jln7Zn1W
vlT5JLPBfST3+SFd9hmYv0YZSYIXXbL8amgBb4bNIbuWzMiQW9yVAz4ir1SS6d+E3/yaMAn5+SY+
N0zqr5xOzPtyYiEDVsMEezAvTHCQJpxUvLoBUfR24bouKAmxco9EfU9H4G5gU23amUVJKRDzV617
K9eAUhvFUPLX/JmfBdhpCS5yT9Z8njtPY9IoLnkLkBBpdQsX6zEh4ms9fm8eXQL0A4JfZBIzw9QF
vBVGQKjk1dob1Rmcp6z3Wvg7wI5Z0byE0HIEa0dbo7J8PT4ggk3k3CunUnsT2Pq5ZiFyqy5Y4WF3
wSKu++RJ98yDLZvUGvILFAlmZUXt1+M5qI44XLeJtM3DzV7gJGCq3AlMVMwCACvqA1fPtfLO/EWR
mM/g6TzdFoAUhxZmZEPb6wsfyE7GeDRsKcsz/1p2/4T+8ZjB57JzSLnqF3FB0/A50wpHnQ4U1muW
d/LTLD8M6ji/8+t8zp6uuAw0PfLEWcqJYeWOuK+GcGfiibiCcuCSJOr1lMD45w16zV7PMaZHzkJG
nPFS8Wew/Ex0caInDEIZX3MNE0oDYA95ccNTBKL8YHbynvpy49yLhEMt/uGuC8DGNn8F9ucFlw+y
PuzhCMqFaGvWF3ZKTj5SaqnhwN1vkxSl3mcJz4x7JRuM8j1y5KFyzjOqMhcNoIElHiueijfUlsbn
qQ/0lcr0WcOSRJXB5eq5Rh4RuwJTKdLY4W5Cfy9cSpQfFsoNfvad+PATpvogCn9VYPuLGWM6tJ/b
4CRAlTi/7pPW9HTpD3OFl0Cusra/93+fzCdYQ8glqKTVMN1Q8aM+7pKeNIrdMVFnjwvlXtHHIJHl
XZcmZPj5eA7+6r5uFKz3W6Ayvj/Q2OGXuHe8DXiM3A6TXvG4KhYR/8KP8DjQkU4oDe+3zd1i68al
4RnK0DEEXCMy2dz/1ri8HXfOL3G9TIL9IdHSNLoVzDZ7f4DkoMgN7uUbce3PuFDI1O84e4iSAFoc
c3TXy/zBB093qgQCGROdKA63w5+tv/OGOjCP9sDjARfOyZpV9W5oV1aFRo8mDQkKrbsoVqwA0rZK
EVh04b/xEHmzfWEgVMJi0NyxpVj3bJxU8h/T58GyQPgMfpDHzh1ymyqi5e5Ee/UtlmlaBh3ytvLW
7t5u1A+ggRL9or3JUnYk61A2zoZBHlVdy5We9eIEeCLkgAl35jwfHsF6FqByeqvxmGFAjneN8cj9
4OJGbqNgg3DmMfCzmCrucxFiCvCzvE+pnfoK4k64w1yF1vky/2pdAG+UUeYq+Dkeg4REB63+QAqG
3RmXBMak8sIvJOJ5ts7U65gfPMplcqIyaCUMqVxq7klBwI3Aqsv7lJ51mvfVZ5D2cVVc9namsMGy
yOmwGU9MsuFxfKJASnf/vhbpQXouoHgujLGHASeTSIoDSmzo7Fg+ascKnkFVwNWxjrXEI3JE0aXP
PNFCvk1yjCp82iyX7cQabxPOh9DEeqSK6RxRL1DaRNk3Ec2TLwNvv/krTXdiSGncUjwYY7nkxZov
am88Yy5zip5Ze0Z/5yW3uzO4GgcOB3F5hCzIZHco+03MW8pc+8DGJwuKjuyRPMFw3BBw3offLj0Q
nIrmKbLP9kVdwv9GmL1UGA5wKhkfJOnJhRHdnbFlfl1CuG7c2Sp4PBLWIuODmAQLrtqrTk73qL6C
4TEadJOjko/9KrMQToEhu7LgMWBVf0hKn0fHQFG1VhJs/vwCwicDyw7E607z9kSqQs3YYdT5/bw6
Mqb0brOU/1uQvd00tg8m98P98VyZlhF1O3XHJ+fiZH21t4h7InFiMqZHBpY0j0vi/ndCkAG5yEl0
LwLMx3Jkz03hR6bqsStftu3Ex++TYALKxG7BMReEnGGcBCooJ1kZ8rJUsbzFCowOSM0ep9VG3d8J
2D1pAwbvhwv0lOp/WIzWKfmGpVo+7fNVcHjnyQxXHX3BD7IHJhkJLjmwStZWz8+5hdXEWVxoYRTe
RDie/5adSYfatI+0wggoNihfeePMJLRQeqhwOJ9SGMMrL+hbGBVIaLFfuioVKcvRXhNyB/Zy6F1U
GGFPuSuLYj1Nyg1Kf/sMzgaTwzJPkoDPCwIK2c0oIlx1962Q28euQpDdBvrdYzfiqkXvrMujbvFF
aUkqXIvCORyWh+iVERXly66VA3IvI6Pu1ewhsm3R8KPR/3DozK99Xis3niVAK3Y6tJE5bUqvFkgh
IVvhs7JGGn+nHcllB6qASaFzldY+biuudOzDqIew+5Pitw8G/H4Z0XCH1uZyOmhqUA5ujp4RvDP1
yDTkLqY4IIEWCNRZoJ2XkZR8kO62WWglDwMKMQKWASweb8hwHDyw0mBkmllYz5/CN4wVtjH1tz0K
WLKZqAZ4PWNKeIP8TXdrsJewnH0mjSHMcoX6KUHKxRLcnuHZ0Dx8oLKHAuiUnFa0oqY/0/C8V72A
EhIvSYkRnKI7slfJQE7IKEBNVgD2HPUTGMGiTBOgZcPE5FEwZWH8A0khELU+sAKxE2TS822WSBW/
cBiZNWpRexFvNmnKB4LcD5k1Cfub8MVrEwOI1ImTZ51baEKeGic5HYao3Qj5Ezob5brfBT9JZ+7+
ctceZHcNquSEXwpPYLEOeyTNuhfgfr6DiPDxRu+y8nhnKk6c2wXHqVPLzEaK/uu+gexndgGSFrKT
QFDecD2sfKbNqN1YlpDTox4nGQSo/GY6yrwVMhSphwMgE54aSKTgowazh83OZUIl2dPCDUF2YFUI
iChglbO7VR3pLbG3iQcGB2Y8Kdohng/C6otA5ygWCEjqsDHgxnxStwNADsMtVLeIiIuN5d9mxGJt
Hot35gxLiitjJ9rwkOcK/m3nbEbsHDyiWAzEIuShsfOUkFZ01FMpL0HUcvtPCCFsUJx3ghby46iz
kTcTLxdOCWetdGrpyjY2ppfOhGdMbI6+GQLDzJ099uHsAyzjJWNIcMZqERdy1EcqOJoFbL8XGXis
/FYZ05gDZ/xCA5+7t+QgZGVX6qsAl0z72uO9XQjSVvOALaTYML40IQhnOejwxOzHOV7cPQwP4GmF
8vkEJ4CSDJEYd298s8k/go2SrJOv7sc3zBPgT5hFhaPtNIOhh/UXwrQATOZw7kCYIiJy9EHwm/TN
BRV2p1cRW7VENo9/lgNxq9dHpR0WBtPCggAvRKpFk6ZjuFKxwbbt1h+Rd5VhCaMchX3Hw2YWGZ1C
SIJpNHTGSja5ZQ6Tc92lFRpdvSH/pRylsVaOVitBI8sgUVUq3nui+pENtFHg0Cgfc4E5hUFPiJIr
hW6BphZc0yrvf1wrYsQ0aWCWZVYSXfzOJLKJLxbAGQLl83GlrbtJdcFHYH2jP119mfUZWeioN2is
wPMKf3XFm5LnVjVJpHY7iX9eE8am/XRl/DlHHDKNwumcbGUwGl5GXIMGMaK9kKbtebAKLzek+2Ji
9qZv0f/+9UhHyzvKzeu/b3W5UhLkiPd/b12W+XpYQG6qNBuPlbwMx7LHb3FuU4ZsnM6pDIky/79f
5HiDiPnv9YDA6XGUG9ORWhZuR8fm8f+xfVD6QNNqjpJ5RXZLE5/+5wfQEfg2Vx3756qiCLR/6fBY
KJAR+j+v//1t6pl+ZVWGaw+LMjW0XV99/yteBPxVqBv6WqvtJLTQNYW8W91FXTABMFBth747QBCL
UIT+d7WmACO0a3MEjP799d83//vF/bdhdvIv//PNJqfdviMHG3qwns6ACfnvk/99+Wf0kf+7nH9/
/fdNrWnfLJFK4qLQrRSXiMuOKiddsw/svy/z/vL/+96/f/j3PXlMDkqmpwEGZefSKCS/mrDvMra2
Qc6dRC6JBXaA9rUT5R69fcRiB+obctzPrjhpmiMj+U/Mioayjs+0UQe90LzMIDMbZDE0PIG3M5CB
avnbFyIKCkL0FWs0p+tTe6wja0DgUaMwssFpy4DQMmOCQDBV8bXC/nZU8P2Tmr2RLkEmtmhMtJBx
ydyVg4gjUB9B+Nq0hXV+bAYO5EnUnLEqGjjNKylR8dAtezehiQ5WP5moVS7mV9nfOw1AUOukCokA
W0hJ18W0nP1dLDrQ5IZCCCCJ2uk3fOweW3GtA0WF+NrOEZJPhCeIG6SB1mGMZNGgRUoAPlevvpIU
mZeqHGn1ND718CobUCszL6JLs9tpTaGYSgpFuA7PIxQ03dIk18I1+NAXMzhUo6LSSeNauTDS8er3
1TC43VhB2DPoqJc6MvL2B2cyDuiYMAjtIy9uKKZnQk61nkOI3kPDoaqQuFJGVihQldlwo/BbBA6a
aW+2nsBHLRwcmxlGSCmRYeDV81qLQwifPkX1BbIj+XNtoEyGvTAsHFBmE4BQn/OIMtH4MdUMWtei
Wp3qr4pF7lAhbeiIlk4ktbhTSUfb8kF/IJb1xgTjX7ETJfnTrpFAYrlb/o21GhR19oUGna9JuXZY
FIHDqyB4RE3al8Zd1SeiHrWB7YjpNsNpy2JamsbqUrbyXd6zLlohQhMIEaoXHbQGzCPrulgzq2YS
jEBM5vd65IoFIYcUKJjncVi0B5GzyxiTY7XEG4E9ZM8myd+NgWhU1L6szNLO8cgBV2o0mjZp/Cbp
ZIbwmMdQkNfTiHMU7lBVdbKUiUYJsYPOptVuIe3hvVRHKLJWSBoXf+d6ns74+yqXCvdlhI5hSFHo
pQVlO0mG9qeVFagEk0BTfFqzgExUk4NCjuPbXF17Rbfe0h1C1DxrVswTktNhltZDODaanUdNfdKE
7mIY2nzI2+FDjzW8x+cWrgqL12kF4zZKKedeutJ5H5vpPonIc1JjAs0xfqpmm+1tprctU9WfViCc
i0sFISPiEWGqKsdMMZNUy75CNEQ8JYakhTNMWvxVSphKM8172fiepwJVoG3I/Uzi/F3VHwOd5sPc
0dhH28eDMuXyEQWiI4oBRP9r9KkpOu0c+XzppzgO1ueyNfxJlaxz17Rn+mmGE30rpyKS/iprTwNN
A3DGEUCtAUISwrOaJmWBkCHOLdJ5VErtUdyeBp3m2b5HsbCCHEGbX2hOGM3jVECS1CDW3xV6j31Q
OeJ5r/2IZY02Q60HET6bntL1L3NXfcxYoyvTKAWbUjzsM51OXbwFkNKXz0ayfpl5k7pymnhmQsvb
TIsK4mnBQvytWgdBQUYsbWhp1mm1qSy4HpjMpaeMc8QaptTdIpq9Z7LinbQIDcRo6YBtNSMURuIt
Ta5FX0Z1s2wmDhYD7cN8TFqHpuFQEoUtnJVqvalJcsga7cQUKb+KSL6YFeT1Ab8FCfkpA80nR5+p
rM09sGHSvas9kr3mIGDcAk1D2BskG4yyfcXsX1axWEIF2ZeWRwPkCPs7TixnHZVfbSa/oeMKo0OL
qEiS1oeF+u68e41ZyDheNVV56yypB/nY0rBLFWLCGiCqWwdyQpqw9CaHb9ZNS4gfLLzBhCqy4NMI
q7g1pmSO2Or3lf7X4xqrc5BGVoJkUlUdN+y89KI+j2mj3MY2e44kq/XZjPNQzl70uBYfdtc1JFCU
k0w9S89T+XlYJ4o6ULH6DoOU2fhYVusH17P0UM7p3zUpbSjqyUvtxrSchrX5IaTbdLaa+hLtbpkZ
Tcd0D4ifxU6RwDOrP5lNdxabBllQKXmt9Ik8j0rGWkgXSdjYNs1p9oXcSDypbF6ZpU6DnelFLwfS
82kmbra0wkt7gSpgrN1VocP7VNMRx21+syU6Z72sQKctC2drCDvxyhvOBdkuYmuA/yplIDOXdGTo
J+SK5D6M6dCh8LBDJPQOx12WXtK8RTyw/NtjDxbQ2B/RpE4T6DyHvZLi+6rLb0MZz16iakswT43u
l8YUttrKUavKuq/NpEdGpyIHUrxKkwJHo19vghFTFFOmzStRG7XquqLx0RrO8qIQ27K1jOok+7Mo
j2e5KR/neXtf6uHa7S7CVr4oh02czmraxAGC8hMY9HxXQQ3xeHIYvDrAGDzFjyM28NXWKqDOFYqL
oNAZLaMkukwFqYXQHQeNhqReB1RoB7l4pv3nilL9WZjyBwF3JM/YEE1TCejbpm05UeHOSxkISiZU
P6jHegUSP8Tv6mck0vvMZH/Coh6o3DDDlAj9UMbQOvRkPAur9STRhhxXnUXJxKwgcKN83GeHZupf
EPtkaxdAFSWdZGuLze90I9qskceFmAFO1clxqItAmnllaOEwe6uFOwXJISqxlG8TmKb1ADZntqwZ
URoD1ahhmWfTha7HJa/+0rhvj4zFZ4M8TYcNXpxGOEFP3L9Ox8u2WellTa6mVsJtGN9XdYHMiuS4
IJ/WLTsNbbecseEQ4Q3/xJpOYB53w2siPM0afPTc6ls/yqafdFWju0VlCRm5ETkB07zE8fQd90YU
CKGiNYe2oXQrDwswwFaHLRJddi7h69CV6k3L+29pwKlCJtxoTUDwztz+pBFEjJYu4WZdWcYfRt97
aoyUoSZNlJuliCNoyzGtuqxKmpzHhhKqiXvyLFkUCA2SHNLwYXec3xDfdZa6RuUrMd671EJWb3zn
wMHBHDOieleUaIKZdeo1UaSdG+w00Isa6DbfMSaxvi9WWocZPLi1WLhJmQZfDYBesVTKg71C/7Pe
el171lJ5uxrp2F4QJgDWXwlYQAjMZMIbemmuijTo59yi9LrQiJMnmAXPGSbAqGB9mXWUnRFZhh2U
5YGua0Cui4bCwyzWh9lwE9klR9JO0iL0Pt7xb4qeX7dx1i9S0SGv1HBOmrA3MxrSZZktZ1kB9/Dz
esQWOzshFLFrOys2WgfUOcW5cXXpBmI2FGVPQtGWyARUl0rtMxDwAaxOR+61iPsjRtjtaw9t0W+o
r6Pu8KTrHfCFupuLFAR0k0iVvpUqoOFOrWjew9s4w1m+12i4o6MLayJZDlXLeuxbMT2MGd5TBN8g
Z0Y/PZOaNkFPGzZ0YF6WZjF4Ra59rBZ0t0TtTmggsjhU6aNT22tZKxYMqG1w9sWj56tH8sjgarq6
c3IJSYXSr/Rl9dUBkdw2JYwQ2JmKEZ9pXJMJLtWPmtjXU0rxt+wqavbijBfW3CWntD0YFou0wZzJ
mxUmeES5tphHKYwmvBqRvqPfjW0S1SV0YU16ZaP+WUFpCJVZkN1arg91urchQPisJE06LdH2IIqT
dJARhziQTyvztkcFUNfzWPQXdYPOCCGMhPoo5V1+Qz8tC5KR4nq+t0XWNVbWm461lRjlgVRiddG3
KaK32hLqM+1HpjGS9KGGQF/elHBe5WBSOC+q0qYQngSmgio7ndDxq6ntEvw5erq4Tf6J/xQGLfgZ
Qb2rG4gu9xZwSjtXnHmyGD2sRr73C1A+wT/nRRTBRXRVkh4bk2ZYldDGVuNyl0M16ZRX0IJQjdiH
BpgFTbRVuBXVJ/oYf9vVSI/WVmNUvfQfo96Em4BoYTkUs78hhhh1MLcto6+OHTBaFXOzohlfB4WH
i8ozjfMbiaEmglebIjSyFW6GkImaX1f9H0FIV47eySJmwZ65W6Gjk0UAOWHvmg/bcNxVwvvhQUCs
92KK2VVWZ+GZdFfh7Pzeuh5X1P406SmIjUmtcRSe6soIo4pEwRipauKLEGTFQBW9Mh5IhtwqV77n
PNHhNSOQnanYsdLyCn9r+DNFyyuwg0b6ZLLLaf2hNrqWBgqrOUejMlOQQISN5B5F+469BZnHnkq/
0IlRkLfoZBYFj5OW5kDYdtHJeXfkMcTpuPYKxEkcY8eR0LnCf3qWFLpPpLkMjXJQHtV5CifgkSmO
0gvi9lDb/xd757XburZt2X+pdx4wieGVYlLOwXoRbMsmKQYxB319NXrfe09VAReoei+cA8NLa1tL
lsg5xxyj99bNolhzfbKcEp9gPyfEOFCnUW5rwkPGWbAwpOjaR2yrYsjdyNXCDU0Ji32I4JmS8LMK
2WslsYwOWqBZeaAa/Aflx0vpFKceypvYTUqGihG3aE6cdfi+SpF4Cp+MCt8tY3nD7O7I/xn13wc4
8kJW3MKokBylH/Pj0JpXOfL/sGD6EYYtxy6gdH2kHAS9az2RYC/mHmThfXVQ6K0hzJFqCBp4NaVM
nDIk0Xw4v98DFjKTBnDzStdZVZ3eYUaoRhAcksmlatvv/mkiog05Sua0OWxebm7J9G7liqzePsUd
goJEevXoFYx5a8SrsFwqkngr3yAZUsVc6NAGoIVrBtrbdl+ZabuLxe5H6bCRGBNcIW1kku6tx/Fh
EiXwTM/56zV5vFVSHOId2ZzFrMnejIFIfWfozCSoMmm3xuqqZ0Ny6Eb9toXZ+rXJLA9uTctO/zY9
CEoxnUUUjfBbPoU3kwXSCZ12wHsmoOFzpPjCgtW6RGihlMxY3/M2+o5eySPXg4KubrEtpXuzzNBS
tuyq+tt4mJUoOdqIBonq9/mzMSACi43gmClvEtyKl1cod3QATplE8lYqW1+PU840Xe1mrODTRuoh
zAbKDPY5BX+4eqeQEc1WZ3SRv/0eusa0HwZsB8CMabvNUqDEtjIaE7uSJsZQ5zTEm8IOuzfFlJxv
8Pgyuii4d4m6uGam+aOkAqlSTfWVaXzicnTPveGtbZREoiP91N1KoCrSOdvlBlYaGMXcFFmBRR/B
eK9CAjHxbfGpc/uooV31OlqPeEKroAW7pnB7WkI83NetmT8ixpR1nf5O7l2AQh4PKtmdAisNvMpP
IUVORFDq4AwJc+SIYZygakxpyi9C/giTM9yhKl6zUn2xvKoc5e5teGmq6tq37/cmmWzNFKdx3Ahk
FWdthnYRqJIgUDFX9NJNnkNIqh20uNANu6r5/6C3/0vQmy6BRvvvI4Rmj8/w9b9T3v5+4j8ThCTp
X6JKehBZQYqosaP9j/8KEZJ0ooIUaaIC4Td0CHD/iXkz/yXCXRMhw+nUe7L07wghVfqXaU5MTZSV
kUyri8r/C+aN0KH/E3Q7PoXI6yJMiDAjxRhx1v8LTJ2U36KZ6HdtLQ1PuixsxR30HoSd7C1WHiUK
dqtQrud/X/IIopoWhHtN0Kt5IkWV7Px9+/eFslXHJloZ04a8hfnfl7cQVvN+/PL3xxfgeYBmCHWT
To58pRTIAR6/NIRvghyS/+OP/zwmZKkX3AkWiznvc+UnxTwav/x9J1c9D6qlkeMAuxeEY5Y5VgOd
vvjft/dCRo3SEi2kvi7vAsFYKJSpU4xpcvrE8LVXuL2rZk8GY7GmAUdSS5iazGJUTuV6ztOo47yE
5JjOrY10xaZGaNqIEaCKdJW6IW8t09gGTH1WDfGXCVgV0VrRzkNNbeZDF7ZzoSVgopCrrTDhobLO
mrkq6Mx/gyKHUoOsSNB5TcHTODWDOdOZwkUcDmaK/EYAUE3gs04MyFNvEwLF37dVWfGtTBT0XMFX
Ty+r9P9ep5Az5/n7LopeFBy1WyTBe/73BZxG6IkdvJC2evlROfgB4d+YQJAw9cG8YJP3exnwbq61
rkQjqv58RhgpqCCgbuoEZnTT/N7lsyAYx3+wj9RAPaRpVNgxKTm1UGRzotoyuEJMyolYRE0yYh/+
/YXOOVOo/3qM7TubU/I+dxD+GjceRzd/X2hR5v98p4/zmL/HZEPWfFDjKCPTbP73yv++6OMf/x4T
3jRs+pTV9EnSDoYCXk/9fKI3jz2ZYKwD9k9pNFrqAXmGz2mxU5Z0ggDiFid5cmAi2z9oaiD4Z0D0
Ym8Sx1F4y+DJblF3uziSpmzejAeHzzEUCdABCJmm2fMdaSomcvEzOjS0FZXmDuKmbkc1uHvXyG5Y
xCMH18qu8a+EC7y8vFYMoDntK8DwYgC3qBnRo783Sn9Q88drgk7fL1WMUjFKEXiFnD/qOeVMNy0W
0ODp8HOeI2fPH1rMqdRH6CCYx6NmgPVjoUCBBpyh9NQXmjgD/sN0AQyTUNpU5Lq6RCFCzLWaOdrP
c4ujEBsoGzruLoTFSEgz8AbK09XO6FRkZN0ScgCL4SsKj6a3EWoknfekluTQjOmF2SV+kFE2jvdU
Z4K4zjHYPEiG4e3btMdop50F0kSQCy/rA4oO3gndxpv7pq9Q4GN3Ynk1GKRHWGAqdtR41Z7H84/e
0p3PeIZTbyGsUSczFc0/GvQi+P5JPgZm0IPio1qeig4uOaTg6rzS2JO9Idoi00QOjHFHs7ryG30v
ilv+TS2evZChf4sGxI49Bxre3VqmaWOhcxA/OSww7i0Sp1rj/y9VPLJWIM9BWzR7BVjUFgfgheGw
NGENsWhMME1CXS9a1G35ATwhAzDkIA56exqJGvfmPoe79bJySASAIlK7E53koC3RztaX7Es/ZWcT
OSzCGeowvVmMk31GvT7mMYFPEfvb3UOqAk3dYEVqv/VxEH4yvGiV0ATYDgXmXDxXtnFUlsIVRQe/
DJet+qn+9EdkAMFidNTWM1r80PGYB7eynTwwFAbcDnfv+Q1eQBz9rna6khVWCl89xwv0e0h4kVC/
Du2yOPdb+Ub4UXkd/X0mrnSrXRo5Sd5W86slc/U9pRNschTIGKK5+BQ5Oxb6AjElus/gVi6caCZq
zusIpzvikwDpaTcow8kId2qaw/b715wn0xaPI9hnR0cvrP2a32SRLqof9aHMJ5/Rw9yx7gyVox0C
MJE0nvGPnu4J2SIIOGDNL/ItHROUBdKFaGosMah6nQ4oBcT0TeYzmtzg5MrZDrAmQSb4lD9RlLwS
H1fJO4VT74QPnMUovXP70a4a3E+rnDyvi7oMOWambrsybc2RU5szPuovvGr0kgC4JCt6khq+ggXz
rmMBIApyJGvGKBIxfjNEN2c6vhmRyvW1Uj5YO+4DqWVWrz1Akyf6HrEO39C5fc7kzwG7JwlYnNqs
hKfrX7xYp/ygX6D4z0cdeDh6cUb6rz3UFd7z6vONe1n6ev3QwgtQGvjom1BztSxRJY7+4cRUKLBY
FjsPc8isI+vYonKfnKKPN6NN9+WxWna39um+Zzl6QUSiVonaKnNCxCV32gyz/Ajn4w6jy0+2wneB
lSOxOgGI3Jx7Lzv24F+4E5G3oIBfNuf7ewYAThzQCtim4Br8HugDOHgzfu4XTNbwCmZsdKw7xBYc
n1yUpR0ITkBoAup9SyodkC9K7YlPP7472o7be5eunl/hc2p+B/safNFGV1lAlB8abSPuIkTn0l9f
7elZrGLJMw8C9lkmdi9rdPI0KOaWunCrhoyywIXwXX5Lh/p6R8AB6WIL+qYN7ODciQxXzhMN3wgt
Emw5KkZrZIpn0ihEcVf1G138DRt+fTsIpyweUerc1YWWOGnykz59bEkKONpdf4WdZWAXA491eB/u
7U3GeMQiy91bDFh2XYVbKEeNTpsPsKqWbnkONTDRyTpx47JY6PhwyUtDcYLti7RVk0+GjMZb2F5U
lBjP+R1f0G8y438YDPAX0AdET26JHrXZPPwOCD22jqQg7YLkyrFQXme83Hr6XnWz6f1azlOEGGx9
8NJceKkvUHLBd6stGTnF6Qw+aNRgEXXllNY4I2JHCrevEpyJI9WrtvN4eSWNuMGO0pkE6AUz/YYX
KzWz2h4Tay3iTGY9Ry6WMVutdsxWmYQv4g9zrsyfe20x+Opa2bw395Mx54qmEb4Qrjq5aywxMS1F
cZpfeQn0EMpqI9ANYLSvrEmNsJlSS3e/jdbZOEu11cl8FM7tE6c7vtyJrbicOpOZRL8wdzKIJ/U6
7pedugIUNywyJ3bPnM35BCcPKfxWoW/BLxMsBU7Oy1aBdZaUX4zKAwDf0UIjwAWj2wJqcfFVByMF
dSrkFJF+DzEJ8f8TgSuiK7ZPGr3H9wvV9kpq/RavdbLSwChxRMudINlBIg1AU8AD5+rasxCdxqcC
XbHB+29Q3VoErvyAsylPwlYtPAnrMVuvNuVTuqPY/+Hcj0SGb0N8fINH04VcaRkzcOFMGpsRugCR
BV904TyVhRmfmWbKiNAzgtSs6Fu95CvzIzUsLOsyCHkP2iJM3DWCIXoqlyK3eUl7mdhda1gy9v9S
Ly9bXCbgYW2gyNAIfwXdLteBOUM56NVYmj3Uf57iZLd6J3jt7u0EW0GaI8bbdAvlo/B3GriEn/LW
r+u3Y2xyngMF2UL1MyjBdogQvFvRrL7i8LwfS0AY+FkWvEdkuQ+MGYn7OQDFq+423c+IdmY3y7CG
x2dly0CHRnEjE4Njd0TOe+KX+SFyTL60aNJPmPXaXerirsMGvqBW4lV41OyTwWs0hutWMmfMDbpi
py6S3XDpLuWJ959/LGoW+Q7FUrlm42h7Z/qaVcfuqOFEWgw5yl237tEkrLO5fpZO75+wdxSmddnq
fSrnHANoftfcg7ITfDfb/FN1S4g+KPNkriFbJBFx1Gv64b6ZBQfhqD+4cEpPOon1hQS7yVlSPAm5
Oj3oCl3dxXiD5YDWNW0/6WtJZ+B19JmK2i/bPbnYk5eHW6wgxMJlNBHjy26tJQEfDBKQcMKjyG7P
3dhjhG3WOInfiO6rwUOANtZpWk9rLQCCHWFkmqt8JjANFUv6dKpi83qwT5vIhlJXOZMpFHqvB502
r143NQ1BqE8nTlXFpj6JX3T3zavhRqIbZ65E6QltAKcUQui3m3ZUt9t2X+5LeSVF03avvHCuzOKP
0VuHV2tRbAf6P6ZbHOJvfvlCcTpSPGkNcsdMzWhebAnUYnxSabikpq2+lplRRnNEM9UGWR3/6Utz
csnP9ipOBX2aIYAUbS74522ACbKON/cLr6gZUAygkQw27QuviP2ES9bb5u+E8lyY87vk6i7uvDI6
6PlXn/rNoyA8pbsmSK8Vu5kNb5dqQtrg7n9h9rHUZfcmXT2rFWrOEJy2VSpv1eZYZsz/8tgV9Fvz
vJnRETfmf1/0MDPnAi1Uwyhvd4UeURuazfwNUvuf7/4e+/sSqPytCfadBnyJCaV+VYsc1IJS45Qq
K+al/2DqVI7LJOrAqvv7rpP6//gupR+E3HD8m4Sxixcn7aInqAyY8Pgj/USpM/+//WnarkSHax11
5MTXnwYUR4EZH1gMOaNSpDk5jho5Z9K3e81lg+NxpPBWm1GF/nmYZ22CdfE9QPXOyrmZFWz7f98q
OUf8IYGgKm+hSRHjW78ucPt/IplMeqS7HNGwiSEQZ75WolDyMLG+2hG306AI5F/lTgaNo4IWwvC0
KH0FHqQ+Z2yffUEkNcixszBtCwhlrAi//seEnWIq60ty3aonaZMWh8lVi0gISTmmBbhN+Eg0SFmt
pU/lg3ZQVoNElvdCMNwJilvRksHK/GSXYSs4NbWoiZWUWt/JL0Zo3Zf4xVbN6IYlTnTBb7+miwqn
ClYXLb3dENqNq340q+LGqZMOnaHa4dtmOoxrnXosBwB3KZ629hHMxa100w71lzDYwQ+WR95oFVs0
9Ae8EXz2qM6TicNQUf5pH88th9Q82U+gOk12/RjB6cfhfoL1GQdi5kK8pPucTPNlvUSc+uYu/BXk
aX2N/eEndKXbKGn70HeqPfIKsOivnw+KYk56HV31j+rndUN6BRkN9WmoexIQEDy6FJchP4ZxDmsD
tZt8Lg8tBCs2JFBNrK548HD/NTsAOdBsqYdXqdMRpmOHLh93DpxqO+Dq9Ce7eh4QvWkp60GiVeQQ
wKwQw0wE1aMDQ/C0TOZMm/rp96Q1M7VkyWOm7xDVyQ/xVO99YVfXu5vjfn3ZtYyDOWeIMAWBjQxu
yVWZoyX9wk469rYvIW8ndLaL4Hz30551LFrejwjNgI5pI9MjXt2hKDowVuaKD9sUxEvj1SMETX3w
rIUyhbaW+fUCg71Jm9YSDnXo4CCPfR7YC3tc//FKRbY3cuv3nJ/ReLSOtJBYWA7PDXZOxLyYF8GX
4CRSPyo8DHucoFwrKPnUB17/C/MniV0N8yUnR3lEkYCAY4Bvq/NgoTrw5pDVM/Xxij3MiDxyuYwM
TLRABEi79RTw8crUXInITWBkNafnBmWXfimgsJHylGxe+CLjwlJe9vCA5bC7t46O5/ZU47ZlFsN7
7rRf4ARwH4cXYIniVosc+aFy+OZEBe6MKxiOWGqRuHw/ID+GOMGnUXg4uWAKYdlEbhCfctgXK04v
o4EQ+sRNxfXIQSBmDX7BCZhJe4pzSG9OFdhj7jbqM9JMIAWRAEVvixwZXwVMA3UJ9tLAaHDf0H5i
40Ryz+lB2oG+uR9e2FY+R+PRNDV+0fMrwmpSokeyzG+KP46nmpfPxmYZ9jRE9KEz4YQCdYqOAT0C
FJBn8ddAZbXkHCmi1b+9l/f2M0RFjqiefaLiRXga7DTKUrbSym0+J18gm5AH0PSgO4n9nRFtcMiS
4+Tiiud+lm9wASI+FyVouKM1B6oCdgLALi19sEv2gQI+eI/ImhwLUeHgFM5taTGof/0W6Jq38Sq6
GT90ESBwHbgwQBxxG9IA4gNvdnQFhCuH78kXF0l4RUXQ4xO7MYWDODPs0mSNDwvKzfPa/LDEhR85
2nz4NAm12qLdVgwrqamwIOcyllUWSV4XzYmZtus0rOvuc9vdiJKjlcEciz7WMLngzBJ0a0Q//CSl
U90GgA68ad0KDsWb7RtXdwTbrqL/lbjMk9ObMR/jjVNPoO0TRPNuhVvE1u3qi7mGyKW+UpBtnjGP
es8NzkiYNu9LejP3w2SNXxc7pyTBet0l8fHOynTBUY75sy29gMlMP7ZZWEJHzzfeVbBKTrBElSkf
kM2CTiU4yxoPDjQd6BMATUSVd2m3rzk2+wNeCD7Ol/Xe0dYixN7h0y0f8Y6bJFBw9bGFrt6KD78C
b2kazs3IZYVW7OokO5xe6KT5qNKHEzS1kIUt7850vdiJRsAI1I7OYcspv6AprOmgRQvlwr0LBmNY
5RttO2xfJrIdCy5ThqzSYnXWALwoJPlZ49PtonzP51h0s+E0rhTPaXjgk+eWEy7NKjF2EXQWVlhE
VvkXuwa24ifUFoW4Puyk8eJ1ilfdVgeehSEmCWzxp8feOfJfF8IXXk4iIcTQH0I0eq5BJzRye8Dv
lBHmdqRewUbOqRdnL+Hn7/3mg0HzsGtZBIwPWxSZL3pgPVHvART38g0GevzmWKxZfEwsKBQhLx+8
DXZo/KUa2cU4qsXBo4Vl/LDVEu0MVElgivlcsEOxinJhRd0K2AcWzfrY7eUfiJvwL5CoYFvHPty6
9O6wCiJGuk8Y8zn8g9AQwL2a7K+jp3zMOwjXrxmZw0zNGXSpONU/kcwxNL5fKy7G63DrVtxpLNhY
RJ7IJdECQ6V9nsTJgmF3MitnCpENQCa5nF4jVoH3SlBOVAud7rx97lrsa09PFfbgv8y9wvl2xIAt
Xuqh6nzuC+21TPD3LpTbpHf0zE5SMFezogFX4BW9a6SbhqvxETkcj90JOdCBE6f4bY/a4GBeG1C9
VE6JtBOsJ5it8XdmZYFyw2e3eo+YsxF540++wBTQ/OQDv7cryEaBvo0jsqe5FDhVsm1jZs+gzE4h
JQDywLaMOWG8UNQRhlCDTWKBAWzQdOjvRutuxDn5TrwseAuWX6tztDP0lpAaSl6MdkrmPz9SdTAN
twLa2qzFP+7ZaAqHHPbaVcAbARlGE4wqtnJRT8EOD9SD2bK+bhdtTWuzh1BC1RYAhSItxAxs6ZvY
B5Iip+1rBquJe/QfQO0Lchuceks84fzuUZJwSVy6H2ovCAM1w6Ep+XPmfnQPb6SvATdZAKCh562g
nNvVR5jlxplZKTqIwL7vKhaSsR0dc1pEWpXbbrevTto8/Yz3ooP77GVrwFcZyv419KF6SZeJ2/2a
pR+ggnZJ6HGVbCb03yOSwwvA3bH84oBOT2ySb9UVD7yxWGa5d6sfanHEL3DDy5zJwEpgpG6NrAN1
bqzyqwTu8xfRMLy+t3GqaziLpJGLHh2bmM9wegde5Wc8pI6NVZGWJXP53xTQXnTTdSZuVHs4msvc
LvD9n5DLn1PuAAq8jo3PTTNfmkxTsgIt7TdkBTYtYLAisgGHPjB9TChy8rxfyr+supgNIkx+m2DB
VVYfsocK/N3KShuNwt3Kl8Ou1p37DzYjVnAtR88+jZ/zN8MPVAn2MH9ui33gc7V+8yLvhVvVS5ql
eb7hQy7m95lK6eZN4hWwhOhmnIu16vSLCKoLWgPsS4rM5UlTp/llWzaTaXKURxLFZAFIi3HCUtpM
3lsyi/hbrHw2xfmeNapUfHlEK7rCC73XWGYA3A6MZZhz7nFhmoivJUe79sv84uaEZ9FeuFjkBzE5
vH8QO7rzHagUd2916i8DEAVYTbx9j1tyfC/LA2LicA5wAxSyfEQfTYU9Uz/eX1CHKm84wX9Ib+xL
E3WTNOtw+Gajofy/L5XbHbWBtjC+qU4Qy2aZR0JKuE8pH46TXU5D5xCTGkDcDpfbUj7qXJOX1m9+
MJByKNvEq34nXhG6vGYJEMAlWUe6A3Sb4x5gP0w1NRoYiv1Z7pirYAtNMfR7R92ga+041ZB66CpO
br2WuBh9LAxbc9H7/b67Sp6xRASUc1haD/VYOUDDoYqHiuLyaZTWHeJm4lBdwH+VvkhBag+skQhO
gIokX1I5HVqf8h3bjDj2nI3CQiXMgQSKiw45uUBEhHxxGi0nnunRJuiOIqrR3hbJSTRsxQCj4Bp0
eCEU9ouByFAnxkJqzF4EOsIttLKRrqllU/6BWAHEQLaeLW9A5Prkqg7KKWdhRQc3dhtA7k0F2U8k
hwIRP8+3NEdie+uOLczTzpaveP9tPnQqZjAIePCzDac+CtP9S5lKN0BuoJc58S0YCMw4WOgnwlPN
FTEO4SwRp/T53twjwNA+EN0FLPoBgCWHa0f4vPvdtf+FNI5EVlgVV6F2m+/6fEdGjrd+h3oUPB7K
9MnZWIhfNK4mraNehHkpeeG+P3elM6ldWhevB/Je8L5jNx+Rfi76tTInxP35tmSQRTSaKj5wJ9do
h2CGQbs0cvdyGN9Eg+F7p51ym4RTcUnfZwCosFQc3TMOxTWgo8QIimJcH5yUZgxtkr0a31p+o2jW
XaPuMFFddKIDlw69+SWd9G+/wqC6q/d8bMXdmrYJjTerQdcmwaVAK2ppPgEdwgOR2q9yZuhxD5w0
8CaM2CQ/2ipvFKF2xWUxDRr0tKeq8XDnvLnyOQYnUwn1MZO9gQ3aFjzV7+KpCHElw+o+paP4nVvw
h64J/TF1inRJlcf3Pypt5Lg9amY7vFNpQOPl2MkRb9gk6xrNMjfM1vjuSp//mHNBMuCDdOIVq3bC
aYfz3gNJJjc1s8UtWLwF9HAEPm4+T7l5KJXZSILVxMnd12dznnzVyyd+cBJhP0VayeRDQP//fQ1W
+lt/GP24UTHr07xqXi3CFTPW4Fc5Pj3zWM3h+HPgH27qbw81LoL1Ps5GwykWNEI+udPIp9nfhe2b
Yz98TwDk93kpErqx5hnDZt5f79miJ95S42ayWKyfDbCSuRHPAeZM1CWmO4Z04LoTCAuQUQcrGves
k/QF6jczfMn0GFoqgUfuNCJfwfDe1ZUsdJzaKAoZEwGEbzxgjPJYRzATJSevmcIpKvYqRTkh08zo
rko7Z2qaBi7itEoAYmhVvW18Uhzf1xp8RvBxM8LpHMRETLAYfXMDfGcfhIxmgs1qmZm7ycSLkjOq
04NkuoNBAWMBG8lIAuGsH/vpZ033HNqZaMdMgxOYfgwNaUqPSFwOLoUD2wmQsFty+FoFN5l1jOre
kSsmXHx6VMDxLoIIIY2v4A3AF3wdb44kW6il2M4gI4Wb5wQfzgymFhuiPm3pxHgs2SOWicr4eaVa
TvNlhhXt/fKp0cxP/ZQq0+wcPwLN4VJPlxB0HAMSPi8bABhEccj9u34ZrBmf1scn4AEcT6bXHjnD
M1A0P8qOK4MnvxRwq2hCkb2QO8JP9218jIhACCVsSPAlKDZuCMLYvtnhUGmPaj6YROoPRA9KnJk+
OtsB+4RQ02b3+xKQr+ZNrtAVTdJKUclNpdhl1o/WOMqcurSzweWiHddqPnzK3qNdlKihoTUyE9Yl
q/5mA1XAQUNIBdkDzh7x+SrFdXGGKLQRWI5kJlNvahs8YxAtnoKlY2jhHMadxnUtWOEpcqtDbFhI
+WJ8JChtb0k+Lbb56fXydSLSVTrbjvSkZ+eacGyf26E7m08sy9TOLBQUG7wUt/mK6fN4Gu0dm7Eg
1zqI0NWwymYk0fi0jrgWqOyAnZzoy2LwyimYDvoWKd1kI8/ZHiFYuKVbXXDj5nB2SJg8ydK0fNK3
JSk+RBAzBSlQU4sdgvP7gCOxUW4RKbu8QMYQjLJ8gz556uiokCfTaAyS4KVpswDWXOl0CFLCm7bW
HPDWvFPPaXmFupU/TxArVSf67EF6T+/8X/EH6FbDloE5A6OO9CXMozZFXAu40iGvjrHxmc6Fwxjr
2jCmPBGNN0s3xTHZs6mbqMgXgg0l4sHA6Ml5tLSUGQMHiCB+fBDVzXPebTRSQ+7T5Od+ES+IThMK
71nxkXnPOV59DF6Wgp7Sqm/0//P5S0ArOZUX5S1z7o4wq0/RgV8HSpxElg3PHs4iBAYs16ROr4JN
v8o8GUIgTaVxQheFUy4aarvkWB65NfsjFxkLnly4k4NyNVi4Nz3qxJlZTxV52b4+RFoYZ41mTI2T
3kHAC/RZfE51WG70bn4yZVFCEKInxKyMLZr3nnIHRungY4xIamYu7nB3JiwvHYgZ9wWRzZjp+UoK
7FDHDuiFYDCJguyZZbioyNK7q8Vc/QANxvlDj8y8waDumPElwVVf64tWWEsrNpaS9CfkvjQB/uZx
WH2Bksc682hL+Sh/okP61WfT7IeB8I6nHyEUfAhzPG0oj18clC7VovwpMeeN8lhLXz5POYD1PQlF
/HYKwdxMlmhtFRYjwBbcJ12/I58OvyPevjdl2EVewM1ZaRtkQlNxYeyZHfaloz+QV9uw0sUSmgAN
JWvyXGiL9nP4jiXuQev5y5xjVuPtteqCAEyvA6TXrCXFUSjSQFjtgmuL/YbOrr7CCspsBIE6t58K
l7+xFQhjEnAzIhg4zVrDV3ThUAFnp8QSwUSH4YnTzCfcp0h6vowFCSThLj8hAYc4NGN1EF0FH8xr
ab5crKkFZnGH26CwCzgYR3Ub/JCawbz520im9RRZxCn5AQKcE0yK3vbCv9e6/O5ohFbVRfSVEyNF
+OwH4UPb9x/B05dmMlytqfxdUaI8IPKeadxNTkIww2rlMVs86YPHkoGPeR6CXrkEBxYFTRyFaBPV
yZvxkAJprfOZM+Swncbw+mnhRlvJ677jbc3wTdg2JLugujspHypDnuiQqHZ+Mr4GUA00fxbNkeHJ
G7587JQePtvhyHPUu3InfqmLeANaWYY6xoDzT4/Sn9+30lPgeTBXotFAX/TAkHkCV4K8D0u+Ai0+
hDcuu+Ag0myeGhtGPvlgp8vPT47VMR0Gv/diarAfHWLhqaApNA35h3iNEU4yqzg8T+8D2oCMqpYV
/AVUdia004G788vkZ8zlb8Ibai4TL4ASYqN0DpmNHlLYYM8jg1t0U07yMxw0N9xVi7FC7tl4EQJY
SEhONCwX9TrdaGvB5iN93nJurEXklvt8Z84m29gutr2nfsFyVjoLWchC9idbw3Tqa3Th1g3ncEF2
ybqzmS4O/QKHKroX2vKUnTtbmmVe1E5ll2S1QffR4dFmoTG/V1g8AB+lVnOpb+1a47dlfPsYW7Y4
ZJdMKd92uBAm1sD7zHE9tLKT6id7LXCWk98iXHB/ab6KSryY8Tk/6MVA1hud88DiGfkgOOQI5rZ0
HRgi6vP3TpFn2oYSMy6O5lxcpCyfbD3FkusynyenF6CST+2LxxoQaj8sEVwo0scTOQ2V/aVcEQ5D
xRZREdmFvMXV+mRSA/wOhRXQNNqihNkFnsLJFvE3WPpwvETEY7lD9ykgsONEDX7p+Un1nivHliLp
7Uiyp3B2n1jid7HkmRDLGgqEj2l57g647HmeCO9DxbxTXYyZV5/NMT0+F1yfDK+xtgp0thFiHuqV
MI+PzQwVlfY35efUuJeX4WB3Myr1nKWPl8iOyQEx9I0LI+wCaM1K+qCv+4OBTF8G52w5SsQC2+hv
92FmborPcMat9aafekUTwtwmn7aNRbYS2z3yOQh3mzuKWPRw5/JacQTvsCjarNv9dfRu0Z2aB2cU
HcJS29EVqGnA39jpjnE8N3YIy3bIXHf1R3EB2EEdjZvrkxVbIOAKvi+Xj7JhB2Gn0eaohtQCGRqN
cHzuxF+sgmI67Kiy9S0xXn0Iugap/W44VofJtluA84hnkTrVqWzPpccCs2nAzizMY4J9cS0iIGFn
pv3x/hYiL7ARxSzGjDrEay6aR9osVL1Yi2ERDZ5psxJcS93uz8y6y/PzbJ44lNZwA9hsTgHHIMov
B+z4/AryIAttnbqWjjGPmhb1CSPV4TeCOHR9HjkwjAxdAGQcmhw8EesnNQfHmgKejoPxb2BA9Kg/
OalGYNfX5u1+IE2OJVEsZ3UKKc2H7EA9ee8WWb5+ir72rX3HssWiE/ImEhptT2KfMXp05UzVXNWB
cYhDSsFR3BB2FmA/3XYPESTw4elna4Ubs5nqn8KWnS5VNmlAQuWdaQ99Uc5TkDaHZd35ZraPkl2n
+PfQLRi1Upj+FMz/LtQQo2PiBqo4pdtEb+UUEMrnyHfaHFNuH1Zq/AophsHcKTDHAN8vLzGOT456
KlABq5RQy/pcZeWL7jJzV5pXzJqITUEQtXotam+a3HiugbKKx1laWkcj5OwDZBYeya8om1WANX1t
MRlzcMcDtZIxShgX5LcwVjRB6qRs1uG4AQeHwa9/oPOQ6Wi9IBEDxDhWlxiJauCHr6Vxn07ofpBl
pvivZIWlChkVK5/AWB8Rn86hDYb1MA+XOb2M91jCcrqhbxlMKwCX7FUADHdPmubdua83+sxgbNr6
ioIMdck+zVjaDVhwSP8e9sAYlH5eIILAidq4VCS84DS5Sncko8DVMX0921lDrCSbCsMIamt5fPtx
xIC26WapsGh7yPb7KN7I6SolHOCFkH2KyPAtnIVu1rXbbBhz5VJmkC8GE/O+XSnJ16ARwoNY7DwA
6xAzsNGjDJFaiCIBZk9JM2QkjfoxgZMR3jiLj+MNNbNfmoJ3R1RHiNTg31tb02xkd8lV3Ztb5EkN
MMeaxFjHgEQnWBRGGRRNCK3qrOqX+LJRF7Ew48RpT9pXu/0b7DfjtP/fc/6/P0oKq7qWShA/xr/9
++9CIxi7IyV6OB7qtQDiVlreO9AlwLLGx4a7prp6rW/be2rODCAsaUNjjKAZimCBphxIHoIygq6h
lcJ3eo6ivhvAPBTl0hBUzop/D/39pfzOEGzWtLb/HpPeGX9tjj/x92cTJzmh6Sbpk0jsU0zrcCij
h/Q/KTuvJseNbUv/lRN6HpyBS5iJq/NQRc8qlnf9gijTDe8TSCR+/XygdNWS7pm5MxESgyyapoHJ
vfda31KL1v78t265o82R2p8vdI/14Hzt5x3nx/32lMAF4AKUZZQQ4xhvnR9UFgHogPPV80NlXFOY
ZHZ+GEXR3cTjfmqoxl2SDPVAEgFv1vLSYNspMuiiWG41GiA7k/JyUp5eedU6fcoHfd3F+m6KermK
A361Gkr1jVelN0WRvIcOeGTXeLfNUW7cwiVojvFGmut9amTrjv11iG6manK2SW1ldHtfIyPsL/ys
mDYFerqcHL3tLPt4Qwo3RR4dhLBi1Fggi8UsZkJusyhpFidgMKATLZzsZKT5aznWaj/CpLnEccKp
z+O86Q0pg6t+mHalx2Q7Ve+1WdtHN0IW1cc7+DZrfpV9VvEdCXPEHRgItkFao+q2lLZ1DAUjeRwT
X4HJLD6AY7Dwc/J+FXT6G64QUp5mFhzDiI8vQpJmxCyMipSRZYq+U6C26Mc2Jt4BWWOvOBHmPc1m
BbaxqJPXMSNUCHXqYiSJGA8MIfB9UxBmBYRowxdSXYo6Bs8nWoSXYTvgTkTkNbsZYrpxvI49+3tv
Imf2wCtVPZk8M/PyJlEm5iz/KyvFexXSzyhIOAbXm6+EjzKB6NSXuKN9k6GmwNhOieFYFp7iNQc8
w2wCgN+qomK9KRPEdggCdfUVTFW2hlWYTul9Q/3QoxbrRsqATBPa4M5qJdrl6QlG8zR5Truxuo9q
yG9ZYt9ZJicO4YA69pO62lYlNlizL8pDLz4mvROVcZgNjoG6ztIVX/m6n5C4W2kxr9NyeI3MpIFc
9MPMUD5EHYJ1fyI5as7FAdACNmVvk1r0HDqZZqdMlutBLseaonpPW9wW1ilrWkQKdYBoYSYjys/9
b4nvy60deR9hMl9ru6ApRTyTW+HD1dj0L3I+UezS27QTbzqVAoZAAc9fJEAeCna1ve8M63qcpp3U
M2ruBBhCyUzR8ernli1xbSmLPmS7xxGFODLnYJYFxY9OJd2xCfTNTKwk7VnNAbpi/4gUca1idhny
FKxd/W8cApsfbhl/ZV5Ha63g3JZbtKhsNlkoFRu7NcarOdAHfyY+JMpYDbhZ/2YEnAsaOmhQIFht
440F3Izvr7OLd9GWtLq67NXH0n8hI7TOfgOTmpJgNEB4DiNTVZO+YZxxasuc8GFwY9p+DUFpHYey
rCnFjUX1b6vbiA2JyFuaEXYMgqeJUeeSqbypfigjH66snCO3C6onHFpW5GmZbr2QUffAkiaL4mkb
zTU5Hohua9tFZwg+dZKFuZ3hCXNCrcei3mjhHT2+gHFBvJUDm9k40wWPFQDhwEbiP3fZAj2JL+Dt
rMOqye9U/J7208Fy0X2ZiAw4xMY7V5B6tCDC01x9lcXIiDSNX5OakXINtgtWAvEtTk8qX0c2mj1g
9+8DzW6CUjUeK5r/3eymFMD5SzfPzy6wnIbRFOi3iynXiJ8HtuCkCy4KgyZWzeAzBQQJp828891S
3tQ2JUw+fZq++TZN/NYkneu1AQAZWfZHX1PbH6LE5qfVzk3g0nI0XAAqFufqswRIM3DJTMS2JeCa
SHT3U2m4bzntRtthVkmIpx1jmy1c46BYRNiTxwmnD+QhH9NvxQD4CxPd0ekTH1XkzNR6ZEA6xdgS
IlQiqW7vQov8giErjrXDmDhrWTlIy8HY29aE9Rj6xpZ6bXs+Bv8Ab27UOQ/FUFSI3+kZ+lPts2RI
580wd9hv/OSmsmL7BPDktbOHp7pjPxkI5pOTSRnv059I4j45lQ0FqGBoPwsQxmZOs51qzldNw+ty
fLON6N6IYuYUrZEf0CK2gIwSwfoiCxmSh1cgtTZEyJs5bcqozBjg41CwMi13/aTWhlc8hdNiV/CG
bzJIor3psxxW3kfhld+19MItwApQYCY9+HKdeJBL8whpiW2XyQr7m3Uz1EjNQ6vOV4FLvTSAbbTt
2NvO8XCXNn0CWo0czNpcSEn0KdjNUMr10BTdYF7FbOUo/S77GH8PE2dVZcSbBpsxRm9YmT0JHKl6
Nod7rfrnvr5f3uIh8hM2qsQzto7GHp1BeTF08ZyGDpbaSlgHO2VG01VaMcZB42GFdEYCya5Y1GCE
Qqhvq4rBx+gZAxJo87K3tHE5J3G0GUdxk0esRn3h1lCH5v1gJc3a64u7siz1rmLMo4J+67s23Odk
Rtgwq4JxhY4Q2hf0GH0tNmXeYxDhRSYqnCFbWWV3U8Vs8n4GElYvbeqehbib8puGpiyxJaBdMRoi
lzuay80MrsXQ9L7syGQIIcVLYdI0KIOrWRrz2m1RT9Sqh0wGc64B60QYW3OIBPTsumIJGZZY+7KY
Ln8jouFijAD9RlRhuZGmTNAoYRCeKCQLcUDX0AHguAHX6liNsU7EAh2eKOwzl65H71H7jZxhL3wG
T4kfglW0C2aYBlpslCOtHkcyUPoGpDESPngzJz3RM64PoR6ZxQ7M91Of0HQO/WD0McrkQHDAUots
lzJot6Zik0YI5LvEfrECussG2zcBhpzcM51SJBpPYdEHqwiyAvN5QfsDWrJdZc/A53bWxAE5HnpF
H55ixCTdaogxvVQkjK8lJ5Oy81/6XNjPpXvSTic4kTc7Y6CBqc0cx5asv/jGKdmD8MULhHoF9wfx
qHyYbDmfymHsj0ta3cQ8wPZSdRR2jNI8pKgHCkdnOgyuwqp8J207AYbCFL/Obqck8A/OPDxptkA2
VpY1rO4a1W9xttJ6ZdKYRaYP8dSjd86arauZP5We+1qWDLIMRGyZH1H4pvSwQIwUqNGsLycXz3XX
WsRumutJ6as0QvQ5Ur8AzpXFqrHcbZUjXUj6+9n396nXrqwUUYNNUnDQEnZTxnh+nNj75vSqpfoC
tpJONLGM6tQIMKzdjGGM4UFT2mChLeNm4P2vpIi7U627U2Qkb3oKkp0HSRV+Qga/x5XmLtZ0k0qY
edvWH9djh/7H7Jlsu8RvTRPpdFE6H9xe3bZFnW4rJyE3ju6VlaDir7MWG1I6YFZcSiADwgMoXasf
OU2n4SlWlt77OOkvuowwYgO+utkwpC+SbFW5155RZvB4Ga8KDyOjaf0QSn5CC+Fh8S0yaH1kfccX
1jxF5Rzs26twku7DbHv4bslhKLGkzSxOtvNzkqXuBgc4CEeC0FKGOW7EVmsRW6QSwTClNYiyRivk
2x3sXrr0U2+TfDbfNnGJ4VZjJe0FSFmp0daWCXwlH92Vup5CzhKK2U/fetZlqFFDquHZcZyMyPXy
FiHCZEMfaBHUtxY/dSonZ22C9apw+16Mfuvvtd8e3cmN75sMHK6dACNDqhg4rrdxofP5YQNZMwyP
OqRcCUWzHadvlbi2gYz1WIXXhh8wAtIpdbT/kljiQRbAmAbeK19ThpoQagwLyPxRx8FHKkaxc7QT
LnTIe9hM8VXpciirdP4mcuN7LvlCBX1SsJL7RDRvXYvE2Cj719KGyZKZ9SmNWmj0FNyKPXdVehAa
pORbSIVBUQISt3UezBIUfwpxrKG3R95nHJhkhIyXoWTl1MITUiL58lUJtSH+iECgXES5BuYFo7KS
jT45vnUqE8O9MEAtOBsXhud929BUIxF4OfiH7Z0ZMlGRad1vm0XZm7XDPvRbEOMO+q+FLT6T8SRi
1p49DhH4Zc/uVGJWDFKJ+bi31qFojy1J7HVP/hVQMvjIxja36B3VVY5SqKf5prVx22EteDQZmqm0
fyunrL9MHIVuUuX+ViDMz4/eaFNC2+PRczh/yMTGZFKVXNNo58zY6VZ+ij5NAOBOU6QaHVyJy/HT
nOH6GbLik97JFg+0wlKWWDpeewJzqBpTZIo6zjZRRKk3O/lDlHgQGQdmtfwa9eUg8vVYQICB4UdP
vG3p5xMvllJ27B3Du7X8ln5Xv8lJuDXQTUwl46GAIYVDlYqEGcwPJy04A2rPnhze981VRzK2HpaO
G1pBdh40ToSjhwmhjrW9TaKOsbJO5B09hSejIM7TLSHoRfyAhtXRA5mGb/lAIJFHHAOreXIYpHkV
aaa1poARadJu1IilhXfnUQ0dLHGnTAZimX7O4mEX5hmtg8QiPDc2+MLY2W1iHdSLsKBMJguzKQkX
v2z/jLmbYJgGvdWNW1XhUdTzri3cAUUs+WEOaRzjaFF5dyxmIiejFdoGJ8ej9xob8fUcLYtli42T
dSmCnP6a7Zxgtzhkvht+BB1QKS0zqPDjLbDcaz44yJqFW2SoHg/7CH3dzL7lDpkbveAbGsCgbusK
laCf39sT6vHRkUhLNN+vufzuEXpSx4qOdhQWL6YX0WY0JElqi0+xHJlA6iVppzW2hSTWbDKZu0wh
vWl+Slcy2BB5V1xPS5+vb4xTl3wMkzhATcyPYdCzdQQuY50uxuWDpDWgrIi1w9B6xm2rHPK5svu6
QMYQJ/IzMdFUdDQHWknREzJXBx2zMn28/ZXi221ozmziAcGOTBl4AywmKqvFtaX1RGY5HYcw7xx0
uorhQeup66T2N00o1NLKwONtI4pL7WgASQNWLJptOKAd+rrBneGQgkdVDmpycInBdkDj0iF8FLXr
YarqfmgOvSIkFLscCtJWdQdTvUd9pELikdwoUqc+T3bjOF/Ppp0fqwDd3zQ3x3CQ/arpIrSDUboW
WXSXd4ivjdk+Ost4R7gcmECSPnuFzwjOXHnqZY5j8wAQ5Hl0HcRcY+9f8KbIOuQAv3ONGVXMxMi9
EuXRqQaMUhLtNHFTkSqNjSPwNehnp/CwopozEN0GZVXP6SBmq1czUM6pSoh0GusXpBmN2dmfc/uQ
2Km1Xo76Pj8oBlMSOU52muINdtK7GmFHY6MwbHS764krbi0jejA7HCIzc2E+WGEVL4XnbMZ57/R4
KwwnPbIsvKNjMiO2UNvKtH9woPxK5rYlcoPqrhqUxR5QrqKeMLQOQLqb2WCxqqBee2lIQRuEj5UW
7IQeG6rPsFBRw9/YHGwwZ/mfc5qiCUH4PvQm1Y6n3nBQSX7ErrvSgg+boKhum2raAAljzmHI5E57
H0F8j8WhoSd1EYcD6EVlfzMlwxS1TI/0q6+oXABTfbNNyrpm00fua1TjLcWCdTAlOo9iSN6lSVMo
gxmQ1eR+2YplVcaQsm/bV3Y5GkyRhV/EdN86Z1CQLhGeml5lI3M3PxwgknPHTEN6p7yrkQL0AXI+
CwGZyr8SP61uZ6T6ds2orF7qWEEJB0Vy16j4ysA4EShaIFNhXUVzGjyIjoGIYnilaX7FTmqd/Npa
1QIbVT8i1cybqXqYHfMjaKzkg9rmS0BkLC3vsQoFXU2n/+L89lZ69F6EjFll3dTt0O1oZ4opnjZx
m765posuaz8oTqipi5m3H2ircWi4KlG46ArfvrRXUFPbrYhZxPiwGjqHgPLCYDTh1gdfFcFlZY0f
kZ2RxoNSvAadeqmjLsJ1TZSTC6J7Cji8Vdp6L6LwCcQU/pXifLBi+BRNZHcVb4HVq+3slf1VO7kB
8y7Sir3UrBHktO+jcrdLmXFZd2Jea8+dj2FIOFDGuqWeu2ozWtE1BzpgZHZIAGVT0dwIrMcGeNlF
UU4GUk9McWJ45eSV3uWT1GDawofAj8N1NBNn0bfkhFfVytOtu5rqFltq7Ty4kuNfZbndqoibrW+Y
xhaNqt1gf4qCouQ8R49n4thXTaDCYzh7ZFsRalJX3s5HeQDplWRAg0VogJPTiSqOQqWJH4FVkpmS
YsbSvRwTjigB+aWGO6SQjRviV7Jw57C2AEXsfqalEd6kWXM7m5g6le1MG3j/DUdgHC9lxULe9dZe
JjZRa25GLZlZhpU8OR8K4UnJgZ8cr7JF20uKgd8zdYhewMavg9lBpD8yz0iy964hLyigHU3VoC+8
0X8OEd+VWP3wvLh6LRrjR+UOW+UFULNn48Yfuq+Yxtu67tBKqMaZtyFKjBmYLiHELLuXrn0NvHgT
+w5oyiT2dyrSp2CaSDr0mZGKSLOQa1kc+AaK4gjA6YW2OWJY9K/imdjgJJkIVRiGtzgmjrz2Ccfy
qJKTpnq19VzubJEfI9KDL7XCfugMi8hSylWp8fEbigNpbdFsdvrbzghAMcQlfY44ERvogcZw7HrN
NGlWmDq8Dl5BP5B5kIDFGy28PGY190DeKmb7M+2IiTPcZWaFxS6zTX/d2nyrsEw/vUHcO30pCOFF
YxVkzbfMm95NaZzszrviXHur+GWfm0gcJtMpLpOqR7HSsw+WhQt/+HWiKt5FHRwZKPRBdZUrjPwZ
0vdScfCX2LI4kUwX1COcn732s4grFqRWgLy4Xsg7//5qors7JRdDlRBwJkNRZzfnh8etH2gG1UsR
MSq9ovCvcIcuD1ouft4sWw8mwvn2b1fPT/+39/98+jx2vK+ft/2ACaPaWob6wT+Z4JFweMfLxfna
+cKoR4iNIybVnzfP185/O9/788F/+9vfbp4fF0GbacZPq4vWOscqHJZTeYjyhk+jl4/429XzX8+3
Z2fiLqOE9mGH0EaXd3K+YOtakib+uG3M0X/eBhtM77Bfpa9+OYtdPhMtbZg9sWm0Mg8FvEg+pSH3
bkREcqODXTQ50HICpqfl2IpDYibiMCdRQJYdS5rzTdnOv9+RLw/xPZfJA2l2P59wftj5pkFTaOsp
YmKWF0qF6x4mO8DJNpg5IWgO3J7z4873nC/qsuMfp+i8z1IH47ZXYejK/ni2tEGr1vandm2BYDgc
cbd6aAVSKGJHFg5QthZakd8yzI8KzsVtw/TXzSR0VgY0Y6e7S6/25OF8YU8SQURSd2TIhzMKEagz
fi2/JgOtRRWA0U0zKz3mnMDdjolZ0veMC8lAy4GN7SB/VodsAUVV5w18uXn+W1kqpNuD33W7Lpar
2hqxN5zvGePKgpzZVN8LRVf+5/OKPuGEqgfvAIO+2ObnVzi/dhMbC3nEGI98nHT789/77V85v+xv
jznfNUkmKZaCePrzxfM/3tn50ec7/vTa/8e7f74C6RBEeQ39/udj//Rv1mlAVmh3LCwWwDCzOPwF
JSAFMkyIQg4flItw0bbw2flaXuW0nsFJQc8Yg4phGNl2SfWeuxYg2jZiKlAnRBDpau8lWXdlDIqp
Us4cX8a7MRnXmSz2Roxupa1BeYFYWUWh8T525g/PTcrD2DKIB+ZIF5SVCxWnoMqGVGB4Hj0xZpY2
tONVWBHpoRUMojHstxGzD8OjFdBLwkzz8JEFWH3KFYe0sCXo0jLNdSyJPGjiscWsxLB+rDqEnwG1
iDsBNSD65boqv49xaqw7WOc5awFitfXtQItuhV0edZFXP0qPAUIL/RulD1gXumQrFt3MuyV+xbRw
4307WQ+2T+i3hcV5KkyECGm2KzgF78YF/isrGDwWdZkZpcipAvxc9XALBpyTWRoNp8lisDQwwbQc
xnTDogYv4vAw1pNeRTmmrcxASyzmZmbXAorjo1WG+6ERSgaN0d3WzBaj7CaJZnKJ5hAJjSW/REzE
7Zy1/soOrWOdqAH5aYQYvY8OcYABxPTDl4U3LZmDrOI4xUE0oOgBeuvNxvswgFHuqv7D9Dd5UUgG
jYKJfp6DRqbYzgRxi26CXzdCDWozXDu64psvnHcblOS16GmmudraCQ/teFIjDKhvxhy5oV+0L7gM
SjLK4Jx0Mo4v2oA+qZWTGpZZZLqNOccHCP3TvvWpHWJmsLlMu6OvjBNzgo7QrdZkXWxRmcoKhokm
dpth8Enl1hXxEAL92JCtZVBfE5/UbpSIbkCXf1Tt0rfl7RhswjRHbIPU5AFkYIUxJo+qH36Rkrag
MI7HrXGdVPTQOJ3BFErhWHuFfYqhjDjmSMxmTzuAIJQr3cSEbuXWqymd715O8meMuYKnXtMOYIdJ
5tvS8B4AJE+39B7tmMVaLlCAecIPd/C3Ny3NkIPhmhrXVJ7vrYAqqAqNox895O4o7mRh/xA2Lv60
eIpZoOCor9Dtum9jb4JLkfMLMVKxRZkw29nOzRddryc/GQYuhZ8y1kFLrSdrTHwOaV5NxlHNKclk
iErWrE7FSBsJbF/5UK0h1BLy53/GY5c817S3oihsgKCmm1YtsY70dTdRGR3MPN3TzHyyWzfat3xD
RugYtDpr8WTVAPzLEA1cwEHULRW2OlfsRicJdrKJrvsk7Q5ESXEcAVFNS+DaxIQ19eNbW4DqbXgH
ZYMItozumtq67ZOJ0o/vezTWI1joC2fQX1buGdddik/A7mnhGYmFmgYdVp4iA89E9JqkiKrnyoSp
k5QsOvEAyyS6rmePXi/7B/QI45NyDUWFSc4tBt94OLoo7BTGnr4DqcThfOMoaHyNUcZoasv2o/Ro
G5DZQ6yXB3zPRd9m0dpD/JJDOZ9d9VDKDpVhhlCG7xYBsyTggjU9AD8L0a2ujtJP41t/4JwcMxZy
3TTeTI71LchCEzVMhf7Szp+0mw5kY1OGw4AXpzGJPiUttMESIDFs5F3TwPtqh+w2lQ34wNnBPRsN
7N3TOCKL0RfhSGdKxIimRsjGYp4InfWlehxqxdhSPbZ9b6ItTb7bzkCaAc2CjRRofifLtljD86JM
idG4DIsTUYXE6OCZLvpSwjvJ7LUx3vAWyX/sI4lilNaHO5FUWMGoZIyPEnbS9bGKlQSdh5oUIcd2
NgyxVhmmCmhAZY7S2OtFubcdwEKCTIO6YCWaTAsJgekdoP5A7mVs3rQzujCGVU/DXGBqGu9U38+X
dkDvQzcW9kIzJmo6GD4zSKk02qqvKQNJqLqkYpVmPhtm2/Otd3iQBKRMYPFHUwQY2waSVrKBFv4C
aY8df8GAVpgt2ulhkjZ6cDelW2xAwibHRCKuKURcXi8iM7Zcvx7Jw2jmct2V5RV90hvDPAvQU3dd
Z15L2eF320Gi/1fTnBM4xg8dzv3JjVPgNM0Y0UaY3vwcDUgxTTc5ffuDahislICkbZIQMA3X4d6c
8jeCJVb+NL0VHsN0sPHXw2wsAU9YLTwbC5PZOYSrIoXXo74auqw4tButyJNsLI6pVfjeVD3NfInF
1+ue8wCqPRvyg8dQq5pTKKIeZ+bS8L+8ZVf1bEY4eXnVEW+Dz8ljtTdPH6StnZSpG6A5fPoMx7tl
YskOSizIbfJohb2wkOqGEKRT9hSECFBAebnyoDzgdoyZsUEtfzvfMQew8Vrffax7SYxpIl7TArJh
1pnDYVgINmq5sFSOmSKunhIjSQ5J2RGQ4k6viQGooq8cfbBY7SEv4aIzRLwWJXKCDB3UMW8ra98S
iWQv3cOot7fTUgOYPnVBSx0Z9LW1NRfI5/nC/uPa+eZvb3F5Qp+mDObW5z+M0mY5Ny3vPFDWo5EX
QH584k0CvOXoIl/KSR6bioxXlo8A6JXO5SGwl4w+BumEwnqVs7JCAwBJF24rmIhl9+bEaP+tEJ3n
eUl/vnADNgV7uTjfTIyADjoF24qMgOGQR99id5jm396U0/eKbEXd3yXLFp67nA9kls8XHnsLxSVF
RGuDLqmXi/O1v/1tDELOmx4Go87OaE4ulZNhNCxpY2dAfZmLUzwMFHTV8lv+vOiXhfOQivjSZOJ8
6cKYLnfWQmE9I1LjPKZmqczttITEjctFdk5pO99OFyjr3NKNCQuH5O6R2ECybhoUL5BZy+5+lIG1
93yIRcFyMRcIeQ3ZFpfKJNKJtXmsDkOD66yrxXXi1xwgPNs+6CU38HytI6Tw0CivpplBKzZeGLGt
4yxrMUHJwa3zezhf8yh1V56LhCtJrxrRWgfZB9YBHfuYeNFetNBM7BzRb9wkmOALy9X7xLlnLFIf
Kitot0kWAGXr32bFOo9ar7xkbNDyE5I2GMUGlh2/dw6NbTmH3sm61cA59EJ6qA98m0Plgk6GdRkS
JpwvPLGCJPCiQVDaMK3TvWsTw0QtwxzzlsCPdGuVPptTSMlLqKbxQy11zPliWK5ZKkJMP5MP+wcS
168ISibyCc9SF1THarSwLxmc0KB6kSebTRnBTMsF/dV9LWdrOzEfPczLxfn7P990aCkWJc0cvu4Y
gN7yG7By+/0inGCoBGgFLufQQIFbUBDZiYOoVG3rAcVLy4I3XEDCPzfA802d4Smv9Rythj54cBz1
1jR46sZ50Upmc9ZvEnP6cLDHc9z392pqjv+jdMkjdKUxnWxghHO4p7kDfBMovUvPGvhkviXWngx0
3GHmt/kroYDIaBOukVfDc1yHj+2H8VgfGU2ZiFRRai9rQZjLGQviSxxN/lXyNL+BF/uaCFC7iJ6S
xxKtx9bXEE4vyx9AFJedctrS9mSC2OBLYhRAvIO7ZggC3ToDHMk0/LVagGMgSDYc1OcHeNKdAvS6
GcgbHVfJuDPv5xv5WXNTIxu8cBFDgDhiBvhms/taK4Q58pV/ymMWh/yruzDvMaMxJCxxgyO88a7S
D4sqBnsqFHm2QNpPu9o44p2S2ZqVczdtcYTY7iYRn4hhgNU0gEYfrbc7AFbr9HZgHHeBzRihxaNB
p5RYKnxiC2gquNKf8a19hToNcMEafyxEArjz3lfD6Yx45gfvS5zsB+Obc4ge6Mez1uuxYzmwdy+i
5Io1A4cV+y170TfR14Q3/EXBwJbb+MpK9y4G/uESlr3wKCQ3brsymGIhJ78CPjs3FN0X9SvbAQ54
sPYRU6Or4kg83rvfXFbR2nI3cYejAEcseguMvQAeBoMAFUZYl8jjAEWpW1ZiHDeQxId3V6gtttNH
3F6I+++h3EiNVP5K4/MOWk6GO7fdhf4D+Ps/4dpvWZHEdfWPaihv67SS/a+/2AE8d9aFy9/3X7/+
gvCEPE2WE8IPkKZaQnjc/ycGetNOKiscC6OmeWgMJCvr/IdxrHf5x3CI76GcFugWNmZ0m/orXW5p
K/pXwfX8yRbCuhaNXrGwXbS3sjZdxLJpbxQLJzWLt0lA9MctzE7VwFBdOcbWCMlBJdvZ2dpI/l4h
mqAMfJ5/QPfblJvyDQrHNR7QXfM83mX35WPzLOk4XNqr7juBLLvgtXh3Mbhsx1Nx4NyPDtNkg8VY
v3O2monE1r/jYIbWYIdsBjs18ml8+w7GJr211aW7Yu+4BPOGsnR2cUfJZ/8aDPNEN/vKI3th2Hzv
xi/vsbwCx5v8wJiAocH/gQNKkNl7pEpbAUx7yz4QQ5pf9K2Rv6oHBguPLT86VhtYxdzDXg2vgRip
HVKyPYbZ6ErcsclKxo/3iM3aFyQWwanenDBK4NWlN1zw/R2QRL35KYvsXfGBVn9j3DnPUDA34Tr+
Pn94GLudbfpYLJxG+zVw1unVsDd3ydY94Qt1v/XNJfapNdZ7eQcGEMFz+VJDFsH1grJpjdwZcyT7
qY8b4CNbX6Z74o3oTrKH6ZsFAfBIDO13wGSpv2Z1sCLYYkXcM3CWLRPsBAPhcViMF0d8CuDU19Y9
w0orYaVzRYscuvhCb2CzRcZ30itWGSuj3UFk2PMRybC7tb7Kct/upndKcN4qJ/CtOLRv+hi+UVdu
WbltWJvvDBxDqwW0cHoT31ASohBdHwiYXf83W/4C9/8vG75nm5br+V4Y2u5fN3xA9j2KLlud7GA8
4VlKVssxhs3ryQ9f7UVhepFC6/qGbQZlE0ajJxxJ/UL8XrTK/82bIQjhv7wZy3VRPJsu2Qd/3wsF
YVleF47qlNr0CvlfmvukWmu+IhBtOGw4f6zw2ZFwRV0V3zTyJmaAi83yCf9IenN+O//zc/pfgAV/
Pyz0//oPbn/WzbKyT+Tfbv7rsS757z+W5/zxmL8+41/X6WdX9/UP+X991PZ7fXovv/d/f9BfXpl/
/fd3t3qX73+5sa5kKrFDfe/0/fd+KOT5XfA5lkf+v975j+/nV3nUzfdff3n/KtNqRRpPl37KP6dX
oEQwgz/9csu/8Pszl4/w6y8v33v5DwTkcVql7//mmb/nXvj+P33CWKwgNAMvtFyTg6riqb/+YgT2
Pz1BHgbRFq5n8wDu+s/kC/OfnmOiRw/80HMCVJ+//KOvB5n8+ovj/9MKA8802VJNl8SM8P8n+cIW
lv/X7c0NHM+3Alf4vmW5oWP97agfaxeJehYne2WIbBPY9Xea5T0npvSm9yUhYY5TEIlQ4+Echnc5
BAQrGwxmrOE0bnTientF4U0PapsO6GmqihamcEtswireNJ7/Tr/7ZphAwtfeFHH6j0G1tmSqFRnt
SRVH16l3bMiiWWnzYDua8j0O8XnbWHciNb+od88VzXoe6AwO8y4YGg69cbNT5khYd02aoumx/JXA
xFgSdsFU713XKEksRbtkV+qdIVd55QaIVT2GRVY0Hce4QAE1A4b08xCQNeFnI44lAisviYLFM7tk
tdvYwJM+2VZRdW3UVrtys9HD6vgwJGW6cvIB05U7XhemM99OXm2sSwax67aHF9FL5vCWzsPLRjYh
0c5hdymspNy6Adr2OjYg4Kc5iZ729JAPsDNIuCBxE4FH1aaQY947XdCiZl+4odWC4shmbcU6Tg9I
ij3dXHcKOYKfQrPzWhZYFgtk3HmS/NAWoXs7pBuVDhlIjgatcxNvkllPj84Y3JcBJKC6qPeTwIRn
i/46WMjTu7KxHxtGYFdmYjzSVllriVQjUXcCU/eoPOruRTzLvILs4xrHLPbPFP14axpH1YQ3Xj1f
j0P4ZPowf8EqjQ0n4dzpKMp097/ZO5PtuJmr2T4RfIEEEglMyepbFntxgkVSFPou0ePp/w399rU9
ui9wB+bSJ5oSxSoAeeJE7FgZrbdfPmuzrkMsRyMtmo8h8YlUF9QGtLmPO9/i2RVrnuMui7oqK4+4
ZIGsWewcUcx2aesehpDc58QoRXwoO3pmfxa9+Y4FLT3NkyDLOVKvxUEeYh8A4BjvNo7kCvYFuj8J
+BkpzIMUHVhuu0X22pR9BCWjAVVZ8gbnoZw3SCpKHrs4q99ZCFNVghyj8I+FYYmCYLb4QOFF1GRg
y0ksQ0YI3mb8JgvxbArocizHIVWFYKA0Xv/AtB8rS5zSQN5E5l/LlP7kevhwQlww2kre6yrSV81J
Fef6QBNtAJKwQzqPR2/d5bohCuxzlLbodDDS6NRIrKBZHG2GwtqmJvmJsKgPTU8i1hnI/UwdO8zU
haRjG8O2CwOCY92bwAm5D4MyWXcRB1GpuMxGeO6GohdeB6dAG7deyHqlan3FW3dGU9xiEh1WuDKI
J1ASkOXKW1tx9JQ2DgvmGbcB2RtcJ+qCX7g+K0LxPf5hhg9HVI+xfvRyYWxLh3OFWc2/icMQlSzF
b+nVlyCYNn4BdpKEBL2XGZZsBmrsFbMe1qXXRu+DfAgyt935I/uHfqamrWVSpJeUy+Y9SR5rucww
sKZ7JQBAWfKCokBCHjFbT2+FNf5MRq+2US8vtTviMddioywQL9KbNjMew1U09tC2IgapkjrT3iPP
rzscKmwdrMyvt24Q3nQbwe6EqNZfA4HQr9nZ8sa7qKIkYZi6TA8V7BblKDK9sxxXeCTIUEvse1hw
d2bz6U9Ey63mcxy7fKVMjs2U1Zrz8gKFBG8sZh0VdFtFhxbTA9t5wyuwmoX6uxPQefLccUBWAdQT
vjhlQz+BxQ0ex9pnysuRzrKnPKoZreLic+r+hj2j8NAUUCF0Gf1UOJktf7Cv8cBZNLPV1Q6D/jBG
w6siHneInNfATfCQjRn+IhpW08i79eys0ooeUOq2crrmdLjyw7JaZ1GEJFq1p9yTP27yh86412xe
jNWT3xLVFT8DvtAh57g9uRMkDWk+qzxv2Kt9h7E9XGyJMQQPnEnfd7mxhWutfPXlFcA288mjyQGm
aIQ7yk48vfIq7kx1OS9aGFF2llY3d4tBWJ9bg+bZKq54dXWcbwPJdqslWt4bJK6d2jyluM0oEzyO
VUdSA6q4jpyXvIJwZUcQQTFMT4izh4ClkFeikdBdXh1Ci7E7RvZeEjCmrbpznYcvtblrvPo6gPvH
5ExmICmI//CUxM0jbrlv3qcOw35d5QMZMqNfWXItpWR564u7XozUidPZLtORyHDKmOtaNJZOBUFo
Pd1nfojQnPofRJL6Xf7Hz9r3hKb7ezZOt2aqxj0g1RkHk5dO18y8OBkhVTFye2mZWyIHkytmMs7H
JrlqM9R4Lqn2CHyaQeMspCMyMB8yfF+JBGWSxa88C9hWp2aKcSe00Oltmlp4rOE4fLBZlz6UOAMx
q4OcVRgxhBMd3cjA2UiTfNfirGQzDG7Nrc4NzCjXuDrM2Enk9hfldDwhe/PomP4T/Y/2oeyN9MFg
/f5gZEO+p/p3F1XNTibkotvuaVb1i3T855QCw7swfSON56FWDm++xdvSGpmuqm7al6omAeHaULCN
eTXY/r6mpnvXN3vuq8jGBimQub56Q0R3IKCPgZQYSvbFHyaBD8qDPKn4/+kZSFPv32bbmG5BV7PP
mebf3RQABBwJLXOpfVR6eOzaydg3Ie9/n81AXvHG5MwxgAhjRJ0n+xAJEt1du+b9e5WsAMsyrRBi
fLqLyAvdOZQXoNpv6rH8qbuJfrx68sgIoD/1DrgiOUDWHrxDw9oZmTHCy2w/685LN73jkKGGG5hh
jO98v1tHy1qkK73FH7UP2Gc3SPfwz4tjrNmt9Sa2M8vtz6p/jykQC2bQc3mNVSkPd3LM86upvXUU
i/CjVooIvmWkSwhmsYdFL32JXWfKxUeEQjfMPg94AJN+M765OgUdVufPVqreZEerBsZK91AOJqFc
XHXrui3EzvXbbjOHvKClBe90jD+lMQ/v2gy/y8iCBOilW1vYR3qQGy4gfmImHet3tvBfenbxKvbc
k3AdUhAEEFYupgjkMPGaZ5y7XDf7TJZ4StayuKhDsqY1WEzD6B/zqX3Nuh6veR2Fq7INVmqu91NI
+DIcmcBRZeHb2UvCmztXQwLwXCY2f4qaq3M5gtPooHtWX2ZQ2xe7MO6kctvVGI9QHqd2n8fRLbao
aE8r+Unno15ber7FBkZAlGN3Dt+nyueOWH+4GvZDAm7JjoIAWoYACE118G5S0blx0uYuyuYbYVdI
IHYib4Fn/cnzaGmgQdGyCEpojk+oayrZV+S3Mi8ZV7jQ0uWNirK9UbzOe04r2ckjBC8L7nX0cehN
3jBQtw0AAi+UVDWk/cSaDrVK63MYqGwzq68krdiEkD3aEpvKUvFlGGN/3y/VZYYwv5pQfDiidPfU
PdKlyAIZ6zrWmhkOiXEtzMW7N8xAvSZys3V9tVSDNa1LHpP5UpfRLXDwuLUu+6Eoc8gR+14Mqk1D
Q2GGVCAGCB7epgK3mtlBUqxNUFaN+ViOfQEXOLxXxE8I9fAcG8AZSbHc3BOivfMyNXSP1NGCVij1
Tdny5OXtOUhRZ4iQdDsMljxeAjDHjsGc68vZZgFMfTx3pG49NzPOTqd+48jL2a4hXmn3dOcWVfNA
zIZsgWX4NOBF+8qx6+e0payrYKMGz4+AVWMbHlc3P2+Fh6Lia0J/hBbTdy+jsuBfF2D0Ym8MNnOb
TyCYyAezhbyjNx1QwjwOdB+L7pAZf7jHgLOvu/yD+IZCng/s7lUTATASxSHVEZc+9BYH8BLlm0tw
F5XeT73dr0ZfEYiUCGce91XFkopd7uxtmsmzqXJT6ZVQ08zBuqs/6mrEV2xX3W4OiI0R96afOK+d
+z4YXp1YbWdVsPxbmMltPrwHVfLde5xGk3S8NlH/09ns2BLHDVf4WB5Mho2T7Lij0IE15iG07sC1
9uHyKd5/ZeA0e3eIvxq7P9IcS8kSF8CK9cJXBEMll/xVRom9ZqjfJjn9iDp9bBJ21JxYAe6O4tSc
HUOyRaID2wKnXjaNs5IJgf2G1aAyo68w7dgCJfVH3ui955KBmx90Eh+arvpkirq5/fQ6GHpjGgSj
hDjmWf3RYmkkFGeRwZ/9R7T+rQwc6Dkt/jH2T3MIRHB+dCv/EXPvp+cRD/f1WkMczQQ2Wh1+BgaJ
FQw20rE2IeONcoYzXdwCxGq38nsWURk074yoV47sLnoQdUBz3MbduUH05Vsv4zyvZ6a3fqx+VQ0J
b9d/cRRumGaNUeCZIMM3p89fCi8jcSeT2pxfAoCNQ0TcRRbl0eKZGbMBNuiW258KHuZQQKetXmNj
cW7jCfCaB8fHaNwuJVnJvMoi5B/TQvyn4XyBZ0HBYt4MWX7wRyVZfquIEvSufSCJDp4pEJTkGeNV
uoA+Bv2QzOK90LT2LLajvj0UAXdoI1hnsjyaRXgpJTZda6QKj/sCWwMijp5bb8ZQ3ErTerVrrJoO
lo0wlV9pvwrK8sx+F52qTp99xz4nlb5OyngQAQVy7q+uKnG+lqcQHInC1VZpSAcVwal3HRd0dtnm
MyV99JZzV6YJvMQDMifOddQOmOLqGQ8hgJzg0sFhMQwOhQDPx/SDQlDOe7X86nL/xPlX3Kfkbu4s
p/se66V5MN2m5AUrWJ2YkXgUcBBw8bVytHOT4qJEt86b6Jum71sWjCgCbIJMAYLPc1d2RV0fW+86
RzRYXpqCXJf0kaT1zo8Y3nPGUVE/JWWYrlj6si9VEIUgfOO8OIylOLS+vYtsShKloL8GgmvCvX3g
ibT8zI3Bo+jH2fphBOCdHqnqU5nbuIB1GfQugT2pVvPkP3QCJloPhBj6tB8kQKggmzjyhWPFK+pF
xjGK6dmIAiroAbEsSXmnd+TTY+WS7C8Mq1sTnYClmqcP6WjEe/pYINAm0dlITWCqstma5dzs256b
RoXNgeJgWgVzQcjGWGUmsMCejPwSPE0cowYg1G959rMHsNtzjNMBUwfnZzZxd02Vn93BeIqhhhu4
ZXZG4DywgdArJkDIlhntNTQD47AYT3OquO/6GBHK+qd0+QaCqb+3uYbmUWXXplZvFEH3u5IpInKH
GZ4nKdw5gbg8G/MlY1WVGsFOdNVSRxZ9ao51MdHAIGNfZFreiR018n7MMS60LzIi4aAurke4iGMB
CAiG+ejM2fFL9fYXXJlGc4xLBp4WbgubnnfPhXgUHnZGNJZiMTif8oscnbfPnYqUNtkFmrqGTeQ3
BBNrugaN8s0lqTUqjHB4r7+0MUzPZnytvQXLFSxkyFY+AzA48+h76O2E0nVTsZwznt2eCKg9vIoG
CaZsUKuwE22MWFzJgPBcLOcPK61rirkiZ9N6WOvKbsf7ciM0Ma4q90Pi3CloH8+7xKF1TAMRbbwq
WmsqpA/s/Dc97l4Y9UvhIu87aYGrjSrxYQO07Jvq2+nZFo/aXSVlJvc2Ru5EoPuXaflZBqBmBvrW
ZnVKfVFezDBun2ne3pMqWEeRbqGkk2SWZnSg1MEcIu8u7rErsT2GsJiG8FCqY2EBIxlDh7ndAnoA
v+YeIyLbtVnvmorbhoXUuc7T4WQPvbUelYCwz8hRjk9J1K84bgX3eQGUyaPTo+VgM2SYZRxj2ksL
Hl8o2+MUIbC1XfAeOiBFNR1JQ2puCr9pVrO2rZ2lh0sZE8A3JOJkPJcgPd0/ec8F2qmaSVL2727L
eqccnrLMYM2sobnGEEAgCTKVDJmiS0zP7kZUxq3LRAEFVKRrSrZxL0u1He023YklSA5CYMczVcGJ
Yhne0zF75ShO5wEP20FhW0mlxPTkHnREIrrO1dpxAqpysHquqQ3qH8fuNyXw4wroDWvmdkCtss91
53h7KzQpEnQWsBbr4woEU1shVGZVcxkS/YBnY2shxd5Rcz6ua9hfVv0tA6TAxE1+zyO4p5SB7p6T
6LcK5E+uKIcb2N3fdazBj31lPmm/2ZlG1aycLsT5F97s2LgEHvSKwCcw7VAnUTHlcBYcu3sLSyrt
nslDlZHHaDDgekl/iktyfVawSYVeLlEST1rVyX1ZQe0MU2NfiOdgLuiwV/zBlJ6MU3bJSInfFUl7
y0r7uTNKxIHJ+CgMMg+5MnGeK5tpDJh7aBrnAKNAYNCcYNJd4cac20w73cq8Z5G11UH7WjYheix4
28pP8rVDag/4By2oOcpoQYlpxypv0P5vwxQv7owi5SYh3nDZzyT+OjhQ+S5QzB1GvECW9UjNLmbo
KgSCpqy8XheKw+/YefcRvVuz2NfBKbMall31tzYc+lB4Ky8j083PJoGvgA9hU4lDlGRy41rNgz22
cKQTADVpwtmidBXuISqz/v5Kh3peD0Ox3DcM48CFwkTIrLOSHtrn3w95lLn4igR+hYnE193f32z9
GIyVzaXecM+kQhqXpo1gtU9sUR/CzrogyMhNWecNnfNmtEKaAdq2WEL+OvftMITb89fZPxUjv7RD
qlZQYRg2wF47E90VyMn1AW7CbsDdhguTemK7d/iw/GpoOdR4mALI7pWZG0H6uuVWHSfrBr92MPiM
In//9sjy9aHC1OsWpZ+t0OS9/00U/P1m/n4HSOL/DBz8+/c4ha7GhNaWRvIi9jle4MGnsmLQswcY
B90HGVocisVW8/dDVDC2sll5sxez1N8ARpSXsMD//lJ5MbGMv9kNb3F5xS3PH5J6pzo2+UTjyGMP
+WjLlVfRexuR6sUCBweoczBF80P8+6HjqsGwY37++7eE9A6ccqttLToktX9/ogLs8r9f9ff3kimH
N07imJzhvz4xlCww7JrDHFu6PQpgs2WULA///uDrpWvt73/H8VITKYjg+FwFhB5bskmdsSXKT0oA
b0Mb4lj38vpJZUF+LkPOwz3r73FAwK7z4Jirwtx7DqRtc8E3dnCXzD63QRfp+6zLvVVESTBejS4n
BVQWDCuJb8BBy1Njy5Pglhc8+IepMx+zQF/iijNSwrOUrP0seJ4O8UklJKhzoFR49GgwjXr3ZxZG
u6uKfs9MIE/dFG9169EXgipljE8ihCmfc7pFhXTvQsd7HrgMwUGhKk7x0j2BBcuZMI3wpjwmjv0d
Cx4so0SBSKfk2Qqy6mRUtAtZKlpzjz5M4bg8BEJqlcSAUTjoHpzMb47mHK0tiAubqgAv5QGCL0c7
2bVIQ/eVCg+z7RN6Hbvyfu47ePedOYKbNXeFOXWHMsD5i5XYhE+wBsz6twZuAJutSPmR11f7LOgY
l7Si58K12QdtMW3zoeQQJ8IvZt/soTKseOMGmc/SBo6+MwA2qn7XogSXegkdsasJgmp72mYK3TOX
rymggDsyvz+LOVszVGd1dcyILO9t8Pa9AeLQyZKzbYuXtCZULeXiWt27Tkf0KyKAAMzsuZnIWqXP
vYDQGdrDNeicR19X+8FPLmY8raq6fEWMZ94vJkpKggJrL3fcGTh73/UftMI/LH9t5eFcbHNQaW5l
YkhKfhc0NvQo+CzipndSd1CMCSIaZv4kHfXmGGxwekTZLDLfi447KxHF34O231v+hTJBGGlxidid
aH5FE8DCUjzp9lR2hHIRKunmmZq35V8He9T3zqnrkq2b20/Vhw8+DaKyJEGDtHuAEMCP6ZKEHpOb
A5JZPld035aLgTqrsmIbVOZL3Y7bXsxMiXH3uxlajlfMuSjgPCspmyD+eWzaZ5GMUJvNHEpK5u1F
HW9jodfcG3nK19iZhjj/ScHssTHpF/bDXRKX+j6C+R4wVdyR9sRrYk3PlfC/3VBSjVehQVmwe+7T
qWmvxgTkwx9qzn04QVoj0igOW9kh03tg3gAfej1k4th9KFAxS4ljyGSXkZUEFXMNgLSY+ScUbPaW
Hx2LIvuzTici78bHJQdVtyL97d+pTr4bLgCx1n2yumTLlpIaXFZwSd/S6yPQvAMLwTeozxpywt3y
emjcQxsdaTzyZXO2Ju+N0MsnBkobRKT9qy8hTDkL8ryGX5r1MJ31BOExW4fYV7ftgBHHCfSzC9ct
ZCHKwca+hgU0pWEA2Y5eQwdvIk8WYt3OVaV5yNrkayrwpovmFrvNH0V87G4m6D/lZY8uaAz3sU9O
JGURYfIqAs8J74rI/pgrbNmlTzuj459mv34MOvv3kPe0LAdoriVY4qoFRejwi+VTcaxqGsWa3wIm
MRC2VzfmIg3insuxfNXKuoLUGSgp6oe1duAA1K8MWf49TgGPZnUKcJwBh5cfQMhMGSnzXD6zUQeR
ESL++gPA0tk2UBtrONYpnK+m5+gcx6v6l4mLciVzgCNJzEvi6aNU5ZtpyIsD1GiFjJBE8xuIvr1w
hmtrhZsYMtS9DWUNShic5EFauEGj5ySS9cZz9XJMZXkH6nEbhhNnYwO+UZwsZ3emLV9spwZbdyyW
aosdava7Edkgijwe5sdUWSet6QHiCNZI2FvEyFawAB5rn9C4YnPD26awux9RzreqflB0H08OMuAY
8F5cPpHIlEVwTW6BN7yO5nUX+2uDXBG8xcPYlIgTHXWi8H8MQMENNkzfLTE6tuD2XbQ4f6C2HYTY
clgQKzlhpykrkMyp8Zin2anqv4wwwDPYt2DCzP1U0+Xg6nBxn7I8lN7axo43yy5ci8pbetb9VWAD
+XSnCzrVDY/PA3nqW4HJrihcCuDs69+/d2pphzPTlHqflqyQKh+jxiwxsPNwnzlyOyZZ+dilSJsD
EieidNp0TvaiImyVeRbSzV5MP4bfbksPSsyIpkK4E5FNChqHu8dGcS31pqL0SxdnvwgeXStd2dOg
t7nz6aPjkqKR3xX3raUctdE1Xd3JttHREfTgxfb7QxxxV6SUzENNsluEorAlDc0W9rPJQIhMAPk8
74+XfZklrmd2Z88F3ocmSQjoKusuLdm6a3PHzRXqnkZhHc3dPOgPZFyGRS9hjGy3BTdao6g/kzB/
xExx1T5xgQo0T9sH2arP1bzmDHKCUnEwfedZms5bVfIzg0Ryx9lyH08qW/l8LzgLyQ6gvFdYKSrW
MCAqI7Zn6Zrt6yGRLuXzrDtJXKy7rHpJ+vHQx4+AJb/NkDOOwEAFtCnjOuFBC3ejv5o8DKyIlQ22
5apEJrbg3d2T56ffxWLbrqm+SiZ2YlUittqckZhLcfbieD2Zzns9m8v2KjiWQbsqcCd0Cu9nSLIa
+Mm9qqtfSdeDq2qxXcbx1Y40sd8kvg0tYEkPBSl1uncPdEjTNl/15HzkdfFaZBwLuphyhP4XbBHs
X8V446xRbJgfFQ8AauDAGXxGrQ35jLgIcikVNvpL8noG3khnBwv9saQjO7PSnTc9hYnR3pLSPFXj
SphgItj12dcsoK+UJ02xYm5b6lCMQ2nD9uIVrbpxXBdDzDtB6po9ZfWOoL/CmERTVA2/2bDSz7bG
ERDwoGAtZm/ctj6bOftihx8MdgJ4m/3A/laEvxrD3ZhTfSxaTj6Ox5MSC8kR5fVBGjBGVLRPRudz
6FNKHqZnD0oBohmNHEOPaRNPg50X38v1HZSwq5sWAveY0/0Fz+t+dNxnx1R7EpTcfVy2cIM9nSSw
LXp8icW5Qk3cSjuqv1p5bbqUAVQY32XNnyKN14K7ptmAF3XB3d5J7bxhDdg5havXpgupKkIy/nvc
V+1v4aJPtSEeT1Bay6P5WvQBB5WaW+biLE/bb8Phu2gM66uhKns2qEfzyUYlxdrFyHMvtPSxdVj7
lK/bGYfaAikrFvBKmcK99x7MFJd5x6bEpii+nGc2MiUL0jJ49mP33YzYC4TBeJ7S4LU1QQ81Hqhh
4jsBNNil0/5nqgtuGWK+Fcm8VTFUzianOo9xCFWBVUhLtZSyE1xN6tNuYmpAlFypkSpdyGNrNx13
BWhohw0/ceMQJjQyCC5bG5O6Id/qOR72dZOj0lnsJ1X8Vov52nGI3AYerkFfpDeOQHgUJvWO8Wan
Z013ZhLp+8CEK1na7Li7aW2Z1PhR7jUhrvYd2U1iNB8jcsV6Lrmv8OI6wBejx7oOa6DWZXA3AGwo
w2sZNe9ihgM3jFQ3YvB3m6VVAIbE1lpotWxPDn7Ytge2N/eKjSvLoGPVMFWUjbxYAf4M2xtfeCto
HiYPQg7DHtvPzVDJy2AC48G+Q1614EFWE9xKxqFcYQ+j0xMiCKdm/uXcoojD0fM9ofs0TcalwrVC
nCnlkKeomp5cjLxDUmA+DffzDBcwXHI0tc16fmBdarXOgE7gPgAOmzaljM8ZutWWnbO57a30UVb2
VxWmycmUez+9aIbsW2fNxzGCcsXKrCXEiJccl/zIAytP4PTL0Jv3ToW7vTLl3VwleKVQ86qO+Fgd
gQ/yx5cWWYiw3iMpx1PdC9ruTP3aNmW+suW7X327rWpWRgPx3hTxYx7Pj4WNTKfZWU5NODwG6c0r
w+OMJqIMZDEYKEe3y4ZNNht/oIOyUooH6pXnkXpw0e+l7P4InyKeLJi2TmK+OMZHlro/pjPfD4Uo
wOvgnLFJic1WOK/9UNBVY+IqHoqLmLNXR/K2LnycuohtCSSI3IO7abgAaroKYkbTXnprNFfOJBAH
23YTRFa8Ro/G9Aw1AHSWyT1xKlaRzTOEV42zTQJaZVr2gTRKZcH9XPpbd3S8XVmorTe+Is+gEbqG
2nht/1UI1jJ5hXV/VO+WGF+RI166Ags5Xhi9NXL3MsJCpBf0t6VRZDNaZgPN1oYEKtCPjoJF39jP
ldltU2/h1AwhYLCSB4mRNQ8Jme4ln19Q0dJv2gKMto9WH3rJ55wxtXX5O1QX3vzdR0ObZNFq9vIV
FYCBN5xZiJ+Ju7grsw5pkq3W5LZ+3ALCZBqw9ei6EQYw42cIoaOZ1dWLSWblMx1PE49s0i/iKkOH
gxZSp7Q3URNv+0GkVKBZX8MEfjHNCDlSK8KzL9yW1kvnOzlNoxz20iwvNraBjx7SXSIp4Crs/uYX
4qlXv5sEbJjv0XsVIGG3Hd2j90Gl83MmYXy1/G/GskR1VJZtg4BeNbNjzBUNaWLhgBUnExW769af
0dIbc8fUZ6D7rQcGMT3S+5m/xDGsgpxCl8rRIHZhMK3w6Add8acuUoIrXWitvNj9cqaxIqSXuGtA
zY+RY7b7cSi4NU/ue/fllSLapTXbJCTGTllUIk4Zck/LyAV0PQoYadPhxZP1OQIRufUgrrQzmXZZ
v4BorLfAX55cAZw15vrlwAfBqBUVTbBj1Gx0RmgSlwwpg5bNWrGz7Ha4Z7/1NIeB4GK9So2ybgXx
p+uJeN8TjmwMyXZ+7GjmG3HnR/E4kRGg7a/o1aMhp3vXNU+JYQ/rCHkFO2VBtbPuYFJTfmhlO5Y5
wbqchn4njZ2o+u6WhgsmN+lx6PXscEPc++b4+6/7+P8btf8fRm08yx6W5v/zn1bw/zJq78vhv/zZ
//yCf/qzffMf1mJ9djzHVvL/erN99x8YUPBjCTbtSriLC/9f3mz7H5Ljhqcc2/PB6DmkBf7pzXbM
f2Cm9iXKjuc5avmqf31b/+W0/7fz/j8DOZbyl+DBfwYTfNuWDgOmTRJAKKiVfP4/EjlT3rZ9gV+G
PGD6hnaM1IwLr6GVt6vZ/5lB8urBMoD535w4QdDYxz6Dh634NBI7Xhv1xMVdlecwmftT5X1E9QRI
EA5XGr/ESwypyv5MUxfvpsn/PTJdaOIqTkbiZMJZodJ4CYLM67HyeHSb+hT3k3nphpdAm+k+L1LS
YQNFpqZp3yaF/NaMh6miYCwOKRF3CzyobhH4h3TwnpyK4KBuaV1L860ItXdihAXi3I97CSVpY3cs
C1nht4Sl7LVRsnRAySOYkvIszDL3LfITkzh4LnAyLlyAcL5IZa0Slzx+gKvjVhfuj3IzMqJYHGK5
nGC0PMV+O+4dr3mpxzncqKwhHETcHQCIbRwdZ9p1Q/triG3jEgPl4tYLIn4ItgEm0pcUcnJlo5k4
Xf6FKniE+rMLy3midAAB1eogV9gZnLc8hU9QigR4oXdAhDI3Ya+IMEp6M+qKmkWD/ZBVXcm/FjFc
2xpj66oncGNPMj7qSs0rbxAsofDB0yhm75xsP7VYFmqr2Y6SzbMiCUc/q59W8cqLpi/XyMQJUKQJ
1y2l52QsLhy4SENSsjnq4sPRzcsEp3ndBc62yfCeW4H8XRd5d98AfQMAk5BQ5WxI+l7l22lI6QpN
H1jbsiZxubdZ82OHiH9oiAstJ3lLesk2i9XRjtYC2zV4xMGjYg4HT+U4f2ybU0QwcJM19CkZDcDY
g7dxX9OWYMDsj+dsNNT9nEVfzkCLgBbmwekRadsQEUSW+abA87yLyx+Db+++C810k445anPS/SoU
XXrxDLe4ZylmFYHcC0oRhtqkMkUBZU5sCu5Q59rVLBl+YleyflPokjSRKYeInRkGvymUGHYYHZFU
Qi8GvkD3XmvFLYt7dZNFT+f7UNOeFUoLiaX/YFMyYnZoz2k4E78kK2mXAzYxo9xLOGlHMLdr7Ite
yXq/nK5V2KDVJju7X7grGn4Tb7BtbWF1qbx3adjzcdLeqjdEsM9FddO6t899OfSnxPrj6DE7RwYd
erKAwK8NFLaG6aFSjj66gHaOXHHjisz5kUV0t698DittG791Lst7DrDAOVXunszy2xgxb0NU+BVO
5OKUly3Bcjs60IsmYN9fTBGctEEuIIzrgHfd9Mv2co/pm9W2IY3rkDuKSxsUO1b7JDL3uWeuut55
KjKnOOcWI5TnunTU+u7GrZh15QRu1PFaRbl3AJky7e7JeMudbPGNqOyrcHtMzB0TT8zYs/WT9L1l
6AxUfwlHSevqR5zFPtGx9M6PvEcNiHFtTRNOkNpknICvCP1iwbb0q6T4gBgc74YkxJvCviIXIlub
ZXPLxPwHi83KS/NjGPfrzscQCf77x3PDPeEMCeq7ClYBXEeyxN98394qTBUiQ7xIWY1eeyhhqHIQ
iwn4lcOEJa8j/dHGv0YXp1dAVWiT4+btZ289mtFLzk0bOmyb0yZcIm4vIFHdVNP9I/4OXLMBR1Dp
junFeGSzQSdOEe/BpV6dBmBEJ93vPgIUkllJuA7cutjIrqKqKe3EngA6oK2Mw62bPOhmSSNm2DKd
ISQ7CXU6p0lgcA1vh1PG9aFPJSmVXn0JaL0L0gTxBdt6PQfkKt6reWGPu7IG24hHxAQv59TzqSEX
QzQC4dGYAO8A6hw5rbKfCDe5g2l1cvWHO/L+cUb+lXVLSI+z61v+M7LL26YFlnRNfiTF5RXF5XTy
MXivurj4Lkf/ZAYqvQDVoSHKag0WSzQhsROJgQPsyh6PoKOBRRS5ID0sZLXpjJ/ZF5RnjIu/ZjSB
aA8/uLgp8htxwTWxHb7yzN20Y/zADBuvzNbSq2SaTkkCEiYr8q//Ye+8lttm2i19RdiF0EinzEnZ
kiWfoGTLRs4ZVz9Pt77/o8fjPVP7fKpcKACkSJpE6H7ftZ4lHO1Z04OzMbYbg3r7yglNHAra8LWe
+q2m4ykykuCUNTA4Ct88R1kbPqE0eayHwkZ7QrvFEhLm29fWbooGF8u0+zQHCPe8EkWfC7vmDqbI
8DJbXnDqkw57p+nSqp/hZLaVMe+he+a3MHQKyraVvRUwSwAfkUxQiuU+SJuOAXF9ge/A4WPrFqIW
d75PDbwVBthYwnCWS4e4mDQ31z/RmgMi1JAkOlW2tTH9jCzFmlxT4ddQgM3uIJbqUMrS8BzmG90H
9V+3lL6LCNml3ybMuqm2OoO93CILr1GE5SbUeBLxgpF7gjdVWHmzZ28m5FAb6mddnxmsE4iwdYdJ
Ds2nYdPrJkc4s3DG23xvzYL30R7K7FYA/h6Zk+9Gp7mJ++qSO6E4gyNt1qHZXpxWit4nGHsjCZgO
Qpyl8seTCUsQmg7M2DinchsfBiSrK0frEH741Om5s9c48Iu9qCb6KKgGdp4xMhMYKQ6NSwdRDYGu
7habVhTAyuv6TK+e6nZM3xG309ZrXH9v9PFeyygH+GgNV3VSdUcbl0cW5+V68gn5aLyR5o/p3fQV
jbbmSYsJWY0sC4lVHH4h+gBqf7lIAwiCnzGaykPDTMDDKJTZjnFBVVGgvQNohSBI8NPvatgol9ym
NZQN9rFPS2K3xwayDdCguzZmGOCTXKLVVOoz7cmLydbSOw9jsIahVqIvLn077+c6DAkXmnXKabXL
BQiCRZTQnYaJmfRPHaVOTG/mIVxcgzJXBgeayr9N4d5pN0HULaSsVPWpb7wP+CWYZsxjmNK6VnvV
mmgpOqN9I5doKrZUXZ8mUjBOXg/tpC5d4sQlDKEyHXDMiAvXOYfZyamsbwkWLgpa5HVYlbVquIgd
dNhQtt7PJ7VYst7Youd/ByjXbkN7+PEbHFDP5a8NWww/G4qD3F4QWkCqcSYDWHNEA9SNfeohfVqc
E9Or9l3rUXyvhYTmpS73gdQe4ICSx6WHGvWqrvveMQZHgoiuRH3IqRjJsjQdmF9BDPuvJzB8GlLy
YNvnJgeiywT2RKnwOUi7dJf0AF89m0wrNLaXpMRYq7bCyruYtMl3SjYxS8GDWjMlH0OtXRc5qGar
iv1Db4zNSS3af9dm09KOcbhthiA+R/gRT6X/aAV6coadlR5RD2+K3kN3Sr1zTR5HuC1pNZKFWjjY
x6p79XFHl0lrBJmEDK+SmDUgJGphjXLqft12QhJkw8D5OkmgBpBlrAVVmBGrIk/7CRI5wXQSj+k3
wzFpimbfSk6fUGhKtdoKvt5Uz6a1Ot5046sxGDVINiplA/iNea1WM7tFNLHU3kbpNBRcEjMdkoTP
pdphiPJ+cYgiKUyiUGsIGhyf5UmtXReWT1RlI4UeQs/BAgF6pjaHhoUe8qesxJbaErXZzOlPvSKS
7rorragDC5DGDAVRn6jvwlZfi/quWsQFthkHO/NL0YCejCgkn4IFeZi3JAV3KTPC38eiVQvvVy1Z
GtFYztzP0LSnEFoh0NcYpQDYU25wDqRJUMv/d+E36SiFwdAm/OU51yrtVEWRdqINwDEXc37WONcX
MK4Af1h4AygF3Wl/AgAf9fUy1ss+at0DTbvmFGj6PwvvugZbFk/PYortpHVvOCbrk1qg2+JyKRW5
DBy59vVtzVUd/0RS8z914v4WQHwIyW4hVgQX36PvjkRnywcHebJbNRGTXQ27UoQL6UR9NqE6LHMG
5PLq4chLRCPfTa3R/UUFqLaHLnyJPQy96kdRv4XS/wyple+cwn0CFgMDJUi45NSOv3Njw9mrX+aP
47cd8ZpULSGV1wdcfLIMm49mTzIBsjAOZCwsHFmoztpDw4DAU18I9/Hfvy9/qgZ4wSDxjkwnPr8C
9b9U/19ButTp+j/nsl3svCY65jPCwqGBGalbH3T3B9AohTi4nfFgMCN2BclatomhrKIhx28g3tCS
rj3k39uuS3bzXD5rBWDixIP+ZS4LJTSv+0louOdROyMQbH5t0pQLLCx7WY0i+gfG2EaS4m+uC7To
xtqFlNPaGH1EBqt9geaJMpv+4UR7yn4cIkxxvX9Ta/WtGQb3NFBIBo640UMGCyGGokN2jqIVj2VX
PtVixx2TArigIu2mDN4RgO8Wv7ghKTEpih+Ga7zoIU0L8qGY+Y3x11x/SSI6uZlXvZIw9UooEkmX
FqeAkScQ7ovsUIrpgRhnu6yT3TjllziEBZfrqPOcwfrat8w8G0bv9Nhb2mGYAfXFTneywwPcmKGP
O3xBt1Wdw6a76azRO4RZ9FwbswsmMtnq0P/WsPnco6Fzfw0pDKJHLGgfmGtjnu793PuCgQd1Xxqf
ve8adYLtnOcHMmTGR7v3GH15w6kV4iZrfkzmg7c8VlkWU32mEVvn6SWyp+9MSHIILZDt+pD2kYDw
Fgpm655XU4mAtu8EbkjNQeMXa56S0L4rsvvZSz8ITaC0OUdcQLPwve0ZrGgzUiD6mRfPnrz1hITB
TqpHrzmCE0T0FRCR5zmYmsvuPnWRF0Z0RlYizySx/qYHNs6ob7jRp5fAdWXUpnMzM8jomoZTwiAh
GM10xJh545Ko4mXc60AsrvSEcZUHwXDpaBBMa9rC7/iAv7SO923gS1gihGQ9WX4r37GxFhJKm+uP
NW5wqgtg9ZuFWFXm1EMCOSgZ2wcRuOhCaV43GTbFEGtgP+GlGcznOQhKYPEIJnL7Z9OQm9FbQNJM
HNtz29/n1bCNCM0W0xm19J4T/lcbd4SBdFjgqnaVmhMiugTlP+6kEj/qGhEgomLb5YvU28e8IpJm
PsDuCtcwGr4vZvqY+DMgv9S5yWYwOyCBL24wHSzSPqXThobsLh1S8Pdi+lGgZASs9rw07lNq+G++
0wO74jxCoWQfaTuXq6r27rMqh8JPknM6yiZ4s2+c/rUs80c+5coYUEeFRuLtC3KWA5Flu8mSaTt6
sKJSQr5AyczdJRBV42cIx/spEwwc061+MAaSLKzBcXcxFChLDDDThe0Cp/Tv46l9Xebg5NJrJv+2
fW0AJgKBSo+dSQhR7nkIFhqkwd2UDmczRlBULNpbU4AfCIySW8ERJfhPt2xdmgp4FaJ6eNfNnouf
1m9tEytGt3A5cHrkpm7W3fet5yGbQ6eH+TMKGStreLmcwvjSSgexV4OIiugAJCa9CotgB94e+ctE
Wa7Jh/Hct+28wWh0mCHiISrspnUz6gQZ0Zfok+JXVlMDH5zq1RMkdlSDDzzc+NnNfruJyuEWa220
WvQAFFzmI2Ejb20NtRZtdjSjWHmc02g+97kMOh72Vopip8oj/6ADWkYgo52SsdYuuhkiMoBvGo46
UuI+ncmftojzcB/9CE94STF+41rGCuK3u0tm5xcji3Br9eBxOUddMzS4T7xAU31gXrxcDBFfSh+O
lOb0v6wemINPU4WXfJ/shlC/Rn8rYrI8l0Wce9c01vCfcZ2S3Yk6SGSNC312mfDWjQQlwqAn6jq2
vBvSKJC+5JzIC+GdAr+0n/DalU43zkUkF8fzfVtQjc1Ta9jrnTBODGBfuGvQ8wooBM7FhaYdUzV3
RNWmP/oJBB/dKm5MANzrxdWc2y6z73SfJkGmgYCKJVyYLGHAsuExjygLdDmU+MD7lRDGuWUaYq/x
7xFB58YAdG2DVLHqtaVifeGytoknfk0UpL8oe8y7hgArS6RwkILgqeYadCr8+leUjevOoi+f583P
iCrKqh5/eQnBxBoIHz3rtqHIHuJoSDdQ/IkEyfULRL87UWcf3GIuLRcyMmJKxhzdaz94P7mlY+SY
yJr2bXEycK0myUdqO/N2xANzcUbujQljsh5sqdl6LdWrXdKSRJtxS+NEaslRgr5UyWTQFIEgZUkt
PBH+Xnr+vTH08cZGfbBhVBsTNzGaXAa9mPGo9h1TuL2pcMmtSR/gehA/Nqmd3zrFSOI2vH9acKRW
8E5G5t5nTKzB9lSwiMRobQYBEPSmlCYgIb41k0vw+EBaVpnbB3352Xic8rnh73xp+7GMzl57fLSy
Q1hhUj9fjy2QzjJ6K/WazONu49ckyQ9jcWctLV5jO0DJSvt2i2ZN3y5AHVbCuhP9gl6yJgYlxZ2F
rQqjhungmatcNDppQlbSwbLq8aI53vfIt280ZmEbR+Sor8SXIl1iZg2pS7GUC1rYD/fBYK37BiJK
HCQkwU23czgIEjjQvC2ESCSEmQlrpKU7E84cndIcF8XUEpDKVQJkNVlNRoZXYCnDr7G9zbtWnCl4
r0OQDMI2cCZzBho7K3N3tjv+IHPnS9nftJDLVwOdhA0xIViIewS3sd+vp3yhAueYkM1p4QVafD8P
+8lYUPqVo9RH0UbWQTNv4sZ5wGl1D/G232Tia0p9e4VYDM2zXLhoNOq0CA5GUX0RXNjGzegidnU7
1A4JxaGqD2GbBza0cgm3j1Nu/uGvfAoqJOdC37uBiUOgd+TFcAKtkd1wm8Mp1vu3sW87K0L3npLh
e9ydA7O2tx1DopVLMsE6sKznpiNMsJrhybrpux/AdKEX0RzmbHhbjOk746atEWbf9BQtR5p5DwH5
adbAuKWJH6yMz9O648cUkemL60nLSUtFVsX4WLzb9oyqvCA3LLSPdPDnddxlP3vhPpY1xLuOMGPb
Sr5Xpvi+UPHYVB3p2ZNgqtlz1HmedmPGBJ4SW1Gv0SiHa34TSeQkS8MNGb1rvcPPiRdEC8s1mdD4
4hZCGWqcGE2dwx2FpWH4x8Apx52ZAc0gApZS0pi/NAZKv95F2ph11tGxcmj9dg/LsXBOkSPuXJRZ
29xLNExwvrNp47K667J0p6e4Y5kNdCt3yBihNGl9iRx/leokqVNQwX5OAPAwFBtd/1FX+LZ9fse8
IgO8d4xpW+n++1gV2yQBrU0iiIkqgVMc3J0smPcGcb3wXBeKFn5Tfskzt2F+Rdh7ZCCe7+ZMR4AW
Vt1JbdOF7yg1Met6yVoI/I2qI+Rxgj1Xbl8XcRVxubC50muFe5pmo9pHxkj+p7RIzPIVkEBAGFBz
NsijFVLnUyPfqJhIRnfmCafLxDvIXdfFAAF3Hbhklcv05FMy2Vl7GKDCnPTkBmP6m0cpY1tlMGM9
yQtVvMqiK6RZ2VtAisdAEz+xlYpY2dN1OIHxH5ljKn1GsVf7dectMZHJxTmeDwswEJUcBoLLDIlx
DEuCxWtUkgj6i7XaxOsOn77EokGxrD7F0hsS6TVZ6xXDmRC3xpF2FyrSgshhV5ZHbLmgcvP7IuvA
ES3kkq40ObEXciY/Bdaj0WWM1OLsiz2azc6egvGkFjKW6LQMKf8tRyPYg4lzknQjpS0Wau26D9Pf
fTcK2mauQVFezsBD7IEn3zF8cqXl9nVn0UBdsDPjoINsOQEi2TapQ/SkxCYvUxVxdw9oFjV2QmZk
gwqJLIXuVBdIqPCQJ5TaEtvc9nS3gFNUB4QmmGPqpT2pNSE31Zp8Rm163YEUK7FpOwEdP7r3LDc5
2V0/cOD30sljAjRPnEasGbCZn1jXSq4NSR0eXTqfg8S0Buko8pU9QlF0m/RO7SN2jafJR40J6pze
OxQ4i/6nYVmI/mws5B74o5MIBqRq9Xe1oXaLruiOKb9Ypxc4peSi+Xftj00GvO02rTBBqs+nYXjg
kN1Ar29PugTRqoXaTZZgcJzKh75dbBR7TpTuqyy5NUTEZiY/rPrEkJmp3DmWgYOOzwhRwzg5cqE2
1cKpO/RjzSNEAkkt4mcit0m9/28fQn5JBIO66Bbl51CPzBwIccCQORpTMgm9LwIukT/MWPYi5EY2
CrJa/5pDNIL5UEPxiBpnlUxMvGbXocdhBQcvXFlNJW6XnPzzvKSkrQ1UsyGAXwzTxumJtiedsu+M
geDM4yqZTeRRRhn/tO3iuew4SqB0rCO4X+sl1ZEkYnYh6puvayrKM8N85hIazcMhbnMIn3O9s2Zx
7pjRdFNhQyvn5Rot2vwCU898c78EImZwEp4p+jbsOTax8Uxmx08t43/gDB5gxARr5OwiFmWkuGkG
F/cZWSzuoD9pGrI5cnniT9jg/xeN/D9EI6bhev7/TTRyUxbde/G/6Ub++Zt/dCOGLv6LOofjCt0w
cMUKNCj/cP0Mw/kv3TYMIKrCh5Wm807/0Y74/6Xruq/rJse0LVCJXLUj4r8sR9i+a5kMfxxHGP8T
7Yhp/cn1020HlYrFP+zTGAU8qS35TTtSEW1OCskc3TkQtwk+s5C+l8WhgFG/yjX9uBSkBsJ7Pecy
nDsjpduTcd0woY0VnLI1E8NzrxfDzljCBMzNLw8CXVZ19huXw0dRUbRwB7ID5sE2dwaoV7fziwPE
nBem/w/5aN/5EY57PGye/iWdu+/LIonBCX6zGPAfbqa3KGVWTy45Y9vuLpNR5Zj5NgWZmKkMMcdJ
5a1sZ4HIJSZ6/7iRRjLPrfS+JgFds/OvFsLPffkrHGFnz8z0ZWC60ROdjlSYDJRs6tdhkO1D/gxd
uWPjvwhfMxm+jrD6Y5Jx7Hx76PUJaCcUeqXLyPbZn0/h8D4tOgrajiERDKxVuxDz7pL3rg2ROPQy
Aj6TYfCLvGHFfvxR9x60agLjfVnMBwWFzWSve+WelqiPhQXmgAAZyjOmvVkFq9pOnZMe4S+NfMxd
QgoFPP7nYur7C+7jKrRpsDOr34YVhrx+hIFgMx5MzPk+ynZFNtl3yDk2ZkV3qcNgvo4tn24WXV5m
uvfdgDa/19APLikhkyD0SeprtppBc9QU2avREGJaE0ljEBhO0TrCc0KC5CqqHIYvnkfYe/vmJ8gu
4XMzzu71E3lQ46Wqo53BcDYxAN8ykShRWzT9Hsfoh0KyYeL+BlPl0VmE2JkJxbtChIxbB0bt8wLz
DFX/XT0CKYi97BeWD6bgDI+Rjh6jzheHmenXdkmbF7eC3Z+7uS9JI+8A/6gK2cN2whh+BBTEYDIr
g0NmQ6qInOlWs2A2JQxdppiamVXo9q6YPGMfu/mOM+WGmJnvRpj0eyd1vxULbdoygsE9zKiP9duo
DhMCFav3vBMJpZ+CnnGb3NZGk4I2x/w9WReIZSesPvi2mmREHQGpkagTX4+qY5T3r3qcQYibauQR
trWl+wkjsoEq1znhuXMObfkj1br8lBRoOx2AV3th2fNFJ4QViLf54Jcp8thmKB6j6CWI/Ows6pYY
EKhRfB48u0lurPrWoFdHvM4UP04wK8gu2tbih02YRQTIWG/uXG0sdqEBjKAz1lHO+Y1ECuAzuH1j
WEcNtqzZK79Cf4NzY5OAF9vBuvELkjqF+543wUfHBYxsFtSezWzuYiYtNIOp8M72T7eYbiwdU3yX
jGhYwYEylhw51IcUhF5rkGHBkHdnkO4zEIhJf6PczMRHQntcNQb8LAk8JM7i6FYwMxvc5FMPDboZ
wBqJ3Ns2MTfrACHudkGntOlJHUCyjxIWSbleU5L3PP0b3tdNyUCCCf+OKzBDbfuDb7xg0oImKGUI
2ZVHWl78tp077AhxQmgrjhPHbBOSlCtnpjrRRWk8vmM/2pVtPx1sgiCI+GrzNYWZEpZzLpv95XhM
zOi18qNbvQRKF3kkTw0lh1ycYn2kam/RmVg2Po67dUZlCWhmuNNFMe0lKQo5z0iXHQlDmb2G2GnR
Wk8WtuLgDmVLBJS5b9r5OBng7wkwN/Sh25lCe/es/JHor3e7iO+K3LLvNAaLoI+YGdbh/JD0801E
1WmbkTSwMZKO6aEOdjDs9vC2yp3uxMhdI7SCcx8cGkIMR4wmsG56OwPvmJjpqWMuQC7pQJOpIPOQ
IgwmIamfbU4ZzNPTaDcZiBL9fN2lnkEsoc604fNvPh+Tf/jbtgkaYjMvFccoEfandGHeotaYWd0v
mvNhpcE+iSxjryYWxtT8H/OMlEbHFkn0r25YmErVbjthZ/PvYOtKTxaIgHayORfoRt0xfj3iLyac
PKAiUEfiIkFQGydyTVo2rnYbwQPSF31YxzSf177saXoqG0OtqkVLO3G98DVgKSMQTy1UdoSKjbju
M7rJ2BTRyHxxWlyaRdNqdEPqofJKmCzNoxWXpyoPhl1oLl9KIpuoSHu3yIkOiLozwqz6Ox0O2kkt
Khsru4C627e5syfnKz3V9pnjKqVh6dw7Yfi1C/KHdsLNHRoTc+7wxus8/2i5+khTjlj0Q0OmO7It
fjnbwDPVhU84PAt9rfa1tfw1G/SeY/ecZ1N48grkUe18oCJ1cMyCLJ/Je+/I++0Sqz5no/2rnMkA
1zyH2r7b3tmy86wyMFLZftbdW9qteBssrSgPpmy9uuYPf3CCA3UZCEohrSmS0Civ06ZTC1IA6Y7n
LR9YrRodl8cmLHGvWzNFb3Ixsf7oK3fyuYGnlG4rQdKEE8owul6mdmBsLE6EPKcn8eDa0xMN4+GU
l9QjoGXFToS81dAvIRCcIyfnN93Qy13eOccYb+1OZ3qYF1CCkSWgoQe6ynGS0qlTR4ASvHey+X2N
AlFvpxZ/7DNDxKHtaNIgGLtc38byG8llGxNCDNMJGRrSxFW1zeP6p/purgusrkyh5ff12yLBM+La
+qOqDKjFgmpuM8uGfbKUlIUElYxV0hh8J6MzVfsc35AKJ/mMBJG5IEQt21vXAOnEXEYdDovG6RsK
C+AkQcTmjApqDvtAL4L96M1xBLIrQiIYEZJyDa9UFITrZp4ORX5QqITJnWBSqIc+Yy8XpRtwiZL8
5xnqMeAXOxlzQZryLA7XVxoKMr1RN2MqkqfWlcbw+TKfbyEfUWu/vY3aBj7w7I01x+m/T1Fr6mV+
C+T842H1MhAOt2LWvHCfJ+636zOun03t+2Pzb/s+P+rn26nHP3eo7+y3/8Zvq+pZTF8XRiBTOl1w
LZafX+f17X57+l//J39//K9P/duHdnNaWa7X70TGwLy22ug8iSQ6l7MxhbtaN/Y41JuDeiCg8kWp
VT4HmDFNtFKuqm0bzkE/ccpH9pPbZvUuXCh4kWZFv+Dvq/jcozUx1ITMGUG3onADxWaSUh5X5mFq
ZkbmhfpTta0WRlQMhyYwNhPCE8KfMw/KcgvgWmBSHOV/ArHbqmpNYmi5jW7FMPjEGDsID6Si6JNZ
IrgRIWmt7tycupYUTikJlZKuqM1JwT2u22qnJvkfau2PPymRrh2GjmGRjFZSi0ZWpdWamQJsFAnj
AJWbql4ESDJ8EbWK3pEuoHr7XO1Vq7/tHT3rtbAZkCiVxez71hYu+JtjLFyMI5y6faJlx26oVMiR
r22n1HyOh+g9NB3mQfK6qBadXEskNdOWVCZzRmwLcsanZ77DjUP3tDJXrd8fInmxMCbU1nBrKq/q
aOLR/ZR3Q6v7yEctP6oXZGJKtqV8VdJcOxwORzTTH8vo3wMN8UAkIUoLUucpqMd0V9QyElftU18D
1173yN9dP58p75jDTADQ9VuswNyRXugR3ZR7Ofo1mzKz0gIxUnodDFxnFak8/zxFScYaK3vFDWVv
Ad2SpgY/gZuRNtX72XOPM8XHqYFtYAOJ6WIHnWtGXprUkHzKSWKDOIqMdt9GfUo/7aSNz9qpj6A+
V+DEE33au8UqOkZv1sPnE2VQrvo91WbRy9A2evQT1NfVXJJb9alU6eUdapDvp6l0VbWd0gxOkVEc
KpIkMwsUPiTm3CnWs90V402vu+KAJPofHZqC63As/KqiHI27/P7VL6HkWddNtRZ71k+wC4zH/WZj
R6nPWeICc9TLCCXWENSbiHtpxVemfhl1WIc6DSKb6UVAVqn636jH1EKF/l431aOfB7T8sf+2qZ58
/WKuf/vHS3UoBhl7SMA8x5NcqA+jNnOEN8TNKn3jv4987lxiJCl6KC3m8hcI6WfQiiMuRT5ZvS1z
TfRsanVSp9rnqjq/1adh5PefEzBVb3T9yGEFaoK+zEXz+y9KLQfMgOGEFmgLXVRWKZsgvyYV4RuG
wGrv0wI9lG0U6Vv19M/VQJ4o8TpQ+jelh1NHqlq7Lq77iOcWu9kg19AAF//v/1j9n9SiU0I7teqr
0Yla/fz01TLd2cnNVAItGFhvSaDaORO+NxKF2hLKy/dPCZ5oyPEy4QXLN/DlhUutXb/76z6XRjTp
iLYkgPznyeotr5vXv1Vr15/x+sD19f7427h4xtwt8YJcM9WFs3ejpjiobXXm8Y2n3Vltf374pQIr
E2tk1KnXUr/p9djyl/dQ04qjOsYIRcFHrlajvmcoo46Uv6+ql/i8VE3l3B5QtBFez+AtkQt1LVGb
ak3tu26qfUqm9j96nnryGPwYjabAnPaf02hQB6j6qGpnoDBUnwez2uvjPge98O8f/PYstfrntvqj
z1f9fK3//k9/exy3PKlAzhc6solsxOYndRtRa+oV/7bv+hT1qKlGgWr1ulC/x3VTram/+29fFYQd
J/L1T9QT/3irv+3741X/eKdQXvAnncZ+1DNHRxALIwdbDqJLda5fF4tnVRig5f3kulOtXfctSoio
tutOArg+n6kut+rFr0/97RG1Co52WKFl45Isr13OUqDwu54ov21/rqrz6re9als9X51n//wlSpsJ
1UefLgYlPQbH9Q+93ZJmI+6zJXWYPHU7UCP+vqspvvnjczoVSCPaXn/mcoJIbKrcB+rCdNIXTNRV
2h5FbdHbMJz5rRDFwakt7Zkcbf9+MMsaktDwlCakWJbN5G/1JI2OiIiABNiPQMDwhVmgVssW+NYy
A69wwy4BlplfwMZTbqROso7mFgHlkNf7EQmSMUzOTlPXuD//w5+XE7y9+BJlWlU+wTCTIefq9qpu
rNeFf73b/nbLVat/e/of+9QAQe37fIe//d3nO4ypj6NhD22UqR/nslp46ty9bqu00InSOWUxdf7K
ceUoT67PnX99/I8/d+xu3riOC02JkB2qNvLPc/SQyZ165pDW7c6c6gf1wKxOwb+vxiFmK1xJPww0
FrAjYsDS5NVmY9dz2xQh8onoh1tccFzyQ5cvYyJQkxSvCEPELm6bAwU7wIS6hQYrsE+D14mXtorv
jca5eJMPO314j72k+uZp1tZsc/vN7u3HYNJ/VCb6CXl53sYM/Q+j4ZXSOITbMgYCthSgA3oj0jda
iBmE/nS7rm0ASDmZVwD5ZjIKtf6M9SiM7J0ZMjKsNa/jLe5DsI4H7IXpNpsh9cRL123GqFx2Md11
H/Dq2rDTs8F99sAt/jVFVL6JS3gamha8OH3/FkYTFMoMF4xtmZuJOhtVPhAiBYXwVe3JCnyAzcF3
SZ4kv9aiUjCTkRBSpXAIZSt0MiuClMi4gKLFjGF1bfcAicJx2YdtC5S8hXhciPJDM/w7oaE2XwbM
L5X2K9emeZtr5JSQ9QLi337JHAFeksIcsc3u/RAl79EMJMklcIYKwbbFUNg79YOXS65mTCaRw7c6
ZPQPMaEW3W0/w1ohM35nJzaN5MAhnqX4QKx9tLUBXFg0TTsmyf12Tov7utTJnZkBf/pI1PXS9QjF
BG0HagamSyaO2QBiCArAqsVuXwvKa4uTEGCPoCT0spbKTYZ/w6VyDhq6LgvnkDXipMFQ2eWYtXYj
zPgE6RU66CzfGRUGmhGm5+Bp+xQab04izsbqqHhqhfU0lrV3tudabDDEbZq6ffaXwNq4GCq3wvOf
kqlDQKgj6Uvs/jXC3pXmk/al9KW0wTO+aGXhr0kiFSsuUMm5N4KbYmlg8YToWStrXM8kr5yLxsZo
OyCT60ex9/z6fc7tclMtKSaoSRDG7OTtxTVa/Mla8dZ7t8Xc4j/IOsgtKRmU1PSec8g3zD6ZVUr1
U9EOBxgfAf9dVERwfXc5uNJ1bgzfHeAQa18QHQuj/lJb485yKyyRXP0jS171qDdtJqKTi56abFZc
mj7cR8Loj93YVSsL8q7QtgQFv4kpRFRCgbXum0MuAzYwFjr0KnyjeVus9iOHfL3NDCg7oCuWtvhw
CWX4Plv696RCztQMaXIqkB9vnNLYcMgZt91MrZx+y1o049lfYu9pzIyLOzI9CUSFjSC8YBduDyNK
1gnQFEAeslPn/mfoxsV9OqYfmLAOcetV26Qpac51IJKbaG0645PZ62iU4F9wpUipIPTjitvQW4qk
ZWVWXP6bun5FZyG2sQ9qTWvwPLfJEb6DjK+O3pcO85xvZYxVgTY0gXgtd2Y5tuvUab85I62EZH4N
UX0RTW4iITS/aR6BJqUGpssftiiK5+pHUdvRQ6ID5avQmuxCEignO9LWA360i+thjzSc8c10HQ4S
aSmMY/iqmvvDCKCXDFqe3jk2EgIHC6BbGhXKI/fLHIoccQRyKKSBSORmE08dVwxT55hNdGM1yF4i
QmNkoJX/gSAe3dm4r4J5uWRR8eDW6Zly7LR13SMxQeB4s69Eq2oUqr0CgN6sNTjBMO5RKT1gaed0
se29sNIH05OZjvEttz/HTknjrd1jyO+4neunUm/MHyHsq6H8OhZRsBFepEuMr3R0c9cwsjOR5Qh5
ebtNOL+Y9vDVHwkszeZ5O5lc/Blg3ud2fh5hg28tDd+NQJd78ESHZqzmrEWdafGh7ZfBBs1XB1+X
hfYRWVVW3r4IxjsrPMTY7Rfz7DVaShEkeDCDeFs2AdFxfdduCI84N5kskusaX0Jp3HjgBURTTbdi
Io8rFi13iJn7Uh7Wy5oGwHxhPLOqh+aXKIVzqIcIhU28XkDS7QdLivfJpenEUhwRyhM3RMzQsRbM
CB1s+TQ0OcvD0vDB+s/jvuNHneuRCKsK/btHk3lX0bSJ/ao5xBBBVkmPgZkrP2dgT2ZlRmF315SI
ehcXT1c9Qc/3/Leqo2dqNrSCQj38pYXdj3ABytVZD8NouUerJB9JkCk1iTQlBz7n94vCG2sxn20d
LFAxp+m5JwfHmt/rttJusSdzuETZzahp/RoPAkweSOiljchxSrBH11wsuTSs3HwI8K7nwBib9uyF
rr3qqfd/lYZzB3wVHGQO1GIWq97iYgXCEZaImz5SXd50eRnvkcHjy7WQ51tp9C0xytvEKyHDtXTs
ugapJ7X8G1MbiBxI4FpzeesD5zsz5n1bU6z14xua4jgA0betaOvRCA3CGzyBaG9q7zbQcVZaDarY
fjDoVjnTgx3bEQohwX+rXBDuF/75ZFT0gidOx7OuPWNxriFlGSCpAnzqVvxVbyEHZO9BQFdfW3ok
+AkD6zjsD/H8MuhOtR60hzpL45NpOw/TjCY8R7gZWjuKR9YK4sXFHznFa2Kv21l2b6b+G91tTtCA
FypFjtQMRpSdG8/pHHUP0AQbUK3m3ovGY5/xDRVcXCAxJWdDr0FdBtumuoxT6z+GWFyODZkjcb5s
TYeQKBfP9IgtYPO/2Duz5biRLNt+Ea4BcEx+H2OeSZEiRfEFRkkpOBzzPHz9XQhVl1Rlebus39ss
k2IMBIMIhA/n7L12KIeDNif0szs3zW1ybd3HCQw1w7hIkP6Sop3Jdj2krMd7zMS5HRcEAGbjNgRA
jnE8fu7ANgO29FhNV3hUJiB1yIgaDJIGov+mql5C6xGh6C0ZeuQV70LOyZrAO0pbMAaFQp5ueuNS
+CFlKlcgZd14Wi5bQrK7uDu7vW2uy+TsGG8QHfw9mFc+9alBhl+8ZH6T4ViL+fM4GY9xU3EacgSs
XCT2hrlrn9tI3YfA/UpA1hao23kwUmsLuKFZiTFLD5D2X4NGHSw/r45EHOLhgtbJJHcMMSfT2Vfd
UXqQeWTEgjnGNTIajwp+b8u6qZTRRljl/KTFjspwqgxnNUfmzTfC8RYO1U4mNJ9svbigpg8qbYQI
uupHmc+XUfjhln4tZyK2dopcKCTJRdw/zJm5KcUzKokAmzim0rFlQk099IxJzQKznAGndHSCu4qP
YEzGQta8gc4LN5Fbfg2IaJEQh2DOBaCS1M9sSr6iNDFXJnWJS523T/Yk5E65vXsYI7TYWfIZimey
RRBDLKsftLsGRNA6stxnhTue/c+i/CRcBBL21iLmInMBdL0TQFnt447V/GScjWEeLsPSq5oA8TUF
6xYg42uL0bTIE/UU983ZL2b/6IcRXXvVbuOJQbmyq3QzYcNOiYFbW4QrwnyyhdDHYehe8XH/rIlo
JBWAVDoJ965X07VHBpDUALa8oIXs6mJnnpEvJF15jI1HLPegBz3m4sCuj7bf4eXXnbGKRu9oN9K9
sLlgz5D1VJdPsFPMQxoUzs54ywebhXohC4wsNNOz4Mhs6DzHjA4+qPqxfsnmYONRpjqbNekTptyl
2fB97pyfYb5E6SIBijXyocy5tqnSm7nsD9ro5a5CRe11Bh9hV07HIQxvZtNjUaqO/tIrjOl3zjHy
/FxX9YakStT1sRlvM7GMQAx+ohkeYSWeJOsgVlXpHhU+Np4w4rqXA4vwxNwbgJ1WAv8yHAjnUzZv
EL3QCFUHaaiv+VTfgIzXtzafkJKo2nhII2tXQ3v0VFni0xhXwO/zWxKPO6ddtiZDtdZT8J5lNg1C
gUu59IKKqz94UbAakPMdUaQ/Yfbfk6+2d/qWyEHSFynGNnqTesMlzWcMvMlCsrFfp8r64ZNdsyld
zWYBcuIOAEC2TjNABx6IywKTXYfmgIgOcp0TnA3BwPRpzYSCY+4dO5QE0t+OvP6TPXcvBDP4p1w/
diaxFuTKqnWQZx955l/8mAKQK6tkLSdUFp3l4kwaCxLWoyMxW815sNv5JtPsGeL9dzdwhze8GF8q
wutWhDz8iLXhbcIOKADL3QMIBa4W54b3wn7FS/OlQdlDg9Qiid1LT3Nub1Qu8rXRNsMODWW7DqsI
bb9+LQmQfG5agjiylNTBGbGTjo2XXE/xriEILCwAv5gBVfTcmr94qq62JknkKuC99FzNlVM0m6ie
5m04dgrMvotypSg3AcK0NW6uyVKb3hC3QeAHqwTJWOXU96scQrzRI5G3U2sPc2HCaQ3wHFfACsNY
toodFjr2OMKBcwm68GttbPvok818s0OfSR8mZcqFZsA2A9WurxCrWPiY7WhXuCEREhHZOWiwg1WE
n2HVKT/ZIsQ+pcz+p3qYDkNStnz08bNMLcXnNLgkJl6suGvdLxnbJR3Ryi9Qpa3dGjdUiIRt7sH8
BibUAwHbZFXTFhtrbAuebnoYcajHWAc/oLoFkbj4WkESoFh1fej/KktJ+cmmcFPPA+w3NXugUtkl
ozzdQxRdpVk2HaZGf8rAMm+VHI98qGH/hDEvpfUf8jALd8EojAV/tvbLmlz2DFZ4iHhL+WCbTCIn
IVG4GlRPyweOK3AHM5+I6ty1TkoKtQun9NXUgmGeSWtQnrGXvqI7EqjwVBdP49C8BjGEuPZVtwtV
DYv/OiFfCZP8kXejjhoPi/HakBFvngPzImkwxnkdTkfAUvB50CQHSr6qJVaNvvcny468PYoyEshh
sriWTjZdDezPmi3rwbIz5HQhixniQW1E81sC3H6mnMvFXyD3ZZz8BUbxG/37/fISj9rr3l2qXKvQ
S19qonhNPbVwboDaZBq7QpjXm6F7s0PSy30JeWoXuaIjg6h1zz+rCkRdGEb8BX7wZLMFIWdBlzsn
ylgdATd2YR2jyep37CtgOzTq1hUYJ92xX3gBMxq8umMa6F5mu3vLrMi+FZy9B8gQN5P0WDoChU8V
BOJI0kFnxPf2rIOlB+sRHmy1Sw1ieuiqot41ljA3cQWVLxdWtPU7TZiu1a7ugtn/1Rb/R20xdOj/
VlscoxziP3Ku/swNt637z/1DXxwE/weJsWUFwvF5h5aY7//SF0sLNp3jCoTq/xQWC3cRFgsflA9H
kezC/iksFhDufOlbS649czrWjf+RsNi20Cj/CaVzJO4subwyTwjpmC5/7J/C4tiP0a6WTULlqIgP
cmjfO8e7yQx/iZOP4Smw7I00yFTJxgRIUZwfo3FK1m6rzAMfNKpmJdBsH/pNLdqzlPODDNHseUb5
kY4UkyKr+2vMQonkacaMmwHOHaLhZ1/YGCmn8iH1dYHXKZlhRrEOExqJCwAVn4+HMvqb0G8meqTE
tovNPLK0M2s/3Q8KB2ArftZ2OiMoic7OkKVn97GLmDgATMB6jlgIIF/eTRpdHwsl1X2PlICXEDjP
Xk6KYh1D5BaRgi06pzsyMedDRpFv7MpkL80apm4QGwfPKuSDTtiIzwbMAa3Q5hkhS3rDTR5Ht2Gj
NPfNPh4ZdOeU/QRIre9GbckTKmjxuW1FfADN/FUJHd8oiasbC5gFVYbzxh9DqEf+PAAX6U1I0NnR
yYQTb/OmtLdMUUCqJJAW6bNcS8am29T0SveyYjx0BTt9qFSreEpbgu6yK8G9zRre/XVqUuoQCcW6
MB4eyZh7Djyf3ZROkufA/Db2xbFHpPFXranKN+HXwaF7mMl5hDxNfPGkK2tTDZsqZhga8DCTqwpF
gSLsa75MDzZJCFaZT3vZ1BwIYTLjK4ybsA83mlVHMAzjI1Hs864UinXSmBTHucJePRvpRVoVBh4O
LJZqMzELH0JRvlyePbXq5hLvcB7jpyxkDAud6mSUhAqaHFBnFXZNE7j9EMYoqyQpPqI05IEZ/BRK
u97j4jHAlVunidCasx9AvxraGDCXq88I2fTZVMM/vtzBRb9v3h+9P+9+39/dvD8QAttFmuAQq86R
DA8wXdZjVKl11xGi8a+/43688v7I/Vt6xiyJI+/p9++9vwxHL5l/c/cFjQ5yjX89yP2YtKXZ67SV
YJHM7/3/vrz7z94fdRKBLo492+r+E78fuN+MdIQD8v7tH6/v1zON+dX1qFxEEX37P574x7f3J95/
zdwQLRq6mKtteEwqAIJ+/9JY9pI1FgB5GibzQn469fge7Xc/Je2JvL9kJ6Lxc55dPHAAf3wxJidB
lp9yH2rjJaahxl3IfeNAqqMI9341fL3/zP3eLoBULwJ7ZinnnNyh+VIjI2dWBUi5ERrayNRflFFd
47HIWQRxKVlmZlywkhmX+3dCIVSeQxMbGOa/c+qPJ4De4NC0PWyXKjfoW8I6APtms7jIIBAXY/mC
udu+OLTcbVFumi794vqm2N8ft2EEHHwo+KFvTPATXU61xzKyLwfnEkWec7l/16Z5SB9negJLIhvB
G4zZ7TLbpGlEOTVrpLnt5vd9vuqwyqO/HJdnTHX4vQavt0mBS8bD4J3LLPfOqFnZO6ik2DnLeZ9H
JYqNLoP6wrIslwRd461FegUSb04D83J/1v2L6VFGvn8nAqr05ZC82Z4oGDzTD1Jasz1YBErMcspP
s98d7EC658bm/8msDiDN0adTzwmd/HsCFGklKg0C0rTKa+Ynr3nZevu6GrJdUwGtmMgl3JrUwZYw
mvFCj2y8gCYMWHbhByWs5lIsX0ZtQ22xaolDnmfY9ePQz9hbGOnpxambeowHx9sYIRxVsy/c4xgX
RzXl6qKXL/2oxanB+GKiJdqmgrzJRlDL8zlgH6PA9hDHXUX+Dhw8vczh3hzIG60blxZIbswXY7Jm
2Hc15nidJcCmw5Oauet+/zxEFe4SEhjuN6nJmb8e+FY5JyGD4kKWz2AEigx74q1ExVuQywEeXFLa
D7lj9kcqSd7aDGoW1T24v75OL6HklRAcrQ/sknO3fUZIukoYNy7TOFvHKRsOTkGRnYpMIrZ5OXDx
G5G7L4X7er+wamGM7GxTJFhBmF4rp8iuc9MD3XPIR7rfXNJ2dxOZLli3p+za4sGlv1PQSaybtUcH
mv189CmNsse6AxtAfwnPfsIGK4maFsx3mcJEm0h7MxpJpmFkPfhuti+ESL/EBogZEeoH21PWwV5a
9aOr0X7dhTi/gVZTqNmF1XAT54HQrT/68L+b77/u/H373pv/pYr61ZdftD2/H77fZ/P27KToHu6/
2rdb9McxErJ/+4E/Dv3r2zxLX5olbJHMrv9SBPzWAvxSDNQD0UORR/fujxfxx/PpuVhrsniWii7m
2dWdBXX/csdA/b6Z2Lo+/dt990e73lF7x1FpitzfsLCeh6a3yyP/Jrpqa0yQIopQ84HzvlV59K0N
o2pjZtU3b8ahM9b9tcN/C90hTvd6fnMdc0uacXpMRxJFXIe6OwtB+lZUpx3bWgSa5LmUo8dPEDxm
tA4lwjkuqYCl0zErrS+GrNHis4Ft5o0z4zvHg7C408un3ssPKp+e0KWPq3CAtBoZ6oHKtdUlziZx
RQzEipKW6IneizySBKIM1GFArFRrzcgJUohecdgelialDxrVshA5NgQ6DEF1BPa3MZ0eQ3rL4Qsa
M55flTgI7Lchp6BkKO1TON5mdWZefbvCJ9A2n4EDAhf4onryApiX24NXiAl+SUVY6RzcNNskgmIG
PDTGe1ZSBOtiV66jMSCWiS5i41rZpmhmYLx93F06WKQmA+HKNAlVtvB18rYfjTroaIQ28ljwlbIM
5Aa3CI9Jq5Ylihtvw2o8KviWAJ+AFNoVtAo2hXCAA3Gk7IjMzzTHJVUC/f+MTzRolka5HKtN3Axf
UjwI6zB1x3Ui/E8G70MdN5oIQ6rWWULRS7sw2walOAlD+lH2zZEa676LCKhIgENgJ9tl5jMefGiw
TkmMM7EHNiVSL2rI6AudntojSkwUqqcwzeojTol0A0sJI3mfEG7lj9Rr2MO2s/dOgyQ6K7NudgOX
J2sx73Fyu+wCJPo9f/W71NsA098PVGvWmdm9NV5I0Xz0vw2+WW9tKmJJWxO2SB1cyGZeBQOIUnuA
IhqN0d43STsOmvLdNrXayKsfDI8ltIYtOVfp0aJBNw/JoaemghHHdUhFpnUV/gXsgW43kDT6Bmsz
Js1DzgLT2CiuNXm0K/NszX16JYDroY2lCahfsmnALMHeA9WoW54cum4vIAwUzZdVW/wEyGtF4ExN
kkd5ev5R5GG8IUboUEPeVlPWXqQGxFt26gqFaC8B2K2EB7YpRxxCXN+GxqQ8C9oGjk1eamWJ93Ge
pk+ewCQFzucawyUxg8VVIVHEuS0XaFCaD7XRP2dYqGHor8BXsHyeSVBC+Ms75SxjsnyhwU+FwBmB
CBCUG4Qi3cckHmEQxePmBgX13YwOLoPOJgFLQfFQAIKSe+Xyrwx2VEteLPybjqZTa4bRoa9NAR/b
PqjOi08+vEU396/RlFfg/iH4gdgurOKBjJoRMuihyV3iewCmQ4bR3QGi0cFKth2ZnSszdYKNMA+9
Didgru2LJ+KPkcI9xDTCYjNMAjCCb5VAOGG0DCtunLACCVS08bzU2GBM8bemIV/GRrzqBCtUD0Jh
G9UV9vRV4mnO7ZyTIWUPezKt6NBn7AFh8DhnTYfXSgiHVQqPpAlhroSfPjoEt9Uxyc8yegu71DwO
zfg2AMjZAgi9qdgPLt1Ik6DNH6j/mds2xYVnDa19QHppfFAbxoQZU56ctb3JJl63Lgl6dauMgrQc
0CHTnHWj5JX2qbG1VYF8o6RphXbB2XV0ZCehqX+ldbxDW0SaTxDZ4Eya67LESaOB/i/JDDmwJ3gz
jXfC7LIuQIgivZrI0SqN6+xu4pBhH8HCzmrpzbdD9BR6MjgXHfHhKX1PSuTBup9cc+NZgEjzKHik
5knt00/W40cQ5eQlGYE8uIwhhrbhJ+WScpi55HvZ5QmxizwG5k879MND7GdYuyIa0E5S8bd3+sGi
ms0mnFNrW/u8Qf4xYdvEq5gw9AwRvb7yR+RedPstEPgAHfRRmzwe39mxjvjaccTlM2NVgM1+WdqF
xC3LeAms4AoW/bX2wdnojCgUByiC0ZjialGZtSRun1bOJuiV4UnN/te8p/gcO0EAt4wR786PaSv9
ZgGA3KZhigO5P84Rpe48ctTWcKA2UxBdhzIQW7cOfIQAzo8IIscMJKnhpK+iR+Ta4TmcItr1mNEU
JYyV3cbdQeiORgqkVG8k8Up+RWdwrFPFNt1w3m2j1lSct2yQicJIKxBfTEp0Cn6W9DdhNbnMgE5P
MXzZjip7gPpN0vGcxp9rAoG2LB4eRU9jOjaz75DBYvQRkONrpCMopfRhAO5VBMHW1+6niEgTlOwb
JyVhDN/sppBAAbsJ4kfWOJr8UfPGVXCB7/1AP+IpH5JrZD6BoroCJUjh2BoqWoHmO+cQ/wuUGxHc
qsHlbfDADUgQ9TqNXt25x6DmEf+EObVk51m5BNnlbomgJm5I9g122qJFP/gh7Once3eyDhJrLw/a
ArYv1Xdb0z3tnKFFtBSf6RXm6BHhOFN9rxKykTvvsaHoSsMcJp0OfMTtVrl7LIMCY0TlPeeB+SnJ
FxOsUrC58uZHmpM6E6fOvh3d796szCfH+CvI+gMJivJpBF62mtkNeaO7F5V1oKr6VmsWFsH0SAQW
K/8s+sg7Li8jAXyUqYglMtRvmod26ew47T1AiDqjMxX/NVTOV6+lbsIgMq51ufT/4IdwpZzTgroW
emHeRMM/yABUMhNjDhyRYbd0i482C8Z14YGLLLT66sPBETmNTTFS2LJF/lnlFG2ilzKbf6gZumHi
TB1QnOBt9krrUCj62IQ6FQXvq4os9FiFuY7d8b3NM5SGwaQPxKO3anyKCU+1ovy7R2sINwShAxzV
OExm/t5SeN64rcGY2BcnGm+3HlXZkZCEeZMlDhBu4B23PkRbASDgPadGk5vJ0zTk7xAX9SFuy83U
465vp9qlEhe9BDqb1vcll50E2Qp4PZFPmt1puux9Z3pKeMmDk19Fe8ciWndwr7A0zUXlsNjj+x3O
Efq9UUzPN2T8gDCJ/Tne1s38pchpavSI8MRoNmuo6vKBaKZVk7ri3PvJIRbJEsQoaXrXct6PfSg3
TR0+ynR8mIafrmjJYsqIBUUr6OyCudLbLFNfuo4MXKeGYt+Zr5MCMxcgxmt1d7VInj5H4uSCHDq+
J8kcwlGsOc2147IGpSUGfZ/AWtAcTvUGviHdE/v9l9EWf0U2wyaGYrkCzYPdmuTDrcrsYpeG1Oad
4QHVGUIYGYKudth9qiAmiYJwqCAAUALVMAw0aTDe0F7qT7qZKcqTDb2hzTo/drNza/HzrvyKfJoC
D/q5KtXLQZjF+8KOmlNBLKR+RM5pbc1Mkt0D4SGH8L/HiET6KYl7a+bJkPV1eLB9J3oYBNkb8Cab
rPaeY7qxdmb2OLixwYOMHpFnxv2akA2UcVy0ifVNsWjqQuCHpV+7O135IBnYlO7ojY3ztaNnUfHp
PyHpoe7Anz7pcT90/pckRJ8H2wyE+AxlIBEXK8VqHrjuCbIbVJtsiOELi6tpRC95US29j4AkSZkq
BLDZV7B1zy1uF2ZawmRdWX+lGO4daXjqduck9neAYwaQ1jk+tsJ+HQizq+dJbqxa0CwzH1LLsVaT
lTPrdmdJMmPoGdG1jcpb30BtpJfMwtotnK0oq4sduIdOL9zLWW5IZycncUlRdNE8r/oKDbR6IgUx
Q4lpM12N7WczunhW3p+cZiZLY5y3mW0tyUlkDPhkBW8ikDNrh/iB0JBYhJ3uSxM2YKuH5a1ghxO6
3s1vqAQOpX7wMtOnCozkDTEJCO2zm7VXC6MO9fHuynkCQxY+2Mqxd14bfJnGxt2MRfMKUB2ujvOK
vIEVbyv7TW4kT6m1NPFLdBQpkI0hXKn3dFDInwBNbRJd7QtP0gUU+2kcnmJNHmhpqKsZVP557rS3
wWpKc7IJ9lNi74Bf5Uc4icgZLfYxXk0sltXrW9flt7QhkXAZLcpyYjcnQnFoqPKr3dDbbzKCNQbx
VG1LYd/GHDJprxLBUjoKttKwf5SQlc5sgpDcUvwvF6/5DDE0K4/1yOFAsJ+NhNZBBjyaBFiJGk0o
Or8trCkBS6lj+qG0/kOkzx2xt5Tko2DfBslTjOpwO9V+gA03dTZl9FdWAh+sIpSJeQfYEiO86Wfu
NigDNl81cI0BhjTvYp7tijw+jEBbDQ/6BtVESljtIaBODlkKfGrCmtjJHHcF3rjddnDhwwbLFXj7
E9EUgD0UXlsnfIh850q4e0/qQuYew3EgTLh/rGGrrImp0+tUGp99BDIbzyzYTDfHggagnHE7ju1x
0NlhBp0ZFPjWeycE4GDZlzn1gFo2SKymBj9wONguy3xKpETN+bRQMWi20c/Q7JHo5KB16xhGYg4H
zsQyDbZSnqoObKHjMQb3zIUkESTjupJA47ui/aybxj41ik1PpkEokKALjzemTWFCKo98Q6zabldN
RGx7NPBl1T6NPnjzCNLZCr4etTgLNCGvtfexmDeQltedf+q7JgcDPbEIzqExpVxQligPvk3yVyTd
aevHTradBsBvdalRogCi6OVsg2uM8TWB0w8skBOmHZ/LIfoa60PQ4nZrlaN3qnPf27Rg/Eh7thjh
jFLC/5iikvZv2rEO9odDV083Sb15HTXEx2LYY8YiG4gzxtZGwKGdhwNWhM91mBsbC7ovUi3T3kEK
Be1Jeko0slTJg1e0Yx3nOKdaI41qLTo2z2Zun1DRgPRv1KfSmo+s32gemSawqOodEcjJal7rFM2y
Az/sOsfGxFv0hhaN3WxtfKspUlhwqi6NVVVbdiQ+Sc5BVvlPRupid1AuhEDas6KaQsoQzl9yjuCc
kriRqRG9BsrelS2Gj6Jssp0y9etc3SLdRlegzcVjnCZQ/Vib0zF+zbHeMp9QyPGNdNc6Fdo1k/lj
hF5NJluwqcC47vsh+yyisNuOLctSZK5fGkENeB4R3CTzD7aCs2ub25ymUTmlnwhOJakTXd8ufhQD
S+gWLnIyIq/spPfJqfTPZHQe+qz/XBuDv/VpTa+ttkSSnxJ+JKN+S6BtOGZ7o/IM6qpsSGfh1Wtn
ij+n7MyOliOfutk+5f64jwP7WpN0taf/V7KSZ68av1I0ynY0J1GPIEJwnPapXT6k1CPJLkkN+LDO
aWij+IyoNfmGm3q51Mi7twYIQYUIJcaBdI3cKV7DKd6PxnwIBO7+1vCnnUSRspW0VPemPxAf6bwO
hHhzhTbsytT8cx5Es20NqPJVQF7D93CB3KrhOeiHVReNP4g4GPdqMk51UL2FY9Rt86KUayUk9atQ
/sw6f9yVlfs+CwgFTJs56xv053RZHrgs2m0GsWQVLFmJRGUoHBTMjgGaPZPG7EpW30gvudRB+Zk0
uXhHCN6IYcaiFJ18Mk3n8wAaaGU1aCbn1CcVNKEJ6WCqIUzUNxdO0PzNcvBRj1V9VjXIldllqxjV
0OcABWxTx9OXSeEft8AnDUPxUHKJ8LnGeZQOEVIrzKU1gRlbVZJ5z2TbrCzy95ioEIdUuZSHrCsR
0WXhKfKno6h9ltbmRkfOD9fwP9dp95Aatgtkavwg3jxfwZmvtujWfN02V8qT2EOa9GBkz33zTVdq
wIwu3jOgPOVI7xVNCRxmszGP3viDNaZ+9r2F2d715zkojl1fUwUsJZvyYYu3YpuQfolepmP5TBVs
1aZ9s3RF/0LQu/Ihct1wi/JJaxoqL/mjLWk8K8eYgPEMvLQlASzog5sUhXVwNX9+Cjc+ibp8Z9Xp
D3gk8UGBdAGZSBAHxBUaVywvVz6DJ/JHtGYpAxoIH4O6ZIR8fCbrKpmjq+lN9bGoWR9aQ7AvIRXw
AVpZGkyeTOP4aCh49bETH5I05tKophfoMvCubXCxcDGPbVxpYhw0NlmHHlSB6EwhdEE6hzS6z634
4hjXBkovy2usBLq5TDnFw9pPij3cLnUSPdWXRnwpQoKBYdbRf/DqW8zy1U1pj3cGqmtjeDRiyz/w
iaFq0CafZKeZM4e63na4iTYN6vJKW+QEiSUW25KPbWp+9VyAKxak8L4v5EV4L+Q7gZlvlu2RDkbM
NN2G8WmfmfkHO6vrbB7t2Qgehkrexgl1phyN97akFtZTKcDmnYm1SBs4uCoixEVX28n1+l2hUOK7
+a3Pf8QTMip3QLfIvNkILCLwaJlOnO8xWi7c7s8ifRy6iWit0GA9G0YgOA0fBG/uhOuKCKu1QZXB
MJ4CcRgaFEK1BQnMRSlMEYi6ufkYUC3d54bMuaBIypKpuMaO99n3670btN2+nqDqlv3sr6s4NQ+d
ojYwXryQcmffYT4RpfUpD6azq1PCsmHHH+N0vNpBlW9K0v82LmJh0wScY/Qs0ceYuLf8E4aVD3pT
EP2PdgFwNKuhjVlJTBV6WFwL5rdayeiJsfmnr0KKKHjW4KjaiIjYKG1r6xgDGX0k/OZSWPYqaaP8
knfRiUSt7GiB2TrYon+k87+kx8Pb0tpi1RCCVpigax37CgBClEuQ9f0XGFntdm4TTnDSBeDYRqgR
rXplJUJCERe1DThKVSmg+oaS6mS8h36zIxapfyPFZW+YPVRHiM9rx2uN3WQWEyEtESbqGm8R2uH5
NBgRZYQ+6vbM4pQ/m/HD50qgIXFoTdVzfTToHRzMbZ59ccVgrSLSGLrFe39nttyJMe7dMfj79v27
ejHp/77v/iPBb8rM/fZv3sz9u/t9MV1ssEAxTJ3lCLndx/M6m3W6MwL7+Y/D/Pqtf3tIlIsEb00N
zrP7S7sfndmQJvTvX/TrJ32dn9ti0KzSBvaUYXjokyBiwbv8ib9f36/jkARyATUod38ctq67M3um
eP/vR77f/vXE+1/SBO6HGkKC0pZDK0pPAHf++Vt+/6r7ibvfVFmu1n6Osf5+8/cZBYWY72NhnePa
eAkRvtNtpFYZ4w9Myc7ZKNMrNohraop3eDsQmrNz6ZkxRwIPUdQw6doWeJ6eTTFr5k83T3gEuY22
PGqh957pWJuopRI2IWdNGeE0dirHir6z5Y+I7cVdwBQ7bHEsMMwTQjJI2veQ14yw05txaljN5/kL
6VuHSaBncfVT2n/rU9SV7py1+PiSm2kuLZMJN/Jk+PkqiC5WPp37Sn9fWhj1BERFd+UVbNlH0pBV
1VXIo21nL9GSQIFa+e7OyI2byPAKpLPF/KShyDd9q9cUKLAPhI+mYEDVPgoB4WKgDclBC+aSGDHF
AlA+eBFDZA6YcC7cc6XlCd12to2F065jb9/Ri1/lqboi9OsRYGY0ujP7DIro21xzegtaXIIA7whl
LRXD5oVU4kUET7vG56IFMDYemdgOBp4aCmnWSnlo7KnlTYOxmCWxRtrjBWnOWlCzXfUL3NWN6z3u
YFJuldi5zfQVWQ47B8KdgyZC4KV3ztiEZETjBiM35zVLvR/FIMZNX00/Bj9r2SACexeYZdCyMgcS
lwndYn5Tkf0ZJzJIF0ayTd+XKN+/dCZV0BEtpmdtbdskpsCIXTSyRCLmlparoKaBruOZpHkZ7CuT
GEwrIZUxtohWoTLgCDLqOzKUcDKw3UDWb+HLcOQSw/NWDeTD+E7yeQhZV3ilxhBkfp2BG1JI82lH
1d+mTdSl3yYmta2BxIMUaGNlxciz/drGtOQ+V5Q4q7FeEnDoymdzfmMY28oR8YLbGsZaZ0QieJU8
mXP4qWxwbCKBK7Zj470OggiJIPfWObDXXTvteJQ2k6znlewKFJzytZnhoCXtR7Zk3E10LR3VfTXH
ztu6wC/R8vj+7q558kq/+SXU/D7+37/PmbUXwd4fKbP0cT3bFQJEqGCphK7vXwV9KnSmNO4oTk0T
TZesN+TJT+gsEGb8mJqoO2In/OyWFbGsGb4XcIQogSOqwlkHtdoQx6a29/RQiI6Iou5sZYb85IzT
aiST8iHhQij85pmhIPoPL9wy/+aFeyaXgwhcAQX63174HOe1B2yOGQdu/hE1OHINynmr0adzRkgf
pUEd0NNPFQANFZ9wcxT/6TX8zcmj/gHoeJFCBqzy/vXkEeWhvVFl8RGxBimgqX1MLK2OrPystSTc
4VCkBKGG7A6MiiUDHE3vYVZ5+fUPCek/woP/DAsWaD///U1EKupIx7LNwPK8RbX5B+41gd3m1Ikf
HTtsiKjja+fYtbTnTQbBodFv/RzBIk0BPwRRdQ0Si7RVii196RxLwi2vvWyrCwv6VZ2Tah4hmGG+
SpnRLTVsnYhhGkWodSUs5xw6LhS9obmWRmOvS59+eA2PZ5OnIY7J2Prwgh63bFHtE1n4l/uXePmu
Tee3//7P/ptrF7evcCwinAMz8P3l7fl/7J3ZbtzItm2/iAcMtsHX7JitesmWXgjJstn3Pb/+jkhv
oLy1963CeT9AQShZqRQzk2SsWGvMOf942T1RelGHTvvgCEPlMVQg6yiJtiJ0UU4Y68hamvNQj+wt
h2VvG9Uhnwrm+xmufPV0LvJw2Of6aO2FnQ+HwCIzfggjD4O9YPCzJTL2vTE+9kFp7q5H/n949D/g
0cIzJDHW//+8bjJQ4jb+Yr78r9/6C47mFDc8zzIxoSJmm0/9X+bLnvU/YFQG/3lCF+rG9hcjbeLY
jP+N50hivf+NkTbk/0jPAgZ1DQN3ZtP7X5kvC8V7/3kxCiFMi/xXYbu2sFzb+OK9jL517LkQmKTY
7DbjqPV82cxP9UKq8SyJxjYcbVvg3uTPqOjsKVdZDLJak3GrR/VyATFhlMo67TmETQl79ov6MnW9
fd8E+bNIMEfConJTWpIlCNX6puukJOmbVnoxkXEmUqat+IH2ZX90jOY1s7BD5C5NK7jSajQQOdEA
3+RtGzE/d5uWoIy8W1Xl98yBtC0Yvq5JWzokLAXryaZ7qgXueYFH200LcEXFTDbF8Hgje92XRUlT
ouEg6vy9Rgi6h0d4QtrfIdjgtZY6YPhgyQqPY8MPBxsDfnIdRKH1P3Fo1Q99WO2ziI6ii6NCVmkE
1uXEY5E/9o7zMZVANRNmMLMnUZnn81RPJ0FDhPiBypPjbYOrjy4YjE2eqW3RKO65IX+28jUSTbXx
XC1cW4mjrWVpoMRWVvCkQTjrUZjhJqQg9Syn2aHjd9dFjDcvu4Jl3zsBOUCstIm03maaTfs/zuj/
crcW/3mCWBb6ZJuzhHPO/LpqoBhrhnKoqkNlek96By90/ZLJtljTSKjY2fQe/RssQ3sOyqIdugDe
/34z//5YEBJ8OVctiyGyaVm6I12hf1k4QMf0iUqxAj+kbxFXxSum/hY8uNbfhUb+zJb3Z2xl//QO
fIm25xKxsDoXrhTSxiX9a9Gx9NjdtZGTHUgyOuu08Vec2AHJYFHSbLsOPJtuORPocSE8qqkTGuDI
eLAAOfIynENdLi9//z4Y4j/fCNZPVxcOF6zUdbXC/rGUJDpivhyK4XBt4CQF9XqLGRc1Mox/SVmh
9U2CaCpztvAmp7FASaARtxYlDIImk9zUcPR+DhOtPsdZhI+rgX99Kkgn2DrDWLdB8vj3B/112b++
jbYlHMkk1XJcZSj/50GHXAFxgefdwaKcxLxl3neJnLfdgL6Ikbdg3mHjRD0qe0G6MnXIdRgDCq7o
OZTbxvisnbnw6d7gh6KV907O0Ciun7MAyelkzJiJbAIj9dZZnXx0pXKAN9r0iM9cu5m0+YMEypva
Vm+EEX9O2sTuwC7HlR0ZD7Q2mJNk3tM/vGJVUP1RrapXzBSTV+qaDN6E9eUVTykZgnmqx4eiGw+m
RnXc1HGOx/tzJBfjDEy79QrwB3JkkqOwFn1NegKz6cXBVH0k66/CjxT5RM6EBr2dzmgzRvDBllHp
/bynoXZIdwxuyNIettdy26v6ShU3714FpWgzc6JWFzqR9f17XU7LvkGdSpBTsa0Ddx2HFhaVwT9d
Lwh4vrxsW1cFjqUj5nFZ9f79g85E6855j963a7yn0utH3vLltgmyD3yme7/+VRDeVWAIwJYDI1kM
0/Hf2LptCOLakvUxOSfcqbFdELZ18w8fyX87NiFsg1mpBO8yVJ3+x5XT1HTDusZJDvW81ylCj0tW
IhZVEuzWeaLRRty1ZuO/zd3cGHQ6oZUFjOSgK0dpSstnq3XqMu+Nt9aNPqxlTrfIRu85LTEMGmoJ
mkFoh1iaX3CqEjbpacGk3y5OUtp3dYhrqGZgsVgmMBu40NzR97ToXMXrSlQY9SXxG1sY5/L3L1v8
5y3M1l1HCI9yG2Mg/csqn4bJGIfsJg8LbT6VKHPHTNhb605Xr2E97wsEGFbR+WNnnryAb5YZyELU
0QPS43xfEFq9+odD+rKuqK2cbqHOImSC0kO3vhyShYGeGCIvPkTY46zIm73VI8fym7w4APlYeOzL
dB8O+snwJLEBLg1fd9RAAsQ/HYm6DP+4TK9HYguCJyzp6sSEfTlfE1yYcTnhMu3iYG1bnwwYNUhe
7DbiZBzXBvch5mHhcTEiksb0TVlG1b7Lq+k4j0xyzM59xmc22EY99vs2E88S5/a/f7fM/7J/1Nk4
So/tkrqbqHfzj/O2d7KW7snEraS1b7wOCdbV1MQrXzRDtm9mvUH2np8QvAX7KvpwB9gUm17CjR3n
NxSUn8TvgK9Vn6ntJY+TgM9vMGlOJNJ8LQs3QWyEa0iQYiuXfCDeWnvu+6hel7PRXrKJak8SRKth
4vMPr0z8l92gAF6zWBlcgy3ylytymGmt1HYXH3RckFc1bllRPcxkLshw06kOlsksoADghLDGCKrM
yE8PzDk/2m2J8MslcqrYu2mi/cM1Y3+pNq69BlZZxzElOhtdfjlBh9AZyiVw2S4nnu92c7JqkzJh
rZ+fbJ1o4ClJx3WcLg/gq0K9gdEq4uvOAusx6MUtXsjC5hb2pp0C7WCDkZUVliyWMYs9IMVuYVLr
uGN2qw95vXMHeOwhlmIlNWdPVG3/BFiEe/ySaO8lxIFtQmZnc/c54Za7hVvv14HVn0eGYWNp5/cI
ZqPdXDLe7cqU8ZYRYTdZjgxHZfcZDITdpX1/Q6iDuC0GPscu3dd21b2TNX3BcJe3elt2Ubb3YNd7
L/R8LYUe60rQ30CZxIGPavd/f1pf97xfLj2bk5kJJTskT3e+fPiUq8FI50Hbow5o9iMO51lN3sOy
8MKz3nbuzHy4DzxgcxkMxa6uZbZb8rpCOw9njrLYbxvk9l462QfXMnEbyZO7WepgYCWMRln8LE0G
yY4Vfgsyr91zPct16BHDSKfGov+q8B4iSdYBJNCOXt0tgcvWaxU8ucwR2TmdSe7Kds3ifWeg5myS
hnm2WQTBYR5MHFjRsZcRHbsMF3RqJ3V/mE5kaxP5N/4aW5eEvJGMiZB2CBSFBwdK+rHBtfwetfPt
QgTzmiSYHBsuqJ7WC/ddipAn1qKONJgm2pt1t8eZjlBaRxs2Y+a92aFm3BflfMsRd5BlhNxqJeO1
ZTrKCu7/7z+gr9E8XASMqaVJn8amVkUv/+/3Hd0rOhwTeZdIkOohw9vbNCj0fTX1HtzS7Cc2PbOR
kSrGdBQyU/HkZCkDVlneR7Ywt9gZX1KtzNZmyvC1aNtu+w9H+KXIuh4h67hqqKi2ytdNQcx8Fmy7
hVdTw8x6hD0PQoLqddZ2UjhWI5fZiuTT3RhgwpdhUIBLR/k2x5TJ7mwSeUFQl7Vg3eUubMD+4ejo
F3xZW6TuutJg62B70pNf3r9ZtnZrTUCMsqEJH8c6yox+fMsSN90FRoXbzDTOJzBf5HR5DJSdYM6Q
GKvfix6DrM3fH5D5e0f/79ecNLEGw9+ArRSH9qUqzZpKM4baCDDCyJTHYJs+5HSLN0IeiqHQvvOj
HbZWxTmM48jPq59eZlTvZvnKxFeHSDCbHz0wgUbzeT8S9Xuyyp+UMz247FjAeTs4XsTmHTm003aM
armzuS2SUcJVMQiMA4fsBZ9/POgwjBkI3L1rYG9Id62rAx/lJZnazxJTzYuTlBXQ6HIXKD+kNhwI
Lead3EUwVOvFG0yflLGPJomi82TXjAzLBl4oYSvMVOdoJu5dT4WBnQPHOcCDt5b8oZOGShIeJl9H
y5y8PXKjU5/xVIlXtjvbcunc6+GD5yzyUEYs/jmWeng15fGxSoJxbZYLvMTQ/uLjxhEyGcydMctP
E9uVbUbE0HHICeJEnboqomXY66ZOyqm0T2VI998FCHoy5CtvdoQ6b3wIdCvYuVjdMDXCncthA80i
J8XZqTrS5EDrid/Odn3bWgcsUzax74TGRhpVc2JBfcPbY7k3ISgsBTlh90DC7giQk6nORTgnsS/K
7NUV2nSKST5djTFpvWyb0DkO1mteWDa1XrxJPdRSqeZclklOp1wStVKz+u49lBSbEpsRwOgg8jFO
c74vhp9aht9Ew3zocuPXzNj3oc+Sd3fBQ2N2Z80nGYp+OkG8ADbSd0bT2nznJniTC827iMQ+tGMX
3KCgxeWrwKksmUY+SSg0w0sMNHYkcTZRwNDbxQeHfOAaEboW3VVGXpMOXIAZW8Jnd2P4HT5JLKK9
dlishOhgLcCRuXRfQqE7m7kqbtpx0nb45SXrWlchRLaDSGJhQBYWmK0QdLVxRvkDuX21K9wxPVP0
w+zXuMbkydQ8sW3GuL9PXX5zVoBFSXd84FwGXeoOTjMyOxoIlNJwM5J21VBBE7PVkjVK8+Ji2cye
Yrc9mVOa7715fLYWMCuKKoQiS8/sCR+Llj3kdjBw/8SH6WR5LW2hsSWPr3V9w2ouesIkLXXQp6Jw
B7dWAJjoMB6wHfbFVT7tndi6ZzLe7Yg8ok7tGWYsZa9tCF7C9y/IQ4Kn67ulV3/CwUonK/V7vRan
aGDb2CFWvRbdTRHsEq8nFkXkxgpJPSxSIXy2OMahxOUDUk9sQ22h89bY1Ihuj4bfNSeia4Hq6bl8
C0Thbts2SNfp4MV3WdbZ2D6yfJnypRzq+L4RQBV9ikFlUOrDxROzeDEDLsjIeDa0cHoxWrIarJb4
aoOCSRH0xoqxO7lHmNqmQRjgAsuAtJLOLjNr9rXT41DMzoUaqEryAFcke/EdaC5Pc4BW8h+DPuJt
agVwqKkXXlx10LGK58lcuUbIoSR6ghKMXfIuNUmDoDmPXCiyiBGf/NqMwhtj/uHkYjPXtbikw6Kt
rKTM141F9LWWFPZZL8DIq16EPtPOJytHf1QmCQJd00IDxFJO6Na+A6jMCkc/D2K6BDDUW6OI9Hvs
nTZCvfCyyUdfDLLZWkk/vRB6kG6DZHlOASqpH7U9A+3mVhocXBrGKAG75UVbdG/lap64LLImfhLV
SG/Etp+Pi/mioqkJUI2G02Cyy2U1jKM0W3NZ7RBIF2fHbGBX49T6VuA6s8GaqzjNRmiuS5Qrr3VA
Pm6SonTwFstn6877JOlPQE/tY/wut6QMjtghyh/MUKF5Q+wmtaTToSXch4Y0HVzOLFodc2KchJ28
VRm2M1RqpF1hyOnGWwoNtv718t1quPXU/bAhH4rWRPAzH+gasGv8xM653dVY0hzMVhtu44Vs+Cz3
7oeU9G3pgu+xzWaHg7ii91TYEcQ7l+XedqOnfJyaW73EWtSKoUBRslZ+Ol6Ak/koUeCNzYfroTwj
zro6ZD33oUEbzBvaJN+xNkOX0xErFcXRJS+yUxYb/pLV93bENVgiQt6Ynj1xr0cF0oCjHrMR9Czu
fbMZ34vSeulGvYCqrfCpa9x6V+HzEKdILOiM31yfdWoRcyBywSduGputLnEbssSbNTXcq0abJM8M
aeOM1+9Q6BUaZ+Ngmrm1gR9faYaTHyvDw5qJE1ofJjyWBDFqVXRakqS5r0lMW6EFPy4iEH7XD49N
jkNuFpo1w+gGw0lBHshSOg/V3IjbiHa425NeypQiO44LlG1sNvpBeKW+D0PE1Zo+bkHRKL/BsXH3
zU5zjL+iTdOVhAZv3Rf1fBnL5jlzK2poc/ie9UhJaN6wY2FAJ9ObKUIRRDjQso9x+R5z28FeNUMb
zi131WQJFu/4RpeNfS4ccL4xwh81jkdjF6CwA+6PWNVYBOu8NB+jX5SR4qR589YjZu2AodZ2xNbt
jOVtIUx3b9VlsOKMPZCh+32BizxHro4zU3TU3a4m2IIS0MQCaV15RDsFZt/hRZaeKvnkRewevLk7
5lorlAk0tm068GuSQJSzBXW3Q0U+k5n3zUknHsOBIdkGqMmw0KzMvWiZGeNjKHbeIjEy9z7dPiou
HvTaktPkAuiG6i4RMaXBfFrGtvE1srF1Qr7ZhdsO+5ge+U043WZW4fke1rL58Kvt9OQuXbQHzCKi
bZszQ5nTqMYaYWaYOaRHNP3GKkfZCpEIW515EHPMcICl8ReTeYkUSB+rg5c02FWNb6P2bcodWJQY
7WKPq7MM7MdUDTy4jx+4CiQBkVSGdhM8V+O6wZm3cN19a/JYI7TE2ci3GIojyaDNyCXXsujGq3LG
H5axzuKbY0VqYfeuky+Gx9PLNOe3mF0suETotJ2aXamwglkBBhOkwQxxgC01rhYKQhDQCC5UQnrF
ExSoEChkYSYGiPHwjalghkZhDQ18QwLnQEm9MRT40ENAhDEoBINTnHUUHbENiv6jCvHyHWjGzK35
GrrAFBNUhYSuaBRmocNb9Aq8GBSCgTVySBAfWAYRfdkaMTqudQraMDCHVRBHDsGeKqxDXwB5Ghwx
V5OCPpgK2HuiUuO1i75FgSEDhEj1bVS4SK3AkUohJORwPY3Ld0OhJUCZIPoKNxEKPJkUgjLColQK
SimgUwSUSqJwFVuBK0hWoLgoJwKYlhm2BYOL1xjWpVbQS9a0fhLb3N+DrEJDjVsJhIwOmYjSWPtu
wc7EMDTs7aHQaulHLdttKBupcJtIgTe9QnACWJxIQTmWonMo24dBKzdhVH0A05/AndrVrJCekopk
UJBP4viJgn5ahf80cECF52Cjy+BuwfQymbTblBx0BQ5pEESum8frVEFFep/aa1yT7kZ4o06BR0lH
9hIpAXje0vlfsXrdmqE/uSt8ztPVxMYJT7pzpppBXmW8x/BNtQKdQFrPjZb9MCCgvPA8O1bB1Qga
JRQkReV206EZZLmGlI+Cj1RmD46bP1ZOs3eG6rmj37BaaGtsanS+K6vAEhCTkSLX9yQKjluPtswq
UOjWCF6VwnLlMF0LbFekIC96iSS8BilbE807OGkoNm9tmRf3OTLViFvBxkkxn0hUN1AfjMFvquix
aqC658BuLowAuSTwQyWEsHmjOGLJVkiaE3nPDs7gQsFqvWL5/grXkQpqixXedk3Yuf7g+pDrt7+/
KDQuvlJy19AAtDXDtoOhuz7OuXJ91wd6V6jw+pjr97OC8bgLna7f/X6gUNCeN+nn39/+8afUXxmv
xF+t4D+hYTugcMCqzvkoNLWoqodcn8u4EoR/Pq1CDGnEF6vrP/71yN+/+fuP/fEsoWc8FgplLK9U
4/UwdIU6Jgp6/OvXvxzf9cn/eJrr99fHfHnjrv/2x1vz+3nU8QNPP3stzag5vGDEyny20/ODjQb0
lqkwGnHogNGd3j0oUGrVHjwfMLRSiKimYNFZYaOLAkhthZImCioNBXipKSnwk3z8nkf9Lkrjd8SY
l6yhDdpWNo5V3Y4AVHPTQK2OHfhqp0BWXSGtsYJbBZRrGIG7umQS1PoYHNoOChsTNAcQv8blWYGy
AmJWV+gsKHF+aILoiDl6cVYyNsIbzrDoSHi9w+RILIBNtmBsQKIt/oFiRUrHr1YBuwngrgJ4DYXy
FgrqRTI37eRhUbAv+ZLvTZzdp1O0DZXbq8KCHfjgWoHCpkKGCbm6ZHYyHjJRzqtm1E9JY943s5pD
KORYTucOAhn0Sd+XVyhZ4cmWApUdt/Ejy3kKFMKszzgp2kSXgulGvtTuelKzNrzqTWGSCzpWZDd4
5p6gIO0h3DYKlA5LhUwreLpWGDUoMdNNhVZbihZ7jGl1Q7m7P6RCsDtYbFNB2c54cDhVVq7xmVGz
kWe9croIh0i4sm3iwvQmQXcBnEAGYBDqPBV9c6ExQd2DS1iZazf5VHu3mjzU+Xihr/GuQ5CXkORI
EAm0VnB5NNrzyu2eEzOQZwwbdjGeMWvTm18ryHRbIeqNgtU7qPUB0m9DqdjgIAHSXsK2Vwpyx2jb
xeh/vrMybqiwxqcIIn6AjB8VIl8oWL4xvxkKnncURl8roB4/U2wrYOwbdtS3shx3YX3j6gEQ/mwi
xuCsX00K0Q8UrB+26QbPh4Tf9Q5IaLNdXE04f8xEtBhIa+WixfuFwImoqJnkOFZ/TIHGBb2HQIkF
ClQDi5IPSEwmzIhJ5uyRvIJLJrJP1sBZyQ6kEiBc60VHc4YVtkPtJjPKAOVyGO8rEX8SDFPsctQM
AWZK/jSPYi86R95EZroWA0cMZ7JsDBfB8txXd7y09oKD8apgrnyjJVh8oqJolZxCCxBWGEpikdiI
LXpUF9mI3xAijEDreWfq+iDi6YS5ABmkV8nG9GkpCQe/hN37lCMP7cnPLZ23AVjr1LgfyfLYkBi+
r/ESHmKzvcxyXeHDhPlyx3JqLO/kq9vk1463GGM9pahLVCavEptEqE5SWzsGkfIhxfh0jzJNAwXD
KLcKJZEWgW1iPeBVWxa774QQc+qbsVQeHVhDd/WtmRi96hytmDSnZ3T420jJY3QllImVZGZGO2Mo
EU2yfEglqinE1syBGBolt9HR3RhKgDNdpThoclq0OWo8MPfYAeDiGO/MuH1K0fHY9oduRgFdU+2u
UUKfSEl+XCX+yZQMCAMYLKBRBjVKIpQZKBSljji8Rj+EhJ2bhhXiumGjInRjmBFjJPjDrLrvIo1O
HRoevzeXTz1B35vPj0Y1+vGvPkBMPk0OIj2P7CBX/OIEHNfjlFFDIHcSyJ6Q+5ASqZRQ/VUTdVVH
LfM+MA1OQFAUjIfWhVJSsU0mGGRGo14YWb7NPqgxJqW9KhFhLUqNFUNiTmr4HBrNg4cpD0aL8wuS
blQD8YuHpKtS2q5WqbxQQF9KZF8D8i8MLemiogezEYZpMTbmzBTDjVvjKCI1K/ebTzvGLqiUFKE2
jZYiUd5Euelue8RnCW0LjMVIYJH3EgXBqsNxfr0s5FE8tHld77Ka5JYSQRsek5dZKdwYFpiu+OxM
09i2XXcmpOCbNyMxS7CkQ/OSPykxlJ8o5Zw20gPHutLBCKnajUpfh3E39QySu8aimSC6rYPAD+Sr
Le8g1sKLpt/guvxSVej2TAR8wVXJlwlM3vuZ0TUyvwS5n6F0f61qPS2LQ2Q4C3+bGe6D2UU7wv70
aay3NrF/Z2TEqwhBYatEJaP7XWsKNiyNUV6GjvwD235xRX/U67dZaRNNspy4+c2HsEVLVse1L4V+
XFK8vSjDa7zLmZ1FSu+oIXyMlAKyRgrpUOjVShtpKJVkq/SSI8LJBQGlUEpK5GnUmfgqOYilyri0
1pFHAESfMyctk2mvJ8PGybqMDX3wHlmRjvlQh1UDAs4YISf6uwTJHdrOGTFrFHwnWSA+pZ7xE65W
X/U4cC4lm8Q48NatUopiAkazTKlHI6UjlUpRCpBX7XNE0kprKpXqdFT608E9dkqPupAqvqHMr2VF
Oy9O5/MYLCNqQBWDiaAV67qC1TV7avud5qB4Nbl7slVFBZsNzSFTuthGKWTxdTWOHaLZSqlnpdLR
9kpRayptbWxR8bNUHfUW5XcSz+wHlRY3QZSL/CVTVsG/AuS6gCquTynCbVlpeRel6g079L26Uvqq
DtWotL+eUgHryIGxKt+XIRZwBeoy0ia4cTpZ72zQY7YbO42fAxqZ68KYJEZS051hzU9FMdAUNuNx
V+p087h9j86w1pRS2UWyTFYlYciImBulZraVrjkd8MlWF6nuEWXEX8R2LfeZt+JBouPyIMN9ipkp
b2yCwFdo1DQzoUa6CO1tbtMBoVnRXJXWjOnQXP8sYjTYi1JjJ0qXTU/oIekL6feiIuhqelxKs/ik
L57Vkb4Gs6iO5J/G3zBG+NarRJIkaSmORH3SJsboRXUIlEoc/3Ef16PlFj8etNgoybmIPm2lLR+V
ynxWevMa4bmmFOiYnnFrQJQeingnjyHeeHt2OzTq8JLKlYrdKKubGNfqm9p1DphxYAfCAHPXunpx
IAptJ5N9Vw3JEQ9x9NoSvf7JM5LLHOU4ierzwxT40HP4rjaN7yQNPtxXxf2bofT3KDiUGj9XuvwS
gT4eucOmuWr2K8T7iPjnsn2pI8bZdeR866vJ2GnLbW8FJvxSd9GVEwC2sBcQvpMemnda2/AOoDgZ
u+jWUS4CECE3mKjmXOx1sJGq39m23wJ02dzZ3I01WQLbApbGmv0Y5wheBR2mBXYLtOYqHwMRnkts
DZgTJGupeZieWMnDIu66BlW3JSCe6s4L8WQJNrg3wdVX7n7RmjN8oLUdJkzKXG9RpXhNAEAVXVAZ
PfRioPeJ+qFm8i6026nzHvOWAOAiTnoCByVN6SJ2wm1CQCr/p/6xHxivN8BBhlsyWMqmcZVrWsUS
W5nPocGMqg81bUXYlgr0xsqwW8oCW5kSZyGPzfzeidwtbrA6JhN8cUNtAr+jdEq68fcXJ1hKvMpN
TLV7HSst9YWQn6O7YHPVYimwKvv+O6QflpeFaxzHTKNY7CqBorxFSuw8d3HEnEDLllfoXIwtehf5
uTcdq6mBQDPLc6ASz69fNJ0U9Ov/sVw5bB0sSSYO/0bihj2h3UyVsV8XubQy1f9hMcoQVYyh0lHa
B6ud62NIW+o4Xl/hX9+bfe7iwySZuOau2Z9s3CtWQ9WZv5Nxr3mVRcz+YWWOXQLgIcNvRor7Oy2h
Gfuaw/VvFmaEwPGvPx/TfWsxXd4nuTMeaVljaO4RrbXrF+3R6qfx2L4yaG6Okfr59UHTBPE2GRpk
gRlwg+5aTa7BN3L0Vvbaqdh/hK5ekVfVMEYvIoz1LboRzTDPOA+hc0fhuC7qxMITipOx0IdujdgR
UMJwSUzX1Ze0zQkPuMGXibh1K+DlLEg44iqI0TORqUA7aP/7h1d5msq07KaPRapgx0RZPv52bOxy
XgnDbsJk2H9evyQsFZuJthU5P1rN4Kqvj3mSbKB9bxInh0GtMNKniiPtKSyxUVVfyDQFmWFc3u2b
BPucjrjleKbaHtEDvqb20h1knO5huW0kNOF77dTa1iw4f7sux/ULZ4DrF/rZynOAUnms3fWcEa6c
lN2/fnj9v0x928iKSUrnRdDYDD0jbWYRV701d5he2qxilIOZglAdHCOqKC6fS8fEmmfpXlnjXrkD
/iB2DwAKiGbIbApPA1wgxUxi0H+FaC5XyzDeZ/KUBvqLlSF7pa9Bl1d/WdjXrkBW74zJ/CYM8WIT
ILPuAgxicuchiIfdvEwRrfOeIKPhZxlSN7+FNlKrnHGomfHUdlHcutp4D4H50qKMB9d5nhwqEHd4
1wdsxhZRdxut/nAt6x348n5qyELxKqwEYJYOuSxOBH1xTxppmWMbnp/MDoCd0mxhoMWoL6dk5K5U
Hkt3PqfRwqZO/dNfX1r6UQwd+uhQzNhpqB9mbl37WsKeXf3sy0PRCXHyXZ/y+mO979xtM1nfvjxu
IF+E1VM93/VxS2vLnV5blzLNmQoVebEPZ8ITGTX8qu3xYmXQLrUXfw8Y4m0auk15NWvPLhUAgU9e
dxwaBI/aKceR5dT0Gthppl+mAL9X5oL3Witvg4ZYsAbBWlubHSZMfCCYw6ziIXiwTDUJs7VdmHrs
YXXubiY/aiWjjSGuGRt3lfvIJSf0X/1QdrfVtI4L0gvsUkkyk+DsuEcLN62NTCNssofkwczLhIqe
4qYoSZRzyEma2ny6sSMuq0b17sKsYI5RdR81mKdfgnzWRo4+vjT2Wlk/se13qelq37YtbnedvjNg
lDd5TNaJ04tHrCOmvdWHFN0Ba7GkxphZrn3TucEdcT9FdXs3LZlfEwByjALj0NiRu7Gl1/gIyPcR
WxZKRYjrCMjcpxPJXr8Tv1x34hq15k2bMklCPUpueEmLxlq2Lmv+PH7ThRwwMkzfRZyp/CrnR5vJ
i+u0912d3Tld+GnZhY7xt7YJw3PFUv48poavp619SCReZTrF79z6nS2HA9vZ57yRBrNhBnUinz/L
Vr7UhhnuajUIaEv3hqvjOfYieAMRIhs05U520Qfmpd+52/MSy4NlGuwloujJ8qY71wZyYt6PByVC
45TrrBur3VDWIzOXRRmReD+1T/ZZ4zmRaLmccNwCobobtBNPKE66o42bF/asGak/ofurKsfAb5dL
UGB0yKTtyBwzJ1HebYkytNPl0WKzktvY94n8m+lYP4hlDLl0mX0wV5u3ioXumMZOLsdjBrFiqSo8
Mxgi9UNQ+XGT39Hqpcplc25G21FDMNX25wKHs52tFdwiLGxx9PhOM8Wba0Z3YzjcJcAAdobdxmhF
3oZQjAZorKZ1jXZY0/HnY23nb6fOaa5Qy5kMr1JIEsPu2Scb01MolDFzE31qRK7RXdBORd0CJvWX
KZ9erZRyNTLHu7R07xuHXkVnP+gjCvZs+F5E0QVXnH1Cz95OKm+VzPmbdOHPlgHDFY3LwhpRyxfF
O58+rpJWeO9k0Q9qrQX3y+hgzOmZGz3RLM4nGUfn3hl/TsL62TOS5wb9PmF0mrT2yOykv1uKvMH5
RBkhI1l38/kjb+UvxN0UxDaimUbn6hR3JDvCwHwMwnkznrq+xWVf3SiXuvwx6w7vfvRzkinNswDr
gXBKbqLcfMXnmVaAwcyiHV5mz5jYEyXAAjLkEu3oUJjuCsD9lfMy3iY6smYK7ps51F866RB8AidM
H17f1ep54EUainoSp+YpPZmyeRQS1UPLNJHWSb62iVhdweooDNCl1iNZGBMcZrfoBQi3O5uuyZCe
A09bvcKOd3xK6q7ysXdk1F+for57xRmiYPT/LZYppqAsq7nA18FFH31qJgN/pQr3Ffs2mszaFwXa
cNx2pgmGXBSjtxnFdGMODl0wIpjnPvWHpj47E4MNNte3SIpZ1W8rJRuy6ueGJi+OLedOpYi56p5l
2C0pK9FBj6yVw0yK1pr1Y9TBcIyElCZJRhBJgNS+ev8k2+RhbMkKovM6VSoysGQCotH6RcnD3YoT
EFcm2n95vcfid89VqjjhQzK2972pveMq+cA7PFOJsLYPd3hmrucc4/vZ2fQk3Wh9d9unwbEM7X1p
0PkajW2Zjy80mExX/wX8XPQeEwJi/cpyfhy65Vs1kgnjiew4xMjRMwYg5OL6gw3/KGhgifgHYEia
mfdmikTF7bwPYWOfFw99tI5Gc9fGOkSNPWB9Grd+YZZQri0oyXsIS0eWZvC2jPqwFRxHxlUZaXd2
UK9SnXigmnllb37QmjgtNjolK6h+dN30zaKvg+Opwy7jZ9WDoTVOwOwK/zmta1+i2HlmakETraeD
HGfjz67Ev3gQ8l6PQ7+vXwM9mNbssm7w178kYvkhY+9lChmFMikEiNsGnb1QNBQvGv5bq9KrSONI
aAX+P/bOpLduZcvSf6WQcz6wCXZAZQ1O36u1LWtCWJbNvg0yGOSvr4+6LzOv/YBnoMY1uMKVYas5
JxixY++1vtVAEcEQtFNBZO0kjf31El8lhHxhmAQ/IgsafJ42Ni+l0LXZJtWDno62rd6jnvtLPsz3
nbcESyXExyGboVle/TRpi3K4qocYjDbbHaEi4I24Jj/P8ruRYjsacsAydt+fLRWxiBD0E2v2VHYW
xrEWUVudFOByiGvKSgWLyk+vpJ5+iStLrjxphncx3dQVs+Q3i6EAKSFzuoXLUR4T9hJhMIhAmFBu
8NFOm5mgMvrh1owalBbobDsXgqDkxvSndqMS8xYuMnoTwnwcuLdAe+KpnZ4claPUq5FXWKjx3KjP
mFN4EAmh93AcgTLxve8RRc25nYG2khZvbIdo3M9D3B4cLmJbP0+TVeHEMMYa5Ov1kldB7IzF+Fn+
zK3xUITIntKcYObEtpuNj5ZxNXdIq6qh7E8pSSk7HTTt2rXC5ygomqc+y2mhCKn2lJsp+ABIOW6f
p+fKnR4gafuXUPT+BU466K2AqtFq3fpilWGziS37GtrFW6z8+UJQQE+QWnQYQ7+9DMsH8OD9Vlu8
vXj3vJO9+E4mXZxrTYvcbObqnDpcEPN86Syhljx1xRDuFhvmVJSwfFr/zstQz318CIaZYha+VuuG
+9z1p1MKGidhoS98RpfSmkPUEgNRNLmkP8ZRcvv4YE0o9wyIl76Y7wMG994qHBdXIqLPldWHl6gg
GrXwNM7CjKxVherXbmtx0RyGpEkPcNlqDQplkOYTtap68o9NYpLA4uYVBg7XPntDDZmpZ/qlyrF7
7i0N9GuYqRIhveyDjCUX967x4NSf4oFA6Y9PvNiadtYyw6/JhlTCHQWPAZICYaPozqWcb8mccK56
VDMNqaGrsOfl8exKXBJV/ZCiJ0/PJvG7mHFWWR00RiZ0a6+V8xpe8T4H93QLfXBk6E6NrQf+5VbQ
CV6Tmya282j3e1hF9FwzksZG1QlKS4Phetnz1RSDYXi/pHea9Fx6sD/BfnSa6YmvsrGzHlJHy6Q7
I1dGKKtGhkecjjd6fM19lKbWJZ444qSdI2a0DdDhuYYjJgauDAk0tmkwD5FyjkaIxSihnCgyi7Bo
4Bx15x2ysH3sZ1iz+ZImufgsMdExxJiNq+7cYRMk1O7egPIOeUy/4TEDwthHB0NnM4u0nRCMbvuW
kymV/GPHjIlQUBXochrxRkNfUco+2IwK9QXiAUyUkMJSBJXSkdSK/omUkvtaZQB4EKygeJG4lz6D
3FiiSxGjDI1I12Ys1+PMzW90Bvx5HKBb0iO2loinI/aDa6xb/5pkmozDvoPQRRKILKud9ruvuTLe
oY8KtKTE+sWLvKUmjxVW0/J7IB4E5X8uKszHFIHElml2mHl4E9N0m1X1VFeKtBXAFqtaxgGpfVwE
a47NClNLCsra7eJ0G5QTTD8lfubR2B16unlInPTNz6Lz8t/sLthnfyTkL2y/JIjEGGsC1Foyeuzn
Zkqnu2A0uH2y/zukVOop+WoU9WMN6F5bcYSQJUfhNZETTdgFPc86gI3KVi1qAWwgoAczgc0T/SA2
KojfCG1DUOtMtAamer5m6feicsMjl30aqJ6UbFJTsxcVMsw0woQGKuKakxy98jss2XFIE4xQIBqv
cJCcDORKxIzHjUxmZN4XXDLZPVHcL21E+ZEMw6GKubDNYwbqXYI0KcV50sNimQ41huMRhklfH+Lc
ialm+uTgaG7WWWlihyzhh7RjdHK8gqfSLPpHx7IPmXiP8jChBkdxrRmtnqMsuR9cZQCQVF/62GrX
Mq3wKSXWWWawResgRoBVqHJb0iNc1ri5HQhppT2St+ept3YtkQPwTINjMjTd0cR8BRefYY+aHwq4
HklbeocqlDE1B6wwcM7GKtf+HefhJ1M3X3mEzGNioPUMZiDgPtB7xJ3GHalan22mUHtv6N+qLBtP
g5s+oipe3CagIDNxBXcccAumvpDV+LkjxXr2yIyemHloj+asFwMprXs4NhkTknl+Jft5oK3oXsDo
L+lg3KhsskTINyT3VdB7ZX2l9PKae7eb17odMP/4De7zCsbFjJQmfqgaJfCPu+egAVKPaJmphPul
QBHhuIpAyU5h6K7EG8F/xq5aqMWSicQ2JXYgCvu3D2v8xytWVr0ia/YuwZgUSWyh86fGPZgmXbsm
8EnT6NFFdiRO1oISsbCamKATw0VhjvsThQh9YJoUgcguRKg+qGGiYlosFB9mP3MkCdBjga8jVwPY
c12QFCj6b414/PhbXU9+Am5K9mqiXQj6pAZRiUQBlbQhbzrgbbdHiGAHe3+E3I8Ng6ogC26WI2si
iAUw5yq7+iZzk9ZDOJIHUEgQx13rUILZZTdL+nb3Yc00Y+Mtnspn7vrMzGYCUJPonFs5xSZumjp/
S0ZCxCyPZrCcLahn6VsFaJGLBWjzD6+9pcRuHBngViUSpogngNB37p1zX+2TLbtDAgUflAAGcEya
yPQM4eJZeHUAesJft7BGAVWnDux5bzDPxf7XhRi15ob5nAm+ZOGAK47b6Fg4vOLook4lRquVxAE7
eGhm0+JZtASzRTlWY3omB9Go+8Gh4iok/zyJUEtGXUMmWgRfdfmbfs6F9mNLzd2W5F4Rfc1U9Bz3
EzsdMyTka9x2h6kgT8H46SgVrsu2KtdqZkKTY6DusIagsyJyGmBca7+zny4WtvzeaujF2WPlwEnh
e+RttkkSpBAjMXRppi6p63zzLfaj3OxudUJFbTbYdG32+YT5MXJGngX3zhhJIDdt97FlkUz8VIE0
nnWBp7zJpq/9wF3MaxYkfsqbLUjDAR9JYWSgMpMSEnb4zDCS3OCA4k5q8JYahQcNzr2PuNApi2Az
WMnbx3kyky1fxNVxyu6V7X5PGq4OTbgEfC/tO3KiuRAmhL8hXajUSwIGbW3VhoFTk7DxChFKytt3
s7M7YTnV3mt0ec7CzDp0GAjk0OtdmXDJDeCcr4JiND55SQ+o0BKH1jRvs/TktWuH/lozcy+ZmR79
vNLHpQb2irG9Lxw2zXQSX4d4FPeKMtLU5BS7YbE1HFvd5/0y4Zk3zNoqgjh0doB4+1XGXXH++GCo
4TVJjPg0GQ085Dq9GPFgRms6c2pjcQk5V7P/JRkN5LPuZF8nbaaHaMYJzj76yLBd7WfbfGzcnpTm
2XXPzhCdEaNQD2m5abjiH9qgfQ0LkndaaT0kA0sU6t129Dgkl0VlLliHZBAvhs8wMeuX14/22smd
cKaJ6DQLmqD8lhcdHhn2hPvlzj/p3l8hcDKPfXDw2yLc0+QnqhV93xqd36YYze445TiePmS3INWc
tWVDRxh49ygMyAajTBiXm5rd2fFWMoDpa0Z/PIjxsTbTl4xY7VXu42agfnwgyfHm6xhL2QKO9+9l
6aM27VLW0mjcaioZJA4UTYWXP4ke2mKpf+CwI9/ZQYBtcVtf+WiH+NmaaV2TzduO3ueeBDGuQZRL
MeqeSrafOyrjdavZgz42ItorNXAFB3K65DiOCuDZhfM2V8ttFOb0ykjTu77l6feZSzC7p7glNVCn
XG6d6lj6TP3prKktgKnSXFIHo6k9mFAiqBTRi9hEIzEFpt4L2Y0Hqb5YBobriLJMkJ1Jqc/IuG/W
fdGdcL2gtlUcqh+vk+e9GCPaNAhzGyhy+I6XnbOBTUYQTUHoV/xpphDcULpy1sNAsUDOpQzRdwlL
AGGK9WOaEr3hmdwYtcCNNSCWCMaIolXTyMRVR0eBZzU1CXqLq4yeARuWbbHV5Mh9+l4R7v1BIWqY
mfrHOmeMlzbJqfOTt8X838viraxYTQhpEXtbxsaeFtt5oJ5iq/88sazwKEFS+ecSNDuG3hme71gM
z9ZG5exY+cT+WO26qr3l4cT5GBxTK3nBRS831YgRDSoEZQl/qe79PRx7rr6Egazprf0wMbDTLVuC
Ndnyo1s5T+zJ3nildQ1dHRwMGQX9yo0RmaAPkKul7b0OsLpY5SP3+JsRYxD0LQRzy36lSMtFFIFm
n/1ZTlz4cv46kTawiVt2Md/O3kI5ETtDWY6NBEIZt3hkEjUtuGwC2+ld/KVPydY+76JmoVzk5X3j
D9eUTWZllG+9NbTYiPltGrPczhUkN0F2ZyRhXNE+XxnL+/jXnjiMJ8PKx104Zm8EkiXr1sEsU1ib
1FbOucgQULhjuCaoVJIwfcedJLm1TKFWkManL0olLW6ROt4Vfjx9gae9MsdgaWcMP1IaOodWu6BE
a/OH1k9xWNuvNCpQPFfzfIEmmh1cZ+6IefCdDWTS77VpFqe6rY+paw9XR6sj6ZHoAixhXxU1TlnM
6KzrKdqTH8tzEkFIqZBvou1nOTcgD1atX/AFR2KbOtky363e3MoC4EFq1npZIZ01fO/D6ZNtV1eY
ArexBgcSdYoEEs5dE4oYvW8uOYPFWI8+87isHtds2aSoEs1lJ9CEy0G1Zy8rDIdHiidOxMHrPEwn
v8Dn7In8y7If8pygOvC3hCW8JX70XOftQzWLl35K3ovCOyRjxa6WuQNcc3eNaEbxlvpPLeW1M9Ih
dNKls19Q7orlIWo130jWNPZmAkkwsjR3cZMQhcUukDeUHfhu+9UM42wy2ZGXpJ1N4R8+DuyIu61p
nzHNZQRXusUmY+AxZGd1trvgrTGDYy5C3IH2MbHI+Gn65ntEkjf0HEA9g/usA+bkolzjZ67CEnBj
yxY9YWaZKw7fQLG0BYMUDr/szcNMvYQLHJZn1ybmYVfy42gjeNY9211nkpZjGP1tMKkVh6Wc0E60
Ey1u5aC+i5ZEHLPCLS1pdbuxuNXo8FYfP3mncGln3nTXBsYTcXAElGvsb1QRzRze7MUbPM0cBMQG
y1VPnq5K8Fpp/9bmLP8PENXH4xLDV8QgcTXQTtNb5P2NMSEM5MOt3YZtKUIcj2Hjs7f8Mc8DPP/O
2WAsYXfAX7spAX/A/l1DoLsZbcGrIHziAmMz+pmKudovfw4ANVtRupJAqZAKIRnqopZ3UjAxna5i
jIbNx/da/q5kgwOPRAZXAzNnue40cODXtsOTNKRXHFFLl55DJ6lI+wmcHho67RBCMHe9x2bbDCyK
AE9T4XW8eSVn2FAWb3bpnLo8wD62cLLIJT4UPh3FKF4Edh6/9hxmxDKVZzeAT5Usd/vSmK957X53
G24qBKAj7acFTUBBuC8MMOpUPp8VkQpGx+WO1b8qCiwDH9bcgPh3FtDSKdTVNiLtgyx4Y1sWlAh+
EG584EcMdzBkGKPz1NpE1iBv8zjFu6VdkSBw4yqwHJssDkJ3unmPRcPYzi3usxzXRtW+1rxz2ywP
P0mMNVZqPJC9FyNlD5maCsIp0N2B1xXm3oJSuImkfBLj8LlfbllF5597RYooiNt5F5iMy5PxPsPb
TQ5r+jbaPPSdgDwaztzYcsraFhcHBqTuECPxR2NJXEk7h7SMl/U4fvCRaiX4aX9+7N146Wg0WCjY
dX1QfUWISc1bph3niXSa7OZP4kdRvoEx0y+MQc3Jv+CiQ4hfoOnFyUy0UTqdWqvLcT+LcOP6WbNG
1pDfZfQeSHlraMJ4PuiiMmQGXgdPjHPW1ZiA62SqgVEYeRDuO4sn6CiyYjuG+lM+kNoWdjkinEky
4jf7dE3zcNwg6dmaoxVdjZkdy/an58BBE8XDj1tDMVppw/mgpLwnYH06Zz5CtsntjiId21033Uk6
XjO6pSCLPoeV1R0bbDnocLy9inENzg08DZgRVprCL7fCbtc7A2dsTAGEuaFeB0lFKnXb34M9wtQy
5cWj5aC8qdm+MdIoRH32kF0lN3gCAkvCPszqXnNbfJwRcA7oSf5C+vx/OuEf6ISOB0nrb+b/zbf+
2//6UfVpP92+lT/+8z++pPJ7XdFs+Xt0+z//1X/RCb1/BAT0ugCR3IBH2QSu8F90Qvsfwa/kwv+m
Ewr/HyYjeRHQ/he27zv8GLIe+uQ//0PY/4DQtrAFPAGTIeQn/D//+xe8q/zt87+TQq1f6QkiCEOw
hBxvwuHLYTP6jcxjW2aSD27iYSmpu4Mf9fqO/ASMMR1NcT3tgiVz3K0We+XsHCvgG2hzpm0KQWc/
iPEPRBhrgTX8Dznhrx/Ht+F0CGZSgfdBWfobhCfnRWnspuSC5TIIn5qk2WX2d0WS3B18+LAhR9UN
oBMaqrlDmVec/vb23f/1jf7+cvwKpPnnt+fIMMMwdALmpb+yOAhrnGVo+4IhZPS1xrTw5Oro4AHJ
OY8mQkiaziVhgz27k0r3//57f0CQfvvdWSqsFZeRKdam32g4XTIm8ZBb4pyXo/utjqZ8700UuBP1
KCGM9rORMXYrmX77eF+y7N1DDpXXGTdtCd/RkSmU54R+TDnK+U/EsV8ZQh+vDGsVUQWbvoXa+7d1
Mra5mkyjE+ciYq/MZPvVLYDEtC1zt1KmAONkghJExBvDRUtlAGErhrhYAmKfitqYjkhE2lEHu3//
on0A3n570XgaIIK6Hq0UgGO/vmO6Lrik6lTgto/EnvaQJvoVgWNFtIaZ5/EnYWaMLkiNzGYBhbtQ
0BvakvApnED7/CAzARJBqp1XtNN5mnp/Z5gRszs/zu5MomXRaAo9dE/cOXE5+sKk8k0t9H/63Us6
72GovzIG8Q9hLg7pzEgOeGX9ik7rExmK4tHIm3seshw3frUx+8x68MzFLkyg4hBOD0Mc/ZSV6B6i
ZTKTotM5Jpn/1fDsL6ZdhZd//2pZv1INl3fRM3msPGAzvueL38EkVBKQmeNInNO6NncxPP6N51oE
//Iy0gSlozijRlyn2GRXQdV9ryMAVf+vP4hlsfNASrZ4oH570OKM2OyE8o7yCkHmYGIFJ4jncclK
aez+CejF3m0meRYRk4u+pP9h6Od//2L8yiT767UAGChc14fVzOzs15VDkl1nePUgzipKfqJUET5D
BKwIR5Bq9yLNdrxHf9re/nW39SBK2tbyPiyMvN9Wq6ky4fd2wR3GdA+6q12CLO0n5Mr3dYQPKQvN
+Yx8+mb3KBvy2b+asFG6lsKyg0z4739/e3lkf310PNOxfQs9u+CN+J0WuTC14C1YzrnO+0udjw64
xP4aFIz0siJ8NIPpu+uTp1xWlNFkGpG4raqrpev5KImH447cWFfOrGAlJ9c9jcFUbEOveHTMyj3W
U4ZWuMsj4E/1pezkBG6VzdtS5ZrHbfgD48z+150b1h3nmLlsnsL+fWVHtmVHkZeL8yimmm5eE911
XUyXGxz3Xi/+JJQYl8aQ6IrdQhwL6Q7baPJenbppH+U8Y28zaesPOHYQ5IOqHyk26yaB+jA6Z+Xa
BkFnGARMREpQDsotTbgJGQdo6cJ3iAP2MPy4jUwB3cjuD9vvr0zFv9aqEHgLw2W50rH/da3mRehh
i2pYN3SqD9poymUUP67GaqjPrXohaKj+E/VpWf+/L4+FzOYuWFbH/v350LTtavgKzpmsa/1YxvF0
T0ef1nbLeNjt0KSUQbJPCic4f3wI7LXw3nMa5H84lH/n1y3YQMBdPlm4CyL2X57UBi8w8VmNgX0j
h+BgmU/Y8Iu978X5OtGp3ttjZu4IUsTyFhvOFZ0uJ6HsHBLbmM+HqBfiuIufKkt1fzi03V93VIoQ
4QdUYxR9PNLC+Z3d2+Qzyc2WT6paSDPeoKNhufitc4XydYlx2KghK7GrBlcTve3ZwmjYlFFwt5wr
dGLsrd365ipWjnEeiTVfeTo9uCp2dlbYosRFgNDVLOOqcnEijtBMqcq4psmQWTf/MJtcxkNTdNbW
4F50W8TXkEH5LUg9Ei56rpZaRA940havW0j31T31HflioPDNPY4agtWWui+HWb8vc72DdlZuKY9y
LNOpvckwg2I8Dg8ibsz78ZBadX3+wzZk/QuijqOIM5wHF3MX0rffCWhVgM1Mlwx0aBLiKXK9T+ac
zLs69Qw8POWdo6ORQ5s4xQw50WrmZ6fb5+EvClRChmKXI0JfhP0wiKptGtB9Mut2OpXOlAOw8FbF
hzS7H7MdZdcruM3jvJAFE43XNmk0PpHMc05QPR/0iEUbvFq6EkbNaED36zy3/RO96Gw/euMNv2IM
sgqFO24TeUoYwa+7MEKkNwuUSZaGe5WVFbJLEabN6eNznRXORhIbB1/WWSKnudjtInp7ztwQDlDQ
uh4bpz6niQNAEkvhadSHaBinWzXSxCyG8myPcbXuba/fUR6whMb83LfaWc9TcGDfSB+83jEA6tC8
SasvRZMTcZxUj3XgPrKvJYelLOoKBZNNb6cikU+J3RLtkZj2NmwNvW48L7pD6kLgTynue/bQu5FO
A4qvOdl6ZjMeqf/3bZbIC6JFgDxu7GN5wGjmTzK8AAHA0wLqj3fP1idRDbiC50KsfU0ENKKu6uRI
DKGt/eIvOjvij+HVKf1Ncgg/FcVrVmUvjnsgLiXdEg1CUolK9UWivsThZX6pVUyWgYXFvh+KbYPr
A4YsA/7aimoQSkW10b5pYGdTzonsxqXj1qTi6KobNF/vKsNsP+tanatuiZEN/aeRHtyKYRMmsL7f
h3PknaZ5+pThIL3ozDnYrok+sPR+VBrTNjbtlqGIJIi2TtOdsIhR8JM+vleKbr05pAcSqZLXvJru
RFDRS07VI/JApiYOhXw/PHq5wjkKoYgEy4jZcFbg7KpR+eat/5BYUbcOkHKIsuz2uOl6gppamrRV
8ZOedfxoqIhAR/CnIxlUxJgxB9J9TzELa/laxZ/zBicJQa+bFPPqrSftnBZYELyMTRfjN7u22YiI
gG45Emp/WOdQ5LYWSLZNPE3d86CGbdg1gBBwHQdyegzQXpNvpW+GC3q1TPGkNeg4PZY13Jq8W/e+
YW2D5ma3c7U1C+bWrDVnU3fM4g2L9wbsco4oDHtXkcOdIHKz+WuFdxXZ6WXESg35P6uNfoa0os/1
XL+HMWdwGM71/RjUN3Yye9Mkc4iRBjebK83pBC3N2kj5RpTP+Clyvmbw3cI8JRJzpLJwuEnvm0Rk
sLjV1RiKHbiP9kmCuYjpKN73Xr/JJiQlcwZuKvR+pFWwmN26bieNZBmMq/pYxvNZFog2RJYlO2/O
4geUf98A2clDJ0NgeXHxLaJ5yYYR3pQQ7T2/4BIv0vnHyI6+iRD2DCmEP1E6E5wxWIuo0AkYV3qo
nLohfY5dVliVnqSVTp9F9ATuklUxDP57fyFdO3msbdS18A2gsvlOdyerfDN7ZXlCMeuguPoZItXD
7i+/IVpo74SPR22Y32KzGk/VMMmtmzs1FJXuJTWPRdH6X2TdvaYWsM3axSaGqBPxKwHIUxDm1yjG
6Tv6JB5D/18DlCnX/UKpmFsaAPlQ3AbRTXvT4N0yy/ADtmWuK0aYIA6Mzx3X4b074hZlRIrjKKy/
l5QUq5xObImH777JY3lUQX4p6zS62omHwWaunkwNJ8sLnaMy5tfEnZwtkXb+yjL84tgCayZD9bVb
tLal3IeVBG9SrzoU8xmC58HyLmlgHSYZXbNQS7jQuyoKlkhcApOEC0NXjrXcdovsyqht67ny6VL6
8fMArAGlefmpE5m+MNiJPrdC/CAmaULXMuVco/lJFO6ah6JBh4S3Kfw8hHl9cyJ2JLgEoLgSPGkc
1tUh9cVKd6g4raj9oqnQVsixukM3DPpSqvA5mdqU503tHQThd0aCMVjQ8GbsqcGbutNzfEGwTHUt
EC36MV7gOsxfVdwSRpDFOwt6M9ghbJuyNY4KXXhLwOSmBcVG6zagNXntVDDuPi5nFTfjHWpUXrKu
w/tjBWm97xCtrUdITdSLTzPWtpXWoj2G7E4PecQcuNJbayEnTvl8X6E12XZ2pXZlia3ezOQzzTH/
HJcB7KA8fMV/Uj+WM4OlrM9wWY8jKbo2fiAlLLVrMs0Qg83JmXNOCFv+mCdgOtXoYIyIcA8Z3IZW
o9su6Zd77Iq01BMxbWsv1ywS+yE2JHhXl7sEcCSSg9vc3fpeL7ZNVTz7hi4uDpmFqjMOYd0Om5Vs
4umM3IfbYqPvZRBhJ4MdkkA5ujSQlUPa46vIUHrVM9LZ66HhGp93nPkd8xYAx7AgAZ5pwyhP2vSd
O5t0KQbh+AraMXxp5fSiirQ76FIMeztsvxotZXY8iXkdWaW3NWPSAKvWjA5khNMcWy4XgRjlO0i2
mA0Sukxez7AIwSFtkeH8LKWTYOtxnUub+A+910KGkBB2w75BGzEEF6X67oE6fObbhfEWKsGuaLrk
XEjRIn8FfGm4u8bX1QmpqTg609Y1Z2fnkQuPfRID3w7G7OJ69Y7jpLldOtDZQkOBzYNOr3OyJbXI
0Cxrsr26LNv24Mx4HweXOqjm9i/o31ht0F0YIJ1crZtzqmyQR7MaT+zD8H5wZvuTvwylx42HGLIg
hOmuq9t2rWpikjOR9MeJZIGzrYpbOHTvuF+mV6joFGAL0XJCU0lzXOTZcJMR6MsIv+S2U+Etax0a
fXOzwDOwNEEmCTaInjwOfzvb9ZqJBiPApU4mCTqqS43Orh63gbS7jRGilc+cMtqVTooXt6DhsGrb
BTG/fEcyQwfUmDivc/drEVt4ZaIQmQeLazPbmUuwLYwiTl77AqHNKXuSLqvJPSZJFYAD8fKr5gTH
jCQZzXbQbrvC2HEyWlsUmT/8PviZ1Go8SrJBVOW9N03GdRcBXhVl/cYKzbecyTxXkjLZjIa6V2Xv
7sJOs/7tcNd0DsyRbr6YjrpV3sBFRfRfbWBHvT4bE+u7tJofwrVenRAwmGNj8Y90trd0ytnBTLgZ
E0Rx5csAxY18wJRtGmmVtLxHzC+adDbX27RV8up556UZphMn2ftIjLml/GTQjOzQLt9gTX5xZX70
TW/npTrcNDVQS1G5uxk7Eco7+YRyMdhKv0Iv1byCuMn3pbZm5mPkTrdkVRdhHO06QaTpNJTrKAHO
2XZkOGfyCj0d23+1I0Om3wXPalxsn9r5jM0CRTtv29hPr67OvV2agMxyW7Skbk82sqq/meX0bbCy
wzBZ392tstpqlZjFk5rGeNMEmViLRhzK7rMxpPiA83ARG0gHXda7XcD5k3mHed1qibZmEKl5MxDq
UWKHKD6YVFWrRru3aUm6GzGoUBhDeXEaAleqDPJc187rcVoIBnH1oEAmpP40bC1nodoZ1oaEntyc
GNTNGWrWNN/i3r20AF4JV/eQgY1xB2iMuNDS29RyYJpqCrkZ0/pWZyhBekLBYRrzUvRPQzPnON9t
ddyEYRphmSE1XlroMcVYIOFWxU7NGvndRN2rmIPiZ9kmLuSDtJeHySY4XEWElQO32hLiznKO8ZvP
DexsK+sxiQP7tFLkE1z66h65TOFjCctCptnefNfmN8PJv2LbeC2XtDvhaWhIg7F23OrOABA0RGZP
fiobOje1DTViQIpEijZawE5v0x/ceA+iSvptJyIi98BdcDDcU4u+i9kDHwi4IIMNt6HuHDfC8B8C
FD17W4qd07ntrprbx6JCMulUVbvNg2RHhY4VKj8CJER/p9nlfIDYRvtjcrliOHW+Z9v80kXI2ENa
SaBDKCtjw2JIbD+ZCbtFWULPnv36LLISzp+TP3GrOM2jrLd+U/UYVxBHxM7EPuaB4YU9l0mkaRxa
TL8Hv9xH+XuQuD9GjckqgfW8kxNgeu0/p1E7bfM24SDIom1ZAjVE6n0xcaHt8KSaK8XEf80d/6Fs
8lsajI8NRTD7R49Ezwi/K4JsGJnTpmfsE4P+WnmB8V23QEKV+4ShF5TfGH0aO+fdacoapRmNc/CM
m67FWoQzAoXFNrIA4s51TeVYc/zIHl+YNbw51f1cJBr/nOFuchhzBtFGyJ43uevUm1JhRKvrN0jq
mL2rWB5y+z1Xo9yGtYJkC7bXNyA4TpW8ICmGKmB9RQvIILovLjGF4KIxPlQ+nmvhNj47rU6+zPu+
lTcgh4h/xpBRrJAPNsKhrRHhluIHOboRv4UE6LhSCrcOX25Wu1w03a30EN0G/kOFqhUJmVuuTFxN
rvfV7Sxz5WKFuJvUIYK3AU7JLdfZIlkYfV5jlm7A64/gUGES6iyu44Jm1VaU4gTLvWareEtfax1K
JA76W5EiUjVCKuWAKNBgYNIK/aBHsytcSJUIW4ZV0CKsquJH4eHCaHDzI1JO4L7E3iXrOF2JStnn
oHwcq0N1zCi3sw42Kbm+p7517kth9+9GmFOewDXgCLP1BI1KijPYjWLNLcfZ17N1SbsBJJFJBIMx
5Bhtk4Nfxp8x+/y0YrZn8oUpckOuwy4AoqC4xZxykV2iZAm9e6Ofmp1T5OuZ9vTB9xjvE3D2OKbN
BnKfutACHRchkbXlbjFv7ZAukTO33dYllovTJ8cyYBYHx7JyrOMTcoBQvNLxNE9d5IAms4Nok6ih
OFiIjmhhaXM3kGS6KSaYw21LGLo/AmvVdfsDErt19bz6otiGT6gNanBz/s5UWJNts4YgC5L9xtfJ
bh//V+gKo2IMDG3Ck/E/fy57LMEGmjF2nTrlRkWgi7V4Zj8+/fjApaQhsNPjxG0cTIUD8/uVlgrL
G7CQW+M4uUk1q9AHROOxX/6MQHL+bOqT96TCZlODtIQyZhxiKFMnv4U6/PHB/e//88Akr3U8daTH
Bp+c0XsRhQOVxtM0nQo5hsckNi7MfPjUH9tLTg7Ays1hnFrMCdrU3gJXI+J2VzfAPaRRLIEu2Nyn
bCKgxseUMxg5ed2l+cqtGDqKNaMqayo0TbyFFj7xsnmXVYYBA0IFWJ3/y96ZLcetZFn2i5CN0R14
DQQCMXKmKOkFRokU5skx4+trgVlZdTOrrMra+rUfLk3iFRkT4H78nL3XHh/dCW4q5x9Z2/mhgXVR
e0CV8kQ3LkvH/q0LeeYljVV3GJwNVqohoXWmQwLucV8wPGThhGkrhfbhOOq62kmHOJ3+mMM2kzvD
c5bF9wP2/tAm1IJfe09TBr3Ixv7xDK/Y7ZjS5uSzmN5GaXjpWut9QUOH+TL7M6yb5dFuuYG2HmNi
Uf23yR5lYAmdmkEbEGupTp29Jk+uMV4708LCgBTLAPo72VU4gz+/WRjmr9tKOS2Lxc4dU9YSN3fR
4smhIQLYxsk5DdaYWQBMee5lbob+6nYt+WdDdd+t6XrXxEUdsknNpA5z80RZqj05g3G0zQmOe9Ka
p06fnUtRrh8LzpVnphc3afbJ1XVb7agacMTzEhG5O+wqp1OPei69o6K0gJBlyGcUHgpRkDFiys7L
S+eU950DraKIC6LlyqU85vnisWL3cyixgO+Whls0aeOznhposesMDYxrs0Jv0NIuSUMcAfWDTqsM
X2Ht4/jvrpCoETZObyUK5T3jDbwPVfUs2vbeSbP8WkPo7FopblOTJgfX5ClXMaJ/9s0pFO1DpXcy
SCLXAKH8lBduG0x4s9/GjliaBtF23Rx6d6bpJlK5b0A+7zUTXwN3yw9gscWxLKAXEUCj+RIu4LGW
r5nsWd6neb3xWEWO50rN7AMgVdVzkZ0KYGcXJ6l/K3xP9zZy6uM6uhBuF3ZX05l/eqP8tpom6B1l
lBdeehI2pTkG8xyfIVqfKVTzUBFhxgnFFpcNPSc53CKzi2/T8mCuluRunBAsFwBMvUbAf+6MyGci
iJ/KUctTQ3nfx0ML9r9+M+tS91N4ZUcpc+0KEvHZW/KDB3zg4EJV9fu+KK9wQy0/hgjcz178RqTn
O5iO9Awv7GmZbHVFcPFqFI5xMWYTnSI9unOzaq/6ktTob6wTx22sNi1k3K/Dp1m38akfxY1OUfww
dHGyKysIo7kVo/qkf3hDfKrfChuEWadj8GEe6x26Tl8X9HV88+vfwBEcby7oTao3G/BAYuvJ84St
8JAyA6ZhRQmA+Z7KpCr7RzLs+xNbId6wuaiJbqxt51pHsxWUoD52XmnDhBpnJgHWMNEdqeJQui9G
o6kzVPU7a4WSWZNssumy++M0iRcvsrxjq0oYTDUpirRFw2ZChErYEs2UDKNPb076qYHaZRekAENq
kdt1/JSsxnd9/p5tWj2rAAdiWzmWHX3kM0iIkm5g42qYrPdWRenJgoUw2wiUgvPC3cizZZHDYhln
EZWdmx6nTOR+WScf+DTZVJe9iQaRcT4mltSBTIjoa1D3WDfwD854Nndtnvy2RGIEq6Yt5yyFQZCQ
DY9DwjyjjxInPf7WYLk5f33hPnoCZfTb1lxWUpfIA1On1bK69OiHiZ7915/qeevhN5nZBRV9A8LF
4/qic+jfe1Y0c8OKhbrc4V0pXFqayVpPm3jWpxqDBw4VaASITxxKS+20c4Zaw4+GdWwa4VvGM8ke
Y5VxwKB/4lpXUXFv6CzNeG/mg5cYp9JKJNLMghhExSHEXMTzMgGliAFBZLj3WV+NlwnVcDgazeOk
kIjOLNfB7Mz3KYkLxxRJYoRBSFnITUlWrThOsn51FgQ2bcjOidVR41l9B8H5s2zt+STt7qKteFoF
pfpelM4phwBHMmD9x1G5RkqVd6QLBwxhsJdj7oZpw5FvEdYUwuQsCMTxXptVpo+pjHauE38OdivO
sKZgBzpaFow9qyNHsp1eqPhmCEDlICcaP9MyqqwN/lfWkXXkFBsXcBdaVk44pdFyTtrZ5lhV3Gg0
5YHe417UaUXs9Nz7Zo0aceeF9jwrfeuAQOmPReARXcqu0cfMybx7PFrTDpnvz5Gz5ClLaawbsJsl
elOGZmg34VUNs9Pu1k4n9gHBMOZ/HSpI3iJqoQ22mMuZY+fOXrL1wTJO2jR3IV3+MBb2U8NIi8D4
oQ20AWEJUn/itbxgyHSbNogg00VjjuE09h5MwknfSMqGXGlsataP1DD1UCvUrbdVeSpA6zO8jcKk
KUJGCsQmlI0IzPk3rTmN0xotPUEZSn9R4n2hUdl+6DSJSgLcCE3YWj4zaOukeZe5mdwl8+OaLPZx
zfUHI276EOUMgkxCjtPStk61mUT7QYMYUE/A0CE2gGzLgsZUcUAzZMSZVu7xoNeXUZB9PrgIJGXF
ftOIz9Yuh4P0crACnsfBJ/MLrX4TbAyHmJwzFy9P5EQ/Sg+uc2t4E5iDMd6V+ergZK1GdI9zGsxy
Py+cq/llDFNys0XoW5M5EEUHo9mcdziLvelYJx6CdvEU22Ox783oQwnt04mtIhhxku8o/H6m6Hl2
mkdxbReM0lrJOShN5FlvG/vAAoGxuHzWTTcOYhH9mEqx7rPRxRSr6BJMHbqGnGU/VBVzmr6Ux0K3
iIq0vpFs9MNT1uQ31oKEVJCRtiwwymsvZVXgtJqk2CnIsoLnG+17rYWuWs1FsHJu7zpQc3LJvvWJ
xcQjV0+ZGn6vc8+l+GdKqRYQycJGnZpLVDVw2xDbZjRF0iFY9e+rSmnhp23Lr49ZhlyiV7wxDTbU
nIzL/MIBXszTb6/ZWhxMpPeTnfuZastQq2PK9BQTpR4yEWbHg4d+aI3latCiOCAje3XmCh9bV3xz
hGr2KZUVqBeKZvTPoINKQfJFIR5XzQYPOSJgB1F5rtMqAPldB55pKSAR3bRfIpSwAiUyc+E/Tobv
Ram2CMRiOyHNaVoexqWFWBcyfGWNX9oPJGLcHm73oUc4MOcelFufJc3eHIxDbtAEmjiPe5ICfCV7
4qS7h3ZaX7WyfoTzH3qa3hNRNOlnDEBt0NjL/IB7JdsKSZpfiu1hM3rQ1WYQNyskYAbhexzhL1ON
xY1D2ELpfba8jJqUlBcfZQ1crwmYgSZa++ykiiuoXX9IqFyvWZo42JPH+2H04kezI/LEmfKXwncZ
rCq4S9epYE2ItCYLTY158qRTxJfEiV8g5ISmjOvDUJ4QWjbXrg0rz3mtXPcdfy9kskUe27yX9w3E
DmgvyWFNVQYeloNFaXJ8MrqCGI7xQrDn/FwyMtwVVf+yxlp0SezKvdpDQn1l7yfLi+A02F7YSAol
JO0ZLSeLczDQvqFsTK7FNqg7wTh/gdLO3IDrbzDIcZ3moLNzUJHNWRvt+NlZ089Bs2jl1Gt1K2uo
ToM7hYtptQHmu9/VOm4I7q47Wpr7jmTL3MWNpX8z4zXy+9TamVXeHRuAPwNaegbu80NFwXUmvudi
295bvQ07IjP+ac31G7wCIufkFB+pSn+bNa+mHjENwchmZLSugJQyWUFf7jGGCeNBjxs9rGSJjbqh
XCGs+mCMQQHK+1ARo4hywfbBbuHYp9XkRzjCGQUzJfoCIzhx9VHL4bfd6nnYR8bNqYV7tdLxmKMm
OQFTa/waD1GR1FZoGhCKLYcdmhmSu+8SiPpDQmhZxY/DSHOB2w7Ixyfd7ehZDUaILuYX82gYdVn7
6LIWh5ZbgAkRLeEFHYbwqsK7gR3jriw0vFyk+wWK7mXqNEy4ZvsR+1MoLE6iJQGydOL3TsrqBsCw
hF1fUm3ZrRnEXttT9BrhkHpPg3L0cxSDKohnVwQIU/2uLW+VM8WYKnIcYW0ckPRb7upqYCzJPNxI
8Lh7MZtulCwSyrD5Ixr55BLEEYU5w0Ob85POyukTy2TsaejmTl+c1pGrHR85gSl0Iamh6Qjuu6w7
Rq2WnK0AxiJsUnamuU2+Nbip+s2tgrsu8iGlsumvRG21clzYaoR1IkLGOJj4wzDOIo/yVtFcvCS7
5LInDk19V7KswnGbDdr4o6ALZX9gArS7ZrJ+zU6uHwd3PdsFUPG5jbfEyiVs47a4qtxGpTjbEtZx
Ep80LdeeozZ0cwcEFWl/tKPLe3KWlF99Sg1W+dzY1xrU+x6JCggDwOK5cMxjUx8qPqV7raJUtRSb
N+oZf0tL1HDrMT2D8p1MXrAwWes7jFOJaLhCyQja0wYlkk/r0VcYaM1ajtediI5W7Q6njIRIqXEs
ik1G4ho6Jbi+WydHJukhLTl8xtIOIJV4Z5eG8QMiqhcdVdquTs27YrI14GBUcJnZRlg2jEB8N+eS
KCtqlavNfB0CxQ9O2S67q6cfIuX8aTFO481BMmikxzIFP6eSdNs28P433nRmA70biz6EoJDdOx2m
Pc3orqZSityZGAnt0FxHoW5jG/UHq14u9lgXd+1qcP5cDUnnAJtZj5acaI4ZjO+IyVnG8OxXfSGe
c2xf5cKt4mrFa6MPzSGJJvrlench29vcnMLs9qOz3g28c+hp+jPOIOU33QgUwHPXfbSlnOCNP6GL
OcYmwVZea3LC1QyfhoRi9MDZNVMQ+qVNjJgXI7vaVPM7Qrev+qLAxuODhWspl4fJ0Sk68WkF7tBe
US30QQWURRNVF1icwnyQNQgbZF/5XmeXd6oxlnBcRAO0W877Pus5glpudM7Hb5kPs8e8lzXO3TnS
u4OcUZAko9wNA1BY06btvsxMcpqRmYlbjk8xUsHn0jMvOUQgqqEsOke4dMl0DAhbekt5+4B6gDRq
VrXPYu8yzd6rs2a/jCE5UhcObL3ZX798fW/85//x9T2t0Ft2BGsGBA541m4YRnd9fSYLpT4DYILs
+/XHr29+fWklgGzcKJM/qGrD9UUnArzVGeSrOm+c6oIdg7//5zflxjFt2bugXW5//PqXXcR1lpBJ
sy+l5Pw9sVrsolwtTO/56bJaLxER4WGuw0KiX8dzSr6eztcf9bIqT3gP2EAAJ/7nl3ZcNuTnf3xT
LtShqch+g2lszy0v77w6+pOalvZgOzV8KbPbEI4tgvh//AN9Q6z2ZuP63QZU/Xq2RrxCOP3649eX
ZHuxchiv5KZllPXQaEtz5sv2tk/c/gX89qPcSKOMVZ/bHDq5s/3Ny9HuCUErdPvb17cm16oPXWw/
22VG8IwTQ/fJc3yadFhhRoIZDmtrSY8jWQy08uN3sTofXz+ebx9SYwNNNKqXzrbonhDa5Wsekocv
ld3/t/C8LA1GnPcPaJEQdnoF3OyvZhxyjzdt+f/5hyXmv1h4bu9p9fnf/MS/23eE+JtnCccWCGCF
azkeiu1/t+9IA48OQvpNSm8Koj6Rhla4BjaPjvybjdvHdKXHCcMydXTg/7DvWH8jGECSFa4z/LXx
l/9f2Xf+WcPtEKeNdBJxrE2+sycM8S+C8l5m7D6ztjIh3Tm7zdptMOLfE1Zg/jbO6ufwop3iPRNK
50RC0F/eqP/GLGP8i/aVB98sIY6LnJ1X4/yrWaeunLqlSbzCtJl3hDOt/aWY7oiqAM1EPidNFld8
ErHx//iwm1XlLx4heNjOqFIeVn0f2IzL+0ELA/SEDEej7uKQXFz+Lw/5z1aB7V3+5xe6fQp/eUTS
IVXkjjwiXOVhfTQkTo0gJgkjZaP49j+/PERc/+XhXMNAVyxNU5cwtf/VJdAVHC9iWHubuTI6wzcN
CV7esNm4qiu3xcmeJwE1Biw5L+73C/CFm1dOSO4kMzQogmTWwFbNtAhVkOC4Wy3AFae2QUypSmdv
uEy3rE4fDqvU3yJJe6omFuqwlMSagR/aeiQzH/zOmmQF32hLyUEYEeZAHqGrEMOeTfcRwBPMvhMO
XIOT98ohhCStai++cq3GcU/7HuG2frJr82kgJ4aQHlpo80JVskIQsER5F4HQPkcAvnHAvOUeqjEt
nV8tF9SDtsjnWRbR843RPryBhhbhtOpBJHVEEmgcDEg4R6Heu2XmyrOwYJKiWFfLq4NsBF08M97C
OTNhkL5BYIhESYrz6lwlw2ky+99WjSk6YuzOmf/TKcEDNO1PUCKv09Jwjke24ExvizlJX/a8s2sG
2Y/Sbp8z/hsm4Fmim2N/hfZfiF9D2jVAEtiE19FuGTBOr3OHAbVp1E/ajJsWsvarVDssi4Y9qyYD
V2xCAavmRPgbvuWnpfFzqKW4e0kzEya/yozR7Lhu6RvV+lgbNY3ZYgnUMEUBb9tRa5fvlUb7GtVV
39O8GxooIAVheakx75o6DWy7/smB1M/QJshh+czX+TUR1t6JYf6q+XWZGIsWcFvRrcxon9ZPyypf
4+aDsdP70KFAXRiS7MBaaYyv/CVnd5PIP6KZZrUUByZZTPDF+Oo05ac+1YgRkMltv4dzIH1z536p
HwS6eAhzKAVAxaWNA8MGAzNEzKfYYblqUMKslcY/qevANrsrbZSKqQiq0UFrwDZurLzCgtJSdrxr
LqGPkyA3yeQ1nmYXXnxZ258aGcwhQRG+Xer5LtfIM54MQs7SPx3H0l1JrQIVq7/mlkHwk7Uyni3U
dxBCM6Tt7sOr6SlpiZyDIc/PZc6/1lbrUy9SYldirjlzFb6HpsMwEJq2Lk+ktQlMX6sVH8YIuF7P
zFtBVhCIbywJLc9ZdtWjZ6gne+UyKQzjWmdMx0cNYo2lc4AqtIRZJTIh04Cb1HL9UF9Nu6SAD0FT
JY10QXJcq7hk+IGxDb8+aA+h29JG79j0HvhdMUAO1viIN2MyVdgA/uLRkR0laE8b85Eo0L9fvpXp
gbiEIGtkYtzPbvFIeHGGK79bd73tPuUE25FPw6uLNAMlNyq+neXgNZQiP23XzbxUL9gS7xbTiUEC
9T+NVsQ+tWxQ10A3bemRUOqpBT0RyXwz6Q+VM3wWGkfPJdGP40BUxLRepCmz06Cv9GIsEYy5egA+
TQju0N3cpn/VKkUc5MDb93Xl4d/bs+5WNM8b2BjchkVKsytDd5GqKA4QjpJrIHUumBAOycEbKSiJ
LpK0F83sOIJUGcyGKEByHNwe6zqubGenNP2zNPpnTCN3uYmMgmRj39i+WAhJ/G5gjbdRBXtieh0l
7zEDp59yS6uU3kCqFta4zFtCt4rbHbfz4o/folGZGK9JYij7sgFSNduIGSH+xWQmRTSEtsvJrcmX
X7apWNyn5GOkr4X1TbWmfdDRU+2cUjw6NR4wwQ2Z5FAm6wV2TgMsTecWB1hCEDNL/tdyBBF06bag
GNIgBmdg1luQcllGvChEuviRubBj+7PvWKjwbRL/6rL4z9O+MqMnF37NLuNDtVfzUxVkEFmed1wt
8ZRY4Ax5YvTo5l3l1Y+pnT6qcQo5KbxqZq4O4JxIAMFouv38vPYHR9Zvnjm9Uri/Km9jUUX3uuBy
1lOAt3E2v26YOwCoz8NKt5xu2q6aCLWpeZ7DtK0xqvypUue1rYIxpidK75WscxgkDlcjaxm0Outx
sotHQy8fkSD/8Va5x47FsXq7j20+0XXm7eq0/MB5ddjp4Ah9eF4gs+QS2gg8o7W7DTpvRTnz6QzQ
2BLeVijzHPE01iBJpKvskT86pMru4km0u5T9x+eUe0Ptx67pxYpkAPMT5CFrZ5a+FP09udTt2n9b
cmLpWD81j5eG3qGD2becOk9Bslte6XUjebYZx3AMoBleLOgq1q8XaGhA+NshOX9d8E7T/ySAiIRH
kEveGnQ8pr8Y7KMppxzZ9T/YkXGemEmgMj5wdOZRoHflIxOcG1v7z8SKv6s8MXYIk0Mh1/y6sI0P
kjBhJGWhNydbJ90KmNr8WulP+tm2qoE1rHeTkdMrUoytCviRu3RKg2hj2DJ5QYaglmPdAPvsG/pE
k+wes4Vufo3CNnCVCI3EIeis4hZK1OIbU/moKm4Kc54eEBaQgN3d2spBtwP4pNh2vqQvblbWP2Kw
GcDOJ8/s0Rc+woj+fA2TA/2sO702JHZywmMSm2c11pfZ+9PHVVgqdgAgts3eqHSw9ryEnob8HjFc
oK2QYjTu2LMLdh/V0vLqSWRuAlUkq6wWNgyh9y69on1KpBLuUjXRXmUEIvP7nhEI8d0tnYnZ/a5a
abF2eNYuIYKEVlZQGiTgyUVBQI+7ItAdfhWb6kfnrEGDZSZDpcQGOF9z/qt7UhiWqD825mi+QVDe
uw5+6JGyJsqGy5T1w4WBHlepcxjhUF5XjTR3m0Y1ubzELE/ODyG5lNt64qFm8+dkELlRk+qTNB1g
rXU4jYIW7xR796uaH4G30qYdSE6I+hH0M14hZF2kCRcVbVKLF4WYlbezECUe0/xlXAFomYSDoOgq
fmk10mdXrOwVhFvskkFDO5OQ/MpxG48Vzdl5je0zCnKCdKf+lLUM0j1okDD6HgcR/bIRTvp5r/3U
epNaR1t4NxBupdKv47YDkDe5OxY+fCzuSXl0DDITFBywZnpw80GSo861Fjf7kmM9bprVPWrM4821
vUeJU126Nf8Wayw+I3hXBE3Mq6DuOaN+dD2D+Hij2UOyxr0Ak4CyjEFta5TpzoBRd0Qi/3tF8XfO
LAWKx6F/hrJq6ccXNMZM08wN7T/WXES6i7TUPS8We7qyJ9gq3Qer3XShzXWNLYbX/Uw+kTsNL5kx
1MhVove63fouX08ibUkMXZyjvdyb2nr15vQn4OJ0T3IkkZZWQZx3klAb1OQxWiQAk40VHzJNf2NI
DmK0b47CmvXj2hCN5TFUAANFcwTxZlhzCEX3Y78sVvrEhLjcy36Mz4oB+V71hNszDqBxia7Th7qv
wnl271AvUQdaZ8XemzF/OaVMXAJHIkiRvyI80ftCK82wARSzzh+j5KZCs9vc0qw4sQBTFPS0AOk/
pruELvyxN+unChkjGPbud8etCejlA2A1mXhj8tsm5g64kFx2WaEzY41ojFLxol7oowCoZu7MH6s+
GgEjKFKuEoaa5ppzt7DktozwKPB48l9XFAtFKt2U+yW64ULP9h4iZqkI2mP1iBlnTQ0Cs6GCb2Wb
1ZF3gnguURq7xFgKwkqj9Dpr0UPhfMRIOWjG1llA9siNdIMiILkGgxp5R3PtpMHiRm1gpemvHH1t
MJcpJxAEWLZHdLqHEwfeCkMiOq3RLqoYSaytUAfanez0BixQzdRfUwvuQWzmQcHpy/cw2xCD7ryX
9O8ptk4E+I0PZbqwDKBedOIojNjCD1knqK6m/s+s2Ihpwf/iVARe3oSr0zAY3efYwBjK0C9sYnZ0
vIRcxtmelHUG+rVzqHTzmwMrbJtlgU6KgeYZ9R1p80h2ExBP6RfcLMmfGp10xI22RUpuEnpGO+wU
fO+d2bXEWGasR73pe0nOqliO2b7GnWCnsD4r0GHtehqkWfrDhvCabftO1M7HwIHVlxuIEPTlBupk
07flRxmbf+iuMoNwKG2bzQzQmnyuwu6wqon2BC069zsdhhS0ordCYI9rwFAZm9/IgcQfu4qrwIz6
RzT7+1EaE2rqDDbcgAxhjgKn6TjYLtnrhg04AKabTtSocEmKg1mQIp1uLTjDHNtLR2kB8FbT257D
JopHakoBwXxzH3YDhw0slokYiB9h7C8QtIWxjJjpzABGO/d7nxtMD2ztOW3kk9kwCM01RHiFtXGr
JbJEZgBjjOkP5RNF7NJ0YZQdvdFJb5YTPUc3UMPOU5fXCuAoCSpEamWbTF2vHchZiHMALHHmkM6e
eKDqxN9+ybVP9oYmDpMHtjYmKGUPxpPVBuuQ/QaNuidGwntGMtOfqKwYPs8igkecEC3B2NTnirtS
CJchYyVn76F9mFaiG1JaBgkeUnrXCp0htJMDrfsXmATkps6/bFWg+QFXCQ/iDsnpdKrwu0eFmMKy
mX+5jkPzMuE+M+DwIiirOLu7IPJ4d7nc+ymos4yxtB1jVZiY5bu2AismsKHbXX+d++12y9R0FCTT
reXoomYBS8hpk8vTI8hnjhUpiSgcxmm70gpb30OECS2mXjz2YUo4MSoD/e7Eaol2APZ8qllnsN2n
FanhIWkZj/NRJXW8pwNxrPCN+0KSqd3Rb6jyQBtr1ppM4ubQ1yOGxEs9Nbe+wLLqiSU0GUrLlPjw
xKYFryeHZp71vaisH5XRbIpisHhgwqSW/JwyGMC/lc4QiqoG62v7Xtsa54LZgBJt4zqOrgPujNWd
Q21sydTOy0d9bT/zBU8nW7DvKQI8k0xfWP+5fukXHkVX/dAXwj3ryjgtdfNYp9p7Q4gXOEoOXyV2
g3Gx/Wo02NMoc2Aqek99Asb53qhpP1tKfehTTgxxs+VWIJ8PZdoe1ly2+3qYPcQdT4PDSTbq68Tf
CL6ZFTMir2yEGTYpGDzMc2XTOcy3HM8oQN0GDGSwjGskCR6qdBIlvmmzrMIVX9YB19Od6dICYzK3
T/DDBWWFM5RYDnRG68FuEBR1zdNYJs+yir59gQdBqnBkTzbXa8GiKrUNe6Hty8RWQAzrt6Z3zD2m
2BqfSoDrkYJnwrsNGtEHzbZemtXyi5hnwLt7nZX12KX2zRIM7JVeZ2HWGAh3rPlk2zybQuCEduyr
t+JHhYV20yI6KRkfG1Wt9dCQ03bArL0x70rmV5od2pxQ9jIvD2XRvuoV/ZMZ0DP2mvVAYpC9j5vy
QXRgygy6ScHScLzriWXfDxT2SOVYBKMGRUY7PvTWNikVLOKDLr4JiqQD2dV+qQblS3sQF8vVT6Te
QOU8LoBvd2U2/BEJmosM1SiIzKqB02h2MTWSZABdrMjvrQLDgSoZFLVGdC4AI+/IS2AuUR1FXUuf
7vNrs6TeYTvfgYVQwdK+mXQwUIEQ9FGxvGWZG0Y6Ywii7/qgbe4Gye2YYAC/Fhnlz2Jr51o3n4qp
+y6rnsTchayfsVzucqk8FhRCm61UhIvM10NCwMhgGBXimW7ZLylLWAJqMa9wtVhJDhduHm/IOwBE
pQl5IbQEj0u5TIfFqOejhoDEs/hbXTTW25DJ60BOxoHswCq0wf8DIZnJMEAeY+kNhkcneyK0r0Sx
5DxarWVdKoqgaFvqcx2RT1QfmH923HNIyOBHIstb6PxacVz6rRY7R0sHzLus1q+kUy9T19ybktAo
a8OWestCKsakDoC3bG5n7wY6WIH5KE6jad4Xbe1cZqJb7Rh9bcMw2C+ZPasxoeFEeg1JLX/fq8Xg
Ff7mecgSTk2ex4aNi5ZSN5Ie7TQdw9favtWMf8rBptYEtr2fV47wxoZKNYVLJSejB2+zZkxIer7Y
tY3JYHuD/5MJfT9P01uU1ahRTZ1YryU5fyGZa3zBp3b6Whez13F78p5Bp1h0dF3BRYQEt2HYMcsC
Rw6t1tZ5i+rVQlQW+Uqoj6bUfhSknZOMNROol7MrFI6Hu5w3EL/HCSGKS0HpHhrYgXG+IDnxUg8p
Rqb8kbUXipBz6Crvm+vgp3Zs3lNkIDiP3fxQugw0Z/tcLOoinPIx0egadmhbKHRqKpYchgMfBK6U
wySwYnLV7IwlBya4kXVtHcdKki2HZRy6vb1dX/1gpaFuu9D2S4RGE1dOoUFDXLrfIrJp1znmNxJQ
bmnB7D1Ok32uYo5GP4TC6hcjalrmcFbqVJfE2/YTzUfyrLhXjOLPF7QyT7Lh4DiU5dHQ90FncM1z
cc9IjOSHM7Q0BQuemdLsW2Fp92OmDgILZYV6E+63mT/YjfYLj3Ya53Jv6s27p8ghwvxVgAisjXP8
U2h/zBVIpCxYgGOg8QDvEy90srjcWSNDBYmSAl9FASr4ZijSXTcMMi+FKmuYHlOrumo2BwhvNRy/
9fKPamZ9X7w2C6vXep0DKM1Y7RwdMZRsCUXdWKg5KYIzLEDf2ljCnSyvjpfQnkOIBUxSEEW2YS/N
SnuRGyQ5tZDc93rCLD8CiiEVMVBK0AnCGsQCFE90aZHibr9Z792Xzl2IW2l5e8389zRheSMX+TFd
3tcNtUAX5SYwjlCUe6wmxa+UJFHfI31QQ0eAXR3zhCm3JuBKb7ye2vvJRCfBYa+HXVa/Tr2t7WLF
OICw7TeQzFttbYqDMgRUChrQPc52r/bLsXzB3RARMbEyrgeAK/0lcR5bJG99Y4FD1uyDMyaHtmlO
CFPfW+e0qBybcMuRvHOiXyJKD1Hm3lFcHTybOHEP/YVMDSCSwn2zZusiAGONcll3VW9cNUEbu+0O
Zcf9PvEq3Fq958rEd+2xnNIbHXZdUKvxwzNpKadGcSfyxHfymMIdd3lQP83iaokF3LY5a0Hv4Aqt
mIrvehLYGtFd4yYCADkYL1qDRMHFcjduh4wEv6HuJI8xmWOOqg06A5gW9dx6iwBv22377poIbedB
e6RCfW9ggJMh/ZbF7pU5wWNnsNhN2rlJIUiupnqfc7SNU1MfBUYhLIj1O43Bt3S2XhAAvkw5IfT9
dNOYOe5yCy9I3GRQ3o3yneCzZ1urftiKb+SaungdlpjF0ai1SFAXWvNUNAkQFzZLlJ+kjQChpY/1
/Yu026TeteRaAIFc/7Y0wNq9gmn6xQNfvkEM+NkuLm+LbQZMNTklbtRa7KrwZ0s0oy00VdLG/45U
VSln4EICplqOOolAod1mUJjLqUQfldw2EKvBsZac9HmPWDb2HfupFrb3jJmfODYOgfhy/SpC4DV3
LnaEhprbYcwiENz6Y28SznhauCV9L4rGUNeVu5vcEr0dOReP9dgidJ9/mhnQ39S67+gvBRm0Mb8R
8wMHSUn/HMZ4Sa/JFLe8w3aydPJtdcR3XWD7N0tKpyTB3mVXd8kGUf3KfBhBxez0eKDobHDYbKjV
ZKPRfh3yCmANhj1S0oGQS7T0l8qX+a5DybNPScfE9ZnxHABbg6EDPy8lfhivfjZGywXtTkdvIS4O
VO/SnFC/tAcR9d7jVIZ6+TmN3q/KJVKYyJ+dg999HlktQAUh7H3R1MzjZdBoC2/ZgMAAMCiMVjrT
hetjEWaamC30lLeDbW8dnUhhR+S2+jfCzmS5cWvbtr9y4/YRgbpo3A4IgiRYiJRIUVIHoRJ1XePr
30D6xbvHaT+7cRx5Mu0UCWxsrL3WnGOmCqooI0Mg13ILYzbIMURQscQuWB1liSEZ114KHuuqo4Ha
DyE6JYQy/EkFA9eWhj7dk2WEMQqbd2WcxzgvDtBly4su7np0iNlAknNTizqG9eged/huBCltCFlX
XKEQw33BrA7huH7TqkHdErVDWwAPjq/7+4zaBT0JVvFS3tZZ8ghatTrpKLcKSPCbuQnijSoRMUkU
UFIoAB3Gr0YgaEGg6b+n2Kv3GqlNwphZIFgZwfic5rtx5m3SFLx0A26E7OvsVFwz0yigBPf1tdZu
aMODHUi2YCvcK8KNyYfZzbXp+Sgr6YdQp/56FwYCf0EsP6IA4G0w6qcAbaZDyvhJwTuI2YSnK9WO
FSIl5w/mYmlcfxHM6zEkcZXUuMhvmI2OjBFFbt6vjR7FQm43g39pNeDUFfTtX0uXsHaO+LBcyGOv
lgo0pO03CD+pRMQOgKGDmJlnkcQKJ0uA6syEWi4kZQP7h62X/ZsKSNrsAWL/es45r/woNfcd4nUd
SfSVq/KnC8K16fPXWk0YkxZXKAi+IPMvq6FPrau1fMZiKbeqZHZak9ZFVXC0YNNaVXFRODhXmIlN
NEIhGesl416EG9sxAmCMiJkHhQQ6ckFmt4MUuYrA73lybL1bA2NSqMHrMjWnbYz8046NDESU1C0b
UZw7vkq/I+39S6c+KTQWyQSdadCla7YfaNApcWB0h0Og+mtr5q08Nx2j73rgyC78xP0wedKEHTrP
Zwe5Ic+gks3UJ3xImfOGPBOH05InbS3YYM5eCs46rNij+BNJJFpboWV4veFJrf6FUM6ClBSImCBJ
5gqNdjz9+lXX9JLDQkVICSHMtXwSWjtcnbDn8byLvCLaoB9AQcFCgFRaoF43c0eYyhsBa8lOSrbG
eJEFntm4zTQwoVg68nEqvMlktw6kuxz5e+aVqSf1Ak8yiroldUZ6IA2MpIihDxaJthOiVSNzS8Ii
J4xnqIrIm6wsemjF9BvuQk2mT93RUiARwpfTlypWNrVobZRUfQVQgDdBmzhKRueQzowbzPFXLhqM
SWWTqY2kOGrnv5FzZDDuh5lTZm/4/FGNDilVo3HMQ4doKssW9DY+WUskTjVDEwyi6p4nPt0oDlMC
vjviFEIpfpn45DyTgNy1mrNdGVgOYXXooU0SPTU6C3KFlb+rygiPpf45MIDX5JRntoyKlUYqZD7E
6atRVOdheaHN2oNS1iIvvJj0IyXu14zBcpSW00/X9vu4RZiLLuLcc46wtYiA7Lza0Pr/8svoKLS5
5KSKSOsthO2NMnBGlodtwQj8e9AKwpsBDgBiByega1HhaR+N5ttiLu8ImFpU+r1lC0adAT3m67in
QGa06qjYntzW0N7kSJ49EeIIH4rjPs7ABymqDmUeMkTK+mZX4UXPStSUuVx1FCSNWygMsCS/fxeG
PL+OHa1YC586fa1bPpXFDqfvSqZiRQWZKCvRYv4ZKQiQG+wCNMZORjItCQXBtKG6WbrgY3+AxhCu
u2GdkzZwkzmelT1uAcEPr5JagzXQMcJa+aTufP5X1PmJ6bjn6yJecyO2vCA3j2Qctvsyk97TFmHn
mKbSZmA1OimL1wWcPq8Lo6/x1zD8VPPkoCTTj8xAxOn6afZkeksbNclf8pBhpyWPNIeY8rvh6Pa+
Puzlyto1WOY3utZSHckyaEiBxYf4nDlRgUsnwLMSC52I2iSKWTSLdkJaa6pBo3TKh6dSnAqYqbxC
KWygojPrMw0ABkh5w64CkV5YZ5glSEbnkUO4Sa4WcAW3jfuHRB0kLIUZFp9EXuezTzOF81BQERgt
pfgCjEDi2GGFjffrHwVvcU+RclzoKA3+3y9lkQUmQfwV6Q+rulvlzemP/5T5IX/069+t2npWXn79
DZF4jX0ZL8G8nCyi3GtVgCc195F+PH9tnLWRq8T+Db29tsMGcM0js35IByVgyBYoG042ID16Gb8B
yJOLxROAiU2aSKItra1kuYmQB6sRO7EV1sL7oz5jJWyIWTpNBosllz/y1vhOLhOEhl2EFdMtJ/+h
bIZ9Elrzme8QeWJJJlMM8wcvjF2KPQYuGYW+hX1nCuTokkdMj9MuTBDAfGsa+1gmqgbCtoT5Pj/v
SeKFPpsIwIk4B8Z0IDppl2tt4cZl+ZqESUsnYXgF/bXKRr8/ipg8NoOpotfkoEVdoxyDWm0xDnEP
FXK+xnLoXOb6OWkXaKizbNxYEVckKyHMyzhnjlUR5yhaRvTjnPVkSqYszt3IUvZ15CdU1sljlhW1
KyTFbZQRZsR+hs1QpYJURu5g1t3bgrztpHyaiJJfS3J71hdxM5hBNCdNvacnlaM3Aw/YLthiQRbY
YqRE3Sno/laaOC4nrIINAUihUfzQWqRI19K7VZBdGRnuoPkLjNCrA8BsdQUtL96L2fKkk8FMQt4Y
PZL+euoHw7BDOodrKWgsjyn+rhKZLg9y4RJTwdEH2kqcYSUIRB1J38RbmDADe4gG0wVi0Zywg6Nm
b9qTIsrZZp4tlMBjTKQgYzW6D1p3Q6UTc/Ce3DCSyx0NQELVRGs7pKuWE6kHIPp7ys3kjqACO5Xk
9WEw7vIG7UcUMm2ucoKrJoBHdt5jXdYtuXOTnMWOWsuuUkKFwU8z+oI3tiZ5VrY7gec/KcuvOVQM
twzNx7Ic6EyUTHGridF0vMiQ+lCL9+oIaSmrAQDKeobGdPiR4Yx1CyfNYnZnzMVPrGjP2jB9dmGF
rChSD5qh7Zm9OTSGaEZKSrV0lu7I8vAxdvmVRayd1ElCLV/jqCatU33Sz1BPuksXQa+QAxqWGO8c
AtpzuGw+1ktpMHY5Ie+CkWXrlOmWV6NH5VHpjSOchmGjGSlNMw7k27rNzD0RgtEubATLA6th7Sql
Cb1B42uw/LNdYOlwfcWi4QxiyQe98+fNmMjKMfZL002UXjsVPhP2ODw22LVO6KHkxT8kng0JQCEE
xXw7M+1B4UL8RUv446NEH9LRJK1/pAPbOYOgCY8KiS+9QAFnBtn41IKQcmqhja6VKhD+UFfitbOq
iWQ1I7sh2VlsegUFcKgz5GRQvpN8DlQqT9hKz/36eeAYQ0pcUj/jj2KFa1H5HPjUpqPY5c+ARiAu
jHr6DMsYs/DAXFisSzw8QxM/k6CRruSpDp9/hbnBuAie/Yn5UkuRehtzRARpbJk3NqZF8l8aN+RV
xUpCVH8mb3FNVqRMhxt51MK9RSHA/43DWT5ppCCux+ilS3UdTwqzdd+CfwiW7RzGmraL9GY4AdTr
T20bDachL5VDFzLHXH6/rYZ2XVpZz5zK0I6N1O4J1tpKnW4+t4l5awd0kfn8kY5D5HTJMl4ATLfO
zOA1nltysEJcDWrQGI4+qhJXKR7dYoDQ1nQZvfWeGyGMheSgdftkXjm5UV2TP9jr6roqmI3WojTB
3WNBT2GirJM2ewcrdRBFqThjOiHvtzwNA8DAtEqM88wnFmL9kAexZ8VV+phpbMdMgIHO+xb7WZ+j
i+Lzo/M39skg+7yImAiqJUoJeFGLYEdoCT+uaYAL6zoKdXQBRn/U1J7pyeCbHqId0mLq7rEN4n1b
F0BFGwy+gpacyY3fdvUQeyA3cyo3Nnn81KU9KunBL8xh1c6YEgyd/BSoVD7lFC+B9i0Xi3nLkK1Z
Z1P9ZfoxDTfAMMuuHaQlSbAZrsQuzxyCojVmo8u5likJaDwUWspSrRGOecADz+UNK6Z++mYOEGIh
BCsRCIC/MEOFZJUo0cF/4q620l5kVZkEnWs6/n+KTQ5NpAkrU7eXVEy6OS1g7CLxgcnXvqnrmZAi
s3Dxucs7NoRxy/LDRZk9AKirELESWdZHNM8NclTzCaOCasxUaWmogSDROdOPQFQn6hBYZZwcYgaL
anxrdKk6B9MIb5OmGNv2vAFSDwYFW14QPc9zPz8GtBEORoW2JVdE/9iQMbDC4rTqLNHykMSt8kLB
lhymbCUBgJ8OCs400hPgS867NGznszFLMp26oylKyakxdXcaOvWQgjdZ54ZhemqvRyTxAOJNRSw0
ATg6XFUPTAURqirKXYjLb7gStxAhMytretCh16LfkJQlXwW7cdP3dsOutU0DjaZlQa+2q+MD5h2a
AjFcyNEaYABTErMdA4XLPN79PsbUMF9hPLsXI/ORSbSIi+lyEpRHdYAbz9FDNh5aFfBWEzKw6Uo5
A53XA2gKu8OIvIysIRAtsVlUByqzE5bG3u1Yb4zWk5UihsWVY52E2kgnDsIavXZUa3r3PRHJardm
HNu5nEwAFhlCvR4mlHhF8CqIFrJ3WsabqavO05jxaoBFuOUd+iLLHINCBbTd4v4y6pMlC6TYNmns
5pWZwpzCdmn5S8yaHnidmfHyLOtLo3AC7ikInKzD1C7kIKfmcWQW64sHKpuJxdgfDKN1hzGt92Oj
P/w6OHIl7TrThU1YzVsjxQ6WggxDOwcLN9Avgl7Lq6rTcB3yfdxUNo6agRw3zXt9nYicoytRRhku
BKc5k/GzzhwvBGUiZVZXaev4Fl1CxHirIUM33sfxsxL4BFLM+U4XZX1v6S0JsBposDg+a8VElyQN
AMpWarcjso+zUBuk0j4oOmk/98wHy+Xl/+v3fv2jX/7Uny1kaRA/aFZnjeZkuqFsa73ZBpoh7pGx
mQIgx9hV/SrbKeMkQivnD379Ss4Z82PBXTrire+YR5MYnkvfbjR5NRNozjr1otlGJWpe+pcBufs1
cKpd5Ejn/MV86z+tA4BGNSQu0IUtRmOXmK9njgvqpWIhqOvhQlqV/66QZTVcsPtaaAkF8BFUGCvg
ZiFI0NcAOOYm3orbdJOv9U9+46F40vlPkdEDuyaaL3uWiWo64UCOyROHarXSzjluY9rXN+MQuUBY
RFfYPtfgjglzo8B/wHtvXRkRih/GjrcUsPqn5EM3XLVwZlJLN6NTYfL9Kq8JjbbqSHhKHzr6JXhW
s21TffTlkQ1hSfvlPcIoM99LDfA7W5GdjrA6ws+OKKMz4jzgKkMAWKgPnBhSN4ZhvEEKIz9WHwWp
sqBjjqZxFQQ86TbiPFe5Je0KaQ89puGr2iEsaRlFvmMcG08qMi3cfh4U4uSaPVF1q8SNSmsRuSJ7
xwUPSbfLn+Nn4Q0pAa0kbA/rYtNpa+VZ/UjlvSzayriaw+/2qNwsL2apwqZAe7wNGCba/b46oG9L
Kzt+69+z3lYuEDfPfLlppX6Om+Fejh7RpdfuWXJrZYXU9iiA7pzt6Ym3GhKiDSdO4Bm63Z8wlZZA
bVFh2PlNLBzUJMI1Jo+aQLYeqoXjt6f5AT98fLBgEqKhxJFABLC2GjDXefPTsMX+UrgMe6BgMN3a
GyFAPnvy8kP2LD1o13xYqaSHyNsUhe9R9QAq9Z1H4o71JF6MqwwBhYUjAKHeUV6+dB7egJneMECh
Q7Y3jzSOOUheofGMywoIOHFM2+DOwK538+/6CLL0MnopCv0NuPO1ur8hnFyTs8GXIddohaCGbvJn
Q8n7Xjv0/k7S10i739acCpvDQ8077g07xJ0NOIMcUQIV2wBMQInR8lI9gcRCfN2sjN0EmkPZxTeo
7B0n2dEzaDLzqDrdFVzCiXM4WoJpJYhe+JwuumqHOwJNM4BMcgDd6QVP403YxCdtE+2MW52ftWin
B2CXnLt0kc/+jto0qez83hKY+13vsxXbYEOzhN6qGxDojhL0lRDml3rv0wa8d67qCI8ASXN0bHa7
DUMXNUl4AgTn1UfjXG7ex3DVHJRNuUaVWznEFt6TNwwhT8YFjUvxomLvdXCqgN6KgnUIi+0n/iGE
GvFEU9mIEE+icm630p6mz/DGVqZ8MOdbBPUowDd0v1NkeSfghSJKzS04og9gYUS03YQVIxPCx6/t
HlN+NWylj+ZNTNYMWq21cKx2YrdCBWqtxpX5Uu3MJ4nQ90/dLhwwjA/Z0+LoQYoLI3CbPIGgEq70
igCN0gLrHPFKVvNn8xK/k3hdrY2NdpkNu76XqWM+cU6cf0gVaQE+HcQn5WJdwnhHG8zfzTSQT1wh
DuuxlxDn8SGoDuiQdZivGRPpXugVD/rL4Bpv/qHeB5t8W/402HtX8Qf5ihM4g2xvMD3hL7dL1e5E
2y+2zOn2nfGYXmAkR24v2LiCL0w/lBWpbaqjLcGMTrMFVo4YGWnd8BOIR1KiY8BDTH2+0HFCkDDN
04C0RoE2YNdXPAsV7xoWjYwczC6xqeeORu1JCoCy48rb5XP4Lhh4jVbNJyfWcQ1JFHUiw1jcqutm
K51D1MebOHH0fQeOj5vNYsql1fJqWrQPtvlQXsiKNAvCwJnt7IVhA80GATTyOn3deP5NLVfqBDUQ
2BbS2LPwJDN3fIxv6LkFWsF2mm3A3ErHaYvxTt0yM21X7Lqfwck8lrHTO9AqD9BrztZhfgD5BY3P
PFqHQDv63xjg4wMhF3SAmYheeSMSPZu/aFfjbLwGT7wSXo2d8iUcmi3PX8yhnoZBhh9tFW7r59pb
4PooRVfiA4yWFb/7qv8Ee2TiAcNXW36VaPQvXDq7Z0a6lU5WYEcbBrmW1wToFFYIgEUFCunafKoz
p/4Rg7XgxW8it/RR2kkPVfceH7K7z9KmBkevDM1jxakNmQzR1vAl24eUrWzytxX7oThs1F0Dv3iX
TW78Y7XPwmybjjbwylSPI59lsY04gebwZOEnJpD6Nds1uL87js62wTrfATtvbFTWk6MglmEAsp0v
Yb4RZTtfQwMAz7k2kGZflMmW3fbZOkriptxjgtQMu9qMB31j8ZhID8JLsm63lO7yOfoOjnHhmF9i
v9PZU88wPdAudI6RbdAJUwSpn/m23TPjzPiK1a0n6XxYyflq3CPzDdfFKX+1XqjRpUMl2IaxYgwo
vNPnR47rf2mnZLDlc4JP3p/Rs9jthyWi00NgfKx9tgVHuOhPQX/RR2/ep06zaVYBBqBNdQzs/iO/
y9fpJWNo9EHrJ/TMPUHL6rp5BbYwrZtPHrmFy7VXPoRHrq4reWC2uGDG8MCFmOHUkid8hQdsWReo
J520kxmjgWsQuEs807ZyF+GemesRvt5BsvuttJkRaby02wVpQFRIaOtfPgFEUB9Wurj3gR4e+59W
3EJjg1QSZ5v8uUEwuOpvwuvMlSbAgsPYg7mPiKQY1/n0mO7TfA8+hbO/XR3CrfqhWpfuAWEi9OHV
5Daf/k4RVlbkdo+xthUGt7kJODAyuyWWG88WF2+PQXFayxHj5+3woHUHwEq4MeSD8VOwtiNb02zj
yExeu3S87oWniXojWmnP9WVAJv+Ro7lcCzg9zoIbIKlBWWugTLYB2vBg5ptyY26zdlvPD6yw5pyV
OzK6QnHFwAr5Q7dPW8fEipR78iP/viHYOW6Dfj09jv3eSNxFWwmzAs8kabihqxAcRLoKR0z9QqUQ
FzddPQL6bMwrB0mhO1Kwld/1Y2s9tfHWpwx9i/HAX9igkD/J0Y2mYP7YPEQPOZ5Kb6jWwVN3T6pN
wuBFY4/COOQYO5PCpfwUDai0q+BZeyAEpMaNrq9RBujboCDP1aM5RzmHCik6Be/mm3xkk0i/40v/
RsAHnOi18lYcql3odfv2FZpVupmYCKMpJeUstKFZ4YEK522YOeW6ItrsDcy/iaIo2xfKasofcsPB
AhiuTP8hmJ+Kr/JtSaTGvYnmwaQ0/wZPjN0j/8HblanfeMumF7yL2LBSnTxztPNYGFfUjK1rPNTE
Inu0Sa/5Jur2zRPTTv8O73I+zj/FQX8qXmJYr1vzGlB+efkzHtSV0q5GvHnHUgNoiO/JifVVxcPK
XWKxXSppVaNAWaU36rg2f4fNV9AaPY709e58TsyhmAd4fXkJum5SYx+ZuPnlXesvwjl7wikDfIxy
nOl1jFT0A7Hn/M2LrcIYsQ8oJWzT34t3dCtPDacOT4D9waz9ZG4hVXL5+nmlXbQjOvr4eXJ9atQP
Fr4AK86jbsXw49Awz9+iyqm/u0NDzMwawwjK5wlB/nPOVu35W+oWJ7skewU2jFt4qUsq95EIK7xg
JlXwyjiGUM7WwRvPTLrvAQlggVE3LeERT/rslaCFODMnKNjXZA37WGNYbZqnnYzMHvf01elTgOzC
wVcSzQX+a1U+Mf4N3iQ2LCoqWBfss3uYb+mzLzlEdLwKb+X4JsLrSp3qha5zIOx8lwoq2iBRQEhN
eTbWV1IGNuYjfDwfTt6lxbdP7SPa1hc3g7dqQhnPgWYHE+WYXcebCQ75zTIcGIWhTZf9a9Js7Yqh
hemkBKP9XDPyc6u7uOU2+o8+kqKB9x1MJBTjLo1gU96GNx7QAuW4q3rZJdggsjXZP710lx6K9960
g316DU4lRyiLWqlDsPNNI+BR/WA+w0GUgtVcY5OxDiiWAzClLI3onD/ysaWz+CZelCvNDH4s7ijO
CK94fXoUycjZ94XDzRX26Ru9Ow4K6Xfj7xGQLFP2a/DFbpwJHoqq9mTeMex+xD/1NmaktyvX6qd/
MDFr+pz5qJHt4mg94mWkr1ceBg9speYA6vvKYmZYnIe2rR3xHIHfWPOOYr10L7QKeF93L7Q+WjI4
MLY4shM8qI/Ca+aKn+LklsDgeVTPCfshwk8uefsOPlf9rH94aw2V084rwsuHXdg7ytr/9PfNPaj3
MWLenXwQHMPLsLmFDpSzztyJbvVq6exEPKFcbAIWXUGzLQ8fiIFWwvFHV9tYl/rS3hBz3k1ifvE/
IvzkWUUR6k6H8J2qOv5h95NShwSA9GOiwRfY332JytKlbFoihXKnvXeXUDmkX9oLq/Mxevc32dby
nTFyrL1xkvAXfjFbQHRhzc8hDcy1oSCFt9U34SBuK4zya4s4Y4fdX98zOnHCI8tqbNbxDjoVFviz
9LRsNotIjDOcsZPO5XKINZkwbOjnBafpJr28VBJjeYe2D0NbPOe8GKu3FC37anTVEwuHmxRe5H34
jf3VfATyGf3E1/6Tl4DwJLn5a36dgH/wnrj4G2CLT+xRPBTGF1O3g3IAW4lR+HXJjUtX8xN/2fja
Bk5HwG9CyAhV2ircURH73yjHOa6jvY2/YR5lVEYqykk7PGKvEh/Z5QN7xG5xjPHAXAHMvyNHtw5L
f1Ng6rP2H4OnkOfJ9u/pN2u4f6GEnjz0mOIlemA7ktlysJzZjLuae3PXXps722P4CGjNjs6VO9w5
u6rH/CC5xn6XXMS18VLztFUISguXzZPNUnultr71b8OWacy9vCFQE5wJHanXU0q70wsHdgImm0OJ
TrJyGldk5Mew79nyWE0f9QUALUTrBFFY7gxX82Ua95bTn/zPYbzHjSsQNQO+XuVsaaPq3xqnhNY/
jw0OHw5xcDclW3xdHqDxVA378sd3gTvNqptRAXSuWG2DDf9isSHx5FQ+sAuiObQ8YkTu9aZ+1Lxx
wxUQD8q6YSB4w2Mc2gn9oPx5hGBIX4gXJcOt01I+4yX8yCnLwvW4Fr8qc5M0azbwu8BGvggX7HJr
HMv35gU7BVTGUboIt0hbBVoLwr3v1I2BCHqwUt8TGM14v36VjDrxNElpOc0ski9V80gj3sfQ9BYk
PjdPSQYCG4ZIivZ4ZUMx2Ue/fh/kL9kHbcVSsZJ9I/XmOq55j+N58p0oxjClzOmLkCqAi1qN760v
jFRRA62GYTXxcBwy8Ytxl0TUXqiUUYgOEMTEuNqk8NWcEPIeZzEeBrA7khcju1l1TDbweM8KMrjm
oEoj5dJY/N9/jGZ97NRSh68Vpt445IwoVQrKtE4rz/q2vovG6g8WfMluCQunCYs+YZ2VAieVX//Q
51sK1BOeG1h3cpOQFoJ+oXwIzTsiy3oblhTm6B6xINJ4VvGeouSgRTvNX6IWX4XkHNCxGMrARDQg
YX2uT4Mqf8kJYTs5PLuVbl58vq8XgVNFy9RB9uXM5Qucvy3c3VUwfSulf/RboLeBGnSYx15iXW54
VET8x9yITiUzVBQyWxhmXo/jxWi6ZDNjtaAzw+DML5/V5j6pqFeXX0dAZ1GLNF8Q0q5WWj7VY/PY
CjMhk7O6guf7PuglLdTpPpWCsmlVcUtn3ZUm45xMIPME+aRw8LR6/zGX1CfD53AEbNlO9IkTC1mH
cupffIY766E1obLNmpsEqIH8cb4Ns/zA7aCAKVTijKfyyxRIRDf6zqnF8dOUNcGzfNi7wNJ9pQY/
PTa7DpcV+ww0WiBjbFrjdoCFfKqJ+SEIBae4X3WbXgyiVaQuU8zGIDvUGvd9TpFp9TQDK8IkJGFW
N5Ylf8KRVNamDCY2QpxBoo2Pf/Q+d9qPStYBIhGeOgKnXC2lXOjEzsPATi5MyGlYMv+gIf0pBfu/
8i47A6hsm//5b2nJy/zfbEtNJdrZEg1Nt1TcmfzQ34Au+pjKeS+Y9XZQ4UMUFpiCnveF7Ee7Jmvt
LKs2tRp7pUJQSFlPt//+X8LQ34Bz/sp3WX66JSmiqTMhUn+D9hijNrZaYdRbILU//qg6YhPQOojp
YgiLQAnOJN0uEa/0P/9c6c/xs398bUlWDMvUGG7B8/8zx0Zs9HKUR6lm0pKRmIRTrNY3kTGcJx0v
/Cyips/qIza8o26h52SczMm2UHYq8Lh/+SjLd/z9DhD8KytgIAl/tH67A1KiiRPy0Hrri2ARYjKu
OlH4Dsmd2AoP4UNQMp9cgDAs35HpWX/TfMhYFpVwH0z/shz+nK76x2WRJbSoiqlqMtm8f74sxG5K
slBEzMoJL2V74AW/YAXSqXwP8aL5C8D9n7++8ncLUMbiYWAxEXVV/+1OJEzs5hIu91bPafcZQ3Yz
FA2dJJVWN8OOXi6/IbVvZQlSHDxigxO1GintkQPgMiGoKIV3q9BEAwYM8kSm1lc1/iM/cbHd4riq
62cTDQj0SDKwMm5v2TECryBHcCBCHEbyRnv552/1d/dUVhQDi6y5UK9+W9dToJa8lcgVMTNehDp4
GFuvhn95eH4t0t9XjiLz7Ggi/C3DkP98t0aczlNryfW2r7UrbJpLnwF7NWh+tzwxJS1YY8gvc9mD
Y7D4xWDuxlg74v8Ysa+nFz1kRaVNeR4OvmoeuPeb0lS/rXZhlpDhUNXHeQKgUerVRmz8s9iFP4CS
a/efL5b8F3oWe5Ai65oskpVhSepvmb6Wpo5SICscByxK08AooBXoaJwYtUwZ9xQccLbNDGU3QnsS
l7ay6eZ1+hxIAwLHBMKIPn4HlvxtJvWtWZgLSgCtYB6Cs5+Z9b88I3+7dygqg7uFOSbrv/78PxhY
SmPphRHxcVlZq06CaoPhajUv2Ckp628JI/XF0/9G2EKs0LsMEMDRk4GUTnjQP1+6v92+FTZuUUVR
jzD0tyUQICyRBHMioVBjemJUCdGX0EamkJ5QJVebQON5asm00QPGGEOYff3zB/jbx1exNFkV4bzp
LMQ/r0ELv8kfa3BEUOTUkkyTuY8QiU43s4tJWVMKu1mePHxZBEwslBill59ik77SgpMZsclhYx+/
/QWIMiP2X7Wx9N0aCQ3X4FimJeyelFO21WLvn6596H/AiQCcT2NEiHtvoSy1C4bqn7/Y/+fKmrrB
21hWzb/sS2hQWUBivW1IeOhosesKrkBUay6U8WMboyWeJWtHNB6K3OL+zz/9796LrLCFeCYC3FN+
24fV0Vc7NeOdMC2cHoHWxDAzTe0HAs8CUim0nAbJ0P7Ld/67XUsVISaR3gzoxvgNJ5eMXd5P6VBv
55F7ieDmTTeLt3/+Zv/2M377ZpHWyvhEWbCI/I6zXm9UM/uXzfdv1yQPg0S4KqvS+MuatGJYLXLL
Q1FJrjIwApjYRayRBaYV+WX8hQlSozUhjEf8MhdMTQzj0Q+n6SH1q31U98dexB9qypIzTClTKoOO
QTiFbxGJ0W2DArhXWMmdMN3gkNAZXYBRgfEIsP9jAY6RKD/+y82Rlkf5z7u9IoqaqZjsPRaS/d/e
KapWdooALGhLBCLDK17jtppmaxkR1CrOeMyMJr3h7mbkAO4mECqmJiWlb2nlzj/fwz8nzC9VAp/E
MC2KVU2WjN83nYoMMnMqlWpb5T8Cqe9qKNO/NlqJOe50GevW3ysAK0LlXwKy/1qdoJo0EdYZuikr
5q8r9B8brxVI7VwnabWd59AxZJ7Jhou9KsoePxqbbu3/Wz20rPjfrjnfz9QMjPOaov5eHQM1juZp
MnGHkWZsxyizKWVfyjp+/ucr+rc/R5VFiRvMbq4u3/w/vpnOGU6xaqPYmvRuZl/eCANmhsr/l1rT
/GvZq0jGf/yc34otQUl14kv5OSApWuIiHTTfnPJ1EMrIAqRCZa74mEbFrmjikX27fFXjnVHFV74+
vYa+612ivdBcwVhX0GNJSii6MZWQPYcZnzifTP4M8sGAgq1SAdx0AT0j1Rqx35divoEfKpDSIaLo
he7TWUusgh88BRk+MNnnmB9Dya6awCUZrSCD7zCQOmFLPQFBVqAigC9IeCjmT3zmwm7gQIlnckAe
ySy/7D57k7wGIwlJC6zwiwEUeR8Mh+Mpo7ZgbNGrma+SgVIC7GOJuWlonWKHDEm64mP0zCB8JR1B
RLgKXUdb0ORl+CPCxHMSnwm2oZn0MME/u7WmvYiuTBwGh+Zq49NhLSwG4L2O3SZOEA+YY/gczfM1
iB7+eaVIf/NioqA0NB5BEWWY9nu1lKazoHBMKwhdAgggh8NTn+YXZZCfzNr6oBtBNMiUXLDz3K0s
PjdWqAJpGrD6H4pI86ZcfcK8/qJJ1VoKy9sspG+SroAaVtraLlJ5M08hjZ1K/z+knddu42q2rV+l
se7ZmzkAe/WFIpUtS443hFx2MefMpz8f3X02qlSCvQ8O0F1YrqDA8HP+c47xjZlPcEzREFc3eGTg
YEpcwnx+L0r81UZ4xNbGlEr1HlMSAiYCQFDFeova9qRV1n6o6pMc0nJtnIUakJshxNa+yInoxEZY
kW4EIIf8wq6eeS1ezuAYy+oWL8lRrpoTljm3eA/6ZKUo0nvvSktHMPbwYMKJUsiXOpGWWcfo0eew
j5G6qk/2BdOAvBgQV+BZmI6fU1bbcFYa9cnTpffPf9fo2zItj6hvZ2UDoUJGzldF1rpTHFtjLFgX
4qUMyNnrWNMk9VmRkxU+i3XkJ7vBk+9cTT24IWwIr3gQhnSH2wXmjuc9eG34UnjZsK08mDyOK9xX
SblTa+OdKCW6+WbxRNLlcBc2Ft6t5A5rXHrPHpRrysFw9c0VcuNBIVvQUmk+aagyjavFBGZ+zqag
Rx0Nhix1i35NxCEsBIs+ZFxoENetdx8BO5KMAjmLyGkPy44hqKO09jefZXycXy2gimyo4CYsWB7W
9RaFLkvTtCQ32eBAkKevQ0HwR6NaPDfRy9W61JARmIpTIWsvnVH9kFLxVBYoazzPVOdpkzFNNAV3
1VbdNw8x6c9dh8IOTdR1skWhYl6v7YXbN4JX64ntYhkYgyxMpLIMXhCXuxunK16ceIBOaMiRXRpw
tjyhXdW16HzzUBvhyNeHCL4tzzPT1Pj/9V6x6kOzdfoavKz5ABEgXuL/i4X5JzcEU8ekC7p+k0SI
E5V0VYw0jWr0nKuNhayYpAVT1H9o8SbCTkBbvruD9zfsUkdA/oSxRCYYRbZQzjpFNRt04U5pIr6L
X8kQ52BrqSmZIURJYdmI/t83Jwr7IwUkg0ZvQ5av9gZlWBH4iacKQmu9r2SL0XtxgUFFak1xztvk
HNU90h9lABaTXr6+8v6soNXxaSoZIKENS9Ou6sywyXA3SQF2FJNxE34l0nb6M926ha/n21aO7wcB
8dDXb3rjmqJqB3dtGBRGiqhffeOsTNPaberITkMkn2gJs7C8DHoN9IOcAQeddIJHrrvEgXFERf3+
9dt/loC/322qqPC1ZUmVdF27LsxcP8oSNcoje9Aqldliw9Why0jvxCmt1UNArE2DOYDxNsFpiQDa
ghgUynHy20XzqaiVM8lhaE/88NCXePmzzqRjkl76/l6pd2D81kGKRd8ovjtbfy4TfHA2HRTtmsbH
H5e0X+qfXKNvrdcxHxzTvafgBh7M9wATPgjKb3YHty4MhaafzmGiEtKu3spDKuyYFfmkYQjXgJSV
xDWWsVbvDHTeWMbYUVbW09cn5s+Cma8HMV0Bcj4uNtdll5oB1hTMECUQL29ll7SXziAZZmImPXwe
8pBUFFU2vrke/ywrVZEtufJZrPPGVzeBVtLEqBwjJL6jXvdE1qpqePB1cfv115NuHVNSJGBvm5AF
5es2LmVX5/u8tu0m2lFv2MOn3Gg03HhUpi+5oGxDVV4EIpEQsAXUklW2UHBa1f3KRxQIpEqDAzcY
T4Lz3ZV1o1ziGJABKvEsFHV2hL9fWp0gE7gaYPst8AENvnci3YY1wNlWfrWpmxfJCRD5BDCipO8u
NW180l7fj+PSZ2hAwnjSXL03D5DKgnJEFq4GXELF6EcHBNaCaKSs6ykZrTDdJhg0wTVAIkkUl6e0
iao4dg8eJvhJ2zjDFPjg7hN4a0oYAU1uakXCe0zAKMQangSuT36cSsNMkosZzjhEIVmdLJwyuY9U
TOTdSJD5hI5VmYqBHjcJPrFodLSdP1kGQm7OtRZ40edfB4hnwU4C+oSJnFYrOLi2fa1KbV00IBmG
VBxN8e7CM5V8CvsYJIf/Rl8P5VsH3E9IGxsQlzWVpfwC4HmRjduAby648Sb948Ca1tiakUxLvb7g
hgCGq6ey0PWt8OoEY/6GNtf7dVygRssBojgamSEJJBJMU++4c+ZKVt59/SFu3lxEDjC+sGSw+FcL
SazmFA9uGtl4OpFU8bXFUDqbRvXNpu1Gv5Er2NLZ97Ko6/T6fr+CcbspSZYnkd0qDJ3QJpo1yA7W
6TJv1pRQZ5gH6ME5N5WiHb1a3hZOs22JCvr6C998uukUlqZs0vzk6P/+QYZAxEYMmtWWSrgXNb/M
umJZupcw7p+10cpZltFbkWv70Qgfm29fv/+tA85RUHmgq6YoXnfkuA30JvRYzfrQeR+Pd4G+LC6c
bxZr+c9NMk0wVkbmDLTv5eu7tivDRBpSVgyCxwyYJwiuoyxCnWUcw16C8sCaFSjEcDW6NWkrrnLI
85MGjYlcQBEPxzR3iJwk1gF2ZnznE/8Vw8yRHcIGOuSBpYTA6ftl+NZqQzqDyg7futGWMfXCBOHX
hCg767XQVmshIwsRbXwiy9te/HbVv3mcZAXWHdgL84/JTcRBMnS6X3bfHQSpBokcZpeatilISBNl
TeS/1dGbCvilFcBVtVSker72EwQwX18YxngHXC8HnCiGvKqkEE5y9ZyzahnAk5uHNiZjXDqA/k3A
DxAoc6iVPtovTFJpVd55VBOUBEfLLJei+WKY6pnU+m360blYV/y4sUvKpYAHJKhpjygHfmmsMZiv
03aa5ez6Sj4TIAwrjYtBVLKLWoWPllKd4iy9WJ24zQDVT0qUk2rxUpjaPHcF1LXUS7SqaUFa50HK
7xVoTZnlj+DhDz9l2O6ZMVlisr7FY3zfKCBgMqMghEoBbyEumPDPHMMAeKo/kUo5z7nsRRSnnQjW
Ut56XA6TUPNh7bx+/rehx/PPo5zldFS89C0Qv3uqqjfPvUGHlfUPb991aV845dhSiHmy5cU6AbZk
hs26Zcg5G2+Iom3RB3m9rUlEyHfBm86RDizpHBTJJXCLH7VXrgZRPQs+VWbVsmDnRX6CxXE3qEVL
WUpQXOH9IAXKAjlSe4gS9P4Oh5edwiILR86UEekoowX9veHiMjOtnDYKusdxLVYM/kiEgA9eihSr
qMFJkLr3Vck8yxC+eQzcKjAkUWUbicGb9Mfr4i4y6i7wAYjYQiVNpC65dztnLRIw7+YPadFfRLL7
Uic6Wmn/zR5HvrEiSiyGY9HMsFa5rvdlibtaxb5tD470Dq7tGdj/oyF589xKTkH2WkuKrdj9hz4a
yzSEO96zmBrkJCsXs6lOSQ5Qz8yY+mVjp2pZdggoZCdZ0O/BUmVVJ2JnV1/fq7dWV3pakk69Tz32
x7a7gbbaFW6a2m2Aos1IVjkhgk7cnoowWQ1ZuBZb8vk8HFqoNPuED4eOZNKK9SmqUEcYHtYZ7xAZ
w4+gU59jU3wfYMEF5oMU95ewFL/ZU908vZLEWJJZDHu666evKlhE5pplamOn2+d6SzZ0+ehW2UYU
/aNLsZVEHUFrJA8S+vvNwnarsOa9x86zLGkWa/XvT1yWvLYq1Zxra8xolrmapU7dctcstXRGqvAJ
Z/2alNr3LBLf6VMvILYtk9bZa3J9wpo/CSsTGTPwaUVMdl+fyVvlAB+O7YxCDcbO7WrVjZ1CBTjP
mRyq9Bnc2KIftOdAY7l0PWPC/nQrJvSWXE3b6661Vjv38ZtPcGNfxZkRLcXU2WCZ12VgRvhdRXwa
2TF9cxrPT0vutVsCMa+eVas5iWL4mMb6tgtJ/cVPhs4jDZTnoBzeK8M9Con6nADZF1Rcs4b0zd15
43EsKahqLEXlmfTHdL6Bb5kM9KFRQtfsq9MPTcvPUckF5Lv50azJev36cNzYhbEgi7KsSbLMFOHq
YuHKcFK5HBKb7sCiIKSzgGcygbw6y3TvFHg9v9l9czuP5/jqycu8XtQUhQm0KlvjCvXLxj0bWpKn
HZpXOJafBnSMHd5wo9q5afJd49u4dbZ/fa+r680SgjBQ1bFRZsHHKn0Hg6kEqYsdjuRf8o54eN9E
1qgqS0/M90OWGphwzI3ZW9y0+gzL+nkk+saqsXCZ5xVZvxJT9QlQfcwkn3QScEsRse9S7YPhEVel
kJ2xxHog9JWKZi0UiY2xyeri/Ek+RqIZM36EzZd9qIlk9wp1odaAXQmGVUmKeZ4Y8yRtDr3/7srG
3CoTlHTG2sSDTctF7lK7SvulmFubrGj2Vgz0ReiXxVDuhTY/hwB8agGrKQbQqNnFTb9Salxqef0z
CKpzU/Ip3WTfJRBMYmc4aRGTEtki0ijFpD31DRA2UUew4pu58kK2Z6RjwnxxxGeibF7CUrcLkGVC
TwA9IG2rmzUiITkKRJpFjh/tk3Bp8VUWKipJ3HjqWkcTZARuvog7lNJifMmQZtFZLMnBqjaD20ew
UBOeI3pOkk/KFQheYKkqgwwUyfXX3ME4QRm1LAO3RbhZtbDpAEW1fUBARB3e1zFFomKpgEEiMeIl
Ruo+skRYCdre6wxvCVkIyTgd7AkhDM9Ojs46sJRlQiyQKWRHMHp4dLjqBzM5gjqfKRn1mCF2qzLh
UahBjQvxCzdkB1nhBznWM8Mvz6ZjbjSz+Gj89OgWyVEoK7QUDponUpGN9EdpSk9yhG8xCdPHoFvB
MpwYOrhbBgdPBnAkJ8PkDaTY8mxP47VCZycSalUDDlA8bVEJq/GS6PT8aPXGxtR7TKR8yHEdAJK+
RN+6VEK4h463bf36OTXcbpbU/fLr9eHm/SMZhsTioCBbudqw6nmZV8TyJjZpzrNCZ0X22rs+I/EC
lZDa6/N6sDZ8xW/WwVtFCv0Pdq+IKdAqXb2t5vUwVNweFxnjH0m09kkY089PvlmJbj6ONCpMJpy0
nAHf/L4UqYiDgNdbid32ll23NZ4oSPAxbl26KSlyuknme0erkHc+sTi59H2lcGvF56Fq6BxjurDX
G0cri/M4azUmCng4ohzFaY3+vRX0Lb+9RyjAps+cOO5wz+I/93wUryARt2IBINmk+VgTyFNVxV0o
E6ll6hsnlplgacCSHYJoWsiZk1hKuAVJ43YjUp3d6r72XDKmufz6BpgCaVONVuBQSOjmuwSFuBiI
45bo71Q/KzUYuJDlsu7HGWEkTOUCWqnXj04nsb8oyWAnA4E7nkHKrLGPPREh/7tchghzGgz45HpN
DMW/z7NjYaZo2FVMA2I1XMazmUIGw//VhTMz0B/ZSoWxDrShB58VHAt4S5B7qUReHaFFuDBO7DzW
DQWO3kxyfRo1TbAzKVLJKgjAKdCFKmOjmslB49JlAOMogRCOHH9J5AcpBAjUqyj7wEgFmFSEzd01
YPkRRrSuSqRBpZ6zrs0XPZp/I6tc8A4WDm0JDgWzR6PR16WIiTIq3End4bFtgschzKBvxKNIHM+n
7/AGI1bw63vw1vNSV9iiW+jduFTHe/SX56UvllqchE0C/ZAZk/wQ69Gmb8VlKBFX8//1VtdbtCaD
N5yCfLQ9A5JiAl84occOJnHaVsI3X+tmlayzr0KXghyN7dzv30vM5SzN1YLvFdqlR5qem8y9Ll2M
dXsg9S+SS7wYTnZww998zVtVD10aWlKUWuzDrqoevUBWkEQsLx1jXwjocYzlpar2hmdtpIzzy89f
H9jb76jRyR+DTf/oNgCnRt0Cx9AuggIDWHGGKnORnP4pjYqPimcIVKf512/5uXRc11mjPpZeJ2pl
41r8M5QZVH8SFOygi7ypSshhg8YRs6VF0KhIanSln0rYTGTBtdHJNM95CMWx6KkRinYc9aV4zKuj
wIOqxOyKzzSuqEj9YWn1SBs0IYU6QfKIEWubENEbjS4HU9yw0jNDnw7FsHSdrJoaJvdbiyuNrAF6
25sGju6Me2Xj+/ClGN6WU8k5FRHGuAomXGwpdhrLD52V3yVC0k8cOrEImmde5UETtoRwJpOfQG+2
xXU8us/zEmgSAkBCwtIpu89kCsf/JTChTmjA8b4+qjevWq5ZhVEQo2k0qL9ftW3nkJXmWbHd5tlH
1D9a0EZCZ1iBr9vL6ryqSaSeDsN3jcxbFxA8IBqZNHTVP3YGZSMQoC7rsQ2h+iMYOH3WUF76qLrE
owajK7Ij3J/z11/21tOfyROKd3H85bO6/mXlEa0iRJAM+TDkEZKCq5la6LTGR3+RauvAlA5Rmp/H
+uTr97214v3yvtf752BQoybVxBhjc7c0I66xwCz3rSw9FWmz//q9LIkTdn2b0AJFJMa2lFXhqlVe
tSaBHoQy2UoS3Hdd0858ZOsu3Vi5iCpiXLKfGmFuTJ+GZS96eNlNmBn0DSVOtOOUxkQrbcV9j1Lo
R7reHQJXOcKq7GIHwKkSIfITpHdXx4tVqsDyHO0lQCM5l2VkeR2xeyWMQS8AnKMND1UN0mQIT6yN
sHshTy28ZEVNiy0at0mJW5vktqdPc4luBiKxT9jurH2Y4kbKBfYbEvjrCTsvGsYptb6QnInZKLGE
0Hd2pKXbaGTcVSVpegRDIqWaJ1r70gxqSwgc2x6p0pbIvfaO7kJyboFfkmnCI7iCMRFOXRmGcKh0
RzXy1mPdnBfKk0lF3JVcG0QqzF2ve1LdgRis6hyk9Z64h2xuhMKmC7V5C37WF7yfwlD0c82r1mTM
Vnut8EiLwvxKQu83j5hbN401BlAzeOBuvRZ1RlFWorvM6Ktn7K5S5akBR1GJ6pOWaRsGvk8VEWXf
rPTyrYvXQpOBG8JgVHx9PbG/dMktZIHQI2MvA7xHduvIM6mc5pBw/TEdShpHcKVv2boTEGkYO/vO
DwLbDeJTUTPWzGTGvjGpHXLwM3GyZ/T2hFs1w4iWCDeweOEl1ADVwWbNowYLsKRBg/j6vrjhFFDx
WKDzkFlu6FVe3Reu0EdoKiOYR068QD+Fw12k490V0l6N+Vbkb2UTH1Of0MNfDwWPsD3LQpjdp3TI
XYyIglUtm5pVuEpOpOqh38LqtCS1ACcu/HYiPaLHRlk4ugI8PoN4WQkEUETiGA0tkvvqN5799Zf6
7C9d3exU+5o0FlMm7Z/xivllRbP03owrWYnsTg7mOU11UGrmuUr1ZlrI3UKynGyWxqDDY1k6e/AV
2MMn2HtdskGqJFz6IdsAqJWmZ36zDt0SYiDaZnQ0VgnGH41Zt9OGzGlYbDPT29Z+dBGi/OilGKM1
FSNyRcZJAce71Loz8MeD11U7jdHXpHHYeVal8dguYi/5qEJOFJR6ZG7xR09agdHyEnVibgitQe2j
Cj+/OabijRUUbQRSAQRuDHaup5pi4Lg6baMYfXZBkFKI36/uWTYccU3yMxoRjm43pP6q9dZWC3og
DcJhZ4mwG1rvXexz+cAAjel2BDFIccZ8zjpH9Sb1F3fgdumjN/Ihk3mbVAfoqHBPSFa0Mnocic7d
ovmNMAvgqpLbyc3WQx3XTP+exQpAZZIadhRaKmm7CXspU1mnMgk5ikdfeJx8wU3x1gDUgPRFNCia
ZuSaOh/4FO+fylzx0BpawlzMM5SngnJvav5TggxpotSqNGkzaiVTMLeh9cNoWYL1oH53NXHmaFQz
SWMjZJvl+ivE0g/XcdedC/vJDbSZq6TH8XnSGA/EYL6ORWEVKU9lUZylun6XmfUxN39qfFli+s8L
K2J19qj527ZZWVnFgNzbaInZzFy//blzRGVv8TRw1SBc0i3Ekl7kRKZYxpE4ZLaPEAFZYhuYX1ll
D9HIHe3F1yTtf3xzLdy6FBCkKSKiFTa111O1nmFCVFZKbHdBGoGFVCbgfe9jt+yW7Oc4Pr51bFSB
EM9x/cJnE8bSN8qSG0ULBkETnbk2PtGvG7zEXed5PBZoVsrpa6PsUTdADDdWzrFBTmpbfT4f8JFO
fFjL393FN1Z/WiXMdGjjUiFed98TZux1G/uJHdaESGZJYKspDDMD0P1MybFXpZiRtqZ20rgHFrHj
AQ8tbSdLyX32KnMpJ8HeqXN5pfRjBGBjASEkl0vUVk3dOTtomTMCk86+SXAotcWSqoaasCj+/RT7
r99MnuW//puff6QZwauuV139+K8dsWxpmf6s/nv8Z//z137/R/86pzH/+/KvLD/S/SX+KK//0m8v
y7v/59PNLtXltx/mCbqa/lh/FP39R1lH1edHcD/S8W/+b//wHx+fr3Lus4+//7q8cwqgEWN7/lH9
9Z8/Wr3//RfOOIsWzX/9+g7/+ePxK/z91/6j/Yd9iTM2pMXHjX/5cSmrv/8SDPGfOnMOJuvMq+hu
tR///m35n1yU+mh+4t4Yd4N//SNJi8r7+y9V+yfiPyY2lqFI7NhGzWeZ1p9/JP9TtzTME2hPPyVJ
yl//9/Pd/fvh9u9TxxH5z8+/2nc15brgJfNCYbwwCiKoU653v6qgd24Odt223HIZ+vpOicmW8OfC
Q76N7HHrJi9yY+3I8zSHQldd1B/uuXoEw5FgIUJF1C+6YWoITwy0amcp6dSky4z4Lup00baCWSzM
UG970AwnebLKnPtoGc/kRXKhfFCUOesAzBnvQXrPQRQYK2ukmf1yTm58xz93aeN3tEwOm6ZQ1V83
9ii4ekmOzcEWB+MR6fq9V8PKJaIlaNUfdVH/FATgFlnov2i+dP/1m6vWH3Un765ypgyU9tSA13vE
NHa6nF3AYJsPVrsRf6b3xQEShfhaLeKfHptkZ1L/NE7qferM1I3H4PokLICYnUx8xIccuMlRKnbQ
sdbyJd4PICPCelbu/WLSHgljKOf+vr/gD2X0qp2MYDmQPmp3P9JHb6vcwe8yQQjhtBCge4QfYTvX
71QIf21KKjrGyIm2q+LJYEwmIKPq1/whfmjKqYCJgl2BMTesGegdGCESLQIQAYxNtngqFuI7DlBl
zNsyc2KXZjhviU895XuS1KVNuTTXyiwG0iehTfgRnPk6i+4p+YlQ937wF/4O63yN1XbSXFzTbrf1
IZiLxLl+9DaswxmoKoYzFAE/5Q3t+mpU+zNBwA3wNlC+GBOSD9/Ya+H3FlbFK6FbMcjtB2Y3EWMR
ec503z3TsbAeHAJHg2N/h1bc3cGlK8xzegw/IGl1OMR36RmC6z3OnOQpbs8izLVgxuFwt/BlLmSS
wBAFjfUzyEEE6fqqIaXSRVg9dV27MRfEALkomIB/ktCEQbd/bng4K7sBNiDUwkQ8quICpJ9xLF4J
P35L75xDlYJGpIGJSK9hJEyAVjW17v2lsI/X7d5dE2Lm3ukwiADQQOGmzstALeYmGoaJd0xnys9g
7o6oHsglItzJt4pIzWZBaCAZokC6nmU0w+mdf668nblRCSaFLYGnZF7Nk82wBKWKfHJqBQg8JmBG
3p1dJkM7GZ6Boliz+EDS9au3k3fw+QXocTMhmY45YxoQ6QmhINtOwtW97DfmkwX3S6UvDKenOMLK
6/bgxdSD+CI3c+3eXRkFaYIThbGRPG0lKKsNRwJSIU0gY0s7RraDS70qpvFBvsfkaj64b/q+LjcV
vO8n58E8Dgw49oRrgQitIcqu9H18aFdiNY+VLXBJdY5uI7OTt3ZBZHpg53b0bM1YTyzbq6fBzrqz
HgHepjWEkCnwwmnM3QG7CyIpR3MjB+xJp/khXemHMloMGm6GCYM6I1y3z/J40tAzwkIDzk9U5Ly6
6DaMHbgTpMxM6XELIEmto7Zmhw34HewiTbB2Jc1VHtQ/iim0UtnWF8ncWH0m1nMgJ1K7DCAZOplN
p7uYFvsYxNXK25HhCp3JeyC0hHREQHUO+E8adO4cHIz0Hj1488hWXsJiEi2BzdikYgHcXWKE0WCF
Vq/9zO5t70EdXRATcFjugb63y1br7FzKn0K5RkMj75pm1T9l626O2gd+nEOffCIQiwmrBFYUJuSS
KdtBqR8oynbViwecZGK89PfikwiA1FMn4r10AKX79fr453BHQnRlUiGOMgVJG0uoX/ZgjEtNrdXp
fpRuBWF4WDKD+OwifP02fyzCyCuR0MpkMvGw+0OSVxAugvNCyhEUtefxLaACrOg9fgylH2MSh2JG
yuzX78nc/I+nq0moEyMrlS7dZ7vu92+nuLmqd1YJK1OIn5TeJ34ZMbGddS7YKV0RXiW2LBH0Z6gm
5AGpM8m8pEpLjhLxnI0h6Cs16894lBp7MIkBjyLcFjVqzYoAmW1Ydwd2EUQBmAXsQqUHmCf6KnlI
srkoZClbDANEmDAv91XHkhEN0cxK1Y1IHuohGZQR1o3fTgmMdagvnLwsH+WsHrN/kZahASRkOEkh
tJrDfRXHzoKrHJJMb8sKTVwzfag0zFGuVso7C0JhHmQNjEdDmBSqm62sqtwSeesve5cHmSNmL1aT
rlztADDDWETaj9ptCaMAU1LoAkMbJslpvEjzai3GobQkzmFl1Mmw0MMAXlJCjLeOh6xlzp5ZQDLb
Fl6RlDR3n5ZBTnvFcmBOEqtc5IU0ZrHGY1PBepKzQpghi8tmUuH/rIsKoD2boomPUSgk9nLnNwSR
JQPb0lTGAZMCcAlNlGd5cdRHgIrYx4uOTHqgEFgChdT8KZ+9EbkSjPAVLjmHTN4KNY0rIbweGS1A
gMxFJyaka4fMEgLR2LEl340Nj5khtjz4DPXQj9wXXVDfWryNews/TiSDXq0NdieNTNJapZWrEEZ+
1wZ3SgoXekTLgAk6a/LF5fNOUjN+L0YKjTbyaIhZPQRNtfMENNT0MLSF7OuPtQ/uU415UBAQBjKQ
IqHBrSkVaLgHXT9pg3sSYUkHIUII07OFXruTundG5vfDyM4h5vep07PHDKiOd6hFD7hlV953HvIw
xz3LQHiCkcYzcAEPI59HK5/G/1bbuYSYYj74QrDQYmXmdpB9tJHx44Sq3fBISKx6rg26MkU2NVPl
uJ7HAfTlInCZdGoPxDDthJEhpFqcaVNep0EqLIVIhfeeFnO2UOVUGRlERd0+JllMpFgLnGjEFAnd
R8+lLgrRucvkd8fooS0lBQsfMlsxXAphjRv/k31U63d4H9yR4hpVe3JegQ2B2hsV7sNO6uFs49eu
21MGL6iCWWYyUM1goeNCXCZiTZYSr+gIiy76sCJ3Yaj1lIH9rEW4UQwkspi5rd7pWcIT1CL8ciAk
IJ+i8SRdkVQCRiRtZ0wCEnML0jrwYTvSmNo1NQrC4yi8Eu0j8C5DdxoabaZ0zYNZtluMogQliQRF
+1PShCegEmjw8pzsfH0TGwUZyS5WVz+OD0R4EurrOgZR4Mb40MCis3U+YVGusaeFGKR9u8LrA1Eq
05pZn0j5StYTwt3i2i5DR4XhPwKpkry4RwLpLNXUZZwaEl+LwJVIVlJI1xmDigkxY5gQGtm1+6ZZ
S3WpMgnpHIKVkrkpQUntU39hjLisz1/0XpbxRRbUbLJVecu8Mu8cMqGniaARPSeVmH57Be4UGJQN
MQTh2tAvwSek6/O3fPMpaeJknfpxtPn8HW1Edn3+VyP/4I4IUCyCLSUJSgQECK7VLTCp0mZk+exG
Xhja14/clYWFLDf+/M4nFXgiHob7sp1SLlICZDa5vrv0aI1YRpTclIzOi/ww2PJLkM3LWbGLdt2O
fK1wUm4IVNGtmXU30NUBcPzSn7j38y107O5nAQC6oULYKnvzZZIePXKyXsiGUw/epdwChNjVALP2
6Vu8oWQXYdhN5GeAXvqzCVgP4uuM+TaQwdw8GNnSKCes9DGROdivpalYzVqVccDU2It3FgiRMWgY
eQY6yBGi7WHHgsl3NGcU+CIo2Beaz72xlVgT1JlBgUjI9UR7M+/Md3OVf/jNizfMQkiJ1ZR4AenY
/MyVufbYbuV6ygROGBOKqXqmYTWL9vSVHtMzhbx7Z066RzjzS/HgLw3i2HiIEdR3VH5GrwPxulPz
bXglCs8gpQSpMpU2g0DK5pmkz6oN/OScrcqi2cjdOnXXUcMCak3NYG/A62YMIW2INnGxokGDNxcK
1VU7V0oyQphF8nXmRbWxnClQ4GbCWqrBslOxN0wy4DyIoQm8Jmxy3up3mkT3cRYecawMm3jewu5Z
MFI2gBt+UgHB9nUQ9TiG2dx9iqplNtMoTvfQDA28uisgGsUzOHkFJmE7hUcI1hZUPXBp7SCvTX/F
LzugsWkJdWNCHBlQLH3WPnOMQ+6vnokDwyMb/rGJrLBeyC2Z15MYFC65g2Ap5/6RPHY8mgxX8eEU
m+ItJbXhjZcpAeRBQGEZP1j6GlMBuxA9uacJ2Fkvwp4lzNpr2lp/EbJ5Y3NZxMKKQwyuOnZPxl59
B70M5ZQtWZVhxUE3zUidmtE8G3vCPspgb/ob/Z0k+uPw6KB4mZQv8Nfz5L7C9zjjvd1XSt/nZJut
mnf2ZEk5VT/wQ+71XXypCdHFQPLUPvgdA6qphR5tAiYaJEFL2M40fcgWxQlkcgIQ/IU7QHkDTCzD
8Jamdc5JY7s5zR9ySPEzqM8PGqXqMJOljR7MYdYhOHpqjInb2hmff83nFeudzASCsptDPSfi1hAn
Z+ZSeQ7GZpk/ICPt3RVfk5dumrtUeqYFTPS5aYIHB6Q6D8IpB9FgI7kPi6m2xc+O+GtNlnhtsq/h
TC14DeIfOEGExjiPdfjoDkuCpfRwGdUb4U1N5rSWJbsGUmstcwqxvXUg1YNwrbjbdatmG5bALhdc
ueALBBjagJjDBXC9dbhDt0JlE70T0Ro8i9aWZJ7EZm+LdIfgWBFBDE6YicNubuJRmyA6QWs6gTQC
nhJBOhkWgi2zZtRvOOLsBOwybGjIxga0gWeyJQAs78YNWDvvHv1sEh4qVNJTgSwvBVf9yByW4cYS
OmtyieCsmLdbFEdNMqMbz1XDFpW+wDx6LQQ2LkxGwHOyI0/WYXhuSIecIIOzYACj/VGYy06VFaP7
Z0I1l/oD2Ycb64XMFYZC2iraEYr3kNBXmBvbDXoaIh3iOT5jMlnuoiP7mZdqEax8/F+k+7Jgz7KZ
xcL97jGztOO9yus2z+rSfOU7HNnpmkhS1s0SwZOb8a2jeDbMrRXjkO6ASqQvsMctknQh7p37CiLt
lL48W0BcAVBPoEILL/lGO9X88Gwiqp+8eqty49BIoUw4Ot3cqtlsY3o7EZ5ugvMG628trDd5Hj/y
CK3uEqREW7Kj9u6++EGOBKkO8m6MBzkICsqKufqQvdUzbccKq56Vvf9AepJNCJmrrNV+7sDG6yc9
KSbhNqtWmXinH9WdcUofiX6hwKRVmRDYwFWn2cU7WwOPhkqxkp4NsjAIu3D2PGFohbBH9N8qC47L
xCJXgZvVmBmoc9RpDGvaWXPcyVh5zjdQ8DJ1XjxLyhzMRngw91o1LaCPCsvGsYEDd9KC8+R4C75L
CpC026bqSmawYkwg8zr1ItnRVmlTioUtu0rpvczfqCqsfJZWW/XonYWJ8n+oO6/lxpVsTT8ROuDN
LUHQS6R8iTcISSUlvEfCPP18YPXp3Wd3zJmZy4moYJQcDUzmWv/6jbvSNu6DvvVIWVjXqNmwTcMe
HmNJptVB06+afaSvF/nSKd7FVATefX3fkBxrQon3Ne7KH9msjT2XHU6GX/n9bZkzA3HIr6ArAxYe
11zsKIu8YLpgBHtIHxZCqPYZKYh1HsRwF18HCq/sODeHDlNiUiFgJmb2HYt/Px1EegyH517jSld+
Vgvbk0SU5ML6403EDHjP6UE+TUH0pb3hok9HMNxl7yAQxi/tDAAijZV2zvYE+Txo2L9Tzz2IK/sS
i4FhfHikHd3Jc/kYM4D66jai9fM3VfVdb20zlucADHi/3PPhOkErKFa2FmTkIr4IlyrcT3H6ZW8p
N2wqGqvde3Ilgz09YyWLG86vMHxSYtAwv9sbXLGJvrZI4QrmfhVecauFXFdoQfWJWORKCKL5WsWP
ycWtjp61s3bJ+1J4koLwAbcJAh152Y22Sg/JGb/RmY3iTdtVG3PbE25K+Ipf79Rtt6c97e/idB01
21rf9N+utSZDmGVT1MSmrPp390md78OnYucE4Xv/3TFLpAp4ZmBGqg4229wo4l4N8A5T/fBSPpi+
eKxOJI+nH5jt1j/Gpr9W4Bs/SC4/dOOBBGnylYeZwy6P8CvYXWAh1av4wfOni1S30BBxGA2mq9mv
6xdWdSNnmfQF2Nh9emyeZHVgFzF27qsNTJmvvDOA0oexUb/5QrO2g9iP4MxArOMWu7+ECEzND59x
zy2O1mMFWBJtouwh/zZmqtgg/7acVZE+QGhNtQ1BYcXGcO5hgMqLtPdLKDcjMxO4JTM/5azSnKgr
U/xaQrialA0K6wlyYbn1YhrbAT5yPeh+CpM+owSq44ZGHVoh0StJCKzGON28m2jQfxVE4t01xk/b
fDXRurnwmSb2KOmHe/FNDVOcG4qEB4NQN2biVAkHpwuaJvCI83tPemrcFSbxnMbiAN2449J/WVzR
YEE/y5P87XwN1xDWBqSkz/qbrtEj6wXm+k9rb0Y2moGe+QCWbL0JLPKXXcjXts6BwPV1fsq3+Kfg
Z2WvhvuUMqOpgsLcEu+myXV1hH5Y38fBjK+7tjF/q3tKxJj8Fl8czTucnrolcgcj/vvsvdgn22j0
20+MzR1gzef6SPoN9nPsFGd3W9+77pHkpW/57d5zVWIZnz/Pd9Fd8eU9i3N3hze9+ent49fmxMwe
/Lx+JexnKn60+YL/X4EDNDb5yb7ARJoc5S/H3VaMKTxaGVx6udAVCAtxbvjSFbpvLlFXs25ynMfa
EoeZLjaCzXEcltSs8fYDTe3uZN4pW7WdmqDL2G375ae3h9vv3f53+zOi1VjIU2yMoyWPyxuX1O7b
j0tnJpN9umSi2w15Ej20qkZgx2isUQ2Rzsk6g2OwuXZVUnocneNVGWLcwijV1skIZxy3esdKzvBq
uLHzFmJCpcVrCy+d2IuONhT0oPOwvVbMXCUmhh1kxt6CYJeaEJq0Sle6TKFvWKTg9na5ifWEikoh
7Syc1KB1XHxcGmjzoWeBc4aRCLqke9dwHg7qvh2eNJiQcV5km1oHYYffEfodgy1CjpYAKb15alsS
2crQ/dAjk41LqdZiMtYLSXYtmkxfQ8sh3i1rAM11eCRwbjE5ijdWbRJxmTgaCUEdukQCQDe1FRMv
WrAVlnXZPdZURy4TXA9rtlUz4pSbjSbtGgYlZs++XqUzQIo7HKMke1AWf1OpakxIW+PdZrAP/Zj4
1j6N9sUEkmkqyWNVDge3co4Om1MY1UeJO582w/GqYXaz24UPWRxeTSNtD52O4wi2wkysWf+Ir95k
RFaIsjnoTonBz5H++tJVarbWzRlIXM/TYEIMuvImigqoxHsxeC9R7pDIE/ebSLqH1hGnsBp/2Wmh
7+WgMCfr7EuYfGR90xxCT/s2K9LDLOmOgZySZKuGMfsv0U69mb3jNrgkxkjPn91KWeES0ARKOD7O
4iEvCutX3v9qFUxxRrV7L/oZeBkeWxI+19aPRnTjyhBwbaKMfbVOYfM23g9KE5LLxmalKCHIScF7
yAkUq0ei2XSC4cZ8flM6F+f80cAYUo1+5tACRqIbckUGLwJ2TgiWh+XqS40MbdcnEM1qBWMrYQ9M
GATpV8uL6XhAp4RW6R65N+NIzk8ze4EddRtT8xQ/TnTYapG+Uyvg6dggIT41Sz8toNo1+rGf34Za
eZNFdI/QPZAerpiNLEmzohm7/W2eWD+qu081WDIV1IYWPC12Rlr+zD1ntrpwWtVnaF+/ijHd9XUA
o1kxKe9rdp1p9l5ZlaNVj3euWjlfWti+ldZwiHIa4qqgRDXK7qWolYzNB4c+Z/A+ibjRcO0zbUrj
WPZHp6RgrnImCERfeea7l2m/0FC1tKAMsLp4IL5mOpWy3wg4fT70DiqrOnaCOMu2WpOL/WNkMVQq
Jzq6NKq3pRbTzLTqSq9JeJ+cVyQvtE1OQz2tvqfV8JmM7DRuEW4RpdB6dHsLO+5GJ/LYS7DuJOCy
JpF7lRgsKSRLOkHUZnBo4znocmMK6knvdm6M1tkrYvsgNTYARzz3oxltHWMr6UuTThLmoqgPI9tU
23pLUNFzGCUfCKrx4dScNHC7jnQcI90abcW+iN4Uo05wC0UYBcFFIHoETy8rK3mP+AuiHVqrBvM2
0VdnF3fZeGhetHpaYDJIlVNLNojWPXpDi2JJHV5ys4Okodt0Mg70Hr1lbBF2fjKQRYPdmdhVExCs
TaKLVj4YHFquTmibjUlJazUmUVdp/wYPhXokYxbDGp6fvPrVcGnRtCJ5dzooFmYSTvdmkfuJcJ8x
yzzNdrsOsUDauAUiXHQ1q1ESIm4pyrRO0kk/V8wBFbWUG9uL7VXmEMnlzdjHpeMTpGMghcz7qDM6
1zLKX0YCTWLJuUIW3aymkcQIM63vK2CGrgu/I9tcEyX/VpWEnrcTMc92liRBNTFYU83x0MqD2+pX
7D6e+6p7V20CVKp75hq7akkHd7v22xsZ3Odoq9qaAr+4KycDbCYXd/5j6Vr7vK6f8NC9H6tmKweb
SVunDnvEa+g/D96kfojFzRpUngyGmBwQpc0Am5zsPSXENWX621jRXVZKMtBnBPqCFmd6/7AnUjOs
msK+jWq/wHMLt1r91PWgIghE6FXd4TF2CwqPJH5QieG1MguKbc3YF6N7fy69J9EkBA72ExtrWu3a
dt53tjyESUMsSENSUaJmj6Ps3mVFUFedz5QnuqBZpibKC/lQKsoHNiXBFBlnIYsj1InzgFKDs9G3
qzmhldTw4leccZO1ROmaFl/aOdbHYapu8YSAnyNESx2VOevSy1+g2i2UHWC1ZpBH7EpeVGckXxpy
Y2tp23rAUtYZBtBfqW9bVrOV7abAHdK412b9NZMTduBm2q/m7GBZxfwxW/FRE7OyT1TtISdbF8C5
eiFmlCba7p5GAwQ3HBzil1JqcZMFXve2htkih+kz+iZmrcKkrZKOtW1DkjxqgwyIamcYCpmSAH1G
hjov1vC8y6ojPNAnhc//GgOep2X6K8XVkJ04olpkI9MKg1RLb1D3psRK0VPKlW7kQMiJwTrVmDGe
ATT2TktgTBfabPtKX+6ThL5jjomKFUm8CQspz+lYHmTikqk8oKQROgkH84BnKnMdfwIAMmOd1tCe
PsyUXL5hzDO/rDC+VbVdXrp7M+n6wFU00tdxjAEcJ717HtcDjI31gD9qOhPR16qcfzucEXXTl2Fv
YuPyqFwms8v3VmUm68bFdL7Py01dOsU2GfSfoZbAuFnrD89SUa3AtQk1mkjnqNv+DmMqAqKJHptN
5CZu99TmLrhm1+zD3t1lCPrA362HIWfLreZ+H49wqjlEBB47p8oOlXUl2GwYWmVZ/FRPLXdMa73p
I65zapq/p6H6MjTRtIWRyaDOe3OgYW90SaKLMYR+7LX5Xgr7l+nOoA6JsrY0g6CDvHBWGspSTvew
KTX9FzolbJdtMAF3wawtPcNyTDliE4jUnQkEC7tFNl7FbZybpHwUJbEYrva7J6X5zkzaLTh+tYrM
qt5AC30U7b7MnE9bj9V1W9gHkU8/SSmI97FJ9Qk5QqVpBv0IvqYpVGwxrqy+3UJxHbmrnfrLqWt2
NptLAuFVvu5Ix12nGy0nc0+XxP4VuvYSqr04yZ5GwYQdUYY90tMkfkrzhNgQojBWqAuwfGCUnUoo
EPMmzogGHJloTAO4Br7jd7pBZcDCdofqkqxh7wFaPYLsaZ63cSHPcIQVV2cuj7vFdm4K89Dmg3m4
/e9vX45ZOe0jTOpw9vjEeNcNNKO2DoMb/fvD7XtuM5FbroqrSML8cHuoJXcAC5ZGmgZVW6jp72pf
GofWLr4shCobL/X0tVQVdaXWojtYkQThiwRNqUYjm7gGka9SCSBVgWlmdG6i6g5SiHJvgjpZWb+A
uNk/H/qpelByw9nMnoK2LJmaYqWTbHDQI8P+81AU8E+6d08bnYPyr4cYeoGJ7G2ftHZ3yJaHXB95
O3VPJJilPuaDCypmWMVFDQcdDjZJdUSUm3/Eof+k4f03atm/2H9/JwnC/ePf35l9/40v+H/HI/z/
iSSIQcb/SBK8+2im7KPANuIP6fDGLPzzR//FD7T+oUKrX/y9kKejwIcE8V8cQe8fDM8w07Ys5pBw
GP5FETS8f6BVhbuObs2wMb3/iyJoOP9Ap4OM1cZ32IF09v9EEdT+rkr1FqskFUcjjBJQHf6dQ8uY
M2nyKJ13LIYDC+dCwTJbDA8IYpyU3C9HhqIpUhZaJ3BbOQ7hIUsdML2acMXJ/u1hw2sWhB0bThL8
zxwL7e8cY96cA6kPbQUf8z89hHBfjUh+Ia9XaXvaMRPXQkm4k9UNZ7x2qFHy5nUyEZHncqvRgZFF
wBb3P7+J5SxU/y4k4E3AYFkCOCxo7/+h8mBSr8raisbd1NXxVoVOjXB1wEe74qA4IWr/jBmMcU8a
yTfQaVEFloT+qLypKW8xC4cVyvqnksGennQmk+w492knr1m3YEyh77W8ZyVy/08GmwsL+j/eOk4q
Op5wpqtzpf2dG9n3kxvLyel2UCdJae0ZsmRVAKN5l4WCOni0Ld/N46MTJeoaN3uLTmkl7fk9VvmU
nZJdUBRI6E58kDklEl5NIBvZHaoI3dylFt7HBpEcUlOfRz1qDrFn05uH7xwkAwyjOzoFL9NF8UPn
SYY70oKNBDlbqEBfea/TKdYulSW722reaU5DvTf2eoD6BBQdMw6o+nCn3epRx+vND00t3dg04fQm
QzA5Cuw6+lPYJLVPNpBbpHdj3ECwygd8o2njNElUmgva3UwhBHqr2Jt99SSEclFGRoBzye9kuc2Z
KcilSi0QmFjfpTSRnDeXmWdWXR2Qs2606rUj822SqwwJZitdW0S92H1Ear21HMnltxtYYnZyqTyc
Irq5j0mlBlFPq4ZUXBPzcQ0woXJgxSoqlVRLsKiR/RKFE++iqC78LDThb+jixxNlsh9ymdOpWtFW
D/urGMxfpYtTQr1c4KGOgRa2wyrzWkPSBlbXIWYkmqdHLLe+MtVM4f246XpSBPu5debPJ2oFS/qk
Pgykt07MSSn1bAPtWZy8mr2o17GjkFtKHqZZQsFLgPfbubrUiEiXTgF2RGJv4XBlRMkhymivGv4J
kXs2TTbGumX2OVBceOTyWhWYTdoBzbaV/m07JMF3AA8rTPlJeBpgEywfQpHqD54dq9blRbgdhGs9
1ya1qusMb62dXC1wgKpgsu2l1wYFiFEbUI1y77k3KO/ryPIrh86PHpBRoLqbeBJosuI4kAYVLwbl
o5G8jVZ6vf0k1zhNchg2o2U+YV/dojyBoDcj2mspRIOUibyMJIY0tgJ9a2hh3BFbPiXmqyLSoLbD
bLPoPFKzwLIrLQgS5Ng5Fbd1PUc/TiVOKNNfdOiHtmIR5t7Tk9uux7SkiTep6xEcqSMlJ/Z3UHAX
cVg8GiRyCwhwH2oL5sCsbtBsogZNvDGyQsUWgonfUGosyxUs2OUTiJgutSymJ3PAelHQ1UEwYSCu
Shy+lvM+S/NnsPHybIaTkQzPw0xVrgBSDoJTV6ZwvltkaRXLUqO06SOgcBSOa6I3nH0x4AUQEjFd
GFAWXKO6tPh8BIhVGdmFdzLmGSYXPIW+NujL5cKQjgi82QQsETndU1Nma2uY3xO5xACrSxBwJM9z
TFhuO/L7Iuinud7qjlVBScMEw1Oms5yzV4yB8PEYjE/cX4GgpindiLx8aUiIZOX4hs5TBVUGczkZ
IARNVutXCtP+aIY7qpJgloSLy6LB1Rt7uPlihPZCmA8ivIw/zKG8NEpHTEjrcUpdRli3ZbxULQar
2ChsVDgyfjeUJ892YY9JLiVOsxMJYKNl8asxUPCVUD8L5RV7wK/eYtqCH+apqSVCZM13OhK5vB4C
Oiubm8BFuZ2bquf6KL3sOs0qSj53W5KpXbc6E5UF2BzixFtlgheIbCAtrdLuVM38bHK2iDSb4PVw
71A8QuEauZ2Ts8TxyU86tl8z5da+nRF8xoE0BzqeUfm2xuixGbm9Jtgxrsm7HrMk9+Md7qDMDwWf
rsA0tNChC4wZz445+Rb63zoqOEclKsSyul2mNtdxx0GpSgb5TrMey5cZCZc5LTEs6ZW6uqLZ5IWo
Urijx4PVG3pQc7FvMzV+bd36bBCAR8orp529QQ/EIB7p+GK/mLk1ZAvC6H0kCMXKmtnKconMA6tZ
poqftiSpL4uAzWexcTWKYCd+RJ7FMLsqrl7WgNBq6Y+usgFVLZtHnwAoanrKLa5lZ1ry0peE57ag
katxOYGGjdUHk6vSOwOtogXDX2eVq2vMtIe1kk/rTtO/BK76jFOiJQGgutCpsBCYWcln4HO66sgP
u578RPOtzcis6UbmNsuFGU5s3rFIf5QwUtcKafCTgdy3nNvPLg5R7eK8Wsv+6XYVGR7LCsLZDyNK
z03jBk7ILqHqnM56ucBbsnoYNOenSdck5AlG4jZZFm7P8KVsuLbh0DHpt8urDrfUH0W6aaT9vghI
PZ1FJV+W6LKZ13mOhlgllbmoLZf3wM+qvILjXn8VkePhigYGTdAesYp14OYsxTPuH+oSaKB0yxPJ
GkZA/GovrzzR2APenHOjuFZsq2gRp1Uiw2cJ4rSycoZlZQVzNPRYklWczFnkOfGYXJKbMjPLF+w7
SZ2sNWU+ayacbmSwv7G04SKu6peWY8sIAGIRAFFQW3zZ6QIruv5qR9W6MVNiWsaWqTgBuLcdG2FN
uu69CApdu8E2Y1hnOP77sBE3Zmi9SD79Wrr59VYHKCPX/aiyTXJOVnOOiiAt7icBPBU64MjG+NbV
bCpJimXJ1KY/adW/V6ZzyS3FtxiET0BDGFVQBSXpTzE+IzisoRKFV2Xk4pqAlVmjT4wRyoCtlm3Q
3uYY/a36ioVMn/N9QTJpRNWyXo6ZoYoPGZMut5Qe8HnSWpmY97ELzSqFdN24X5AdYw/w7M9twTGN
dR3iFc4sVcvB/VOCaDHxp3UO1sM6VrVcFp3brKfK9lChnSsjJFDD2EQRt7kY6ifZza9wi0Zu6FSY
90YKwQWLvRXKFgrZ0aK6Jz/GtKN122LK28BxXPWhEmBcgWNuyuTyfqqV3zQlzKYybpU+7ODKuPoR
juCS8zi+iazhjlyWVRy7AZsqjk5TVlfCWVhEsRz39Xu7xbHPiLC3WY5F26uQLvOQxQevZV9xBhBN
6ivD4i0k4wFfJ+ajyy2rD3BxE6vGNop7WRE8melMv4ULtR9CIFgWrYhPIWb5naV8eyZ8UEjUu3Su
EUGGS6nrq7OAfafhySdM5bUcsh/HZWu1PK6fMlYInPd+6Dc2VuUxoGULngqgmmZHBhBgIKZwbQQV
kEp52s5LHT+a7SbvsudKyUCwJj5kUQoUCtO+1VmVFYST5DiXm24yd17O8UwjFlA5xWheUnyHbOKP
9ZwLpmjzr7bvH/UaoWqNdHxtOBzXxHpbHEKlMZM+8N4u6y1u1cfYLR1Gm3hAQY9FfoiVjvwJM24d
LOUAC+F0cgvioaN3545CbxVm0Y+7vH4uU0wsgFbVYQgyO7/0TXZNkuJSKZ8ZRGhfDxcXvNs+Wl46
Eak7BwWNaafXrM/cdVGyDykNMESycDNKFeJMbx6n2PEBsdWN0LhWWwN2EFkaVy0tr7fLz5MmemaE
PaUM7Ln+yGcRcFMuKBCX0VLPlWN+uZVBsf6eDWQ93xbjRHOfbzXIbRFPWjZXLVEfQgOiXZ8yylPT
Bs0t/q2cyr5vX7xmIdqgxlsZhftc5fFlLNprUtHVgI44I9STF6NiMDtTZniC3TlXgezDNv261b6O
TfRBCPrnGsoxl9Tg1WKwyHoATzDOfrDr5O6m4M7a9N2jvVlpkhLSVsND3Mc/sZZeoxAiy2TnD3Vo
+gMZ1qV50KbmAiC4KfuJ/c+l006SFhl0ihH/UqLOy/I/p1ik17Dp2I+oNhjYjo72HkoW2KaRu6i1
rmnORooZ11PmpQ9FwrGWcXZ1WnOA/QtZZendIY0O7nMfe8/jAgT3nX3sJut62x1nhcZVt/t76MiH
mhKchiLuYCNdTDO7xi1VDXPs3xQoa2ep4rMcFoXgIy+ffRyikyfgSCx1g5eb1J/ELbpl8vPHDY59
zzLhxU58ICRz/E5ankA+KALqU9PaRIhQ/IvY+tCLb7jrrMSlTXaFfkm3lZJ+3659xx7ibRzG3ur2
G1lMqrQT+rKniin69imvmzunWPaXdKZoiX8t9YJles+ZS9MtY+phw07X+XJs3GG+i3F4X1mj/Cy7
a1qzYd5O8wzdrWfQ5CViJq8nugjN3WFBdRoi1p66L656y3tt9GQbY8q3xcEBq/L2C8MCbYo1Fuvk
Z2mRGFkvC9rTwCjpz3W87MNMvHfqxNvK4RrmaX6Rg3satIdJhd3nJpRIk95/U2peMWNg4gbqmVvZ
T2fgPCflFEzN0ucOESp2ARmGbukQK+PjQJgh1minSs3ju6pKj0rFiTBLd1Pbs7JTlPrdiK2XTnU/
Is+7d7LyktncX6WGgU5mZ78Ly5FbVNvp5pyqLDG1fI7nZebGhHdr7pWl+cNAcpFP6EzSYEoPa93q
gnFmeqY7EBchBdgYU6xvReWCAWgt7Xpp4a5kauJP0wkl0kaVTZlHQahV8Wtqhb+ccjr1BhoSV6G0
wMHsxWaDXHmOAlUkZZOc4ROXeRlva9Pwy1qftlWsnfrKY5AYkghQa4q3i4RxLjLvR8L6X6VDxpTO
Shf2HsqSbSi5a3oRbkapYvrYFyc265NwqcTaOdvri6mg18CWCS2bSV0B/rz4DqgNJ2m5zh1H7msJ
aUK1Kw9+ZPfEzVgeLC+uDp1TZRkFMyrOEpE31BmYEqgy4C8nLsxyj3iIQ2okzWG4FFlUqoHMXW0D
2ntvx1V5+OuhovA8qAUO9atBhxNSiTJeszTwzUH4Zu5YO8J6o41Zyxdjeenbm2BkIkjsWf729s0+
hKNROloc6PgBQaiOzyjO7Y069fIgKcQOjsVgVxhOv07nKaR2U2AN3R5UTWcajRzkr2/9+RVMWmGY
65n7z19U2og/VPWYDjgklr4e//1pbn/91y//9WRymovDuDzcvnf78va/v77n3Z75r2/+9Tv/2+/9
7VlhqoBUgdT88+Pltw8prQSt6l+vc3t7reOE665LoRP/652FanaIEmjAWq40LUZVvFtcacz83w+K
97v04nFvlPV00FSIuoatQGFVcxP75gY/PL+RghMih7A9pkwE4F3ztXBspLtuzVABCYMXtvp2yEY0
EEV/UKNr30HJ4VgOh7AXaBfbcPSziElB75hMM2y3YyKQudbh9s3bQ12Td2uIRFlZwlAOoGDQs8MU
nWLLtEBkCZST5X8sp84hrqBmjp2GGK6FtxKam3IS+kFpKv0QAcjAUZIP+gSrUUGmEeCT8JWy/1Yh
DcdewDppx57uy8kDW8sJActymGNqsuW+5QOqtCK5wmQ0JBqp9EjDijC3sGFEkW6NEga19Eum2N7v
fgqSyTgQMlWvBZ5Ovgilr+nkcFl2bgdmEt/JklZ+71nQ1F01TCEjojwLMSXXiVvaQJo0u+jeagn2
jQrFYI/WD9yryFrSmAICygR44nOSyodK4uWqtcW94jIVLBrvPlTLwIlfhCoOQ4afHVYj+HAOsL9b
bQ53hEZtJgVtpj2c4hYqJP43X22YXirDRD/lar3fyZmWJgPuTEXh99ZMexqK84its9ELhCD4NSpl
v5t7/alnOHwcMvS+fb1wCQ33W5/ML7dwYD7VigPulP/2WvSmbd191fhOjnIMxhrirWJV2zLuLlbS
37cVVNkyH0/Yz9Ku2Cy8tTWgSDLdPWOCu6Ib1rIl570wBsao/e9Mm5iEwssKDJNEpwpJN8ZDuNly
QbiZsytDLduP1oDTKqTWJjPK85g7NUs1FeAknF3exLDSKsIM8sWTx24ZRCIlAttB4KE30eOY2zZF
S4qs0GrgbWRoaIXZo4ptMXAb3CerQx7iEfCgRwtbTxoVcwKxikm49Wf8YX0MF8F88+le5oq2c5IJ
dTq5mzXpr76JwtxyxXtdk1ZltvLoeV3pl9KY9hjnrVsolCro7So05FUzmxAERq4H70mPgaGxkz/q
g4Rrmw5wrQ0XYyF3UQ3WO9RK6Nttmswq7H7zDuhXtNDbpkaF+6pYF5J4jDpG9Ayk4WJyuzXViOQd
oktEtGhNUFDnMYNsEeNt5enlfTo7J5TKODRR4eOBCh6n+onpBhIl396rHagdXej3bfVFa7gTlX41
2Rq3KZUYJjJq0IdQfMMUDDFpeKmaENDEhpQqtGOEdcO9BLvmAoJ83qjkptTxRlflzrJneAilubFa
uO69pV1dKxOrRqDEHsJN0Sowtlt4Gp0xvNpddAFGeLFDd9sbLBZ2VF9K27vLNec5DIFEGhf5mxaf
W2WYnpVW/aRxBVKxk2OvlG9aBDHec/pL1TLMJpAXunmFNiGW7r7wasL7kh3W+9FqnqB6A6Hew6pJ
4DvBAeka6NnYR9OpfAINfUZzcic146hkUB3i4t6+NyOGxI1gToJ0kM0YP5M2PCkZWW82Ip5iVB7a
PP3QekJs2hY+rxUC2mj3xQj1ALYIm5nN4LVA9+RSl++a2nmbRic768hwFnSusOd2X5f1d+7lgVx6
3lmfTmkBipDPYxAuiQrJjNRlDu1LY1TNriZBYdKj567K77xkRLLUL9ijp50HKe+mZOgPWCRvjRgB
CcA3N2qG6Cdx924rAnSQ+qof5jjoq8hvpQnRhTcQWe0W0ol6KrIEpf0w7ZNRgd2cp5cBkiZrp9YH
JRGBxwdDmhbcb7qzxJabMCJBuyPqADIpgvTJfrVM62VESRTSvZStDBT8IDp9eJ0m70Ilt/akba9i
y5pWBUKGuP0I5zsrT55J1duy1D3HzOgxmfLjEhtihnuwS7FBk+C9tbXrbOOAZHeZJkPkUmDPUpCk
JdoyYdRPVY5jBqOgcNrhWLnBYYUJBz3iErkZxbqvV5LMT3s96w5zZ1ocxIC+a40P0G++DNR4cVhC
7mVm0C80zlVWj7lfa9k61WK/drPtQJ6uavZfSTSCTdSYCHS5d+pr69NcsAwFhBFonUmJArU1YEp2
P7f6XVVWz52tXUl4PjPbsiHc7UOZf+L1tbOWS1oTyeYkXSU6daURKBgZDyJkl85PXVWyWxLnlAUj
IQ9x1ZzJOb6L6vR5Ulg2vLK8S+TalPpnpFMG63WzK1TtdRD6g2PXG9Fx6vEpBtaCPmtqlOX4xtyP
bX1ME6ShVb8zJRx2jnneYP0w67+0sbpomTjp8XDWbfADywFon0vErma3jrP8wVGzUyOo1Tq2WERp
CYqlGboaBTkwlZnM6zZzHg16LohB/SWbIU1GY5A0zauiGqhBxUNhmq/LqVmeKnaGXb0EtIGM6c1d
4v4ySbGnY8e8rZHvoWt/jbXzTGyTh2hmHJ2XjNPRj9X7xD004O3rai9WGH1auH97LjqVzGLitbCr
MmcvZvtQKfnB0/q1lmawPs3hDgx+ZeIn7wKB92O3V8brOEmMLIBOM7cOCFuFky8+wFMep8dJZPSM
agLZqVuZIYzJDLfeaPYelZwJBctSt82ymlb1OCvFvB448CROv9oxjhBu/lHM4tCVFxdQJ2sbtIH1
VUlIADEi5aNlJesSkCUSo831rGEVweT+zlAw0L5DIH8alJQ9MFGrlVanj6M1fYOJvVGqrOuq+mri
o5twGRZsVz74wR5r4IW2cxxzHK5wxVW99jjPdbixtRTub+o+TAAczmBFdNjDrm9MIyhSvEQyzbmY
U4HJA60koGh+ConIBR2xjjbwmuY1B4WbeTCPHdSqoMjuqavFerLbeW1BSiYy9rsaW9/uWg8lj7DX
KlTdXLGOUNl3SVWwGhRw/+3/xd55LEfSZGf2XbiPZmhhNpxFagWdkJswVAEI7aHl089xr24a+yet
+QKzKKsqIJEZCOF+xfediwC786dfbVb/clt2fWFzE+oZLVaHojJ+DGPaGlS5fRBjMXM9pnb8iQco
fgD+1q1jhkjHK9IoJ3pHoszZxsMdxoQHUzBuRw2wcuE7y0bvUW33XtyuuBxHzUufrZn8qC7MfTHh
18hiAUhkIqUqmhxruOWdXYPKcao9UuF+cDXLWqeokR13okZrQgqy5/FkpMbjTJAkKy/ZBv0DBWXS
QdjS5dyPh1TTz+mEjIXV77dhhC9OpCX7rhree8ag7agvTatm6j9KGqjxxCVN7styedcnASBPsKdX
8wD/oNg7Gju2be+1snwdTO6RMS1e+4DCaQZNcieSEaIH5TY21xtzhosSjv37HMe7Xod64pU1nkiE
D2uRaM9RbnNO8vpZG+YbN4mfC2yYTHuckBaD5erG/pyamFFcc10gHkUppmNbxMUG1XNLGwQF6jL8
BAF1lY1Dr2tV+rgjnOB+LPxn/Fiulf2yF+JrYj0XuALkCnLhrEgeUsYIj6GNz6x6H/o7o1s7vvGr
RlMl/8zoIojX1710oTTjznWGJ53uO8Nbxh2YTynEoipW42sAMEYZFusHflv5Yz57t/n37yUTdgnC
+4apoexyNJ+LdcsNovMRLm8v3y1BNVVXxn6IPxtQfP/4UTOuWI0Qi8iXBPSupkJ9XOkEB/kWPa66
LAyx8iLi5O2I5OV/TURUVvK8MCiZ941qzHP8LV8c8hl97HuATFHwyqOaLAGDG9dJdvUxDZcU5qid
BQKNGhtSFbsouEEKAmBT/5bf408VQM/lzrFwi6mvE6Qadb9tUgoW+q8R2gD+NitWf1e0d8kqkOPs
G/zbAVaugJ+XL6kY6yz/LR/HgM9KRYAZGRhsCdSVKap3rEMY3ejfd/qPPDDB4FZalJR5k/GhSk1q
c8Ou4ydAnQf8dygCSjiCB2df2Q6jKkwAr4ja4+qEpm0jj9Vp63y7FOGHBT5UfnjV9NtK/gI0rq1s
OtJLnmqxkW8nj0t+rCZ/HeYwqN+d96idfUS2JX869nVEajiECyomvLRBrShPj/z15Cn8x68acFTm
RDRH3awGIeWChU9orJW4BVi/d3XK3cbXWjpgs1ds5L/la0r6/br7SydtsUuqGby0hV0kX8444b2e
hOuQt8sQ0/pmtzaoY1GhqGNvJ78U8e2y9Q/yJVWXbJaeDEXH72Tkv+VbgXuAbs/RUHSfm+bXWKJ4
42fka4LyNl/u5CvkMYnyO779x0FFfFEeQVQ6R/lRfMTNOKSs1Ms2bQ31cfLt3LEHInhrNRkUo/kx
WA5jXBC9pFtXlJeiYTASTSxfDmc2KSw2jH3uLLp6zI5cib6pN4NJpyOykh9YuVdk3kjXNWO1aG61
jyNdY7vH2Cgb+FWX/rDdXrWJ27VwaqYpFdcoZfytXuiHno65iaMidlOde4latC64FeGn3qRhOO2R
I/xUQXuYJrrZS6knO5EhTh4d2DcNRrM6vdQRJIUYIlVgPpAt/CqGqaDh7t0pGYRdc6MOxS2bJMUy
2RSx66tdtsBcCw/oQTujhLVbcYT2H5tFfLQi8VQOsIUXH7UOM6xqYhzKDfkJufSD/FMEtbmtpExM
SsFaREMmI3R2w87wWjpYbCLrMWZSejhgSvJ+g4qt140zv3ZhM9CpoUStJ1S+FyI2wOHm1mq8Z2tJ
3y3h+WsXE0VOwjDG7BDVx+x0T1lEPLQ4FNldk26TNbNn2IhcNf2IFcQ5znLDalI5aKimaOxWxJ5+
pF9VuRuOD68sE6Bmm6YoLky5p1clOzAU7PJ1Y9OPSazDrNnJIWjKGOgSq59FUXgu5vuux/qY5uVN
hJh95cqWmd6hoGhF9ttuEtAHEdmjOXL84rv0S5q1Vv6OfmKra1h5XZr7x7ExDnpBAwmpLvyZcFt3
1auoDMEwe3woYZWAELB3i0GjpfMx3tu9/gTfnS6ZmX+EJdbmpcbpLpsUMDuSQ22R66jmJLHzQXjU
DkRModtE14e+Gx1tiJM4yNmGmUYEl2HeW24pduY0nPUqt48VMvwmoBgxj4m1HmUz0zHLiyrh58ei
5DCV8gokDVaFakT/N+ySCUSbHlLLxgSRr0cD3VtePkUhQaq60X0PgE4v3G1jBM7WnrAaF2Qyszck
e9HS9BNF1RJh0Xfu5S1faZ5LPu5AlKkv7uxYx1njqvYDJvaMuFHz/YNw5vEG6uyGtopzp3unoNRe
lnD6nfiLsU2CdKc+up7QX7iZlmwnU8TrwY7EUSe+doQcMGMjIpms8vaLVFDmlR46Rh5WZG5SDibE
Tbok46aNGAWUcF+MuvuSMztiXY0UTvvc2Q0BccuS3IUl83mSmZ/0UmfN4GKexD6+WlKZMbJGI6Pv
Jo2hOigZ9sKpr4Wg1ByP2OvNOTxZtplv4DsgFc42yasTlj5G0uDJBbe8E0Ys9uP0m4izZH7YzEgv
UZ47BkiGk/mmGzQn4jG/kAc663laMjA24t6Ky9/0u+MVyptgizb81If1fd/GF8NNf/z8JggIjeq8
saEyU3WWz0KIYhgBxPSM1qVfVzhiaD7gwBlIIjBGXgLjCOXa3E4x6q1CoFmXkr4/7VTZUFQqqaLk
eAjy1u2SfLijdWMQ73s5EpFuJDzC24NhjFuJsk0cxHgWZPfYdkdaXTgU0jw59T6cX9pFqmnQ5PTl
CD8+MgKmNVMB6CDxP90u753FeSxQENLsoXHDA9xX5m3XWy+gcG5SgYeTlmM2lJfBrbdsBzs9BbRH
UJftQo+OQNnjDip3WXg/6YAdGri6y4IuTlhEZfJDRjrRIjRe86r8aHMHzgs6IKnyYusgeqRZtnSC
6hAPcOFym+U+lspC/5b9MyXMWQbWYT707FjoJqgV30RzSJ+WHM2O8XskF3IPqkgyz8XqaCBp9cFr
ZR+mUdxbFfeCCOJ3bQSm0dLUNvsUoNbo8TxPzFHq9Y0TsuF3S9Bf8JvdTvr0GkfteyzLQM6AkieJ
nQZTARoZRChXY6FGJPgNm6mayEmsDCQJxnI3QljJ2KUvBGLY31OMXhElMi1yeRB6NBFuMx7GPsfl
UefBpdD8XeWYFzsbHhl5kFA65AZxB36JRF4kOxSEEUUDSLRst35pPVVtUJ9osm2Ssp/wxKP0KFMn
PzI49s4qnY/UBeTTt7/0lB6ytRADCL1bJwOXIABiV0drhhX9aTMC+T3FodkgqoOti6ank9NrohWT
pTmRss3UN2QPdu/vPHpSBc25JmpfsinYp8zHXTcePW2v+xGpf/0jnhrbT1H9aONDUh6F3Z8zAPJb
1fLLoaQupnHSpawTNyji59jbdNh813E1IKhpG0QjkfiQHTtXNtknmjfbeU5+ZFPQ9auX1hyfMiOg
WEO+MczcvRSCISVULk745lHA3NA1XGeqdwbqd1WVwVszLm/jxAJUpvQ+6yBmEcbmCBw6/aPl/yfe
73+lwioy8z8Lmg3XYBwq0mqm86E7RzX8X6h8jcmDhga2g1WIhmLuVVOUzq/vp5gahPO0IA49FC1l
RBvMTboEa6VdSHtOktDoukt5lN6x8E1s7FKrVOOGwmte3uP2yYF8EBaFgXdU/3NCPEkCDRznpD7F
kbs34869mS0yHB3jbt6Tvw20IwPZwKv7+kQCituV8/avldzOf5eT//m1LQ/TDeDWv+AIkXGVBQ6z
7kCadshZOMCW3QQe4lGNrRle6k1W/ZTz5G+Yt+isat+wcJVLzUWZ8kCQyaEKIFwp0d/NUuYTowTY
0ln6IQj5rFsZgC0BNB+YpTgHe4ezp3ZRCmzrDEHBkLOtmXHxNDRgR3hDpAbJjwybYnmfMhOJNcHi
evzR2kuBgxCUgsJ6vifKesfMC1yKFa5wwYwgrTz6Os68LD5X33Wy3DUQ1P6Xk2b9FbItx5Dwi5qW
6zPwOPjrSfM9P/MGzWoPGlTCFeD660KPkrGvrGWylzs1T51JW0yJKZU8gq7LsbQpx8mthYTl4pWB
yxqkPQ9Cu41gTihxzMJM8dWysHh47lySxuXnrGs5cy63UKzDQ3Xj9z9qNtt6Hkz6uAspkhQ3RGNy
WLLmAc45m2p8bEpG9lGUlk/gv75nvP9+z1gOiwYuDB8lo/1XhHLU15kZJFF70PXWxNC00UI/Wnsx
20ShRfS3BtzqUkyvm5CEWiBLSqSnWVzKpJAicKkmD+fwzqmWi1VjkC1x7rssdcVwbCsklipgmGpo
ICgNSrmpRHbxMfucGcFMYJEXfKBBuQUNBOuPxuSvkR5RsPyRDjlpjGSOtCKvIMcUY7sdvRIAvY+S
Kp1QeOTTwdOZDbTMSocEF7k+OW11dH2mPrlyb7NjIwDCYR/hGfsrPxpAAue0gSzKRwkp+D5oUH9m
H0A2z0k0P2dIExYP1KDaXWlXVQTkOMVUoGymwQYdNwUw+1ijxNr86yuCvVc+p/+8gHmWiWnFwpgB
gkD/y2gHBzx/lc9jc0hLxkcPBKv7zodSYIKbL8R46y4uMJbOYyut+5Pr1uamGeIf9uSqR9hsdtHz
LG++SuqsRC3gMhc3zGd1GQTMD2mJeG3AswSC/tWfRak1jjZM43ao061mmJ/6uHx5SfSB9mw3tsnV
DPIfP2PhKLQn6ixsqI1JDwVVWdYAiWlLCYjsP5aiqrZzHXI93Pda6jgZygmOe4iTbTzn28LTnsMu
xuVd9eNd4AG2XbqzVgOrygaTSdHCOQtjdM4OctcsA77f0CaJeWtYGRNkgaHhK8I44gXbJEV911Kr
OzB6HUseAUJIEAOUokc7u6lGyo25XsDJ8TFvlB9Sg+/VLsVOFjypDFNyNqtDge5YX3LFb3JiJBmk
uU3+kwfRrvNZmxybKFApqdT3TQI5q9Ee9CH6EeBitBSnrdl+qYAyKqp7V6OD2Ygeto18MqRwq/Gc
6xI2F5kXR1Xy5sFMDMrwmZXyQ6amZNHWepa1oTjv3sbAeQv1apM5EEaaIcQ6EjR7ypCXeiHiCjRi
hKXEr7qU71IYRMS/tplZskPD+GMP00NdFGdTj+FFp2joE4sofAm+ZhG9wLE4KKVqF3+WUf9LM+V7
xeQQjJXwBJYIpyiYoGlr2wHPLd+iY4dvcKtlZKJJLS6N610zDQWvVHXJiBOPtSnFIDnMivzi59Ad
MX7Cd1L6tl7mHWLgodOLnjyyqQ8JGlKfIoIXU+qQAjo7pu2UYYi3BYdrtsUCUNZEe29XII/Q89ew
QnyZChPJbluEkbu2tx6Ycf4WylXIW/hwvatfktp8Uw943FTxxhHTQ5wOKACqCANMbd5XKaOpQdgb
9FWkXBuOmt+8+tF471gaiw15DxTkdA88de1rzH5mJinJc0BaZHj641SXj1VS3s/SN9HRSu5Ij4OW
zV8PcxAVdnjVKJ5vQsNYNxaQAJV2dxqFk8GgFLAQ3htS/lhq/CCDNOMEdnj0SaVf09RtG8dnw2jY
PegZ5ZZ/rlwU/mlnJeeGk2xDgaVaId7GYtnWPka2bKRxTWf8uc9KcC7I05hkBlw2S+5TczzOsz8e
ShMjs+8xjXBchnCHIY2SBcNGSwHROtcDZ28v8b1DbnnUMjcHvgWAwvfHyzgvvxwgAU9AGTLmc160
GC/Ygoml85595pLSgyl0jAFUnBL0ntBVNw3DBilvAb5NusTeibgFlWpaMKG7ALAbxoq+z/dupzm0
//sCrzqMTdPqyFRtGnedFPYg0gTM1DpbJQzqsPXMDM3iSmwnJw5PqMpOVoYrONPEaVkSd9NMusVo
keXGpGq+lz7W2BLiWHSzeVoC0DvCzrZYYO613lCO4mVdLNl+sRcdQddbNdc1m3cd7Uan/ZlMvupo
1BhKxmGfkKRZJ89r//4v2oZGhsVWM/WHxXDNHfI1kH6WuYld6+oG5XIKupeREfXUl5CijHPtFETw
/LOjGdR3yb6Mswm9Yq2dTYbcI3mYDnW4aOfEA2TcLD/qP638ivoXjjqaoI2NzFbMoPJ8y0EA6N8s
iNcPtu0F5xBEyt4X1mtSB9llimCPWUuxCYzCoTUFHYiJ0Dc9+c+hHJfbyPPSQ56Cj0ryHrl5Xhdn
iBKwmIaE8V6l45zjwbxHROfs1VGqo7A8xmwJq/0pQzQsYSkaxA8JLRV/hkNFGrouRwuemD/szWiO
j26e09+pseqGKdMUEj5OL5Oz0HUm3Ur+kEHzcGtJNmuLQvDsFy91j7zOdKJjJhmwlQxCQoNRIv7E
wBXMZg921AEecvy9Z1BSyYg7abRMLwyL2S3JDJPH/LLGFDBibzZnu+6a8xQbv2vE6bsCTgPOcwmz
8otoV7rzNpsG4+jZgGNcqoTn0bQ9sBm0DVmLn8LIf4GGkmCy05GzhJiOQKUxOIphOVZ6HucHp5tv
RcvjEgfGPbxjH+zUgn5Qa9PD9ATg2ICmeVo4gH6JBIUhBpYhchr2rZGDH527vV64ZMl1vbQnR4OO
14cw9ReaKOt0Nu6FNEEjsE+PaRmiPca5QI3QyACjsK9gMjn5rNRsPCkAI/keEVJeRr9aMGo8Zuvm
SXyboBBngCglUJKxZCUIzURrQKJl8ctanChl2aHMgpHftBFldS8+KAtX2XVUgLPhJ3LR6yBYgy0p
QzXpzUBe/ZXH7rNdLM8qumAuc7mhT7YfTdp5Ude+DRFqR592H0ru/MOH4ZktU7fRpZ/BKSm0p3ZH
lQf6C7FbPk3JPsZQNTtMy2yyX3MUnZU8W5i5u/YIpGnXNTyMmNZGV7tFH7VTR6kE07JEtITF/RRv
EDWejNi4NWxg1zRV1ksf0P5qrypOama2jzEq9nGK3ArXfrPWerIzyjQGBe81jIsHuX0qDTnmF1T9
DWs/vwUzI9LHJaT6W7TZxyilwTqyc8L05rrUxYfUw0r1uWuhQMfYRCtRkjaqjwQTZFguAIypmo8R
qFqEsevc5Z2qEWkOQ4XakNpNhwnRyujDVfUaR/0ppa646ns+p0P6nNWIzrQewpP8ZGWSWaJKX30o
bf8Qk7l7kIlzagRFNu6NfrwuXTIcRQFZL7HimyYfgUm2O+XZUgLhqcFG0OjkogM6+61X4yxDSPlj
wRhYYZ7DT2aR39bT4q8StzgZHc7XtJQe1MA8TBroQx2UmbPQqzTvyW7xhrjj1UG5W+TJz1LnPKu0
oHrtmk3UzVwX70AzM+gChUqn11tzru/BLB3E7GI0gfMnE2hPqo371rtDLXE3Fq21G1pUXJ3XHHNV
TZN+wICBGWFzr8uxT0UEbaeDx9eXpzaoNktuPeWyoFlJd42WUo/RmS0+xj1Bi3VxTHRTZPpDi/OF
v5ORWuXswV+jEQqgpc52NfO6qBqfrNDKaMhgyYjC7yGG+6DuiCW2qEUSRq5Ss7oliAaLKJ1qU0h+
4g35qxd0+zRp3rCmwcziJM9dNm70dMRJxEG3x6JHrmJPRE8iIi5isPjG6pcFi27x0WpAanINzhQf
EDkhgh7WB0tM4Iuc9ipNOzbrA6tt/SpjT1U/CBl22IF9g02W/7R185TRusYkQ+xbULRJU9L6WCsv
SaNVa3/0HvPZuq217ibxUEGHDUpnIClXHRjlUNG/dQNOXaADvU7SW8d0GQ/Joem9cx0dBq9G06tu
oIc2PR6QbuTyRE5iokPghQbVZ2jz3hfFLfT8ozSBFaW8Qu63PwTldnCT4NJJK2oirUgM+uLQbPp0
KkXUeIvAY+rHEH1p0U2J55xq9bNuhT+VtmToJrN9iX1nM3nAibFg3o+CYw3nNKJ75EF7Hsq7nH4r
qw9WlynfJlr0yxCcQxmlsmFv3dn7WMb641DOwbteFD+GiVlAPredET+4DJ8auuo7C7OjIQsgBZVf
fL36MZubr4HKqSWPcSL+rbye0VXB0nGIAcohQfZRLGUIxqM6Fhak6Y5hSiQah1Hj0QlC29loGmMp
BwtzY1/beydGrWtN6Y+qiPgSNaeFgFsoBG5smu7qy1o8r8LBePIz/9OH4kINaivjpRhSkD74odRa
cQakdaiMPoRj45DsmaPeLudMJux/1rKICz2W6UcwZZ9+FH8zBbmmGl3hpO6BXHuh2IFQnWMyeUTi
LIctvomZbqg1ElRb+6rsSXCk565l0Nh6qL2dNK3IfFymJM5Mek1MxodkMci0AlI6UxmUvz61Phky
iGFQOjxUflTF7NpRDPe27Hjkh+CqjFPKgWHIm6qetWcB10hgp1YFOFW3NuX+47WYUroR9w1ABXSl
wOxGAr9C1pntUWRr689sguTQM+aFSdxMFZe3ovLn6PgcgU5S8vegWamswzb9ddLuoAg1rkPcS2Q/
GBr8QjQdwW2/dPuiBJ1noD05Jq2BGMv16eIk+SmZY8HW8tzbLhfDOad2dDRs01lb8Np2qeuSjyH8
x6Sr3Q6L+9hVIlzDZKTHAyMe99DvWa6yGTno2DXhSmsQnpOv4ScDtr+mlGFPuypG0qonrre1rY3Z
cRWVI1ZPZnYiEWyx0045MHRDkOgXI9meOgQ7ZcUdw/rdjnX86Tzc2mTftZNgd2VFSguSxdrGte9R
oNVbgoNstLc1XEdjNhBg4LrolwAMU6VD/ZoxEmHWOCmD6AgH2OlJjZho81Rr4k41OFWSaw749izv
0msZfXaq701RvludtovK5bYdeVCV6zb06Fc6NeBw61cfTNdAa6dNZ2NQSyZhw5ZiVnPmfpXYIHZd
4V0qgYB2ZkrArpp161jCqStjag+6idM3PChMx9xr841pv+SRAyl/HDCWyIqPE9l4/lpfXKhNn7wA
78HEEtrM40+Zaeg/vYyHrkzXeX6fJqiEfKKmUloMlWdZOU/ipT6yol0Du35XLbd5Zq/zu/l9CYxL
qi8PQwFmDCk8hbEgkyoFsamD9F053nCKspDH/S8vXO4mSXMqvWtXTy/QdLZe5l7HcLhpSmfvy/y1
p1SBagzPluQ6hJFWbgvp8pLtZrfGLMvBq3xS0yXpVINmFpcZJZ+kRHAOgbxlv1M7X1o1921P95hu
5k46ENXTlVnzzq7bsy9MpEvZM0NOWCbT+hj0aOjCbpXL8K7uWJ7VI1fIjoxqashGUT/88lyjpAKu
13smRec2uXvHzWWl94mjf4me51LT4t3gsnIGBbQDWTn2PbSuOjRcdWB+Fv3SmFqkWph/WtIGaGEk
Ua70RPWLxnAH50l1etU1RGpBrz6l6NzQzG8qBk149CZa70qjiZ1FxkilzsrU+9jl0F8fpwm6qmzG
a7r2PdjDWxeOD5TDaDjAf9vEh8Tl8agoYKi7QWsSZjTI50LVEDQaLLR8eEPqkwxI9h5lzIxoM9uo
zoVqYHXOZwh1S3mJAqzNKw1Ro7OkQFn9aKaQuLzEk4akASS1IB6m9sixMkwSIzyofVqNvH1GCarO
IVroMH3/FDE7ogJVVJ2WSyRvyKond5axdG/BUyAHPWqNuA986e1l4TVyFt+WmCmJNBQPqL0JhKaD
JXc8H8knVu78XsZjVjltCtA10i8IG0LWvmSkZRB6qrOcxvbrSNzpTxR8lFXRePYWiP9RptOXbDV2
MeD5RDtG2J9nO/qRvb4kRp+yQP8b0r16L0d2dRdof8g36yuJ/4/QsEQz8vPkc+XXylgsx9HKVZ+y
HbMimbQga0ATqhNVb54iA8EpPQnZdUF/5q51oj06uNUuxXtYjx3jg9iIkZrR8/K5LEVzj735rSW5
XergGesDjQtqGSjqgZrn8Zt6hmrDGHfe1GBY8cptVM5bv8NhIhk10hLnTiW3vx/dKyOtLw340s3r
aV85RQpcTMEebwlhhnwy/SGXpG59IQ9WK0VPQ9uYp21GoDSlpjwZL6rFsRRACSr3aY6f+29nBn43
2ew9oXeLL+dDkFKvAkoX8BloL4n8x/LER1KM9wk4QlePAEiS3EBUqy20x8o/qflEt2bFzlm04jJL
mEDhZWJXTXsbP0BpkzfIm3VOiO07WZ2SYQs9smTDJNmdchXKeC6RKASrwP4qPYpKNuJY8AuhrjFy
gqY28incmtrB8kDX4QraigSkO5VOHnIeLNo+J2eyH5gFWyH8mMedjdl5rGxmh5c/SjCAxJ6eqWC4
h8VkrI+m0QDnk6glS0+AErkfeGEO8pSx0jE+YN7JdCaR3lq7Le5jj+hYNr/lqpdW/Ra1vyA5iqwV
yMEvWYMce2JI5eBm/3iJYOlAcuC+9jOswTpeHxlGV5R+e3yi0F6Po+sna/UrxAMTpgMBybqMXXTh
T6qDIeS9OfnhVXEtMmzW7JGof2GelzABsophPpljfoAwpSnOc5WU1NP9aHmcNBpnNfQivg9bgDSk
MvGrRq3mIgbG02LjNieFYOSFUT/OuVuT8ZL89VyWoMIf2zurQcNIzG2hghWcUPdC+Pho4x95RuWn
xVZDRiYdHa3JiBVZky6YPET3jCEFMNEEFWQmxuQ7VebXSUyNjWiKrz5PbmTktGSEaMS2O4B2uIoF
9w5tlRfdoAwT4hEtDAiy5vJa9xhwPQodrgwkHNM24HcsZ7VmtNKXzpQjWsb4J1f4WM5hM+0oi285
XBI9mul/bPFENlPPvLrWp5ZrQFhqXFK8clrmNdFGhqWCbDcqNpJ8QZmI9o50OBRN963T8NDAmKyZ
w5c2xQ/SUYq7oXfsjYB6ChmYLQ23Tjds0JLBGAXthRpj+O2CGZa3u1oTAd/xcX26U/0QuLkHO/do
KRGCqTBTj32k/M5vv8QC0ReX1I7jtQ+D9kRPcz3WmruRNXCFLPATZ0cedatQBYY0xcczVd7SwSxV
EEOq5ye2PAwclHkhyBcW05Oii4y9bI9+aBUtt9OYQUtMGlR83vNctwwF859VMUHVMbR2Zn7lYD4p
OEaTz6htsxa1J36gIWMZ9YOYHNryTnEOHxYC5Lyw2bimH+3aKyRI+jAZzqzC77Fr/Mw2AKRMw3pa
O85TTAd8JbTlMHXcA0KwsevBYOxKCMIS81J45Y3Ww2ulTfnpj9/KpR7WGfKSgHMOYHrrk6Q6VXKJ
cer6/sBWsODrCkazXkthQEdGRBm+WucDD1EZUoaMWYessGa7TqDTF6fY6NdRzHQIuu+6R/VxINyd
xuqlY0mWlZWipB5jVIeazMgLEP0hHv5RCXS3tE+W1b8M42SvGSO2zrI82SvGUki7RKNrO/bWZhqZ
VkRdddWOJBiey7jQqjzOuU4I6C4r25NSX1moR132DuAazDdLBN25AXK/zlqHZMv0EGdomHSSemtX
CLnG3D0noT4jqbMfCqn4yMfhtm7MhX5NwixGNFgNY+o2hRRPQdbUhcNTSXF2O7C1RLNrA5ul+lZT
Jd3oTLtXkouOafQr14kuLkHKug5Yj8Pl2yOwRZuD60V4QkDoIhrVl+KtqHFjOA0UoMbj/SambvOE
IuzK3K0SD8XQWzdzRHraMr+cOeD52+QA3qSn1RrDZ9q1656JZIBBPyyThizcUSoZ7OQskh+KvJO4
NEBqhzfVmKqu2fpWFVC41DVRyauCqyRZfaOVw5PcN2s06BTu4UXbKIpVCp/SHfIMHvM2yn+X/ata
QtV6JtIPKJJgGyq0lPZrHiT7MKE+4A4T1PqmufHove5I8z+02NkaRfUQ19+D339WNX11P+Wa5SYh
W4Kqbj15GDCt7NLaUpzEQqNQIQTj1QqaH/XXD5ndiSiACc0IKYQ6lnAp8kT7ermYcMPBA7TUa9Av
7+wqOIMM3xdG9ktBOQqNFa6QpWk8BKtGij6i0L8GHRFYaBGB+SznsvrlAQVQmo5xiUFyJm8oDiXV
HdIxP1PR6lnjJ9wHg5ccFBhKKb1GZjxE7ANKOCCbf5mLiNaPsm8kT0RGIXMt7Tr7VmAh+Ku0l0pr
ww782qf2d9rmzxJgJLdNvUwxaZTNl1+2N4gov1S7DrXffm6r18UnDoK6U8F2kdwGqpxSMzR0qC1b
OruxfPiarrxi0TyqBrDh0bGjQLOyg+AeFuBdiNxviymDpTZC896FTzJ9mibCeyY9o0+VdrPBkwQr
osNCSvx6u7hxoYquF6F9q+Kw6Uo78TRQnurXdEgQsjpcd6NFCS8aBteRHKAgitDJ0J/DVNTvBsRv
a3WT0hgd1s7grovWKGUj/rGPUc/Ks8/Nja6HBmTRVRfKhBepVcK9cFCxn8rdSu02KcItcyeZcOUm
Dp4RD/9Xg/ARYbYFoAmJbrKf7Gzfpe6rYbIkozb9FUtJbWwwk6I1aZESh1iN/+iT056SoXrtDL/e
0N5ZB253i9YMIbxEicksbZJIJPx+APqTd1nzHYocdIBG8VOW18v22tporlV600nSmGqj9r355dhM
o+6dr5xhCmdN4iRkZiOrowk7oGjhMViThy2RlC3n2560z0opiI00JB38O6aD3sTlglTAIj+znfoE
rZNlVHif8oFIC6RpJr4aGUUrAVzWEml5S/Je36UNCUUhf9FYRgBdf6cd3KYQ23BigolvtA+K35Ut
bNdMG0M375MBmrD7aLduXaThrRxO7w7MERQzxmkFgax6jJume5XV8aX0voTWfEqilcwZaXw842k5
1Hl9L5kiZeJcFooeFJGJGSeb7mnwBLb0DRchPkxWcpY71pX7YtGvin2Yy8MPtMuka/q2zvAQt5JG
B0mk2IcWMt32TBHzU1VZjImVI24XEtHmuaTOj/GUgcVRYm3kKZyXrOKQh0dfinnKMmSio4cIhlTL
ysVLrquuupJQysRTPbmLpOvJHEzVnqhRnCyil9wufluyfirPsl8tN0Xln7yKdt3i/i7GGpsMEl29
+Jkl88izv8xkepCXx3LcbBfT3mS5pxnAaEx5NTSKTPRsauZE91xTu37EwseGThtPftskRJtwaaxq
GVnJ06wiYllOV/n15PHQK1qRfPUMHQ61OCGzygA78Ao4j7PzLBcKuYPjOco6yHv9lCKSYExcP4OZ
x8HLUqhtnYJ8mKzhA1/yu9Oy8GqNS8ANp4YzschQ25fle1iXd+6EX02qPJcexXVT+49qJxlQ+YA7
0gnl6e+nFZEIt+i7C7CwWIqTzUAY+UsM/U0m+ne51qi93wmXWwvh0RadqD3vJIqtR46zMqPkJ4SD
sXJ0wOQVbMNEVG9d+TRbzlURpGTQ61rLRy6CMw48iR9k9sMSRa/drd7G75VmfVUP9o4BDc6mqbig
MqpQm43m4wad5x2SSD+UoapsKJi3LbCElc0g4lSMR2xSd0j0X1oGoK5w11/F+BgDqJeWiGttmhaN
xJSlK/tQ8a0mbG0NnD5pneeyqcc/1TjDoBjgODgbzcj6/0TjPwTi61x9/8e/fX5hyt0kbdckv7t/
hhM7NoOM//3//p8/gtHNZ/f5d3bx7WfBT958tu3n77hvv+lj/g8/+XessRv8DVywT43NhkTsSmru
P6jG1t8c1k9Elp7FdFde8Z9YY9v8mw+82PNd33Ug6lp8q2U/jP/j32zjb6blB4GOJFUCj/8fZ+fV
G0eynuFf1Mcdq7sAwxeTE9NQHIWbxogiO+fcv95Pze7xKiy0tgFpwCE57FThC29AJvnfp/iDPHXw
Vvz5/nuM68+qxh4IGV0CQjQcVEV/Eb6V1oRUR6mVO70e7gtbX/lIy7phqeTFC4aZB438u5v0vzyi
qeu2BVzNAvrwE6g2ze3cnkcC9GHdoFewwLvlxRRwOsgGBh/P8t8f7mcInLpADiQt3QadaHtK+fc7
DG+AoCrdFMwUjHSDRCFAene6lDMGXNV8+T8fCpSwaeuIlXF1pv3joZAMNoik5nKnqg1JmrwrzGpk
rVW98vdH+lmumIviSI5nGy5j4Jen1gpoz6HD1udrg1xLj+UCOwdwsWP0T/fPYMyX32MI1bGEIdkn
pYP2tqFu8Pc3sETGpQi5KiupoeNZ+sWr6lXpiSPEAGCRld6TYu0NLKWp8+O30bv3VlCh4prf/f6q
fwbY3s7ENKXJ0zSE7f10f13AYVorhxKOn7bRE/9OdIoqPV4MbboA2j83tvvmIy7y+8PervCXO2AJ
QcnZBNfr/HQHNMMpLNcoGEJaQm8Bfxe3B+k8nKt2PNOdBhIRnOJ8vmB1QrqpRdfaruk0IMMX2TVV
SE98iEXy4f9zWraFKrrr2gKW2o8PRtRFZ6ZwinetjcVrkDo74XK01sLqTPfab8RyEO74Rkympkrg
bYHNZJJhB9v1z56DcDRx8iCC6+9P7G8fE1BglidiA5aXH89r7mK028CP70Ab1EhZY9hed8r0lbBw
sJkRNFlds/1cmli6/v7Qxs8g5NsQ+e7Y6uffDVbPk3avgb7fEdk/IMZD/EGNfBGMMInq8TLq7N96
PO4GIb5G0Ute453z+1P4m/WGJfuvq//pqQxJFsIC5AzmkIwBzvNFjPH1JqAdsyT8/mCmbvx6t6Vn
ex7jEsUg07xBgL+74sLPHC+DPL8r9HIDBOMo6OYMuup069RmbER0oL72KV1GtEoXU4gWeOoNZ6e2
dq3sQT3o09HjM1M64R3M2LE0eRgHuSkb/VJiMSaT/h4d8rNtdeciRha6+KjCKhnFV2GA4G368TKn
Gwn/swy2ncgyFD74O+r3O6FUHAmFh2KLCc/zNMGlLaggNNjP5vOxEgzQBFmzhQNjZ2F19/mM3Sv1
UsaKQwWoBz/HhBr74WzbYt+bdEqNcIceAz6NJG880fzuVv3XbPpK1XQdmvExqtATwmjUL8Z9gWw8
jBngn0n+2LrjQK8EmFqWdZYq+mEGhFe3b22aeL60lb6zm29JhwOZqx8TC33pXm5I30EjDv3alPG7
ShFV9qzGkykZwgjpWESNT5bTvHpqKVZ3Rk/gmIdmsykHakij+aq5aNbpClwdRopleocckb8YuC5j
FDswKR9STGAcXL9r7udt8WjFeERlhzS/LvEem7KrwTHtmhtksuINkpbvME1nIyL21rvroHFx3tyB
1WopAmL/6buMg6HFp6owaA1nLo+lGFHdzQpwYixg6vb7DjE/pj1moX1wECMH2529ow65kTWIBjfA
igTDAHvKkLEM9aPfl6+4DSzskUvVBpYedKkufdTfx/Jt9EqYIN5wCQf2CXNGZECyLpbyUIXGAxCA
YeHbnInvzU+jBQuJTVh6/VlCJM4yIINJz+dlI9dPiVI/Rez5Kh1uQe5jURl9q/rxaOvpVR0in4mU
waiSJuMmx/GiqfrSAOOQWnqFUnZ01J0i+MHnCQmeRL+g6YgpoPaOE9DViLNr74IOscZLVQEuozTm
FcGTVZgo29bGOUYhFggFYyrAKdYPuqckw35YWg14HER/aDD4GSniqc+RPJNeeLRFWgGEmC4zZ7TE
q21TlZG2bKpYEY1BRk7Vgwiwc4w4nGnxsGohp22V3BdvmbE2Hh0XaaQWUxrm1el29i7I3MVo9Ge1
78ZVA8vgqshSSC1cB0Ckw2SfZEshdqSNh1aztYBCeVFDeVCbs6WLe8CqNYpc2S42eDYRu/0W6VOk
w/qLVcflpqmLZp/E04sR5fUJoCcSD2mIkxCFBRYs4dflptIxBDYLZaJlxQ+34QhY6D1WE3dWyQp8
mk+WGTy5bY77gMuhb0uJEsMcBNjKlLlS7Fhu6WYMFytkn0KmEPqOj+SsBt8iKLCCEjK8tj1xhJ0U
TE6ZbKfpuZmJCW/LVq+2+lB1M0eGUInFzDimAuzUdIGAWaxAr+ivdDZ6VFD0mWyWLu95id3hu1tg
hJZCLabXHCD5kby4dXLVKntXRe0XB9DSxBzoGS5GALpFA3ysAwEWHVsW9lADWzikQcr51vb2C7Lb
ItPMJHP7C5ldAryH00KIjFtu3TzXAghLXbqqNesehW9t6U2oklAwAq7nzoja2xCX6/Go15G2gtZ/
p0PMW8hZ67aDvnNkvx5rl/ov3pCbAU8R/AsCHCLrEfZFV6ym0bwAhmN2iaLkD2Gu3naYj5XM9D9Q
eQYyPGVr4ObTosRY4Wbo381O4JzALNDPova+pvjmFfZwQMYcrEg4HCyr2rstq2hTqm2ygHCngeja
CF37wNyCoYOv3KSR1ZptcwfCBuHQEJe4oLSfqQQCeR1LuU7L+AUpKjiWuZ2tsf3LFqmhr2ONeZUi
og4Jf7rcgHe3AXkLXkQXv6vtQM/Sd9glO03n1rDEYWiI82urf6t8/TkOc2Vn+TT48jjRkqGAXiDC
7+FtcXtEU4teSbYdM6Ts1ODvMsyawXirGpgWMaDyOL8aRjIh1UeRp6FuO1Uwax2GdTj2xRpBlbeO
2s/aKQTkFDntB3CzhrTyTUTJaJEiGE0RxaefEtQvVccdCZpo44GqaKXmrurK+Cq6xln5M+a3hkxa
aoR0NkQMrwaYJ84vgbZFKpOuy0j70jFx1HUhlUbljDLHKEII7cHBHTh5kOOsMH676gHwo9o+F6uy
KFfmNENPQrwBktW0qgwPP9kcD9gce6wQTAgNeoyyIyZhLYq7vBR0o3rCdm96q7wWaWTWrYk9kxLX
m9ApzmUVNwmvNfxDrHDZeWO5sRwO1rOYV7FF4S7q1zCWaGyrZ1ekzKF+hiFqX+B3Powjw6XNamTd
pHlFsxlwvh5pAJArUP103MKUx+66xpUP3ps2rfoc8SXbppB5i4mQl3+VsUOSJGFDTRpKswngtjIF
D1M4YUBblfwiHCxAgK227FQs63dhvOzeRh2GCS4aBUSfRWwX57wVl3xkCoR+9zznADbUWu6I+1l3
oqWDAOsyGKxPbo6cxm0Jcjp4+rGRrcMS0INr0kwqX8vGuVCdfktHpi2OtC/u4OqrOY8xUJiRjCwi
SY0OCw9OZk5XKAudKtIDegDZgUSzXVl2gLwMxe6261BVNTGNDnLkuMoIBfu2W4kY9q/NvriaJ1Hs
VIfPNQ1mOIFBx1yGaDU6py6PwkX+bLZe/5xX9GJMCvTm7L1O2fBkuB52l5j4hgkOZjSHvuAXgd17
02rDh7iwT31vlTuSb9xSh+iT1/T6MZPxcNI855hgNrbFcvJoVv22QkbhLqhGBP6RXl22ZmCv7DSc
looiD4KAOhSU622urfXIuEjQQoKy49Ic05eIrRRFCgARwJumqmYT1NOtXs3VmgEdofqfR9sm8wpg
N5q+ElE1rSZzWmOtsa9D6w6a4HM+CKR/vtxycpthD/xu3Xaukrwz8LUY0bSwTrhxsmQ65iPQkHxl
FMVDIiBAOJq3K9G8p+Obr8M0zNbR5F2MaCr2CMitqgRfySDrHnWD/pvj4qNjNsHRzqpjZXfVphNg
M0Q79WtQDMjPVO03bRD3XY7ux2i2mwg1me1YZkcH2BaTIjlLVP+d7OIB/wbewPyEKU70qjcoSgLp
AEcl1pkPpRXRs3fHfW1Htg+9G4wNEFc8JYqH2jIQubLzZaTVxdKIV7pHvNWP9idbo282BazkmKgQ
aAUkJpXVMvUF83+S9q7PElCjRbh1LQ4okUOCY+oonR+2gN7soJ9hD7SMXcbltHZkDfNwkrAcpqgE
/9fhPZzoSHAV1AwFZBIUvpxdCJhlcKfqFALXRP60Y0caN/hP9ltP1g/01xNaP3iK5q29MtrEXTfu
5BDH9p+biJk2z0OPNllNGOWlq9yLYECasG68Ul+5bljvlIaM6rZVzVDiQYQKxtAh3KshalSzw6za
0J9WotRhPNDBgj4q14bmf6UXw3BSOBlbHV20WIM6aEE6AiRDjXar7NPtbafLrYIkE9Y4opxQSMbA
3s81rJyAOgHLmdz6eX42K9vczpDjIy+wdp0EMcyusAVwgRajGd5J4DmgF15Sv8o2U998TSvN30wB
KFpMTxDPaqWyIEJyHEa62W/QgSUoaqNga0O09VrxwXOTaEP2JjZ+1N+JqXmRyKRhst1XizBS0ghI
2ukmscGMu6I3BgSIOWG60VmoqDEIQAISvBtmjzWdRHwToQ9PGheodMgATYTpGmGyEynbhTK9qg3z
j+oSFIgAZ+CI+CemILxgroMGsz9C9gRBC9pIqKAgcXF/RuHgWGgV+7tJnCV0MjMU61G4YhGMQjyG
VdiahNY6KCcll/kxbeFk+GQzcd+WmxpM0SgFjTgX+QNj5EwtHtCgQR8T4/J2T2bL+1DkxSNr0sfC
C+5voW4bk2YiZTQuGiyUTHSmsVVozwaKSuZbO3HdoAGvstyqSBli0CXHrRMFr2Apcr3fRjomgJH2
2WHtYBH0wckH+Xq2IAfzH8sQFJdrukM1Tc8esCviS/6DliLgIXO+VQ5gabIK60lCuzon0FCuCQYt
hh2oea+uT6G3tklMNyWG9LFN87+3O/4+0QUNUZYNnB18mOe+C1UPgyDQHDzGWCVbnaq1dOouhB68
kC5yX/wm/oreEDIbtQZ1MbmaNvd/mBsyTvI0ZPTiQ8UTa5WpSEpGsjVzbm6RPrr9eA9j/DnzxD1S
XO+lDTQ3bte9V90Xvppiznxx2KeXZVQBuSwbJAmqZ3R/s/WAgEWpo+iqVWm6MTwk8nCPOFo9iHXX
zjYBFkJrPwKvYAPHJ790MZWBgHarhgYeqaml7iyqzYjd3UKqNn8CZLsAOUsEVgFcKBsc2GY2VJWW
ilZ+wS0Z8R+eKdCe2wgNuiZZ1HI+xlm68kof5TnQ07fT7jzU0wsjWPYG2QIEz51p6Q8IoBQr4SmA
qOJbmMJ9jlKpPASAwGb92crksMhCYxdYw9kapmNUExx3LjeeyJ4EDcFNGpFSIvXY9eekIu7J0uAQ
ZMWdKLBAcJDKheRzuT2DTvVxEaPGdUKdg1pX80LlFio/1sPpow1spcswJy7rCGgf9uML1wJBc8uS
rRTci6vd6w6hltApVs/MQzwNGFzqJMymWEmV2uYiu1PBFPcJPKhKVst4PnbOixvDP9KK6ZCb5klU
zInGmZ7AP59cdzqmSftgUoaYjPlAyw5puJzfUH9a1T+coEfJ68XGu6DsJuTcGSO5FT5KSnqWKXZF
530plWlcaYwnA4Uo2p3R1VIp+hAQkvkfb+W328kbas8pbcarmVGoiNmkkDV7b0W+Ggo+qSUZdV7Z
7ak8q3wX2nDDgMfA896HTrMwRmh2xtNoRIISzHgHxwfzcOdB6wEeY0WlFoyOJhoe04nOauOOYN4j
C8t7lbZpFYmOlzYnAg2CYHK9ziOyqp5v1eQqYKWrnS+aJyiemaSXiT0d1b4M+BYzl/yt7pnTKqnv
C0L2DpNuF9WEkw0QpUXYd9n6aOBVmJwSYsh1SybMCFawDSuiO701dLRd1KydVXWMhuM3xNWc5W3M
e1YFX/A20TbeeMBE4UsykoCohRblqaj/Vlc9ojrdRj3VcO52onCuYxpeY+MV8gYuDyIBB56zzGgP
WE7f4RE0reaIy1YliL5h9gTjeHbcD0kXvqLuPOdUVWphBuzq+O6yZIBrZF32n8Z5/KQuU2iqpsyi
WLbi3vEoZrpo5d8Kl11jkk0ixZnHLyazoxIUKgZwI2u0OMPVrTdgtTR+/RZ8jO9bQHCM+VJpsFPL
9Fzh1DAPOIuFTH9k9knuw3wPOVlb3uCSBlAy6MKHWKfo1eefJhFj1J2Sd6iCjxOAqrKpaoiBsw4b
bU+rZ2sQJLpqaN9e0P6hOLWIFCSr0iP8jqZwJ1JxP6oWdVPRYKJhsRbD+OiKdFrfCgvhh9RBJgHr
vmZZDQy8ICIBb2WGkxkD3ADiaWIxoCKBrjMwWXaosydUPTKUfG4VD0uigFp3931qbnpqJ8JRuTWj
0kTgDTDlFswQ2fqtfIZthbQSNP/8uwGYy9SwqktuToz1srrEsR6+UjxcVzUuMB2WvJ1B4JcZ2ae2
N+5u86HFvaQWNZk9WvtrENMrdNu/OTO2PEk1ceSk3QQjporeR0uYO6+dGeK36QcOwPKRK7il2j44
GOS4DgY1xr4gZ5tGyK8IGPkqvWe/76vgXQQs3E46r7uBtAi01r4eunM6IHhXmgj5UvxfTIYdQCcZ
MWRRiSRV2FumFahSWTqyMuQlpKs281YYRvvMMkAdqkaaYeFrRxTdcgcNWLLVOGQ1EAHRWw6rvy9R
CG5DHoiTMiSr2WQhpXKX0UUPceAmPdVg2g4FlcFwWwFCBH6Bnlo1Rc+NqFAY2g8WfJc6STV0ccGO
WsVTiH4ZEpBQrf3m3sTT3KlYXvv4pQ1gZ/UNS0zq4MdR98b9LffMZwGlzAtXacMtat3spW6n0xCD
iJr8TlumbYbHnONeXSMjYrgPLPveHrP3W5VG07joGqeUqkT9VyAnjpaHvnRCtjaYB39sdoSKuBhi
JB85pMbSQSAsjglPYaS5IWgDqUpymW8zaGLvzUtIeWvgXihSIkGqCmJlCbSztrh3iQSjhanXAO/p
sYgzd6OWkpt6WinpIYVG/tEexXs3IsLp4QxVUEWAawlU+TGb2ELimYrSXHxq5vah1Ei9/SIhiUod
FlS2N2SW0ZKC1X/LmRG7p+Ss9rZEEEa3rnirUAoGsUNwpEpTpsPExOkGtl3xQJVhQbMaI86mW9WB
3KA7FvMroJbsLrsqtRZv2qAO3t3d5nKjmeSo5fxwi+ZuF0roNa1Kx2ZtJsmjMptJ9dCtlj9qa9s+
MKOnAKRy45VfJQ3GbVrdGZP+GVsR6g00AfwAJY0I1o4VWj4lB5SFgDkthU10PVT7Ig8Qg2DUj8m5
ShAl1nAQWTFCtk0+fYbnRnDnRvezfBpcYO5l6LdHKyUPbYWJp8Zdw17KUloDCMuzQ8ylHexxr3sl
SUE9ffMt96OGwdqG9HzrBIic2XLqAFFmn8oK0nQJkh2dUoVemhQgOsuBNlWvmCuKDVahqDTu4dB8
ngPPRa+VXNdvG9CEQbnPExexWRH3KwTMoIRH5t2o993zpGcvWdKDL3Rw21LwSU1uZmc8Y6KlrV3K
d8tIxyAOI0OwW4VWX5CHnEfnUPjI/RSzBYPaSmP09OwjknKrbjTxE++r+z5Jh4WW9uUmMdFTEpCb
wZB2yoo4bTapQdgQd+NDgzDRyQQRGvaggHEMoKjk+/0uiIcPdWeJfYbp+0C4TXp0BeaCf6z34sDv
cjJQXk2pfWkLqWqkQbybS5w6Sz35CM4O0jagp5OhjLVtHLYx6AwMZM71s6iw375x0LNGtIdEvaBM
h003gG2EUzHlUC++8vHuPiMlYRwYC+LPF2X83cbKA1yX2IEHcB02/VQ+pcov/PYilH24w8wZlKF4
E2At7uAxjjZZsJ6U67gHkzNURuR1SL1YKFEHQ9mUDyC+oDxiXS4KSM1Nmr42umYeukz/nCujc+Dt
WJ6jaLIoBiM73F6ixP8slUW6aVXOYfQwUP/r5fa9WNmrh8pnHYeSSRmvczftAw6b9uH21U9vrRD7
9sDBELhAXce2u3EtJMKWWh7rh79eyiFIKSiW8bqvfEo41Rg1oIegs/uYKGt9t0NuC1HusBqqbOGy
CljRKQmsZ/h8CJbLbjNa47jWw+h0U7O4vXRKkqJu1Lyi4L/+6wexz4HShIqGoVnG4fZCud/846tO
yemATuIn7qBqk7ppM1uj6lFqOs29Uj83iaGfC2R7NklOaTD0xT4ELn5KzOjFEnV1sluURwctynYa
rlQHntK5aINlhvPgsy7qEz8e74WBzYKVpPFepkiMeFEeLfGJReg/r60nx9DMpyjUy7WIEQWSEuhj
azjNxiYiUPQICeMePhcDSr2l0F5BkgxwgOfdODjGmgq/hkkGngBdx+kEw1SeZysrz+g9u5TGqVPc
vodjLeFHJx5t7WHEo+4JthJFMUBk4B5tvUgfotVIaqj0qMKe6v5sJzYbEaohTacJyt/qSycPvxlj
ANJRiYDkShPk9lWvnsJ339NFs+kD+xPU6xBKpd+tBtP9rOl44YwyqY4oTQTHDNkTQGSHXr3cvhr7
8JnC2bxoSnZwt9HHQyDS95hG+zqhbXi4fev2oifyz7dljeAkRtcptIkM4yf6DCY1yYMTokZgPCU9
o9wsWoghqX0/PcnW7+k28eJN0yvbkb0Q7uw/o7lZDPWzAzTQr4tph1/A2lSz2FWzs52kvoUVcKqy
JmD4QQLQ8nZDxR3Or8F3zMAk/nf0dTveu12dKD1IZKBrpBUilppVWKn4tF5PrYGMmJri8B/Qmm1L
XOMiHcGpCLnAuDv0icBsBKOG9pCqhabwi22UdHJrIeZroIToh0jDQtXRySm36Wjeh168ppVo7vx2
U7qJtwGbjcSkgeKR6CX6GPwpoTvwNjLvoYvbEP1DY15G84ht6qwBVxT5a4VS8GHa2p3OKdh1d8Be
s2NdQwSHkJAvdc/G0MYL4jWliHGZ+xFE0lm3D7evbi84Wv/5NnJKc5NJj52z22M7Ar8tr/pDKGwO
MoR/fnX7nhO84Now76keYw7qj5THw2iGFwwFeWFCLlwDdrfRem6+QDQ5OpHLFj31j2UYfUrDqgEM
XK/Csp52RtC+mInLkx8X4TTpkGetlMLDEJz8yDuY6JstMbktT6V0KNKJYG+T8uDcAWuw1L/6nr2N
3WMT67uwGL/IqrzMTvsxGYkYDQzOB+JSMl8zPkwmIXwwWS9ODGW+i+qYlSR80HNqGAgXUPewv+hm
TZ2gb75VBOVtnXZbgMPl+t1CYDgykEkbBs/Zh5Mp1oYLjAwOjSfcclUkcPyk23yKnexrI7yvJCao
EkKPc7rgKx6k18mugf035zxwWNZnh37IuAm0cK8uQDeHLS6+HlNiDNECVjyneCK4heNOYGTCuUVq
kiLLsuyDTcSCjCoWaxua94bl3qchq10tvkSp9bme+SM1ZtfeyDY3dEhahpQaDSf7GGBjRk/D+2DK
4Ctcn68QBKh7PUWJAP4ZEME5Dun3jJI2bMnTbB3myqQZZ9LvFVm9cWYlNDG15gkLuE+sQneJHqL7
ZNCeAm+7Nbvu0axKSPtjN+3mtF1ktWavMcyDWB+xwc3QC+jF9Yv6CQXLYU00W59mQQWcVtQ77IHx
jyqPrXV4WKJ3zGWEKhFI4w+9W6NySk/ZHoHJ06/zZWvibbnL/PrJ0HtotaRPt4peLIN3VQpCdIeE
SqfC4mVYgZs+ng5KusUZLrXE09PRFZqcMkTrk0BaS4dEx9TIW+wYzb3GrR9hLa0tkVwjqT9bBIvU
DsmZcZ1bRliyej11ASD5RI1ACTrKQmmUXs3K0xY7u5KH3+NtbAUx+wEKJnWyAmBNkq6gZdg/4Yua
eQ7srqF8pbQJ84lcpTT0cG0gxj7SI3HL7CuRHg4oVcp2llGfUKUmSUOtA+kuwxjdMaJuChTo2WYq
M7jdyoAyo60Yf8M+UO6thDyqLNzcj7Ggy+yQXHY++TYg8KGf3oXFIOhiYkLd3UWFAyKcak8RC2PT
VJ9RF7iO+LsttUGVDtINguQTIX+8yjrtBDZ+/fubYihA1y83BQyp4dqOwj/+jMsLkGryKIns6sy4
dMCJ6oSUVZ1ShHOp4R7nYRdInLFHaNG/P7b5N8c2dGFyUAMAFMZTPwK+Grt3Mkr96a5UHe/MJ//i
QEZ4cSgzaKZzX5jTWYAWmUbj4rnmXiLKrrIw2qJnX+JTUwMFJ46gpdyicSP3o03J5/dnKX4BhaEN
qruO9DxdWhZNwx/PMq/RsMcZlmHjcZZhS4LoNc2wYBkmmYRpA8DFwAZBQLCD8H5VkLFqSN4VmCOK
eIoZarIgMrxNQUYM1uBqqVzOS0F/ukV+heB4RdjpnTGxsU2CsiAOEQSMCG4fbxDEQFd5uyoHtpV9
X32KJySDx4Ck8IbTIE2AFV2IlZuiid2TyJtJWm5jNtxgHo+o5HMwK8QNpacVN9bp3RjbqERBNc+c
/oyB0RsqNg+fpUjPKmGjznMV9XBO60YxMT6aqsgYiWrv5MS3SAbOtB5ra3pOx3D3+3ttWL+AY7nZ
jmHCdnBRh/wFsFqOUaF5lD7g6CcQn3R7DUaV7FfhTWq1ktmNQkVl5Z4aTb9ADg1CAbzUe6O3N9iA
FmwHVJQ9F8MpLS0btNWiYdf02jZVO/c0UM+Zs9SFixhQP6llf7Z9GsClUZzmRmabXp/fs1nrWdxQ
0BbVhJqBeiYhFQsrCJdZeA0aDSCcQb0aZs5VNRTziCJZPLD24xeCgzIu4lZG1GVSELVic1e6VN8o
MxTwpJaCLXQdt49DSGMqwScM0nb6yZ3JiOlpXzMTaQdIUMtyYuWpfRe9E5eoUP08THm59Vs77S2N
h3JDzUEzWgi5efsKwUd1GbLMJFKAAIOcQqjn186kHZlZ+hZ/BVpeiGHmQY+vm+Wq1kiE4l2uvxDo
Ua+i4mNTmkvM+qRR5ALDwFU7sj3fau2lVtzbbrIPS+2tMJV+EQJGq8J3Phs94Z5vzzRGEhIsHVxZ
EzTLmnYvns/DVstMzJvjqtzQLomRZSr35dW04ukwAJtaJqlzcfghHYJDUAxf7SHEAyPf+HZ3hy/t
vlQgAeyRGAJS7NDd/BIoY0x1qtU+KMI3bRjPqB/2D5NIESFSknZ9N14s3wGsAecmGdr6ACHo5R+G
69/sKAYCSIYOE8CRmP3+uDQEHRgTW2uSnaUuWe0GLt8jhpPftPaYuzFJK2wvEDkRenmqeacaZoVC
0tkKRlW16T/gd39FfEsLoR3TYR4hZmyaP50SlmqDKCMj2qU4HpVZ/Ej4vFel73SAv1pPe18hzoqh
vyjoFbzqq69XHy3P+Yd78zeLuyXBW5tQJGwgkT9Dz7uoQz4/L6Jdq6yLxo5ZBbc3xjERZEu7BCn+
WpOq9bPzKmr6LwGQ80bVN4TCj4GnWDb4laJg5X3Qu+iDaYfTmkqYj8L4+A9IXPkLTF7aOmsOCHlp
GJb9Mw6XANumDT6EuzGJ/RVKPGiPRiu9b2K4P6ZqZpPWzykyPA6PDQXDY2j6w8HV7Xpt8kEK1Kcp
iYZ1F3nZGvyEuzRVNSpCGtaz7GhFndVC1BhgXtHJCwRdAA/6kJE85hjTlL1s9kMyvmRTXKAqASrW
zJD48xN7JTVHXiS5kKmfzfpZS9J6fauJB1rE7lPPOzOxVlT65LofKKylH0unTXZplWOj00Xhhmmx
bEFWvojMxLJY3otwmu9kPy+iib6FZqE1b5fiENdMGwuhOVhlBtKdUvtYl02KKE9PcVXqn6YUsK5m
7VTN8QYVzampeVL7ENLAxWh9EZrhYy9YkOc8f0bum1XTyiasc7S91J1HxHDfnULvtsLa+XFa7/Aa
oKBdjDHOznW4FHN1qmRZntMJDUWRsFplUzvu6ih6a4eo+CP6+I8fFOKbG7vmFZhBja1k+9Pb/0IV
l3//qT7zP7/z4yf+6y56BUNZvLe//a3tW6F4Rc3Pv/TDX+bof56doiP98GbNNtROT90bTZW3pkvb
f7OC1G/+b3/4J8Hpn6hRBkCG79a5X6lR0Sur/jX/gRX1x4f+ZEV55r9sw5SuYUvheKZuEUn/SYuS
+r9snWnk4MJCcm0LIO85arqK++T9y/AknhxCWkKnVMNZ/EWLEtLRLVeRYli+XOf/Qosy1EG+D2ph
L5Bu2BY8eA+qtX7zBvgOV18hvdNSPDWOmm88t3VV3PlzTyXWcpAYkV9HY6wPCBqHhEytvi5MJSpf
TeFRznQq1LvOKLxDlsqnCRuRJwwhP1XFPBxv7xwUt4AShNkG54JXG1cMlJ+fCk2zTyHFreVslFhA
Uhk4mINYd7SDj0EiHFxxSRQ0hVyfnMzYWVVOLWvsP5dpItBhw+MWBc4Hk+zhxY9pM2mj3hxM1wMF
P2QP3OtHEGLjOXcFqE7h02KReg3qsMt8TPbGnQNi/cE26TT6+pbCTPBkODfqRg4vEmtVmhkDkV1b
7TKm9MYKe53d0cifEVsIacB4aPIpAS5QPfS9XMt+mll44aOLx943tecsdohcG/1ppFByjByNk65e
RREMz25mD9sZj4NVjI+y8jX/Eug6mKGONcqNnX5hZ6ImukX01gw1lFMagd+L3j9nQbkD3yBPXodk
bRomGV6XqFTw+OhzWeTm3oQlreE3Doa+cXiiHPOghAtqvMf2Rqv19xhvbErMb94mo0N8bGjkszcj
1GoimN7DiF80Saw/FKYvVjeVp6gHLx9ETX8SrXgWiC9tTQx6COCN/CEvIGKhk3wa24kFKsLRvqGb
rCRHOofqfMGv3yO32mtB/UjjHY1XDZZFjLifiX3AkqujSRGIR6ww/WPoBE/eoCd3mYuhiI+WFPqY
20mY7T0w7nGtWSAQtMFxnoDabvH1ju/CVvuSTnO8bltZHf3Jo+9XXYKsLY5GjwAHRdPzUMlh6bgI
Fk194h1HJGoA9ZEf9V7Q7DzTwHbXTJZ4NxiPjRyHJUAusGSYaS8mi7FdDv+QWv8cdZhkiNDzWBLo
OzgOgcePgZDXdACd67k+DoKoErVywcbdn9BVLwjHortG78K9Y0XPLV7AewRZP9sYqq5ChOroSADt
+G7Bevwjff2eGGkapjrid3ktZ2TrhkpqoUYKyUrw4xlplHJKrSuCowzCYZ8mGY5LtGyWaTkQKmb2
XqeUwZxskqXXiS+ZoWtPfukca9xPKmnVH5FFE0u/MtZtmnmPuMNQOsz84MtgDydBCg8bevjs8tyQ
8ouDD/KV8tq0spEEO/ZYGCwNGIALPKjFFkMWfx03zqKjV7rsWz5RFOEdvfRVVaB61HZ8MBBlvwqU
PR1ajQPKe063sF0Sx9bp5gd3wmm4y3blNLn7qgemmJcPRmoLdJrBRuhGi0R4HYz3/03YmfW2raRb
9BcRYLFYHF4lah4sT0nsFyKJE87zzF9/F9UPt4/TOEEDRtqdjmWJLH7D3mub+qGVfvZDo67ydF+z
dxYJ4LU5xy9B154nEdon2ydyzNF7hsuJkAdTWJdEE8GFOjch9BaRLmG/7SWrUbBOGiyUYHpyanLL
cDonRmyeCwAwlqGZt7n2d6EvQpIUB/KJ3d5r49J40ddQ6XA04PQ+iGB4Gksj3tPtkFUWk8RlhuNB
aDakzeF35st2xwz2VdQWN3cEy5Ckr95r3PBKvCi3sa0XJ3ZWZ9A+6Piytyxrg0005KRtpW7rsTL+
7tKPExc6W7uk677aREt5+Max+w2VV2ZueoC4GKzskg1C2IbkQDUzAY3ZiQQ4hlEBGsQ6kf1jTm4j
FeiBl1Ts4TDVGxbE7I8bskarYTyPpKBv4Igi1Omqbh/bYmWI/gOsIGlyMcoLMg3WQgTmxsjsaa1r
NoEncXGitNw7dtNgkHG8plegRZdNLXuLNypSfUcsCxCTwLJ2Jhtgr21nba00AKYla0REbdwjtdL2
s47qp/Gnr+Qo4HiZ4m3bm/gXad0KVLFuxiLDICuQ1UnqouVvWdzTZpjmib3AC7/Tw2z7zyaz8U1s
onOEZkmiIBaOFFTm9Q7zW/gJtuvo1Owtk0bXJKD7Hn5mfOmrCZEOdwd4V9/e2jWkEDYQa6NwW8K9
9X3hSPesfBtZQJxs4wFhhpNmNswbF7uYih5q4Wqr1nmtWEgcUneKKY3978oFwBG4AWQ/Ee7ohi0A
Vc9aR4udEtN6MRcMQeYmT4BlQwuhZO4W7s4d+xKDRU0eb+f0ADyqTVHC1mjF+OSAnLI1ngB+AxRy
YnKfm2N+0EwW12OpnuUozAfMk6WY5aGRuLsqoyTfCHlrEvkvtAdfIERkK03mO8av0aaKi+I8YZuF
cA61ZLylJvKWKcmvJTpBzzd0d+Pn0RdoDDjOLIKyeRQnXhwDhLNDxhXNhDGqxIpTLKaOsMm6ldZH
+W6x/Eyg5tatA5Mry2GnAoP2qrFWz4Q01HvUPjiP0kdqkmaTC512IKpYjk6ju3Ga4jXopx9m2dV7
Uwa3mJnsqkWqs1ukOyMbt11FXBdTeTIQl5Onmuv3UAf2TG74Mqquv/S5+9oAu1qJcsZ8kQM+HZb3
oajVSUckCeKLRJV0JpfNf7G7b4xLSE0Vt1bXXEqgETFCF7QoX5DLwELZkHa1R9wSnYsQc1aYEksM
EO4nuFTzKn9ms1FQM2ReB/rAVOL3EGVci+g3VBN+ROhFNu5yM+a+fwutek9GdERu2EKFjML1/Ywr
E5hqNUhhpsvyXI59e5paet0RuX8mQJ6YQ/1eDEO815ZMRBwLtd6+l1lRebVjIoZbMgWJg9glEzNW
dwLMFS93rmFOrDeseVMOeND8IWdr/qQQGZCQ2wBdGdW1HXIbkhh/OZMR9K+wuNp2fSwbCqqaWfe+
R7UE6bt8JPZoHZhzfS4naFMVAH2U5YGFFrH9BSusuWZdR2xkp+19ENJ+LZwbYj335jgTCsFgAH83
ALvpZXeeOq/itcGFWnrFig0FudMwCGXyZE3aySyn5pQGlLBFFB5at5zWNuqxheaHCNNyX/xUWvsc
MQQKSPvMAAJtjAGDXIu9PMiNC+RkdkxzyF4m1FiQOfEhc3Df5cmgtlNn/x4G7r8QYLNnOpF+6nP5
C4hTvCcFBjiWgMVluYG9VQN/g6rEh5mh8mMaEIcpu+AjcZP8sUqYlxMj+Kb7ZnysZfdI/gzjEQ6T
a50q4xRB/USe0ooz3cMhNUd1aHU0rg0DMuiZTLnQEBb5FXdKfGhYPMiMYM7U8DeDOZEXaGLIYuf1
XZs7+KYWxpdutoObHbiXCU3GQU+t5rwscxgwtzyMHvJwJC2ahA1v0jECVZ1JfDDq0nWeTViJRHkd
9LC6QHkw4RQO37sWyh6S8WbTL2mlYGWRszotETHC3Tr9EOOXSiAl91AQG5QkXuaEPCBMiCHYS/jd
NG5GU6vUwa5rCJ8xc8EccslZi4fHe07n/b8NidasQZRFOx41bMR5xD6nRrhXJL7sK7VESubEiGTB
uOIaI6Kr5ywXwXgg7cB/ZOCmdH0nHcf/SrIOWTI9gvh21B90HRHeTPrqZlYO5lh2xj12gQ3IbqCD
DVYLAsFfp/q9ZCe0KZYDNlqO2i4A32rNSl+73EoH0U3fZDaHZ8PxeywzglAgA+Fh3CQeWhEe8TXe
kzB8alvnF+GHxSkxNPHSoAvpXKqmlJKWuqX+EDEccscW11KKF15OvM+T6NcIJpH5gTrIJOQTHK1s
R0rNa1MKRH9mu8yi/XY3VMij++Vjj9DmXNFAfkmGrvQ4inQGMOjD3WtbaYfFr2nK5HekY6YJw2mn
c60y/WRzFoaoORMeBrP4yZ4dvb5T7RiQbzRuMm5Cjxc6okDhzZ1irGp2rj3x6EJhLNBu6jedY3dv
zsxGMgJHEKeQG08K0htRkPUJLNTjHFb5U1nD3meRZ26KjNCbtCSfXrnjU6QbzUYwbbnKlI1BolmY
BYJ6y05RvmIm2rjgqSK3aG84aJAwWQRshovA5P6ly/WPIo7561pIA1YH0ylsCQvss1PcufDc+BfW
xsw2ryW/Buqzv+gaenc/4kvakVfDMMhShBvdG8g6sucn1FFRpHA9dUtKajQTaj3jQ46oBj12uw1D
JmkuIvpxH84+dgPHCPa93z6kNYrAcmiJB4fRsTJKiJrZZLV7Buy/fN9y19DzB/4qqikrCM0D8AAW
EMQmuFFXvt2vygyzwa0fwnOiqwe3rMpbWC3y0lGVW0ONP0I6JMJviD6DOmyghqHyLs2pZONffTXo
7hZSM7veRpVkbRRi3eeW+Z1XxstrIWUF1PQEEyTZLu4ndKPpFG5nyehuOfohIWI46JYFjpHgNR8s
2tDSC8fB57kli1ORy9mz87Ld+WGxXOnz3tWyH77uNlf0jh045GvtHCY9qTYyoTRnxfIktShGJpGe
As39OXaGfiQ09xfizB+0uCZL1creg/wRGDicTVyyKR3rmHQmjBhbF5rY+zADpCYlah3AJeQhx63M
961d3eLosPxOoANE31MpZn6BcZB9L859Z/wQE1VOYLprOUHz6kpcjyx2ZrYTeGbsCBN2H5q4GHRq
K+WAjyxALgPwNJCQgML0TdBP5oALs2l6/6zeF8bjdcjFE9PtowbzDBhhHmx1gCGpKoovqojGtZ+T
TT3XtsROiKsg3cjHArDhfiLmYFcg00AJwlZcg79h1shbs4oxP+UHzwp5/AnSS7+mfQDw3q0sL7c4
241uPkTQIfEyBG9V5pBn0BrPrTMh9akWmuJgnyVv1oYG38AuH8AlXuRU5DGyjTfN33wq0bEqE+Fl
C5QsqA/mLIYtoahyZTRNcVBh9thV8Rc/Kqy10SMhj63lLnAtZISCA8DNqh8+6Shn1WEhaEz7JDBZ
X9t9D+L0kg4gTsEPS7g7WkOCsHEpOh+O1mB/98fZflS+keEGXHaahtIvOjX3NqmorQPz1haAoKOm
Djeq4vaWWWR+ocp9TidAekZ9GPP2Sg2QnB01YC5tHiYhQySLyXTTGeQIG0gzXhe5DnNkMVyb9P/p
RWV1eRoUSQ6ZO55UZaqLSMAR3Ku53PBRlcXBJfVtfassOgccbO2qpXbfZLqEwDw17lnHujbEjjjd
v8wgLVGjP/gh/t86NlAtt8XasQt9b+U0tbExfCQGdxLOa5gI1FYEM2lPQ94Vp4HN4Y6Ur+JCGiiD
L8Bb1AoMb9yawTgFzwEnRX+qC9NZ+05ScE5Z4Ska4+h0/1MlMs/vYey7ZkviO9pkNN5FdaZCc/ZS
iIco0uMn5pP5AxszOjQOgnUQ4x0w+B6ehe679OPkxr2SkIAb1p7saB5LI9naqFEeKqRZZ5+Yb2PV
i5FalNy0E6V+csrRPQKVjiHq67N/rIECEV3VNg4levwTHrYJYDLPnhiAir2YOrExWi1gnbKOKhTC
Zu6/+V2LpThc7qzccj2zix14srQRvV2Na7M2tJchyb9S6XYInCZU6RlqWS7JdUoa3AbqwPQgsrle
nFARQiWimRJmDwFgwSeNLGZMlYlc61CjESaLkxMa2cOwDL20UV77ERAZcdTBLuqC6CVAJXLEWYu+
NNLDF07p+TwVwQfApsh+1ivbfg4r9nyayFH5TaomRLY1djzG48diStYRqV0nvUjpVGrOxin2FgXe
O2LWkIeZAopm9cUOKaBx6xz/uadjR8Dnki2FRQ8NfKEdINIe7r80xOBtEaAAnGrjgnVLXO7XSivE
gW4YY7hR3kqsw6v7ELKEGnmaGWV4pm98+FZPXrhwUlKy+ofZ30x6PpDkxrBkTpqjiMd6FRFDRb1s
xx7DQMrgBhpi9Trb9XyumQZcas168kEyQMMVK7PQdMhurnmuLm37K55D4lEGjiXYcti2NYMHb53F
u5rSy1NRZJ8K5degIw6dcoMLQAe40Flyto0Y85wD1nfsRqIEHCQ1ZcCvJCKyC92CT6pxmhdMy+wx
xqTdN/V8RTCIzTn1hwsrMX9tGlV01RpMZikq8IvU49LT4Q54MDIycxUh6yWz7YmUTeecmGa9TznQ
edrCOAhn8SvP3PLUDCkpVBFtUtoLbedDws1jl1CvsfUZu07hamCLfLp/MQuj3c3D8Kx6wz71S3wG
sYrd/l6AkHh3nIM685pmRH0pgMbOsziw7g3If9dTb3HA76hSZBYLoviGX6WbP412dRpyTcL5Lb4H
km1exGx8Y/CE2rqtgzEx2DcMPQDnSeegKWY/gHxsru4+2ppSVSyErhjQGmAT1WtdAj8Sg/uaZxcD
1S86sDi4ZrkQF6Vh1Bw1e88jw0DWzwlaJY1zA3MfU+86j52NNduFnHJ2Z3C5TiRPVV0+1KEqTmPV
fJMlYEnHHS73dfLdcQpG+2iq4sXP4GIvjWTRZPSNHS4Rh4FO09DcalmBMrLN0SHy6zfk0KwKq/ge
NfOvAvfg1m2+aiAPZzBUBymjix/o1XbCLQIJepzXcWzNu7kABT6lHQFbxfFulr3DJeTYH0pNl+dC
6x/bPIwuKsi/hZE2UHm639XS4mXpGvateBnzHrtTRLIjU43a8j2o+PMxPzVqYKYQ06ublcG8yeei
zRYwuck4u2NVs+WgQUvOMQ7VqsVIHbG+t0lD2tHHGVsHXbwHiHrTUSm/xgj7kFGGK6uQOhFPSGib
MmedXxaANpfPn9JtwqJEgJJlll+1vs138GJohdI+3iJYp26WXxCWtA9Tll57pqBn13bo7gPjPKes
F6BNmpsybeRlyp0teVXmjhAdk6aCQWadKGYmuHQRIWBD41n5wO53SEAy8T6SAFLr463JudG1usQN
YLUeNNHfg2FVl4aTqekcgnaZdOJiQLkX6oM6ZoBzTCeL98ySiIAYOAjrzuaolISb1XntaSrHC+JA
mu19BpVlJF+sgXZmLO3cizXI4EFnV2uQALhuwh1twoA1HjGbSuJ6H028uKlAT+32x8bPeRcCpphU
OtFxIwVRwUMvvzmJPl9r03oil6tmnhd8USFs3RQwLuAmpnstQmoYRv5Hgv2Afphnlp7Ve8IQsW+q
alz5OWOuFcN2+NexzXPXYrzkMBn+beeiOmtpoD2THr61SDf6zzCl86tvrD2eyjHpN3Of9nuUayQp
Lh4lK4+P2RecjuYBKvqwkjWllWkVH7KOjtOEV7qTdBe5RnyDqlpI7SH8NsSvyxQUuWjgI0srxG0i
yBvfFJmoVDNoc5t5ZVuMbSyT+Q7z9w5SBVm6XTnkG816TwZE1E3BuYM6On+ELr0NSnWk8jK3RAX2
G73PBvzmjIJiYeYb9OlI4b6HbT+8u616KTg55pxFVOxfJPwAeDGBh2sCky3RZrSZonxzjAFzoZsP
mxzclNf3pAZExktbCvcQmG10GjsUG/4wW0eu028j46yIKeh9ci+5rm2zqq6yjZ4ai0bbnbNb0dLm
uoURrsPId7+QZnStk5newYcj0NeDduoKALP3iUQnOcPtmGrLiZEJGikpvgP7L7ijcdRYe1uPEQZg
tTo7M1QZPNnRvjcluZY9hR/HFzMuK3xGXkNEQyUxuvukC1iyC5+bCar0MBClpURJftPyBXHwBSl+
i0GSoiU0xke7aLStm6I2N7h04BXjIHf8Fi+xaGJet1OdYpAWy0wAy5drJQfFf9VcIzu7y5fc0r5Y
RWGvWqwXawGj5VpU7rYLOarbFnW5IFipkb9h+sl9bvfvQFUcphkm3VNlz5uhJbk7bQL7xJj05g9m
fhyJ6zw36ID0qQyOc2y961pQ7YqijJkejP5jM0Rfef7/KKrWfQbIisQY/6NnUlHuk5l4PqY26Qsq
AQKUYoJU43wZH7nGrmRvSvAQL7S2e/k1nNufSUPzTVUkjkZsBZ6Jl3k3Jt1AdFa+ypyOYK9WNDzH
rWxj1lPlxSNSgVnPjpXhZIdWw8/Xjh37X58VKwh59UoJtO/x0WyGvgcpner+Je5q5jNGdORfluvO
deaXZknkil3WBnjE9qibnFsbZ+91OWxDRzdeKvOjcXS0eoGt3+a4OrtDlG4rI8oQashibQ5MweTc
vloq97eyLhl2iEGehFG86g6XsytnNpodxN5gnL+lQIg3Un2TcDl4pA4l69oMevowYqaeKFDcPttl
LAOPOsKbmLmmNKB5FC3rSLa059k1b4HFW0263vgVyelvP5lpB5m6nZ1+3Oocpd/y0ngKYmY3SV6S
LjbwYOEj0nZRGTU30PWUKOrM3SEucYTw2PdbSMY5Ve0cgeRNF3ILoPinMXAhZvd6sEWeTZjLiLA1
jsNvWjvhoEV56Ik0RUfZSO3Yp3bNMI5T0m2pMK0c6PToV+VbiY4S0t1MovXyv/LMZC+qrxlj5mdL
K4A3s3xclzP9hLkEfcrpocto0uKu2FVquoGf6Q+oxo1Lj1oytqbhxn0Y7bjVQV/hQABC2r364fdK
mxApCd9EUMjQhJ4IuT0T1oupJubULrV8R7LtyoYZ8FUVH1MYxOzaCobg5PFxRlThKejCimd/Np5G
kNjQG5xH2jeGsKwA53rCPJvN5iW3WnBIfoxYPda4G23d9saa2BNkSaxsEA5Fc0xBUtXNw5Bl8qyL
3yT9/WetncRU+G7SvfhtVD87w1f0tjcLtzxZVPZMCIzzs09bpt8ROY5ol9rnETvniWHOTZvmj6HL
26dAbhjgu54yKwTgMzTiXsS/cSmRqlvJ77mhv1iB5aKIdJOtN5oIHidXI/QhmIJ1O8oHyEDbFrnr
LoqDh1h1z6YBH5nmY4PfG1k/l7llaR9+0JheqImElTCtRKXoybXm0tLb8l42W6HtEdrZx7Hh9gl1
caK/IY5Lwy5S4GNz8qzZwR+q/f7RTuIWCQCMg6nPPoQuAnYP62WVYol52IrcGT2R6e+tRmnO8t1Z
j/HETR/1rA+0NGMm3iELRJGblu9aGZHtzI58aybruFTuyhqqs54BKQ1Dy73c/xQE2jmB83yAoNAR
GZzKfo++49sQOBg5mBIoucDzqzBgtc+X+5/uX7S50Y+9oe3zsQ6uQZ4hM2vDj0pKfLRNWoXX0h8O
TdFPCFSW73XL94YGjH9r8pxg24qO0LIEDhSb0M8lZOB6/4KmLdh26HH+8z1/nsS2btmQ2OYYX/XA
ia+U/vMhCLIbZvj4+v/fv/9J6EBv5r4mXsHeQn5inNKVTnxUVnEmNI8Orah+8SDniK3saakhk3VL
TLAX96O+5d+310HfIYxmIOxV8ICZsST6EbvouzHBGYLXVa11tOW9liypxXnhGXNVb8TCCCTDbt7A
KcbLhZbuOWE0eSZ92BO6+2RZc0A0RRTvDU4Ev2Xexyz+lvHOrjUOwcZJr1HOhEz61vtA57Uqi+gV
iObvfIi+SIR8dP5H5sktS4mJ5rlilNNOEtlyxPi9Nk9iZLWSyRarWHu0i4z19PCR52+W1X8XLP+6
oBb7odoZAvdlan9NhWKtFjbbOrDO7sSwmN6Oqs3qyJzPg6eGPWqiCEAJ3Cpez0zOViR9NLaL4g8X
wKS5OIZVuC4S/TuYq2YVvnfih82+iE7KxKE4kstbEWkn+gDwWpwAPCf8x+xBLOVdCgE1Vhk6E0Os
xn5vmsX4YNb4RkzrbRbpcbIdbH0iQ1Lh2I+plbLiLeurmvstbStKTCgtzNZMP2MdTX6q75fhYv5r
NqHqHn1G4gT6+Vhk0+6q7UeU3V+lKm10K9QHMUUjfjHmeG16JqOrXjQMbzmuE33KG47dimBt3DfR
rCDY8G/q6dIVNvtEI4YsL36kvQLypeCF9DNpUJpvQTra8DqUJ0UyruwJNs2PZCSjHDXvUkiTk+UK
S6wHN2Fss2VrRT2cgeQ3OlLc2efR5MiPefBhJ5hLaLt6dkvs13P0QeyjZS/3Ra2Ha9A4JMqX9s8Z
qih2iiTdhQ7S9hJsY+Y/sjuuUD0TY6QnY7W1av9kSNB9XeBuGtOZ1shvJvzk6sVhTeTaLSMeDKlk
L6hfbgJq1GZr2hAsFzUSO0uHaBT83D4L5ORJP98R5Niup6EpNnrXHvnbz0OPdQu27smICa5t8qam
7zKfQ2zGS8ikvinjnhEoSKVR1V+NItmNaojWPDt+KVvfU7ZvjYRMx6FNDpzwDOPDLaJZPgFyqTfZ
XCESVdU2m9XWQbS6k5r96NoDG4UAl1UP+jPog3JDn4mhUd66mumj6eeehHi50VWL8Cr6ZS9QmAbq
FMtKMJ9j7HVuE3itr2Nit+udofIH3JFraY0WW/rM2baJ/s5S8o33NSof5KhxgSN9XhcQ0DZ6y4K+
0zZsrXnGFIxRyoZAnACvTKHx+fhIIjadT5SBkTQHVJx7ek5i7APFEqZkaJ/0BqQ8Uuw1DDHDFN8a
0KI8/5RYl8TmeEzQeOAYC7dWNvWzZVA2N/02J2N600cFe0Oz8fIG9uKcIUwC9FkPQc2CnniMcuRR
EdjVGbwV6ADIdbiwiSLBHFFZwkNTt4mQN21ip1yDkH4snNhc+1Ac1rOGfyNirTN1mslBSJinlTPf
coW8sg7FyidmnDSosVeDq/9oU6KYydAmVLtOWQjjRdPKDwS/cp2VDO1nePGEA7wWrrFPM2YptagD
j4X7Mz6kfAUupzB/ZkHKdmX6jrLpe8KJtrKJrCfcdDyAVLC2g6+/VxMjHyYYK8Iqv8AvC1f2S9YJ
bA8I6uE37W27vRQZq1rfYhAHGhazUuGppd40B9UeIqvHSUoRrztDsuvL9xrJy3poIS1Vc/M8DREh
PjlKygJYo4r4UC3d2ppNcqCx+xrHyQ8RApJQHMZ5PW3caAh3uuO+TOOJFLs3g5PIg2kygmkxn3TG
9aHDcNl06Hyj5BvukhCGlfGzLIIvC6UxdrFcxclIoV7M75mb/bL7piSRFpitcwjK+i2zSI0H+cSq
YT4XNbAahkMMI+rR67JWbXutv4kGqEqs+RFYF/1H5setl5JvRPNRQOuzPlAHvAdFPxys1vndz+4v
OAdiU6Xadqgd/S+Worv2/Z/iNNuW/Odue5I4i/4pTquKTJIxURI0lmDCnJyvpVVigyDvdh0OhEAY
sDYYSxgEy3T+Jkmx4SXaJaHR97AJRxsTSARiSSvcBVRH/66dE59SBQyiDmyl0PVaiHxt0/0EwTb9
ObRDdglHPGryUC/jL8uNSA4MzQ0jeub5qXtxJVHBTLRgPBC8vJ2jdWaxmNUEddkw+7QomTiTMKLv
jOnpLy9w8el9fvcsm5eHu4CjUP8k7etB9XWNG/hHkzYvwFRDNZEjdJ8jAJ28cIA2w7gEciPyWzLC
U4ssIVlc//1l/KEx5m2ydR17KGJj0OSfPkOBlVALkB4eUdOwpJgT4JIExmXqvbAoOtPlwyxhYPpF
mv5F3rj80/98A7CiOXwyjtQFYulPassqcO0SdTCkhWUl3bAujKPI2agBD8+8/MYBiSooZGCn/fvv
bCyf/aefLBTnJ1eubpnqsxdOOEVckOGiWEFF1QOyr2M7aJ7rN2LfBtFuGoCniGZ8yWfnN6zcmvDl
G2Z+qr0M++Bi3cvGlJQy7AfnOh/B68/dKY3r/qJU8T2zKOLROvxNnvrZVcYlzTvl6I5tSJNL5rM8
dcoY+bhUxvBka+Yr2nwcFgVBwdLBS6TZ36RYsymo9wj0TEgda9+YU7iwrND9qp+2qBLjwSjO0B1P
tgaBtO6aaY9N6rFsy/bUATLoavR7ttR27I0Rkc8f2eDAA25iFg6sJlYZgoszBna0cra1ZhQdo54g
KZTVNHlqhnj590/qz6vTURYNmaPbtsGS8ZNpscjNSuedto4dc+NVww280mW1qfruWyOpBKOaAbCw
46+1lejbf//Zf0pv+dm2UC49iTKQBP/zdEt9Y0D93lhHAXspn8dmi0gTN4rte/YyNv33n/bnceUo
2xWOUhZ2oz88WFYrjQq1pHWMDO3XUJSvNY6r+3Q/ERmsLP/Xv/88YzlePt0DUEOljieKy4qZwD9/
vaTKKiYfhTomvm9vIi0GWVvvRGPmhKItw45lRRARc7kOtKeyrHNkXpKnbeEwBFzWoxUE6YMMyqe7
aDQr3XidS7qqAetRoQgj4sCa20A9BE11pIZ2/3J8GH8eoI6lOL54w0zJnz59QMDQ/IlMQ/MYxpoN
MZ7xfdzUN9E5wXG03XEvhPZNsgizXF4ugqqONOeRGdsiRxwcFCIlGB+/i1apObmsM6wL2O0vRlQG
L3P+6qtq/k+O0T+8Ov8t6P4fl7NrEBwieNt53n9+z10DVsRcKuPIqIEBv2LboRxSsFAAHoRfkHK6
ZFQwCg8y/fTvn7f4H2ceV7JtSQbQZHV8fh7aDG/52ZlxvCNLq3yeVsJBudNDuxCSbb5f99NFtA5x
nnHLrmvR1NajPq7Q+PV/udo/+7WXowyDjOmQHaQwHcrl1f6XtaXXI9CBriWOJMhyXi3qoXnR/Ny4
/sLdXL7SlXPDUR9qtlb85c6+G+H+ee27uHQUgjqbhc2fx8pCytTzUD+Wuv7GTLBEOSKnb8rZZTJ9
miNW0FKRcJX5ywpHj0EOp4vjP7Te7QhSR6qJH7Ww93NXqIdeHpncwwmpS6+eF8gH1KVtxOLyYTTF
DXQ8AZ++eQzcTpzgmfRHpfDSG72+a1VurTAWzjT+rbgGUbCRzFlWGEbUNoP3hubWgp9epK4Xm9lT
L9t9V7n5iaXE4iNVEwHoPicYWfeoZqHl4T8LwcalDWW6WwueZSJ/j/XgCWxzs4WIYB4G4e8DWAhc
KF5kB+M5iA1rNywG06DUoDv10/s4yL0GxnfQsuSpXjCjFLXnph9m9mIuy86GjirudKJInd4hlj59
boPk1jWhoDvLxV8ul//xwMYjTctK7o5BA3E/zP7rcsnhoEWT5qtjMJjOaU7UDqXBjzhsnMe+1U9O
gAwjmdAMwHPHy67aBbT+0o1kJetzzXKZIWtQoSs2unQH5ZY5AVpGliVLDnulXkFawOnoZuMvL1z9
eccTksUpi53VdaTz2ZIZpD2yFWrA410mqtCYzNr0uwsC9SPL6ndHm44kqduXZJ59rE8pO+m8u7Uu
CbZ0D+IFCQ2gTBZ5KB/OPvBnps8S9WA9wifX5CEJMF5a8ZeAbdWmZ8u3w+yM5ahk19Cw1hLuNxlD
OVoJLTMhk7HJt5CpH8VY3u6VVUvffybhODc5GN3R2KRGxAyZ3TKYavk4auxC0vpnjX/05I0pWRLA
Xrt9xQSvHiaQbe+OLDGlZGQQosPi96O6l7zDD5k/QnjGDbYvWnReyhje/nKkffK7cogAW1C44zhQ
uYnv3t3/uir0qgnn3uERljp7l2HPtbHbaoOcDX+Ru7jdW3ybYlGNJoVZQOsiq3cMEUUkLikxdfKX
01388Ugl42s5X7EQcbaZn19PFTUsLutpBoeuhoPdIKmw7c1Y6PU1MpkktI9Jmxdru0T3CGZqG84o
1XObxRt05ubcRSL8S6X756nPS8LVJHF2uzwtPxdQzmygyWZ4eDTCSCIzhWXIvMIntgCigmA8YyCv
sy19ujDvnw5Wisde740ToA35l1Qi8Ue9v7wWtMZCl0vxqj6d+RnuHAC++nRUgVhYPCo/NG21i1gD
AqjhQ/MNA+kre0+vtTTh2R2vTRvKhyBJIZlV2Y29vs//pzO9im6XZjKKT/M4v//luvrz6WRRUCxN
CeYmGoTPrRnk3Gi0Sns4ajVkSryT+iEL9DPqWDiVrB33DGABKqL5f/B9d6+5u6rg1najLDxr0ZOc
gWsMtnoNg7o+gDHsSHd3snM6DZdwOyL0fSqrMVvM41fAv+UzJ0R2YmOJ4WgoN0bHMVwkTelNZlJv
5sJ983PSxGfknwQY+VtNbzN0VmXuemGOIFzFJsPFRVgdVj7sB0ehLLSanUSpbza2OqhKAkKeMnvT
GlVD9EZQnFTIaBtl2hb4rb3rGtirvbBzkkw5Vjqq1O1c5JFHwMD0wD1NfuE8HJmN+sgbid8ogOyd
Rsla+P6lbKd220+Fubs3IAULPdSvsj3PuCVxh+TWwwyg0Os3WWcbr2KinI+T4BVMxFva0OIGUbrR
zFYccHD+rnX0IL2ciY3P60sQwpS1us59uB+iMUPDk+70z1PVvenFjDdC2wworc6R0J4aAyx/MKKl
+D/2zmS5bSbt0vfSe/yBeVj0hgQncBA1WLa8QdifbcxTYkgAV98PoK9KLldFV/S+QxEIkBQpkgIS
me97znMcM7pG9Wca/imeA9K/bShT60o6CcWvsUTBnnpkO9VcCbblHGk3LU+4xhXhsTWt8b/MOf79
4Lc0Vvr4jT3LgMOyrDZ+G6uSEocMaq42SDKD1RrouWUOXcudiwd4DxGdvsj0/372WxqnvemQ7MgJ
++d8s4tUvRvGWARuBjCE2O9r3g/eOVXKHPqhnfizaxy6DsjIosoqMPO86xWs3nYv//eTSv9jgQON
gKmWzpUQM5il/ts5VWL90BphmbSmlZfGccsLJxGXYIuCLbLfA/YN82TH4VUx+8lf/BozNv0T/EXv
Nc2UfSwkrTJXXpOk/M5EhMKxTugBQsdRKZg7ebTy5/jRoP3nVyizCQADVZW1u2oc9f820hPg+K/L
J5PPYhu2bfBZQC4wg/3X/6eZ06k0EW0H8dgkvqvEWjAXlhoUEMiKzXoby6IWrHtZmW/bekpO0gnn
ICX/gNL3suuGSJ42uVvk+8lQXoFTz8G6SZjFI3EfmXgKC2oR91tkYtF9qpgZNN0c6CQ0N03XgYFC
it6rjeFnGQaKh34ClDHTTEltI0isFGBLXI//3FVRpiggwEiFqIwgjd1pZ9ntr8KbFAiQ88j1ve23
ZG+FFjDEKiaUYEC2lBvF0bSyY0oidTCkZhjkyLVDt+ZjjyD8u2V3wixEQyIol82654FmB51Zqmxx
JzNZNdTH0uowy4j0GWwxbumQ9DPWovlxtM2D7qrIbMb4uem5aDGKoZhrXoquQGhMii8tq/ngxJ/i
IrIOToOdjV4CenHFTja6iF9WZ+a7/Qq9IJY7Qg6sET9QP9GWqXOzuYMy1+CohEYBQ9EExUcs67g3
sGmBtqgiQGJgUUe0JDrNjadUG7SXMu79Fi3LbgwzWgU5DVZtMsXZwxNEgDQ3p8J1L05BRIy0oPib
oHiWcXSS9d1M4bTVEWS/3OziY4dRbH2X9MCvJb33Ewi6ZKs6pfXcZXriexlHA8sXOvNIhHyb1JqL
YlT9JUX8xOKiRnKvA6kRHbWmrhzuYdioL2mkeocI7bAwvfAZz/82aziHVKUxuC61teLH4HdQ+5nX
CKbtQ5MimK3gIG8hrdin1a7DZUvZRJLWlSIGxBTEgGHSwy6PW+vIMRgBGIsRrxpKeYhHwXqhZTnt
WVG1b9u/8M4eYT9rL9KEEJ41kYIHlJL8VFkF0ZTaonayLlaG8gx6X3wAFZkecG4RudGxfvIaWGJZ
aL8gGNN3KeqaQ1Xgh8yA4XduotD/iV6pET1gtaIMpZlHN4+1k16Yx4jFPhr1Wd8Bqg6mRG5pfWRl
o30pC+vVLIsvbhshLO1jfKW44k96L/YKyWtHI9Kw8oFttVUs/nWMq08M+meEs8ydy9zcSWESeh/v
JH807cV4521uOht7/HuFUs2QHboC0igqdYxkT6sxdVpkuWPjvejou2jCUMu0mPpdyrF/qDSgSKVC
RoQrkVeRivgZJWxzGFwOo9VdHKKwvZvwt7dKYsP1iL+p0WwfvFbLDzJG3zepOcR10NjYWlmu4zLg
eJ31xxllzItEIw4oP48RJ3Ezb/orRh6N0Va10Y1QXXB6wMYz2Px7Ipj1GwPELnIh0mPbqBfPUsqj
MeB7hkeFZg/D384kDAAXdmg8oRfgz88C3mbu+CrAzJS8hq1pu/km5cq7dTNantXJnOz6GTJDtK1F
09M8MfOtMdNhLfNFf4T1ltQV0tCwnCIgyI9mVHmIhqLl0jtFiG1VJJAivlAsieE8Mgq1KicE+fTK
XhhZ63fAEPyBBtbV1uEFww08exB/rxwKA2/AQKGHs+AsD1P2k0Ck6Iy2r76oSbIoUzCc5AgrLx6B
iZrsLpR68x0FSG/bOKmxJ5HM2eZKFZ3coWWWaUfNC/PabeWW5iMzJiwrXnstu167eYaS4ol4wrhT
bDBDMca0LVTkofMoqJijPPP5Y/A4QLZUd7ynVjndUVDFHAFwoaXT7C0zdu9K1GoPNSdTw3J2GyHG
DBJ88EsBVwZDo1xSmINhRJOsV79U9UhNrpQvme6FXCmnye/q6AEBsfucZX9xYaDD2houyF9WPawk
m0jHtomY1zx0mCyGcEAIdfdGrSUzxtL2ajPBDY/LPBjz6FyMARAgB2tJ9w2GjTgkhRFtozqD0Y0s
6VxV7hNsVwjA3re4j04ePpkg8xDBTYjf9wlt7Y2dayARxbCwpj/1rbEdcVudE9Tkx2GoA7qM6Vmx
uMQJzwrxgNToGh2TaWXNkPKkZNG+hhpO4K33UHWESo1CFYcwSx/NklJfV3PiV3Vp+oqKJ61HYX6C
e6+eoqn4xCWfgQqNKt/2EovktT2GJPRtW+bEHhakcfBzmsGHqCdJDU7X2k1Na1REptuea6TTyQZg
q9KQ5kv16ualxq8ssv3JIM4FXQAuaWu0dgmqqTKi341wtjpPBdPlJvTt0vwaNpO+gYag7zvXYt6c
Zw+o7vk3pCQStZAe6ABLnF/KIcoxCuAWm2+0JCm0wUzySRX19jG25R2umOIQzg1eCQ92qlCveq8a
N5YtaNXg0zxIYeDkR9aKNgnyPrmX1WHshE8gg3tBQNfvKquK90i3VFLi+Oq7nOSCJhtPltHgOV9e
mqZwstUWWgvSHVBpzvi8Et0chlCXMei50aMUZFw/Ip64m5ZhPTcMlQVBNPd5qsqDHDq5nYWN4WTI
sPiEvUukoqrt+CYh2zoWXkoiDbCMJBcgdqjyZsiCqvdqZzfCfpw3G95GC6wSv1ZlbtJRDs+o1Lar
9rfKEtossfWtcGxUhWkenzyl2zWhYl6L0px2YhB3lpQ/9KQ5ukAuT5rqm0ylWBiNP5Bz4D4s2ke4
XgQ/VJp1NHswqVl006lxP+jtRBhNHfp5lF/0VvWOuijU7WwgtYVVScBbJLUDU7Rdn8z2scU8sXEo
XVKLY9URE/hkT5QZunYAqKfapyJrAMk15vPaluk7IzvZiiA3LS2/GioKjm6wL8QJns1FbD1GBjCb
7FKlpjjpWU87OYwwWg+diTBPjkeDv6IVtTxD1zokUaxdrME+z27+o+lS7xYiCzIo8By6Wdyb0cj4
GOFEXu3cB4kW+vF8LievvqEvQ1Js1sqJzjOQF1XA6+PrSIA0UAqCIDClTxXhoVcL+4Q2ae6lEbbv
kmwEt09+W53lcJ82blPEOzG3F2L8XBJSIch4HTnKSzOkqw1l0w+Z3zSa5o9IW3cjWF4mHJ6+o5+P
plWVRHzWse8W2mNNdSTt/1KtfYMYwRQh+YFoSjZxCHPQUjHcmyXWe7vG+i4XCyMOUXzCwqBRF39H
Wjwe6864o2gt/SkVNSKAPgxY5KGTxxq91RpXgA3u60OiW9+S0DCu1twuRqX0pKv5l3CU5p5+qLaJ
C6wSDl6fRC27s3DsZy+vt5mZKkG4pIraFSvQrJbPpdGq596MfJqo07abzJJicXvUsP3qTM2fqO29
FJOunvMZvYoMsxMUWIv29jDsIJTFN+QkezljbwZQ4ly0vsN4IockoP6okcXH6EtZsGDBbN1tJXll
GBeBpHj0QGgwJ6BdnQw3ZgDpsls/W94DpRM7QUCZ0BFEYEnbr2mHr1T/6kf7cQWcRJkz3td5KKLp
fe4Z8YX5vsEwjqRbaTqxUzjzAcXNIKudCE1hz8E5k75ndv0JkUfrR4Y7PCqePKljpF67XmlRwltQ
hiybRL7YeUhVUxyUgkSocEZ4B7MAoUqbfHeGbD6Nssex6hVPQsu4oBXKswqk7ZAarcdwD0xytiRm
8CQ8eWNTP5Uk9hka+YtcOaNjWPO3xiH7PBjtc1MQYq3J8IlqEXqoOtMfBkzWlIcAzExpi5gvc4tj
m7FqwduENW+Yz0mrzg96D3iA3DDl62TkDziReltxfoUxdGS0Vd9YDyu+0LtLIuiONjNV0C7TTiIr
md+YHBv5YqrCAdbWOI8Gu5UXA3/o0W7c79ABdJxj56ajSzaHUxFkVVPvTMszMG5Ad3oXAbfACRCP
0k7FXLSBxSkDOD6fGkvfxV5NxhW89FMSuyOtgP7RNQrnm+QE82ZsQX3elkGEOPKpXgIIGU1OSeRi
Px77FIN6uFwzWGqNRRyk5he7UZgPli2S5LqtNb9Dsha0dZOc4mK6R81c7U1zDr/YMWqb0d7IKh3u
0UCOiJW2xs2ZuSoLpN9TEuv30DAfPAusnSaN/EJOO9SO3HuBwXpOkPdd+8akfjGJR6ut28dhQBE5
1DM8dNYP63Er0YRvpYDh0vYof3vHGKHeC+2W9ob3ytXH21kTeniMPvupBkgwoI/1hdML35PTaVZY
57HCfjU9aZ6VQsVgqerlgf/MZ0IYLXp0C7YzBfjvoQ4tRRE9LkiZGtLtZspGE0CTMT4XHdACmQ2E
/mDspmzoPufuWzhbAFA071mCX3nninBai207ExG0tgt6HdsTRxvmxSqkjVgCbmnNBVGaiQ2FMzRX
5Xgq1I7rpDBB1Axgq5dM26pnPpA3ZFa5eTYfvAWQS9qreeFSM8GH0BEg1eUvShnejq4KQFtREF6l
jwQ1aLgiwtEy9ikivSv5LXvEPNm5oNl06pzuoo9xE4w0WVxL3Hk5xL/phIQ5y+pD5yHVGNVOOYhp
6g5VqD6X9ADOEwXptbw1t/Ff5UAP18P5uin6ML1gsWZo1u0XWvAvspxuQsHVZTKDm8o2xfEI11lp
YxTqAq+ndiAqoSXxBiZCm1pggfHgNG3e7sLF1YRVv32om6E9lJGHz0pzSZPohgP+anevU/zyk779
pne9AZJsmOkmoNzZDNEyhpWT8klFvhxZrAzsSfVzV7/RLBvfcgsLyrQv8txmaks2RSiRt0c1SWFm
2d5k12UB3OWg6PLq7BJ7EXUNmNxoxNFh0gWrDPphKyKpQz+7Q7ZFLFpGygklqBtMnH1pteLRSJlI
hqn4PsXexFQbXRapsxAuC7yfOn0XOxmJUqbBcB6izgiKxKJgVlmQ9is3uVgFqV1zdB2bWO4xAXgb
QasECTiYE5smqxXzHZbAo7fULbCbjfLUO8I+JuF4ixBcHkdd/+WIyboWqnuZXHwRrYknpZlSeYyR
ZfqqYnw1URzvbFYULJqGeTvw/R0d8Spdhgbd4LLeS/m0gqCYG6mc+N5Gg8y2YiaQmmu3cEo2QxOL
q2L1L4RsAerpBKRP1ya+qiEGa4i0nESpfSir8SKtMXBZQwQ1CLAeZd0OxW8GVcsWZyfVHzTptk+s
zzk8F4NskdwGtwjczDMf8OWeqz4fEd2a0Z36/RLm2+ycKFL9zkFWOSlxcxFNTSSpaB40AuU+93s0
5ZtajcRDixAdUOrWGeaWPAbrHA0x/3nwEPvQqr5KwS+u1kNLwlYd+/IhwyrkaxHqywZXxSZzu9em
N14GbMjYjCZgJ+bWSUMwYTCItoz83wslxoOW681V8jdhcluvSuV9Za6yaUw3P2CrZZpLUeOQixID
TZ5emxZ++rLKFOX0XijNa9s4lYCXW43W62xx7VKXqiXRoLdGj5nw9vlzaPzUgHFhDyd91p2tI4l0
+mc3/AZF8Xs04pkxHRnuYp2srVxj2T/qhrvDZqn5YdtFe5xtxwh3TDYb7c4cYMfEXnzFOfgDwjTW
DQoDG1trLDLWcAQhmMatpr9kBiUxTevtHzMZll+V2YiuVVyy2nG1F4/M8jay34zBGh70JD8J1cnP
aVM8RYKFl2mYcF/C8ZFsdwUFlkIiLsEW2zap3VPS6ee2j6ZdKw3r26Al1k6ZrJOdlcYDa9ELh3xl
t+MJNYruK8T9bNYZXMXoqiV0LxJUx3wkD0EbEEZnKNGUdNFhVp1fsUY9ClcmRu8eWYCcOFdJbtrG
DuvXSjLseK3xpeVY38TR1J2MeRhxVinlzlOnHcNEsk86edYnWqCD1tzeQZCLgAz40+inoWpgcKAq
MaZm7jsWlfeQJMNh6NEZlxV2FpJo1CJ99ojIhKyDcBC178FtSBlG/1ZvDSUklj0JbQwz6RXXGGF6
4VyC3sEiNM/jT8cGzjerqUdFcIwXr+AyoLc/6jQRR1giWM+H+btygMuD48e7Sb2XgS11uR2NePBX
fBdUAdhJI7L9SO/qQOoUa1fRJI3iLLApXm4yC6CLFY0H0xFUYVnWuWXdHkzJtNvLWU5xCbIH9Lwl
xvJNN2Q7ParKYOiyb31nJ1em8s1G2AbXLuZNp7jqHmXnGSejdbikTOpaNKWSt9yniumiFVrkG1Y5
7CM5vElTdHvZ5SVhY6QNwnEXO8+VLPTGxaLSSYQ2case1yt+30GSqKphL1htNQa+MI5JbKhA7ca8
kF/sVj8lJq5nR71holWtkfAqIvkYIsCLYdUAbjrekXg6G0fQKVXFbux1kgoZZIn0bM+zqj7Obqbd
pAAQQn4hjm0pOXdYiLrLYifvwu9CQk1wRc/R3ADZcK222qieTAMT9Nd2du1DvjQTVbx5LKMkcvqq
OdA/MU419qDNDDHjGM4Yq7Sw+cpjmF/0ftcliXZpZXPT5WiflAkDOLX0uxdUD1uILTbVIhJSJU6X
U5qprd9qNYmXdvtc53r7lIvUPBVmRylRKe7iZkvLfLSy6CLc6i/Vzd1dPZjNwUWcQKHC7fdUfLWX
hkvVqaTrUYnqnluw3GSCmy/kgoDB/ISkeXpKcvAWpMIt+o3kmj7lDYFNdp9rPsPH3bEncAGyibZ6
yhA9x5N9YSY6TA/UkH1DwPBIoZ0+olmlSdfYE0GHsuVszKYHA5cbxmHS+/BBGo+Ky2Br6q17DIHM
kAuKo5G1skUrYjlyG6gwWH37A/BTAF1WGdEIb81txSUXH7Yk8WnUHaKMe65rik652kvsNzn9cGPc
WQrBYLeUmO+bCqA+9MqvvUXRZMpf2kLXP+nDjNsU/SNYj/qsW8MP1vyxj2mqoGcxxw9crXyTGLZL
C6hkb+Da3lDWhqkQmU/CsnYzA+dzxWA0xW5gMWkiEMj8XhMW+Ire4Iur1YS7eOKnRb0zyj65pWtc
+l6NryYDsoam7KL3tA9cyi1Hq5x/AneOsTYQYYeK23wNwzdWRC8FFaOnKoJuncTZQ9fnKp2MZNrP
cYzBVCZkBETgWUvK6UoaTs+iVjl9usnC4930RGZKItRmalKxHbWPeLxedaZAV6O+KHqiHjQSQEjl
ibOeblDzmll9S+y4aN7cxYoQynp8aJpKfZRa+QU/XX2fqvZX2UMj02WaHzKpOJ/nSV8IdbNyqya8
H5mczb3O0uvY9l7KBEppb9F476EgVQcnD33DSZeUmgxXuwwZq0hgyjAmNdlFoJ4OwmSmAEje1IxF
Bj8PMlly9EwKXR6hyrFePst0/BxWyriPQeheCGw8G0tpxJ6Ggdk2i7miEtMNHd100xnKfGUcqer2
06esj8z7MPHCG5O31jSS2W7e0YTum+E5xrJ5tAeVk2O5OdVh/6x6J9PO1Yec1PLKqbRPUSx3jq4W
b4LuyiEHU7EXldZ9cprixMTfH2zc7ptdiFeZ4xFCDahI5ZtWT28S6Mlr7GEDdz13R9KslXfZpZiR
kXmFdXI66FOs4l27O5PpC3yYv40DhNgHWtIpfgfwdb29Ozzx8/PnfdiQwrfN+OF6vUNreYBbdSYQ
6O6+5J/tH1SD9XpDQock4KyE5ELbyO+YQSR+sgXGbu08RmHoANMRvLG4SPchkc/o2GtYxcJHNXsw
/d3utru93XCWbb4RKbAlxWo37vS9FTSn5J7ch1f3i/EL7A2z3toGLEg5Z4tHlJvpU9PteovWxy4r
9u73kXbVUT3l5+ku7/pL+wbanWZkhieKHA+xpXAdkvdekQC67+WBWj7uVZQgOEjUWzwVE1mD8Uvc
1/sWIBpuKRqVfe3WR0CIwyFMexMrvvBIdJiUkyvLG7a76ub28ZusipET1d7Rtza+Z0wENkxnFdCg
mXOMyuqSZ4P8VtXAAPpRqa4Tkrt7L9XXOSr3rRzyz+ykKJOqiDlmkn+mkry1BBKEzIobvOWm+dkY
bCpmKdPNtDwbGD5K3sTzZyj1Gzw20/7eSR9HZnDPAFeFz3fnEV9lU0vbt9qpCdZNY9ZN0ID7fL/p
xCl1xBrXT6qnInCgtgVh04pgvbnuZS2HRl8UF412WkDn66LEl4LK7b7RxyrwaruiX87eHzcF3ZHj
bA1+SrhgUBUOJI84athq9Mv2Y+4+rY/MoW1tE0tQIdaKMghT4+LQINyvD4bVUAbNEFUkDhYXKXXl
t/vr0qEIhwenlEQPrpsoDQtObjYf9617YG2WYZ9rdo5rWVv+ZltyvQ7nsJm361u3kpp1JT3dbaTV
2HD6OgjbqDpMHfksZ7XW+0MF3m22rL9fvW2T8v3v/HFf2gBw0kQutvRJP81lE++Fo2NkauOk87mg
QYRSmjJg5VMSfpfDmUnnAzpGnaFHj3EI0ajWc/X3zXpf5Iickl51VpZvfd3Qj6V2mngZ29Eewd0o
SCQMlVGfoGsoW6Krgmz5Q5L2/rt28P+T/f8b2R9xtPWbuOTfyP63n8O3HwSK/FzTBk4//vf/Qlay
POVvrj+ltf9BYobWWUP5YqseOr2/uf7aosn7B8hf/x+CtAzbMxcHiIos5Z8gf8PiIYukPmLxyB5Z
GP//SDK4v+uI3yMYop/V37d/V31riNL/VS2i2houG1tH+41CUP839U/cmePAFd64xtEAuFVYO+ay
CDm8aiCTp8+3cHLouBYqPehvfY8VpstiiwWyhNqqi0+krpQcctG4t5XwUHY6TVkKUPDP9h1WcYjG
tAYrXbQbcLbftHigDyPbXd+3mE9xls4oG04LkD7vtXLPhe+TIKcKgy6VeU8DbUFv46C5gcgicBKT
vdErCjGzgMRKUZb6pToHLf2vo0i7Z6MfWbtbJqXASGPpQ21ZEyyqVDk4OyBmJ2pQaqDVFviafmxf
u0i8EAH9KmBpfjY8mP3lePPcsD15vQRqNsiRS2xaBa6JGcdBHwDCK8c4qf3lKF60C8OSuBTpaOdQ
N4Nc7Yu7whzPwZ/ne3rvnnubxFFYJI+wz6jtFMLH7P+5d5x9qs1nz8qPFeCRt6pq7wlKx7mOY59u
A9zrUgaQx1Jq6FG7G9X5MZNvFn0DWE0QKZoZiK2ctScvwgi9PsOOyHrDLjVvdRd1nGP1+AbjvNjS
z1iorDbcn5RZTJjdrTmhKFcVkC0ooSa0csgCpzvEl13/6nstEKSI0PFv0VEk5R5wa7j3zB82Pv4t
/A0cqYZ9lhltlqSiZ3Ce0TU/SKR/uzJ7MJuOPPNyYvnryV9OK99Gq2iOShjtojRxfJAxVNuQj6R4
h31B44waW96e5tBEFKUSxFWKcus42byxSFaJpU5cqNl720rtHBpV+7JlzYjtNYDKQ0C5wxXb6FTM
h7PR+4Oi3Wshs6sxCSCRwoMCP6HVdDLymiL4ncMQhPcoVZIrl2bhL99NNafKSxf6dY74c66KGlrE
wHngTj26lTKDNEMB5F436pkaT3dxnl0d3lbUViCQ+180k7neatX3MjGzQ6uyFNVTDzmrGxOmVquf
I5OmQuRKk68nZFGICoHqdLUBJbkZhgFFf8tSrIgEcxIUYrM0Pme1S4gi8XXCys6jBhjS8YxzakA1
L4mB8qH2TAjfo08eiXUIVAwO206t/bBQb3o8tgfYu8WO4ODhKvgvyoS2cZzoGMuVbIQGg7BBNfIT
6zpyflvhgj4cjq5N8GEk88UVDPMxB6JHQmd7cauq3LbGiwF07g1563MelZ9UFfxSNeTWkZRVJlcg
OAYZnYWm1KcpFs5eJqG7JY1pfrWTBHoD5ZtvCuQuTbbSzwF87mqNMQTSLeRKqnRI1W8iYXoWUl7f
u0nxmcJsdYXnTA5zNQwbh5UfIWOxcXML9xKbOnx7hquy2RaLIzWalTc1166d6vY/m76uLo4aXmaX
9T0XSYs48TA+t8Rnbic9JgRI6aprorgqfP3qTbfq8Bw1ybiT2M0RmmVNQEQoAe+TbfqzMuYPoZe1
RxvK5ympzfyKYF0y+aWqEAFj9C2CMnbo03Q/HqoeiFes+6EonZ0ysEBQNUs7iAFNRFpI2Hlh+NqB
nnjpi2pbNS5ILJ1CQ1YgV6hU5UC013zncwJU4JvQ6ZkkA2AxMtIvMenm75s8Ta+lhejYMTnd+JdT
lWs3iEa6B88YfzJJsZ6zKDH9Iu3w+4KD7MuROQar30a1v05KbR5w85wZ+6stqjk0PfDjWaQW8P6W
jbFseqyeJB3/8/a6Vxo2IqzQ7f/x+DR5TCCX2+vjHzfff3O90xEer7Q+9Nvu+tBo2dMeHN59fYn1
V9b7/3jF3siqwMj0T+433U3qoNeWieg8JxB4l4nR+66CkixYb6976y+tm4/nZMzRc2Te/CIufJ7+
8dDHcz7uW5+9PuAgsNuEPcKQifReEueWl/jP70BZ39f6C+9/bn2V33bfn7b+lfddw0vPnO4AFNZZ
3h8v/fHG/uNnfX+JPz7n+pxRMPMdacJuP1734/dawWoUHt7+t0+xPu39A3589I+nrHt//vp652+f
bn2N397px9Pfn/nby69fgRMtlOyPd1izOGH9klcblrZ80+vz141pN1Ac1tf/7U2sD613rnu1x4o1
t1DmaONbBIfx/QnvvzWaSwTCAKEKZYKN+o32JenOV5y32raKSEKH3cs6Z6wfC0WrAmcKqyAFpjdv
x9LlcFnv/XioE3p+sEMl+OP+9aa1PHl9hY9H31+lBYjA5P3jFUOo3GlN9MfYEGUtUbCpLM6SAXjg
Zt1VGtZz77enBONKDLXJ/+1O8meGU1Z9fv+V9YH1eWEMt2ZU5UOYJR7jgGI3QVR4CLvLaWbojxFo
uN65yVh6TABzgnVPmCxHjJ7MHRP4o68vPeT5lnjhePg4Ret1KKj1m97pOmckNS8PKEOe8T9jDlye
3Nbbgjv+6bQ/Gcnx25fT15z6GetBhwXivGymZbm3bgANVP/x5sfvrU/jv0E1mAJ97Tg9AtAa6nPr
nMwa4606fi9jT+yFaIucXnVsbE1DvoWF/VyFXOYTuxWbelm62svSj+SSKlhvNiyjTLsrj5M8GExx
AndJ6FY9xQ48B2JtOPY9wptILnIIGVArYI5WEbi7KYoBuEIV8cX0A7+cD4G67K03624mesitTit6
d91IGMXbaOJqXg0aSCquwDAmc5vG7PIvNZd127pxiKki8hYcJ1F9wfjPTZ8ov2oN+Q/sXiIgvRDG
MKyQu5Btcp6WhPCJng5sRdACeagc8xHlLNXak2lCrULiZ1G5saF5gb8lAcegKtMsoevOEr+uYBXa
FBIZY4z1l9w6vWAGrZEYOTRvWm1fBTMSLmd8b+n4VGi4c+I6zkGWZmD+7YYIQRnb4Ukl0WaatcBb
1OaaeXZMSQEID6ifWozkaaSzWfakjZ7HMMiEWW6N+oAAE3TSrmTdEqCT1rliEc687nl2zCSrsq5D
bUCCXP4HHNlNd4z6hiToXKP/tXz/zrJBrKCdmvzJnTkJVQd9n0PAMpeuHLR0Q27m+h6mdlkrO3jc
NnLZXW/nc8nUgGlevyzZ9eU/YjUhQg4NCMY2SRAedkshAN9u8dsmomI7bSEO3aRSanucnvTqlOX4
tiaXdbmqT8MxxeBiLsfexwG47v1x30RJFlZ6NG/cZTT0HGpaSrQnDYnjmjoudYLlI/1223bihH4Y
yJcS5TYqpeVzv3+c5csmKfzvr90jhoOEZQzR6zG1frz1gCvmBb36/n9YjjY3JE3IUU/qUv5YP/C6
97FZ7+syBS2Va3wJl1pOvFRjWD+WgdLpLp7hf95JKYnaYteSwbMcPeshtO59bNbvYL3J1YTpKkm6
lsfF3lg2EXDU983HzSlX32QUEZY6qXdkfNa8xTxVB++7hgl5EtsRbRxUZYEuFA7o9aheNn/crFpz
j6I0PHSNJRjM5O8b+sJMd5b7It1tDhwWgSuNkXaD1H926iR2pRF2wbqJYzCGY8j/q22a8GiiyIra
/ledZOauXY6n9fsbluNn3Vvv+7hJ/ypodSjeIfl/h96y96ieOYxm/DmTdAQNE1zJY41IO5V6A/bc
0trDxDVv/UAmp7RVaci+VUxEZcsikAwwHbaTgvwz18QY6Iq5R9znD6r+4IaO6esD+fbJZGJ2nvTe
z2I1x0OVXqIkfZGyS3ZRS6iFJkxo7csH6DM3wha3DOjYUY7rp3g/FRTUz+VQE4bXdj6tnOjcO1i8
ook0luVA6AwwwGOcv2RLgfD9P73sfRwMDo2kwHwuR4QtAm2wPy5rIzP/Nmr4QjwENuQysMGUtWjF
sq1VUbrs1qsatMeAbigyD1xVTK0Rz8X7Ie5f+9pT9mT+RH6TGyFaxpi0dl2zLvTBx8Mcy/TcQcI8
IHkiT0URWxOTD+c5ZDB0sXgFmh6VMay1reIyggwES+/aWc+OsZogtWtPxBCTPlpK7A3LYNGZDGVm
qCrZZr2Nid7a4AQCcboIAstSJW8D5P/Wc5k2q8sEe1xm0RA2WKn2yqtBibbUh1temMPOab27mwrO
JSFepH0wWPZu318d3tOyVguxKCx/V87wjlDLF6jEqBs2G5q9Ww0pCh7Yyi9aNYKPxHW+Rf4UxFql
0JfWLjVeVOqUy33ro3Maj1vRdhTFGWvIdf8Uhnm4Tzvsea35fUZ3H+gtFgWMM07CyxHhjQevGT5Z
SkuOQ7FEsOcdbQrMvvB1eGMl0PdDn+kX4k8eBHWBnTo7zMJ/xVRbz3EzfNFaWveu7OhwSB2vIC32
8f+wd2bLjWtbdv0Xv+MafRNh+wEgCfYU1UsvCClTib7v8fUegM4p5s265XJF+NGRGQyQBEEKJDaw
15pzTKukBMFIudzAycWwUotYBzkWzQpGaS0+mF4Zbild501DBDE3yxJ2gmbvWVKz19VW3xndhaDH
COxhgMeBsWSNy66xv1fg6N3F+ofRVe2miXoiW0QPoXxobkWv5vwy/21B0RmOOAAaKfV50J1vujTj
hiLLnPBl2eP0gpTg2Reaicn2NBNPJHaPHj9Dq0/WY+xRoTVCDK0NVglyl0HCcXZY9k46zuOuGkIk
mhB7OOlc22ayme6XJdMM8cjcHrTmZ4R6PKSCGLjL4/J8cC1Lt5tlNf322uX+stU4BGZQSHyB8xv9
tt6yKMp6vIaO8Ov7tctjCE52YUaAXab9AJCGgjuB89UjkEDWjAqh1qIHulQk305SfD+CyN5G/T2Z
WcKaTgsNTmMuoQm0mjylJktmsLXR+vT79HkqUMEsppV26HS7mIj4nibCAXG6vvgtalYTUpSC56UK
WhLsM9qlyIw8gieGQ5/iAUfHMKHlsN5xd+EdGqkpeV1pOGrd9jaFVOSk8Of2PY3E+0kOfkgRWG5F
fceKgPMeTtrFoMFz8iRBckjKGT8MJOHTkOtPMrWvLSUm8qQ6rXsHT7M8j+6wX6P6TPadV3kPpdQ+
6cM0fKhBHcwphsa59Iv6DBItW0ouH4Gc3+O3F49+kiPkrEMSmCb6V3M95gMnjjS08UdtxcmmnfQC
tqeRwVkBZT9vlb3GTz3U1JMV5v1Foy5sL080pvAWgF946Okw7TXVi9fpWJAC3XJdnxPrDjxseiul
wdhkmYY3vram574IdssfMYIWcojgJOerLqU7Zj8cEFyv35k6+s56BEPgiZV3BYglHYhWGamu8Wkn
agoTROPXFHmuawyN5EpA1181j4Lj/HFJZB1WQaTLh95ITHQDZvj9cVUShLFUhcpd54/SMVNG/3uT
o6Fuu0GTn8csarb5mFsb+k/9W0rHcNlkABWOppoC1hqlCQTu4X15XEzAZaW+N1zkEdMa8dW9o86f
QSI9zEzE8onKYL6rwb1ukO/6H1r//QWrJT8nhLX6ruvF9jGMp/tlg30BBbLTzOYcjAWZWLkZfH+B
mpk9ySJ8ynKIE2Sj4C/h7Q/fX6BYH6xA7t8n3Ww2MTCarYzR9gnS63HZKsAvokTmn1jr6d5l+dkt
+xKI0A+q0TJ2jjE8BCjUVsvHzyQuL2Ujf54DVOCsDpuxLNRdYOTWNfIpsFqjkv3IWhUTTSC/DOZU
bpgo+3s/qoarTzzv9xqtn+00XYhehVCFvjpW5b5gQLrWWFw4BtP8Rzio+AjCkRZ8RnSeUk4ztIYy
HZhFC0LP93bSsd0MahK8cbWFBQ7t9V4CSnU3grX93o4W5mtwDh2qSCphgoHucIB5eFdVPmiI+Z38
lAxysfPewCoW67hI+wMTA+lCmRjw5vz3VAPW7Hxs3v1R5uv2ZE70ZlpeRC+ovrdBP59pu2a+T6Vh
rYZCio5ZTh06Cabue42WIEpiXOsPs9YUmm5qc0zJKDtrXk1DYX6XgTHAiojpygETZoOgHGs9KM5G
XWnfm7BQ5NYIi5cVxALZgoERkxgLwzpxisAkOf85BnreaDQ+uxZrnqUbNfi4ZuInKEWU8OvkR/LX
B8phJwxqr4AC7PNTwnthsu6lT+qa35+nFE2nFYTg7AmVdwzDhkw6RU3QAR6Wd5KmQqF9n5Nb01Xi
sfXQ2ntTIn906suyQj0Oo1OJpXpupLE4qjUQxsZvQIq3fD1dR5laIBWMS3JKkX0j3hs+nHnRm2pY
9RmkahNlXSfp5U/Ic3ait+pHqQCVSUK2UfL7PEBORVcQhcKz0Pj331uzgocCxMWzJ5BrQDcrPhiS
oJ75MUF3DxARmnxZy6ox2hxUvWF5r+Vqt81jD6Rtnmv3uU5DY1kly/HQUZz9QHBI7kBcVmdZUvsD
GTvKWu6K8kVMStwH/BkcPY+tWDXPlFbiTcMhsS8nM7j0uaVy5ZPVnwoSenVeVWFSa+sgG64StP0t
F0+CO+lK9GD4lKQzrvJ/pvwqyRQQ3iNBzVb+KhFq/xwYg3pofHNYw02QX9RJPS+7R5fN506swmcV
PMRm8Afw52FWXYZaEB1ZLeYro5dlTXJHUKZ2knQdPLrHPQEp66aroOKX7QPmOtIH5/09+sk6V63x
XYiKetW1jXbqRT84QkCmR+YZwevUxqflb7EK6xU7uvJkBEIHa9Js9jGCxItkCITjULb5IXWnZQcR
Sgm8fJqqa1f3Mfr9bnSb2Ncewm5iTjjvGJKfNibtqncPXdnKlK3+ZMhCfvRUIKdaWDev6OoOy6pU
6j7CIOM8mfakS3pJ6krCgC81s8wrIcwjxVdF/dGm1Vq2KuEtbsmU6RuoIZkmBWctikE1pEnzmZrX
sU01jj/keZ1lCBclFeV9UarBhoZ/+wK15bRsK2jEXwJoo0f6C4Zbk/yybSdO3YaP45ZPrf3oQgLX
Rk96tSDwroGRD4doyvxLSuoBVUQ+z3Kz3IU1K5yJMe8P0jw0LS+bX7+sofjfSc3/vzf+n/XGJSTx
/6fe+CnMsq86b/65Pf79qr9j761/AHxTgGOqoMigm4Ci+Dv23vgH0mKYiKZOQ31GJN665dY/FJMM
G6Ko5ZldZgC4+Dv2XvmHalkEIoE1M/G2/Ndi73mbP5rllgSNjkR4DLdkisgLneU3VIYSxFbKLJH4
TlHIg7Kl/Ijz68CgpirrsYbwfIAzqnzBe54YxUwufxS7AolvPJaRnPq/DEnptZ+oNHLhSfVw6nA1
VjX1L39Uk/yDImcn/OxIs67saGJOOykTF7ZD0eFrLE0TKbVNh5xs0bzQk/qh0oxRxutc18+hnCGl
jeoioBxaInibFUtSvrFIjPF+aEE7+E6iy758KIIuucSCqdAt7AXQol0uNKmtilzhHVu4+7iGMtSj
tmhyCXShrOYprp6YmuzKcK6xAUayH67ENsneRdMEj9oYfgzJns5U7lg6aD/6Ub6KAhA+gPQljwM+
7Jqo4AHEkZ8WdkChdU6BAfCJeaGt9eOYtHEXXNoMJAvElCax6pp3i0YRXLGvgQtPaeGF0ocRoAPY
UQWKmFrWiUj6cR/H0a4P0p5if6Deqz3wxUiZGGGJ15CaOauvwJqde/Enud8teB/VSoJT43cpEP/E
8LB9i6rKsEbyJplSIDUs7435OMx9pn8TQjdNSQn7DKVxj/lRiVYdorqZDG6M1l3LtV3/pPRmqTyw
olX8ZDAKnnyaXT9ECEC1Sy+RYJOoqgog/pqqsSlNad6pY4KeRXTgnVML4ZAse8pjJoEwDyXkqOsy
4robVxBpgA5vK+9jVVavmZ4o4PHQ6ZdOIdGcdurSM55aA8T9hrJLM1ytVk4kJxCiiKK9TET9vqr4
UzFoK2A4VlLNiWqtTo1e3E1DrYXrUB+RwlVlXcxWYrklcaUm620DlWCq6T0KXXZHbJRg/tKMnrmb
YE09cZQDXhWyPnLKPtQAKoM6eBf6oXAgGAk8dyrrKC/UophMkqT1zmgcINd0fAnFUk03Mnt8AUVC
hPHaE+sUcD9WC3lLfEsqb3SkyOKZJpD0AGddjrBJaX15SmCC+SeBE6/xnGmkqWxJxjHNvceIoqjU
5vV2itfUI/hW6M4SJ4B0uUVVOGL4pbtNkMjkC6+Fmo4PnaEo9xLJJmugxcjCYrW/E43RP3IE4CJs
NA3zh4idY2iS8GeiyvGjUFEy7jPSiUCGhZ9lRwzcIHCVijWmwDmkeojN08yVi6FZG/DJ1si38wKN
S1atg6RRDmollafQL7HyZpgShHgC7hoKw2NS6bLbh2Z+SI3SOA6BGLuW16crX6Iw55Vquqs0v3/Q
S99bobYeHeLBIoreirwTPV97FsfSC+zACjV4tcqXmvbjB+ik6qwKnXrN2967Mv1FBipJ2bXIOp/9
wVy1D7r6auZ++9klUrFrxVB5CBCEQ6lojeBkJgMrEoLCWbiXXtOsDrdKGeEeHjlUmPXFGyqxxMeY
UVrbqclkuQ79GO4UOkUC4fyjn3shNZNcQuvNCHmBQ5i9Z4MarcvW8u90vQLxVEXe2tCMBjYhmN1p
HCpy3OQaTzQmRAt3PDjApjop/BTdjiS3jQpo765TPeFDDgkBL9u8eO7Corkz2wg1ekaZITEikuwg
nOz0SEwYG/SGnMxQvQPCLpNcFqjpOYa1x0w1En+lYpQ9VG1an6XBDAioAA+pgzRI5Z1aT8IL2CeC
NDojQakxjgC8xSAmSlVJoL932JJIDPdXMgZJfKkWKKkOb2GUA0PBKYA3RhG7hoQBDnNA4cP9pFNQ
0D2guDoyZS6tyLHeetSVHRlPnhunJp75WiM2PKUWauNFB3hI++ZHK8kRvxAA35VIVhEueP1cDVpN
eFCQrz2+n60cFtqOqLVhJxeNsMHQLWyKgJlzGUrDNk56DZ+zPJyESE44W40kizVEFXupZawyTzN+
VL0qkDdQhkdRme1tVYHhX1YKtzdzfaWEVulAE6zOZtXgqh2L4MmrE67cWng9sixGG2z0g9tEQrS2
4HDvNTNtnAhbmqOjeV/RQpfdNlBJVEpH89nEgUkxJtIODbyiUxMDnwQtMVyRslRn9gHFYyWLIvTg
ee5a4uxxLySdK2qgKpZnyi6TWthn8lRs8MdQM624nhR8KduVcg5kT/easzEXRbRkbPdBDDwTEUW/
aRg314NvYGCjCbeddFQ8reR34I6gfXJCMN2BI5pMqclzy6LALaOK8akhXfEnPoyKK1tmlIWhgVsz
89QFnRE6RRyBfkiJGjTNftgJMSls0dTi7oyAAytGyzc+jt0uwB28zdKWuCBFQVor0mJJwaO8GEaq
P8WVKV8Ez2hXnDANt7eiZJMiGNl7AjhzDm8G0Wb0sI9wtoBDMm5KVTF/BaroH6RQjDfCJFT3pola
TtSI0Ix6cmEkbEcrP52AMU2mP+cI47Qkq23PpTWo/q7tL2TqFmuhTbuzxMjhTkR8rhND95xp6Hw3
UpVknYUGKQji1G40gcRTJPjhgE1A6Zww86N9h+H2VFhJCN8RNRaBiclqoDu5UhBZra0WpKtNpW86
+LmOpHUKyLsDkbNKMSuvUbZNuzbCcKZP0uAYc9cZ/zuuGokjI0XytCFWrV4NmcVvOKwqirURgTRZ
T6hRJLZu0KfzCYRpysj5DtOdqNEClfiVphEzu8GDJRJNkJqh8FMK7kTOoZWYHMOxbe8FgcB6jfnw
dqL2sWtGiOyCNvC1lxNT/ophplYsYYupTVuDGGBumOmtO8V6Z9nqGNcfeVWQcyV2qstsViGAYWh7
6L9lEVw7PSl2iWkGEA7Nunop2nzaKP1UnNUk6pMNsZMybVEfqfOmjuvaOw0hyLmVGPpJuwkk3dS2
A0mq09FkJ2GmLSl1PQ4qgsEN15dVs1IxrZw4qSe5o0izhUtXR+wyBDe0Ia0eSyplG0jdqHkFzZhW
GCkkGKb66U+dKmNVXC7t/1/Pgtyv/PyRftX/Y97wj7wYK2ARzf/657sIWv9631lv+0931ovO9tp+
VeP9F4ppXvpNPJ7X/L998i+17n8yv1EYm5iO/Pff3+GvV85/wv/8b0/NR/C78vevF/yt/BWtf4ga
18MmilvmKepvyt9ZFKyLMgg+kdAfcZbo/iYElmR9nvRAHLaYLP3b1EYxEAKLoiJqEmdGU5K1/4oQ
GMLzH8hS9MRIgEWF0xoId2Chf2AA8zIH9Tma40mXBPrv4FsTwi9opP62qBttRu9r7qR+L/65gpq4
CvrXdtPX8YS6wZjuMFViGSZu3c2M1kn13nrucsbfFt+5P5I/gcH6jvoouVOteaRC09M2U00AENOv
IRfCOzQq+DMJtOQaJI6IKSflU1AJH9UZvR2lkkc3Mogvnfp23wfRWyBMr4GE84MA2HBbqHMHrh9c
OW2JbTGoEVkq3VKuachybueEqKVnvPwlZmpl+WVZRPhjTg/LoppOSXcwJ4A8pLITvIICf3KWp2ge
/r0rftvM8tRve2lZa3mQ+a1LpqnkthEMqrUx9+cxk+jd67LotYwFqho8avMTy0PLTTw37vH5o1/4
tyduj6l9g5xteSZRvb8Xue6jT7mstTy1vPx2d3ns9jbZ8sLl/r9bvL3Tv3r35bHbdmnUabsxrIZd
M3cTxVmotyx1891l6fZEPXcib3eXJaJpEjDB89q3l9w2s7xkuYtDK3BEDIXOv1qZEsKE+nzezG9b
/H50ebnmo+ZjksvnCzmfkory/WH/+Ey391u29cdbLXcxdzEpktVudXttMajs/eV+wEWKkxVERBVL
ky9bbgnnolkLzIUmzbyYzD1SPS0RaVQwdeaHvlfM5iduq3xvY1n7e6X56dvd356O64CWYjv3ob8X
l7X+2Nxy9z9+enmL3z6lDwhonmTkvW0lGXK1WQsQzx92WROyHnoPqxfgjTdSB95rvk+L6a+VltWX
uxNXD/v+fnnp8sBtS5zZeNFyP5k3vyzdXpmlPU3T22tMAVpWmyKVrwJKigW6jEaiuWtrt0UMh9U+
lVB8LM8Ps5uu0OCS94KP2lfCAtm1qCB6AVFzrF5TTdN2NwlqFtZHY+yEjdEI4xYIO/mHGR/CnLuw
34vS3H3V2JsxNKdZ7bMsLo8G0FkgLQbucm+5WV64rHe7+9smlweXp5cVb69bHvPkuHPyiECW0ge5
ZHdp/tmNJYxRrzrAfVcYKZCp6ppB/y5p3hc1zHKj1AODOoo1bvV5aJe4uHfyvEL31g4kzSPl3quG
p2+zSVzF40yhLB9zLpxXclfRgF4UHjruj7RG8zXLfG7anuXu7bFMp8DEVTlOwnl/TJWSTSQ+RQzs
lfKiRiWiFIPr+KACA+kH/bCn6z8A3ZfKDb3zxzAdemilPtF+Xuc9Ule61qFHxa2iw08UI35rYmtX
y90UmYPa8FfIxMuSig6SNJJ7ilqhKeVO3EUtdSZEBIvKD00EOEqLTn9Y9jupfdaU7kMxW2mT1n55
CLO2wMtf4X20EE2kIlyAQZoevMR09KIVtyXwob2FemzP3OSvpRrOytaQW0eZx2guTQO658yhb9Kr
upiFo4sA6/Zg2IkXpQ+mzU3Yd1Ne3R6rQBJvZknZohBabuKgIqoxk3Zo3UYoqrooItu7lPhbXL3S
i5VQ9BwCY4rLBnMuiWhix8yovZOtrv/+ISrzL/b281uWlsfKpCL2qgNDkBjiQchJpzdnjUoxIk3V
FhX37f6yxDUmOijUK+OWkOCVYHTDPi6M+RtWoGaBEo3W4XI/MHlqKFEko5rqnEw1QIpBbS8hRyLD
bc2eDrw4qcP+e7Ept1aLDT+YJsgfFVEFlYkipGBu7mNRMIPMQpWKPWi5Kdud2iOR1dsIxGBVm/ta
gRkVmvjq80ZBOzIAqiAadiPECOvWCgcy0qSBKxroYlcSY8YHMbOVYFc/DO9m4GKVNXPsKc70nGyF
Xxh1fWVVooaUUYE78c8Qk+ld2LmF/9oCwx+YlW/H9nX9QynOZWerzMbBUwbrjrTYNdy6NWFnGjiO
0diSPRhOZ1+8k8i/U3+23ge2XTYdVY5iOXRhkmHVPPc4ZIS1GHykGLxR9eHhHQ6tuU18AmBXEQ33
/DUYd+n0JdOWZSpaBPuw32j+jpxtEQ+vaTM56sxu06tPugonl/R0ODEvxhcqg1F70iyoQGuiGKvo
lOvPgeKWydEL1uZMMoUGd8yCUyXuCpHmGYCvNY4clRQMfFttsyoUt2Z3yqALGHBUPhZ9Y6iH1g5e
ooI8nnQYKCAUF/v2lbAwaVqzRa+4ECCTZqAECeoDKXOfQQ9tX0iRJRXyrmh+6p1b7c2DAbOtAPXn
auE+ArlCtzZh5qwxt6YyBENy78f3SIha8uLEs9/tdXNbpyQEbJWPHtUkbDqx3RfgcvFC1zuSCHPs
vsiRSYpk/yqPofJMQyy9Ix4XYVxtuSJA118yMtLX6tkEkiNulV+RDqvEbS/SCUyQkMBRWOvBeg7M
tly8nd1zdBisdX+hJi49NadwBSHFJ2vM2+SwZpvdqO8GxUVzgVRKq74aYLMJ09+TCak3xP610ZnU
yZ/RxCU1w2Rr19NRtK45XA/dNSs3mPaVgbf3EIX7buK4INMJI38U/yK/Ta1P5HtMh8Ka93c02SLz
dP42HV1V5nP9vmIMAx9hD8G+AJWprHW+wI4Yk4P2i2NW1X7i9acFWMorGorSr7y6ZvGumLCSzjuM
/SSUsJEbtE4r2diW5g53M4h3IpwogrGx5j1vD7AeABXn2YZIXwEHlwUD9gS0J7Pw+OHbPojNVhpW
4rG414S1pEJ52U/iViXiepc2W69akWFkwKaCO1Bx6XA0+glR9ArfdwJw5DjFo70e3oengMYICtx1
ol0bmaq/QHcbf/9mjDaDy5/p68A9k23b7Kgx0AiQvqJ3HZBwNyDtdUlm7uX7Pj0a+kZ8lIWVimUo
O4XGJXzVKDNNrt7tJaL2VCd9s9CacCj4bjo7ymg3hPcTsRETjnSO2iraiWHh+FAd1A1ByAYozBTG
3EFG0gLvRkJlt2cZOTIE07bF+XuE4dSkbozrK5IeW/PSgG2KtoD7p9HRfxYQfJ5MapRr5YzyjWKu
wbl5Dr/ZB966UDf9G44j3XAj4NHZBgAn06L8dVZ6MHAWtqKvxHLFVmrBjQLHSlbs8zM/ZuNknZVD
6mZUqGcHPOdxkDDInuyaHQYAFWxpsgoFW8nXXfPExElBoXRoXzXltWy3RrIm2uVe/ukp67jCOc9M
wyY1Bn/buSooy9EtcIkQkDFLKTay9qfipdbQN7uKdUgOIqVFcZPLDzgl8eFbDMVSf+z6oy5ugs82
PAMWbdud8JHwdZWNCFzFreE12VYlQwtwwqfsJT2V++CiPuKrn+6DcDMZtly+K8ol8FZtjoIg4xpu
LdKYKV0lOUnDEQgnUaM4A9Piacw3pUk5/mAlV5TlkKrTK50fMM0CSSGEsiTb5s56Sdn/P/Jn45Co
22GL1uwhg/kE/v86HWJUedJ6eIEdZo6uCOArXoMkTTmWwfu9ispenygHgQyztnXCuc7xwFkGVNoo
/9olR9+xEB41AbDpozphC7j2TErrD0s8gjo0cDlG9J34kh1WB6DjY1IjwCZ/eGyDRyBpJjoceJYh
xTpwwLqbtQ9+9Ksf3zpspcwnSel4oWFFVfAk+5cO7abIHXFDWY7SN5Z74nCScht7yJG2HSNLuAf4
GpYffXGUhEMdu+whcmIBbwOWDAcqmuAhES+D+7AnlgF7/zQ/+JSX4DVUD2w9PjChCRR06GCI7eCR
yHK3v89xoMmrqVmDLE9atMdusppT0QAIfkqGnbtB5dKDesTmqTv6XnYEO9oYcOZWP2Z040sxrvS7
eF3t1KsSb6ZNtMqAOgB6Vt69bRM5ueYYa35pxjruHfFnwXDw7D9GQMofjPOMGLKx8HAwBC+kZnre
1kJp+KTemT+LLQTm01f10qLnPUcNgmgas85IRii/WO4Ia8FpbO2e8qLjbVOHfWojnLWDjXb/w/4i
f+5HvdFXu0C05TvlnG3lu5FBgQuAJ/KgOWKyl+gFiJNEssyLdt95SD3tVEWjtPYedbplBR2gE6v2
IMm7nd6sYpe8Xu+OKnQnPyXhxozcpnbwlgFs1gwbxnKwgtps5IjlN36/pn5oE20dNE7+XrvFJYQ2
ZIszP/ee6VJuZx6BaNVmXId7ddU5uPZkzanUTZedp71iOKm0+rTs0kGXKa9beSO97NR21b97vqMc
x7W/NTCinIUf4rOEOiW06w88Let0n1+1bXoVn/x9fCJJjeDMVAdId6ajkT/lNPLs1A2v5pvAzJAR
9yUl5TV3pk+DT72O+WiZjQQvd5hpgSnmlsdCO1qF1xq6Y2Mb7PYX8nj5nfGA+CQ9yr7TPcjP6CdX
2aa702iH2d1dfCBmkuq3vcEMrLLTHMJEjvW5u6t2nvuOjWY6TsfyDCa7dPwtGtKjFaxPHN7pxMHG
XZyYFUZfzhn2ZuICYcweWAMjrs1M56htgrdmp4HW+0CGvPf27/XHcEzPmCbx5bhcfRzlfXYMkMhv
avZj7AjrZGXZZFnb0YkUdJtVVii8NtZGdqK7ZgeXrHiMz8Wj8Brek5X6ET1advRo2OKv8hnvzo4G
KAY0u3nzXwDlaSvrkW6PbjAErLhNiUFcETj+2bwwkvHTYQ/jrYdUwwUixHt/HsP7u+m+OqJSLHYx
ydIgCY/aI47lledkrnWXOeHGeEPeJTSr4KRXzvTWOiT+wneZgbuO5tv6mwD20DE5ubyl/FWu73JR
Ak2Fn8Nz9Ngc+1/x2XS7Y/mRcNVD5etV/PWansP7ce39Ct6yn+lWZE8wxmgH7dCeLDhj9JMfsof2
BF58076LT+EVcYDO2GLXHFSh/Sh+ZStWFAdnfCI/cbAfrc/2vaHzso4P5TXdmh/qU/U2nhkIGSDV
j+ot+gHC80wlf3iID/FBfkJEcFde1ad4LTrsVFc+cesQksobfBa0xt1kA8WT8A1bOxpb3cEY+jr/
6LbCCyROhjfkxIxw5TuUzPYUIi2eP0l6lbbZhVPivvzit5o/kfGzmw7Rpn6iccEY07zk8To/cXaK
v5bfffMSXQK6r5xdOIpWwwGGmQoSB+CHvgdriU2+wGhNhglz0q9mWjUvPMfBRAQ0/nmTOQq7RqVa
Tz8dsZ6dc874nD6jB8FzIgLaCTvvNnMa+eiiPADBKj4Jn+KJcVl3tA2NJo9DN7vT9/522A18IeN5
+Fm9lcxAbWXD7x36PpfkP3zdhsP8LFxIS9v40L5pTEn0Wm3xuVdeYxdQ+S7cATSE6VBuprWyF07K
qcnDtXGffo1c2hGAbv2MRweqQypzyhzu4hfTsAnlCa7jvegal+nYjtf4VB24pNCIAgHo/IYwZN1t
vbuv8Nqzqwcnxf83rXoulffRJbxOL8MyAC6jhMfVLScisFxP+Zdvs/f5y7VPdAn8bwiBZPzgNPjZ
n6Cmq8/NDtAiIYW2+dFcyr31mZLXQ4zivRU75gdL1Rvi5GN30Yf5U0+kyjn1fYccAZNHaXcPxov4
VF1i2MqTm17n64N36bN85yNisAm1VfnVjcfphRNi9znxNeLCyubBmIGNS4T+VDMsjWsS5Ct73I/r
T+Ljbaqww71yJinWBp3vQJVbVxfGUk6T71N66ke3fkouDHnJpT+xX+Ot6JRr4dD6tnSR9wFHKJdA
jvQO1gjj3dFamzsOfLXgQTIBV9l2YLgheuEiuug8txC3tUf/pdoQzbRHuB0wjD37289gVaw1FwuI
tx2u+rGzQdU60YXPPZRriUESItWG2dhLyRnn0/g5vaGg1n5Kb9oFvOQq2ljn7KU40A87BLVj3aPL
7Y11i5qi4DzI5SB1GH60T8NWYXiudiThrISD9GC6pcsVKlt278yVds81Rf+F0b189/fdIXenbfvV
MU5sISM7pSNto030EF7jq3bINv09YmZHesEMwdE6CCv5qePIvHLMes/UFvkC1S+FVm+4Fp/Hj/Gj
uKse4/v03BwzRkHjh3UJHo0H6UKQ0rTz9rqbns0rftpV9PYZrYT74dBxOCvb+Z8+2EEPZsPRn+WP
5A45SgQwgSyRmU7oCK8iWlXUEFxCEXphvwIj50wjPtfeEa0318V7fY/kBLGGTYfv6F2hEp+5zORX
Kz9Zkp0gEwUQuRse/b26s6ZVFm3g7E7GF4pvx/SvsT7yLU7NynhsHsla90mDsqGMZo/5vfXCh/iE
QEl8IMmNixUx7riwguSiMDdifrRU3IS5EJnPTo7l5vux2rOV2Zu1FJ0WB+SyJM0lqmXpuxplSu0m
76MrsxDKuIsJcLlZKlG3u8uSP+J/kXukNksVavk8pggeHFr0CgzKA4C2AcVWD+u0L3ZK0WM9wpcr
wV3MuvBQC+8dxRxpQsCadOsS7MF2FHN/b3JUzx8f2MxWMuJ8K4r+RaYm7+LYYgI83zB10UVB3y0m
wGr27y5L9QKcUvqVPIOq6miu6kszRIkCEN6lZTFukA0gCWK4TMDNZFCS5BC4ZGSS5glmdqKBvemz
7J5wdODui4ePjBLodUp5V6nUBkNcRHtpfmhAMrMPAux1zUgSewNcf5JFOwq4oiYngwYVeTRclKcO
RoETJgIug2bbIlUtOgJiRCSKhg2bWKIidIcpP2P4YsAthQs12m2FRY2Bk8+k+LBEtfxl6BB/tDEp
8osPsjHm9siy2A46JY1QLRhN55LuUuNd6rrLEs5omnWQDg+p5wM7/zfX479yQhZCi4kq8Dd+NsJ2
WHyOiwuy+2crpFhQuCLjCuHdXAddbgpBKOX1sqh73rVBQLBZ6rLftVoZGwTztZBbbMHCljylwhZn
3/cwV4Yh0P+1pM3m7+Wx5eaPu8t6y8vixT6eYiQnLptCd/0Vi/WXOJgOvVUGgNl7LuAJtsn4OUgN
HmKrOidNwd+1WOxGggb2paQMboShPfV2fQu/Tp6d7vB1gZ3NXalh9sEvSzHW+Gn2yEfTgKlGz6Q1
ORrlHgai0R2QOVwgwkqbbvYfTnKBe56qOt+G/mzIZrv7vrc8QWaksYKpmNi/Pbi87vv+stgNa4vk
xYMyUXPVGPDlGeUFqYj6ca3NJuXv5eXh5SajV7kn+DXHz8qqy93bs2XtUXHtEvePx7+3orQVdubb
U3qfXc0WJVZeErNIooTkdKOonUKLLqgt12NMlaGzvZmh0Mz8DW/mVAgqhAVLGt7ymbmADn93e25Z
8mekhbkgMZYXKHoJxGF5arkheY0vTZ15D3mB13lZaXkR1WvAENLSRpzfb1jAG9+buj36fX95wfLS
ZaPRgvlYFm/b+15zefD28ttrvjf/5+rDTMioqu7hj5csb9jPbI1+pmzcNnNb789P9tv9f/nJbm9d
ziwQGSjI90uWTf726X/7674Xl1d6t3382zt9Ly4rfP+B1sww0Reayfz9LZ/kP9wnyzsbCyhl2cRv
73z7O//4Y5YV/90nuL3F9D416hNturc/cHoLU++Px/64+69WoQdAXWth/i1PLzfS0rS6rb4s/W/2
zmTJbSXLtr9SP4BrDkc/JQl2QUavUERMYAophL4HHM3X1wKUeXXzWqaV1eANnllNIHYiGUTj7ufs
vfbv16xvSx4kK7Dfr/n99L977O8fs77F397212scY37s6Lft+6X76a692DCZygPB9HiVFwv1Mt6u
z/7trrN2OHGq4yJeNu7aRV1f/uvm+ugCJcQI2B/+3Vusr1g3v99mvfuXb/Mf/9/fvth/fJv1db8/
aX2/34+NSxfs/4mq6EryWNmWP7t/1RGtyp3fIqP/j7RH2ND/J28FCUR9E/9Vf/SP//TbWiE8pPeO
tC0brdCfvgrrD8fx0Pu4eCP+lB2JP2xd19EkOa4hhbF8+D8cFYaN7MjEvcgLQBSS4Pu/kh2h//y7
pYL0MrS0cCxdwzFQSPH8XywVjW4ndV+H0Zn0ha1rhg+VXnQUyRdcRSQ7Ar8yIrXT4LDeWzd2pBOW
IJKjmNLqpPQf1tLcXTcugHJo08t90YBnF918m8b5jjRHCnpdZh8Tt3zvMBRCyS+aiw4QOjLyT7tl
5YmT60pfF9gWJMAp93DAC4DmcZ5cAtS94ShB8Pb6Hek7Md7ksL6AzkFUN8Ab8FgSTTp6C7efn9Sk
p4dqnm969DwbO7W9U6AJa1O7+bAjd5B06HrTohPbNR5NUuay6V2a+vbgnGvwOV/FeC7qaaCRlpG2
y38ugg/E+TbRTxDNvE1rgCey2xSZ8lznVHNTA+jfVOyQidkbIIjDWVrBCKG5wu+kUVPqQs84RifV
sEymbW5v3XrYS41pqIGjO27XEB40/SocDzpJnWMYfdPjtNwgzS7QUIpPQz4DpUaBORXSx8yR+rgm
iRuxSFeaXeoopVmHfpbkx7lSXxbh/LYLrIZG4oTU66aiEQxtJflpJ85jWkt5wpG2i6lf+53h3GdR
eO9WE9OGhDaRjWYHwi6r8/ZGx3RycGe/deFmhxluBV84xPnk4LXxqVA/m4bgOgSk+kYyDPykdu4d
zdE3RYcAAGbbXaOh9IpJQ9qQAtbQveD3SIOUkJak38T6oM4xytW8fEz0fv7Wyv1YD58jnvdTHtAQ
1CnVkiWT7bCbWH5WZk/W4OHtQcNfFuhq666PNl5IXTj1ypGFHRx+F0E7it2GNDQNGXCk0e4aH8ga
jo5ZBXYgdWiB5Q3MtI7sK+VeF5E1OnXnBmegfhNaxqeacxwMARrQAXnKVrM0Gs18TUsnQkY/kKbC
gZNl6uhgYt57TEU3IUqHY8AUGLQvYSiQhafTUE4xbRv9YZ6JuSwTGT27mgP3qWi3Emzgps5ER6Wx
0+6EXIqR2Gssod7G3pp25DK628xdiup2sYQAywHUHV6sYhNqWXlQpKGei7b4EWcPU4R1NEwFkcyD
CTxSs76o0uPbS+ssEhy+JekGOzV2J03q284wmkc7TAx2GtWRjvPMbQZ+cQtGfIVSv3fNHxm8kHdS
SNuaqqKZn82JvpWu0oupz/SG3OdwLt70ogeoH8cgmuOAwmz5GBJnuy/pvXsGrsVaA+YsbZMYEnSC
EZEWVpQaB4T65AKw9yIaaJ1QlNqjMtgASNnrUX+jYoxOcVbdlnRtSY8hmGWir0ZkgmoO/RzeG6O9
l4BZWBYia1GExXYF8COSNcShy5Nj5UiqTYuJphI1ICOCsoaG7EB4nKonIhUn28nKovQq9fhOjlXp
mwtUaLjNpy9dq80Hq2pyUCNHmWvhk8HLr4mb3ArhvjnKPWFkqne65lzK3Lwfcw5kpNzqppLWB7wq
ArHL6mC37ONLXCnKjNxmeSg8wqy/xEMLqCRton1IAF2g98Ta0DlAg+Mbc9ltQUEWWwgkeCbylGPD
up8wVN+ptn3VVPQ1MVOKjWY5+XNbl6cmcPcl74FL+KNZeuXCzljcu8Q6zDQVkEjjFxLfQp0SNDk2
eUwRKxhCv+3ynxGIph7HVJBOwa2kRAHJlPK6BfsaVYZjb6tpjnZSaO4mmEyKR01HRYjmBGFgKPTx
wXWV22wzZ7h2Wny05sTZmxk80tm+M+KgOpR2hdO8bz/MXCv3ped9xrX52pMwe5JFDHhUVnf6ZMTE
Q8z1LpKiOhhDQxAnxduCS9tuim2qBER7ThN1JuL7tk41HwPltEc84MoXcXRloX4zqNBgJBovZdzL
bV0M3d5Nc9Zjin5gTKFM+g1UgMQR5aHqQjxlZImSnjHdoqHr5hf8xh2McrIJ3dn9MYB7KCVDhB70
l2io72sIFMekJF5Pxd8TSCo3AUybTanBGo2mr06Xun4zucnOwrLcTLQ4TGv+1sQN50uDJK3Vbe9Q
oQGCe5ZaG5aSwzEVw89pLEtfT83r0HoTIBjCjRKwYaqYNb8Ym/rE0PIgzKcas/YPZ4Dkmb12Tpo+
DbEHGcBi1CQaFWehGD47L1cPRaIeCZpwiaIbJ+oo3g2MHA3QjXiPFw58ek2K4CzKcTd2oP3GfN71
AXAwG9zBUhbIgtDbObg5N17Fr9Qp9T23voZ5GD6JaGlgt1xV8tvJk8ZBzJO+HT3xYrQPPdkQvk0V
DCR2D3oppGvgfejEkene5GxDd1CHCWuTKPMUQCrV0RiLZFcBxnB0ZBAj4XdxXOt+WNbv2jRR+c6k
jQRsCPZC0UoAH274kT1+saOZDmhVoShD8DFY5L0k/XtJvrgPoPaNxFF3O9vU2TvdGWis0zXAhknA
GC37zG7B95IorEfk9UzYrEEcx6/4TZIby9Z+gJ1I/dTC+t3gYNyZLo0Py6tJi5m0ZEMGbXwdPPDD
gzrhqTHuS33ITyEkoY1TA5gv7HY3sTjb2ZUkkqhVlA9wXTiKQnVaWVRBmWxkdcpI0QogV3pyZ6F6
dSnT0FQq0b/K7KT1lNLG0Ksu1UIPiq32WDcheSp9ZiPREC+9UK9GLBhC2sIHIivoqFNPK1PjezSp
nd1Yt1pbmRsYuYei0jOC6LieA20/Ob32aLvqfuAwArF6I5qW0zhute90QoAjaM+eSO4oxYVX2FG3
ottl3dwBp4knP4oJf2un+TWtOHlNyeInZDlF0ln7yqhj7QuIM7vRZTBzLFJ6GjFjTJ3RvxqA67hs
hndlSPMJH1BAQOhZwzWFUlM/F1027IVWtHuFIgoCxTtpgfG2mZz43Fj6Z9wxzyBIh3jxOjlYaMfI
T9O3WNnEycJO41t5aTOzK8qtY+r6Pal3QI2s7MtIQCZKhRTwhxTBbTMUs995OG+cJZMCVxbiQuYK
2+hV041XvuW0hc7CtVrXwpfWwj/neAcTf9Khp3BlNzB4KwctWZpbyZnTC/q7QCFplfNJZIgrLEbr
XZvnXMFIAzHzgASdNGYUrEK6PHHKjJSkmYeyAhRDlhBWayArOarHmQCdxrNRFRCq0JJE2ipDP7Ik
uU28WN6IMch2g2X+aFyvBIzR7aD7u9feeub4lD6RB8lmskW6M0uQRCrHqTP0+onBmyPD6FAWhZ1P
LEXB1OxoKBHdeMbSF+ghYzea/CR/pPVz3X43O5PgndXfkw6nOhx3YYGUJiGydF+ldM3NEpCGFiKQ
wWyI3GL2SQxBMrZcOuEjbzTRov8130fJsRKbiGG9nLDs1Hov3Kwj6rJVz+BgBKU+hsf1bq0KpA0J
Z2NXw/GyPO8+6ZmcTuh/O06OHXbCJW+6fBKNWWAfiOcLgAau35lHc9es1AErHDbXoXysDUQaEoJP
qlT9kocAvewKq1AN/ILpCBE+aI2Sjgk7Vbx2O9W7un6gTlntssJBZkCIFjoOdE92naBdcu511hhb
mCCxb7DL84Qrd17FAQdh+aLq3L7OQQxDYf5aaWbLIKyZN/qwC+Wudtvy6BLdhFYE0YmTQEwMembD
ZBJeYJZ9jAmWpiyCfU3eW77LPHljUskmxK+683CE+roHQsT2IBn22d7F73G1YznftfUlpOjsp61x
MD2T9QdNftYc7deZCMMNsQc3E+LwUyPKJyxQga9HJMl2Q3FDKda+DOmMiSptyIbizS3iR1z5SFrR
Wxt7Jxk5b1NZIulPIXb2JYTKEiFAMnAZHXV0RaQd7xUprbMRR3zTK4GA6a3Q+UNcrCZWiOrEbVtq
+e8RKvgzcuAkYAXDwuG1cc3k0IJe3MpOHbg0fify03zIdPDHWOA2zJdORjfmJP8U9tm0UIuco9YJ
DkDxv+O+ca86A/t2ieZMJjN40hL1A486CBCLZIdYe1Rh071Elo0SIvrRaqPYUxMeLzOxlZkmif06
o2mly9e/eVaOLTW6I1A5vjr1AAGU7jxzVzrmDTTpen5V7LVvU2JsQA0VP0OETerKPkckJvT+4NXz
HYGfnNMRUlippNxn40x7w9v3g8+hRN6LGMpN1sjw1Ng4YNw+xIRIMpgI3e8STD+yd1prgc2VkUzE
L2HVJkeLtprOSRoVjbeTE8fR7D06UX8pQtpexI8yDjjuqTT16UAa9aMmEpq6o2d+yxPLL5PSjxOt
+CHR4thqEcFUdc0Mt9iycziTWQP74ZDejtN4CcP4rulk9kzeFxdoi7+/0rXmbIxkIGkyOGUaYqim
EMyV+V22krN7N4sqxjqol4eUBoqYyHO0h6ceuMmy3A8PQqhLkI4GClCG1ans7nDLvRlVfj8K2V8U
Fep9LOm65y08+bJYJlYtAW9AXyzGZD8UtCijdnqQyoARJbKXnDySvc3ifjSlvW+sCVWTo06jqux9
bFrjoc9R5di2/NoZceoTazCctEzijNC/ty45fZaT/0zSeh81CbpYpe4Ii0B3LFPyiBPZnkg7f/ZS
3b5pTCQBUcoYPxoYiJkXXAo5MBnLQZoa8NJO5MNcq6r9rGzN9suo863MeYrJLiWTRsv81CVcGg8x
koqiqq81+j/iTF/w5Me+x3UAdpMN6l8o/eo2m6Yjh4gkyHLbFdp2zBxSnU1Byyr+2thNjKYNlQmB
pk9RR2m0Vc550hzCyB2HuY7GFGuJSQz5buw29dnG+pd2DM2TE26MJrwRAenTXcUSRvhIDLVolyku
JhUl50Mv00dgcTfSnGoA8W3uU4PotnYwRRt9LMobkbbAknsBN1CwOC9RE2spIq2qkzgWIHCV8ecs
ebvcINoZ0sw2G7MPZr7fpERA1gXdBXYgUMqSs03k9F/xRZq3Hl11LkdHe3LsTcHkrXYwjQiHP6EI
g3JT1eKrTX0gqgj3VVO1termTnOfY7ADfgKGHJB9f7/iaFcSLdcpJ9+s91fDxXpr3aC/DHpir1wb
lfGkPdRNmaBzAYC7bmqr1s/lslnvcvFG7i4H4KVEMJyrZRNlg8lw1ES3tm0nB2lG6MEy794O0uC0
flq7wHDXTWVgQ4BL+PtLiA7Ao0WGmz86wcxzbNZb/+5uO6CLL7T25CxfUAC1OLfOt1LgK1jvrA+P
chx9ohI+RaMXO6YgLL0nqL7rN15vGSq+I8VQ2/c4bBGsLc9qsG457MMT0BH5i9y7/j5GUphbXeop
jhNE+nbX09n3iO2ih3zfdeBFnU6au0lDMdw3xa+uYvlnq3H1XaydRqys1fqKjgmA9GUTxDt7gF+6
Nh2pmXRnow17VJDY9jSoYOAYl/atsfy/cWxZgLKbzMATR8iju7Ko1XleWrvrZoRtgVPmzwcVIwpH
CcI41rr3WpOS7ABPmGkkt7xl8/uxgtk6Aa8JWarBcO6gBP7aZJpq9rDwnkcs6eAJ9Me1L7x2stXS
m656Ff/qYq+t7HWztq+ZZAPt98h5ckVI7gfYrJPuLeJMLa2Oazs3W4yIDnN0DmjE4GaDDarICxRH
btH/uqulQt95PQLP1eyTYMU8p5yJJ91+W4HWQg/Ji4ziy2iUw1ktm/XxX4zrNFboktzZ2pYdgZTb
36jrOvN6jue0gxqQv+nJdTCb/pyOVtYeqzjpz5rjJmSdDhBGw6oD2vzPTSZHKFawJGiaFw/r43x+
ciaNNhEzabqhjudk1uiEVgURH1TrDCIE9IpcDudsWGh2Eog327y1u/PvTbF8aEtKLeL+5Zl7Y3kH
vQ474ud5Q9iMHe2XTDCHXu432gQUNHOabdCU+J047nBME/M3kpLlcJl0BlLoBMsksK3E6oW0daLu
xRsqpuselvxIN98V2B1U+QN1kZk84JrqrJMYpyHVroFqT27jRBstmEg1hDi/sUB/bIeyboENBm+u
Uz6ESGOVUNYeRdZTbXhfp7wYwDLske8TEFcn9/FEjrOp19016kxy0W37R6I9mZ6sfVK2ye613BdY
/hcjMcFIMlsn63Lw9vn0Iyci+OByHueKKh3gh9tMM609/n1xHAAH7QoWDcfEDOSOCApN5olfGtkL
ALQCYxVV1Czfd73Xs74IsbU02VNZkdYe5t1PpnT9iW7igb/oBb4xwt6E66U4qGyydqbFIWgv5XI6
A2SrBAoikdPfJSVv62ouOlGsEOTPF3jDhnSfNAWylgG8Rmdvxt740ZFjmnWkpmc2hrtEam+m4Lgo
J8wSHbpvIxhBtQ414nPP/qZlL23uzDursTUMiiy4pFttejvVkLg4p9ZLrDMYXdLV4K1cnaI5pYl6
8QoF16+cznXJ8szkL8N1UPf3bU8KsWZ8qQmIK3smy0S1fy2N4lnDvQ81Y1llFgoaWmCRsU2mGDnE
5RtwoG5jkPCTnfOi+RpbGR4UG7kUE8GTo+tvPag8qLDS8ctilKdweEmwkT5TyULWMxxSb+5R7wMx
qIPsYQxJOyJQd285jG81PXbf0ftXZblM92oKUJ39jYZN9mGr/q1wRkiiTvTRzXj/qlmDSTuwM7Sw
R/A5FB/84F9lRi5O5uy9jgw/xygPoZI/VK6e4gEVNBG5YRjcz4EzkV5M3dPTrQOU2m1GWWJJGosP
jUMkc266XMF7xuCkxP0S2HfFcAzESOicCsTBKB34NYS+bhG0RAcoMp9QXKwNCR7oVqOluqYe5prY
J12m27nuWdmJytnoJXnumAN3Rut9YYUwbsAulAPadztu36kVvA8jhI1w4TIMVBhphTCURHF5P4EK
oMpBtqvh0g2Zoi+qQZDfOg2FKuqr5L5FN1g5msdZ8oen7nBlCv42G6i47GrSWZAqCqH1zh5LMiyN
NPEt7ITb5sqpxdFlmbfJlPegtq03E5zSsegfyxzV7miML0LPzX2ouvdAA9muWSJjbc9h1iYRlQti
a3o4y1FUvIXsGNbh1q4MIwjcnaBsw4qxdZNTU9QYvCbgDnq9NKHy4BkUd7UJLJe0KgfgFWyoKyfX
ZmllZE7f+aY7ZVuVO3i6MkKLYhA8DhSRR/O+IkuQMEwscpS2ImoxmEJr91voluKyhOuxPLfuKlmV
GysJSMij1DfZWnhTJ++TifOJiNhqo0+QImJ4VFGmP+iBeLWT9J3CNiq8sMw3CLwqVw9vuLb6BfZ+
JnF+1HS2r40s7SK70ncR9rqesfdgYbbcTLJ5jmissDT5oWn8S5bPtFGjZsGKrnetMOy9m2nfrUVq
4ijxsxmg7cyj/lLGw7yPpJeSrJ4/28OA+T9VSPWDtPcd07P3eTAKknqpP3tchplPE3JJoXtDnHN1
N2rI8aZzFdlfhrST9+LY1n5bcuQFVW2dSN9ClK7Z34q2/FIQs5s6yClTEJj70K2PtWUWQGOJNIyn
AhAhF3aZhYlfhC4ircUvMXAF70k2c7sJG4yF1sgjWTFmcSMN/AYZpUkWl7dR9mKpBYPT1C9yToKz
huqs9sKO+mwMl5eMiB3Q0yWUwzo1EvrsZFCilfuK1MdjpscXM/Ze0gqtYucC0dGh6VIPyUmdiK8q
DfEcMf00Ybg40fQRwkk6kJQNHFzZz0w8v4rI0ChjjQeIK8O5jBrsPp3aZHl4JaGp9YX3tQ8m8ic7
dMW85CUKKqrJzlkMBouRytMPzuQ8DaYOokkcTDkZm4R+DAs+q2KpXH4rM/W1pnOw0aN0MzjqG0Zx
yM+N/tiOSMI7qSFxJmkoL0M8QKK/Q6H3STHQxK0YLXIItRriA+q4LdyoU7I8tj6xbuJFDZEvhnew
Ti/UNZN9BJXhvG5qzE9MgM65m2MvtKYiPCLaux1QQAuvecxz2F0hhoh6OGeq6Q92ycxg3QSC6cp6
ayIfBH6kHgf7NtCR8/kubKG4krRWek3dTIEZHoAfbV0dUk0sQj+mJkmbzgx2tD8Bp9HyC81yPjtm
Ox6zIL3mGQOP5+F5HBnGvUR3QUwPIPirzDwB8JyY4eO6Hj30atSL4CMtCHMGScIGFoS5jcFRJogW
18drsK/gvhsW9e5DTfneX3yYRPU+DkGHqc3IvTO5gkysFWnX+Car1ZoLG4PiT56cnMXIa7fIoLOO
9JBCK5GpClH5k8hyJGdudjPrfX5jhgMVEZZX4YRcbzPYHc6REPcNPmzOPdkmvgkZ8Gwvm/XWuiG3
lyXVerNYxHwl6H2R3hQxhaExNXT6w/pn1ZNcMbmc25nJBG7SMQpSLfsRLmk3K8V/5fmvd1nqQYDW
umMzDdQ/ll3mEIL3a285ah4OZtJc6tGpF4gpeuImSXeus7jxghgLN4u/bbx8lDkW1M7DYjNTOIWz
8yDyWDsYpp0fExyd+eJt/r0xCqaKrYwp5a4312cmu94HkvVCmkb5TdSRf6CK+LaIqrcV4T4JqDzb
NG6uWjEQHb0cp78e62yiC/U54URl5WfPXbgfpaKhytG9hoGut+hHd6e+eBkS2wA3PxpnUmU4Ewh+
WPQMJtD6Xxt9ROg6z4ucFPTEzjNyajOLHvZvoazgqSVmu7LatQOxMFJhDCyoU8dJg2+Leh4E+UNB
2Ok59hpqeQZOQFnVyBM56NTZXFgP0mk4xpYsm3XjECS3l6Fzmy/LOgj5n+VCHmBYPzm05nsjYhrO
FK6IOXYIj+vPTtg6LFtwTsaLpoOGHTrGcYlZ6cnu2eo2kCq5SJJ/b2DkZEd9iT0sYHxs+A1R6BJ4
A2WzOmtJVP/aeH/eMmqC/QyHY9TqInc/xv1tumRx/FKL9LVP4nB13E3R7Agyz4U8djYS5mWNmC84
Ac+CxDaF1HHXHREuKTTZGoTSNo69c2lfU/noBpr4TMmrEjuS2xBAURv6TUcLiAJlPmqHVQcWJjP1
VK86Rs6CsQirUh36yTyu6qi8Ch4Dz0Phvuz6Ic9Dzi1rYYCAfDL3gTE8dC7IBKS7zNWDksKv2fFl
lXl0oQsM60JIs3CMpeVru0SoGKvUJbaYty7BPn9Lz13vmkXT4cXsTt0SlqPI2tgFhoB9MZtcKI1F
LeJFdczI0bMCaaGddRGNJ1dRFDb6D1tOjwnxw3u5rEJXis0vItB6fwSjeSBrht+C3LsbJ6tjwg0R
Li/fayT1HK3ycrNcjs9mlWozkK5fPapfJztrTmvOb5lRHN4asrs6LbtQrfG2a9JtDUFsrj08kfFN
KSbjFNnH9S0ncn3/8e7rfZHGvz6bVlV9XjdyBV78vk/YIn4gc37Q+vQ9CuGaDpF7aNXEYSaXo4sj
hMzSaCarZFwuLstjjYlvyaELsVv/YnOVVa+/Q6K1rzMhHrtkHDdi+XmiS4EY54xG1SYtp92WQ2r8
OjfXrwimA+3+VNOnW5blTe5+BBP+orCnoFNjQyev+G69F0zxDzXmJH8swJ+A9iG++wDvlKM4VZav
tZ4v6911My9PDH1EBKZHzX395uOk1QDm5AVk2W1oZqhL2LvJmnRkTVjGjH0aswhUQ39SeZ6ebYNT
HlA3COXplREMd6adZ4cqbR60bJ/VFQmrrnH00v5WL3SWD2GwKVjT7EZqLZvOa64qFvfMIChGcuWS
2WJxVpmk2xpOG8OmfF3r2P4H7SxLflVZqe8VdU289PmjW8nXpLPfYM0CHde9HStK8+BV5LNDDL5k
yTwfqiRhOBfd2aoIInGqNwsA5q62xKNmmQAoHVQ5U4TGoM3fQ0+SG6fIwczILS1Ar1EpERtluNhd
Y/NLP90YdXAtAQiV0iKUVPa3yZC9l23Gdda89kNekOYN6d222kdFrVJlCy0imh6zQBw75mNuWOPK
nYqTU+Ovgx0MmzOzr5TpSWsJsKk+6A6guMrEvz7a8d2YMTOOq67w3cn0DUTxWyapTFS64VQ15XfO
yHkTaEzKJOmZjMy40dqEyEq3Rf5AtwA3bG3Zm8EoTlNR9x+luLecANp1ALOD9QmjfMkcVUG/cwfx
EpoaYZCi8RM9hdk5dD91j3l9HamHsW4NYPuahxuV6whF5/64EGPHohGHAUzVskygtCWTJeaHm+kY
ylM9nZAhcF2bOv1Oz2Zt7y0IjhEk5en/tJ4rre5/4MxJQ9cBwP1nztzt5/Bf58+m/Zz+Re3567/9
Q+3pGH94QtrAzEwD+vXCvf6n4NOx/rDQgZquNCWa6L+IPvU/OAEdx5WWJx1nJdT9U/Tp/uHxbkLw
jECr8b8MnYbn+6+iT9MDhccVUofNy5O6u4hC/yL6lHVT5EZvQXkdEVlGkwa5EIVS6GFUSxrG05bg
UpSVRufXeQR31w6gWOT5uc27XZ8G9XPodY89HN1d0iVASlraNDFlgk3aAIwYl9BBmrZoL8A/Ismk
uZyPwU0QEzFbjtZen2YDaLB90kWbnmrPRvfzyijfQP4p6dbmJkZXroM7vVM5eAcv3xkSu7cXG9NT
/S3Qk4/GLZOH1pSpb7bObcEM+0IQ04ss0S0OmlffZC0JNW3rVdss0Vj9D5p56LPq3kWYeOuq7Nmt
5utkqfbQoD45hVwlNSFePEtqPpzxRZM0/USSulPhtq/xBUIVDvGGmufOxLlKuHV7CMf8DpR98Aw5
+7s2JO/UDctDKRBZAOndVQTSn7oMUoGmA2yZ0rOTFsZGyDjZXpucYrY0kmvSaDGLbxrvtI1xSo8l
ONsy1E50vJ8TZIPQRdPct7AjBWY977wwyQ9NOHyZ+oYyyHBwgwHm8cA7V3Y20BmKC4RTi4apFGel
ha9hRcO/bbznhlnjBhg61UzQlEN8ySPcKSyhtSIiwLBq9nlvOltItbgcSxq6CegnAIjg1YaayKbe
2ia65F4jOp9QS2IEPB7mR2SYoe1EMLFCXSupFAEgEEax7afk2A0s4PuaNKq2W0TGMHzLZNh0zpjv
nYo3Z512kxn2W+cRNmQYjNpd+VgKuMVarrhKNqrzl0RkMxfTxl7+x2A7Go0hjWJwwjjoJTyWjyWe
MKuljTEdheTnaMhs2DKKxltlhmSWvwhtZKdEp6njexJ46AJHNY9zP7+wimAuM2e+mziEUE9O88Ty
jeDm4KrPjn1xU3zYA0oic5LDDoonzTZdkTVG60GmIzUXpzhMNIM3Kv8infHRaxobsW6FpiBltUU3
w1B655Mbzk/LQRfrxgUTH9qC4Ajs1931FiWB+UWOHGoNHEeO4ZE5nwy2AdXYGaDSGiQ81ycjGrbJ
6LlQtPJ5P9dQFBYNlaPTvShbd+dgrLUHQ7ub4vS1mO9KhCI3TAxXpOutYc0j6h9nM4zkFaceeJl6
iDnm1fBh268VFYWnXvtKTzZZdup8Nll572qbxUuTuJex40dK5+i1bxPtDEKV8NYptE+mUSZ+LiFM
JLJ8qZ10z8rDPozxgFUWjCRV6IJSj948sWTtLm4gFnW4u9eDpHkgmGmbNzrSgLx7KJteHgJJQOyI
aoOKGqkuWZa6lLTErmm06hA0VJeBR6GQTg8lyjCa8vZ2qDh4ct9UVOnRuM7HJq8uGij/SEXIaI3R
2045Yo6upxtaekdjzqi2y3e9sx4agwtJTF19GubwwldBs3Y/5Rq8M7don1z4Es7U4Ad2VOYHPUgT
l126E23/aZfkLiWuWKi2vKyTg7WnmOUdAqcC3Ds8Z+ESsT5iAg+yxcMbM+SPLeoKXRUHJCwPo4Nc
gJWNRy0x+4hVZEMHTn6UYYrPNqyf0zYgMtPKuu0s2L1JM2BBn7N+57SLmJAInb2FV0zT+6P5kxJj
DKoruyXNYT5OJKTMSyWUUBgqux1zjsoBGo6y7SnLgBhkRjX7qjEN6h7ui8YUBWa6Tto9euNB+0xF
+gUdqYvWVZ2MHORE1GIcK5xDWJefLnOdKmAhhkTUJ7P3QxuZspHHduzSSp5slHcbWaYfTav5VLf3
g4qhPTswVgR0wq1VcQI1Mr0rOyZiTK85T0fiYKzeZV483mSNk+Nz5kVj6EJ3KIpjOOfGxqXhdUgt
fecW9rSzhgTG81GRtPguDdnCBOpBNE01hJwwf3b7Yt4PxnTxDA6FovS1UxF4Hdc4010y0fprqnsk
mlOSGYYgQUVVBfu+oH5P0TNBqQBha4jDz0Sj3dkvF9X4Rxipa1jVuJMXrBvGP9TxizpBy6fdsETq
tIQ6dWrBeIco800NeVhRhrepMEjkKSxrb8fuT9r48mKXEhpUYb+1lbAvtY78nXoguBIjELdjDE/H
RGvV5AZTPjvTL0E8R9veUNk+l119L/Ewt0WmHcOmekDVXt05SosvRRYekDgi45ToxbzZeSDQRp2o
CGrLnBkUY5M+NC0F/4RRRSu1GqWbFjyobrr1jKS+sZw43cOC/4F74RyiCblOXTQe6l7+nGViXQKE
4vuCVgYT5bq91m1BWEbKpanj9CykSYMNNbVfu/1NW45vIkTems6wp+LhmCM3345JsMkV8QnmMm71
LgHYSXtrToD7aedo/lQTmu6cSWXivC/t28juQfSMLJuD6IPRXgHb4mWs0J7G5psShEkqsgWgldGC
mUWd7ntScrfOf7N3JluOYtm2/ZfXJweHmsbrqEC1rPaqw3A3c6eua77+To5FhDztRr6X2c8OAxCS
STIB5+y91lxF9OjObXIMuktHhWHH0IwPHIUvDaJyL2uzjpQoAnzkyTjjJCDCQdsghd+OBVgu0wm2
ZWLMe6OnkBuPM01l8TXVApdIDvfK5GLy3PqT1igA4l06NFOA0r7mUqPysvyKsbZF47XLVTotlv/q
GAg9cpJo1zT8mLsNKN+Iad4TaIG4zI7pnvTRY6sQG6x3T/Zo7wwr1cCootIwXPP7rDnP3IZgCS6N
OYp4ZPt09BUdI0dGj/CNsrlCfFU+aIixxC9uzIgip2vcTWRwWN2V1IL9RLgWZhwkHSKrv+o6sC6b
q23il+dGJJNnOEuy4yR+ZH7ymXQkDSDdWt7K9DBvSVyimVUyQCIRwt6M3M2R8KYbhAk74ub9owhB
dA0tVY6JyY4TkXAZozBbZPjxKOhjhs+u0Vz1KQq9wYVYZvDlwmubAMgUykSh20BR1yO4VYjsjByk
gOOSW9DWl0KY3hRqRzWkM8hFjrEJMAAuDNvQ1TrmmQfoRxbN9004qSfuhehzrMBeldhfz8pk8Q/t
BuBMVqXTvHFROUZjvUqLqLirG80nM3VyHyenfXVm48kq/f6ejDmvbmLnMcufinZSqL1GzSkR0XAa
SrpznXkuuDdn3Bsf81mnrpe07h6oub4LiFNQY/g0kR3dl0bVYaqZuaIG2KzqcqNZ/vBcY/E6J5X+
Fvv5/JQU52ls1KduPMZN0D/LBU3uF/LF4utgo5+kjgrmYQqAeQQVfQ1Vm71gpuNX1ujBIrLNTItX
akniflAUbvSFoQGyMwXXQDC7ZZXrB59wjdWEk/pgmP4zt8TiavhAwoI+rLahOdrPaqDZh8Sw07UT
J9k6n1t6XMTBXdpq/mqNQAsF1GhS+AbxyFgZLmlmPqvmZD77SeKhX2ke3ne5KPbyQWXaPJUrk7b5
cxJwcmBcIIaMUCsqoxUJAooyIfiGidSF7fgiFE5fkfo0XTM+Qjgar1RL6PIP/HO1VuFTvDYlDHpt
1PJLrpY+ZT4rurqZhmR4Fff2fEbHFJGSwumaROsB2VdH7yHqKzyq6oF2/0wg/eyszpUTOo9CUJ83
rP4lTVMgWXR71nopqBEbD5Od3NmEd6xB+h8prMVE24pg35jWtJ6H9lmn8ulWTfOJzqy9rpnk58RP
DJ0PVa4r/Y2fR5/SYKr3hgZyLFOqcM8tLvKGgR4P+qrPA9YbA4/BLtWYAfhd8cUinm2rkOCCGoZK
qbarZ2pFAZjMuKswd5/yrNqN3LXQoOQv2DrGXQJ2LyjDvdkhMrf4hgTDhX1eU1FhwvGQB52XCQJg
KrdXNx03u1ULCsFwelgbne0h7l7iiKnMk7DxnI15ijisRtbUFtXOzAKvjly685r4QVxPv8kg468y
HSNIahmnjvOGPNVxFeREQMDzojPtVsKEoDbHX9DIMUAs6H9zYa22QaQqVGIcILH0TeJhAjg19m/x
t8aaswfGIpCg+TE7SX029WfLdJuTTeN90y4jlF4pz7VmP+eZW91Vc74zQ/MHg3MasbOr8q9G9OIO
P5qk1B+43JzqygrXiTboa2IhUTmJAMOh7Y3CUhn3aDokNq1FxsG80k5+ZSFtitHiFLCq5EmNiVsy
p4PD2GTluCaTY935aVqcGyqzyazBjNhU5R4Nhadkw8MYqdl+1Dh1kWxES1/V+BKYBuaUqNn1S/Rv
29QHEUzzpmYUtzHz+MkMxReSxVUk0om1pY8MLwQ4oY/+PifxgZX0idLPmVTCb+TYOJtobJ76HFpj
M7VvAffdebCddUsK7rq3tS9OxQQ1Ka1gO4/ltGrCMNlHvf1tKntmseh8D6Q9I5g3gntaOt0G7+NA
BG5i4U9iFqGmjnrWGEjw6QIAW1rcnaO53wSDgnTD8dIg0B+R7iy3QW0RNjCWDaJfZVB4WjP31PSI
NqjSYlOGb7Y9IFtIiwJxsDbuY4vYQTw0DXEg3Lr9BOJL1uIOQ/3INI06+NYsbHs7yCjKzn9JAsde
90l9GGdQbFEyuKd6jNduRyCpxk3iuZ+pkOF+wOhiCzSDsB9LF3BwUJ4tkbWEERpf6bqvrCjUrgZy
wX1SBHfUmZVD07QXX+36tYUccUPwQ7luXTu7G3AtVQiK+aEU3xkevCa2BiWJ+YNr7e2xmPc22E7V
bp6DJBoQREBkHYgGhNXftevAFJzyhvLJJBhpN3ByQfjhchHhSFvlGREsRk1TMMbjEieCi2STahsl
aMjzJZZ8JxISfS0RAqC1W/uCRuLSzFFyNusfkP7bkxF2F71yjrR0GDZoVnjNNeTGjA6rgxtxfejI
YDx0QzduKC0Na5tQZkymyr7QGOUlLcmE1YXCbHzgF4k6PxQXXyF7BQT0oRPUOnOMmAgmS87Rzn0R
hl7hM1B+5nH5Y1bG5MAF2FprnLEbwPk0L9oI6USMMyJz1WezeoXADKd07vJ9RifYmhFNKiVvDuz9
rmgsOhsdFGgmMsascDLN6lctF1QuKZiuzEHXvCTkVh50jBqJH9BPudHcBxp5LRWMggLRxgTATKmL
wrMI+nEep66x9gZW1G1aY0ssQ9TDZAKtuoK6b49/ZdWisLLmoD6O/basjAkW1ylNuJQzChMqZUKE
GVqNB3bAJGEwwUsbdze7YcA4BXZr0YhLUqG8uBLvuWPi+ok7169+4iO4iftQ6RaNTESyccPJ7Qcd
JaqBOtXo5PumcPVtO2TwdTFvZWSo401hSD6roVhrIyQrsIFdi9VXUEGr25wBw/zT0FADR1b0zWcA
niv5gredvvckOeIt4cb+EBf+N7PHEujkAY2jlMmE2ThcNWbjFYcgUqAOUKNVNms1/GEQIIm+H3gT
egCwmcWYbnUi1eaWoSFTv22RBZnXd3em3T21NXklOAj2yOyLTWwAGs6ESTxZy9meGIADq/gTFWq+
XoYG4E8THxMLgK7C/kZPr/6a3OUGYS9+USM3trrWm5XXEN/Brgm+CZ0XQIuUQ0ApsGyVwRYHyr2d
986mB+0098xeLc1ickDzDnhgzrSEchbSBxcXnIkIPOQTiJlBk07kzzAqyjZI4x8Ahdw13p6AwUx8
yumRr7OOtgf1Ncpopf88mbNBblz2Wc7i8Lk7G0W/+tzMdnMwdRsTh5PB9yynEk7j86qMGMPqpa1J
/B0LG2VVMNKUehg0yjZK0SnrBvDYhBwxa2hOB3GFwN4ucFSglyuXcX9JwM1urvwT0zPT81tOX8Rx
+lJDU2f6vhmlmszOiSsjOxmtAq7PplrASETwHJrW+BErPdP7QT0aIXPkXCugsGcHO31ShPmlnsJi
jfAVwG9FugxxTsFSqpz6GsW5GgT7ObOe4KYrm2ToyYFPK7EPYMhPjh2cuji79yeC+dIQlUDRZNDV
Sv8uZeJ06QuCqAI/eB0IFTsSKPVkINA8aXH80FrDucMXeiarrVu3TLy3VEnAO48UXdyEdkymR587
qDTUyKdr2pSnJhqdU2Gh35sKjO6d6I544dN1mIkQhtr4FM3OduA30sRuTgoJ3gtHmKf/djD+zQ6G
/v9MAl06GJefY/RafOhgLE/7Ky9HX0ATlqnTn7IsQ71FgQoZpaMj6yKzZgFa8FBe1G34f/+PDMUx
oDzxLHtpLtyiQHXaG5orLEcXLlNBYTj/CbjCcd1/bmGorksnxHTIazQxz5rGhxZGhcZ2HoI8Pjfc
6ILKwkWgEzu4S9LxHDsWNyZXUUE3ay4tScul3rZkgCvKEj8WIT+rQvPVyEKFFv+5WPRATYgeWy70
RRDka46xpaDz7RZb4eZVQxm3XKTdjtuLrVyV2RZyTS4S7rx4JsDRyb6e7LtjE7ivsm7wpB5ALkTT
oDqQq6ULNCvK3hzZ8FtSAdxlYf+1Jje7TA8gXBAN5C+wOal1kKyc35A47QyuKs+QjkoqzAeOzA0N
44phHfrTvI8WpYWUW+iLWua2MDso851hniQIRMpF5EJqSAZgCN5MJofcVfrQx6eAC2cl+/i9FI1Y
Mv2mL4rHVDS15/c6LDTZFH9ftTttOCTjo1kurC69gedVGQu7a1nIzTgCpC6QndSK0w0n6CCgkBu7
p/iuxOPJRqyXEu2yMn1/A/Lirc2me2Uxz1pEOwKTzy5t2N3VsRp4UwPCAo3LylZwXtZd1KKI7Z+x
k+2ET2SAcLLnLuTSVIb1FeuCiTmx2qplHNyH1K1bnIx5Up+MZQ3TEeAFIb4z093auhJtyevrPaI9
lRWa8gy17JxGOvrDhXQXLBkd8t8UW9VLOhN6N8NkNT69a1WARXlJQ72lvTeKwWJ0vGhWho7imI9P
B16+9bOFcrG1FtEVv2eUV8saALU/1m77gP0ZOF//ekQec9u8PU/uUwmFA4MGBLCeuhIS958v+P95
mY8Py5cNtBBqn1x9fzw5ETNZ//ZeTfnmPrwHufmf76uZ+q+THIXp7QUy4hjf/9yHfT2yhZ1iul5h
E/j451f321fw4Wv6sDnmNKrUjiKqfDIukXJX0zK7Bf7I3B2Z4iPX3qN8bttyZ53HiGtu8T/vB92e
aUTzbmrtEBgHs025//bgbfO27/bn3/OGbsfc/vLtmNu+vEWcq2D6QEqLAEo+8HfH3V4P6brr1YlL
Rh9PuC1uryn33T7b7ZCk0e5q5lj8wpcgJBrcL0WdE5yxsOiUBXtWNkWtbrsFK1dLAN3HVW3BzilT
cBd3QniatUDrcMmQqbLkBsnXuL3ah035WolE0MlHXElmk4dPfmzsWz9dy2P+7nly3/uT5THyjby/
wm379uwP+4oMX0GCCfeAUro/lv43Y4uYBSSmhUiITsyovm9HqUVJWT7026o5ITkiXAtR1MeHym7P
YAtOOUwzIlkXIcjSN4oiRDrNos6VXNBawth+OyiQh8rHIEHRxv/rULnZWYbwpsSkTIxyS1qZJMFS
LtBGc4UWSt1589Q8yH3yOLlmSoXXbVs++bZ5e5lhCa2TmyEyh5UL3oMCGt9O9pfJS26ahduvK2fG
kHJ7oG3MTZRQIO4WzaA0l90Wf7evTbju1sFKElLH5acr17TlLifXEikvlI8ExLKWRg/TR5rOJGl0
IkjQE6hLPx78/jy5V5E/azqzHoaecC/9XHJBSjfvvgwI5whtNLrLzU0uIm25KC6b8gGRKIzDy+Kz
Wo/9QVXC5igXGv5hjJExmFrTDb6My1elN/R9ykZXjoFaDVsUFtHKEJSZ7IGLk9lx+ZOur9tC7gsL
gDT5KLbGIje9eRBp2Ytdji1Ker6SBl2vXIsXOjstsMPUOSZyNhZibKedhZ4uVDOcP36v1V5gzI8A
F43VFIOwlv9z+f9F4MXvx5/5wcidnfztYHHIjgibU6p/a19HTpXkFhENuG6oOC5fkfxiCB3cG4LW
oj+rxtHtXOMo10Kz/mNtsroCnEzB7Av6KHLFRZKrzYsQlxEgyLFFmKuFBeUJgzQKZ6qavTZSbCOo
c3jii4JSpuN2qBflq2nW+rx16xgReUZJIgnRNIxYiwiAidxjmnVMSB1aQ6Njw5YmHYnJ9LDFrIgW
WI7eEqScR7lNXe3PnXJbPiIX+YwxD+oLTRy9GCndyO3b478dJF9EblOlgm6EFvP978yMDDeuj/Ju
VvQnB+iINyot6XpMBMujjLySC9qFGCoGfS+yvSUC86Atj8uFLhWLy2YDvGHRIqBglE+6HdMqKo98
OPx2TG3RUdVmFW7lIiiVi1lKQOUqvzK0puUiM/3bxycrUEmEh5Hz4Rh59L+xTx7y/lfkU/xoeAvc
oAY78+fbkWu3j9qPA8YwQHJr+aHkt3X7uB825QdNlJ05P7TLDem2+MDYlMxRidcUre/p9Wjxg51R
woJE5G52e55ce8d93p5ze/j9ZaNUz5Ey/vkH5c531OeHPyuP+Zf7LAbyaypCHpnv9NwXDK1c/Iaq
/W1VPnRjzn488p1y+68f/+2VPh762/b76m+vjZGZs07pUKcvrNz/9bg8dI6K4tCIt9/+xt+v/v1f
ur3pZBLP9B+Bfd/wvXL1dshvLyEf+bgtd/729PfHf3s7erozGqjZCMi13xbpX5sZmhijIrNQHnHb
f3uCbaiEC83pt9su32g1+IFppkNHYFU+0qWOeF8r8KUes2gnKcpyIaHKdC7rI+nXXYp6idUbafmd
vHw7Uq6FaSg2k4yQbBcws9xpdctkWa7+9nJanjVHbShLdS1X5ePvf0lux/X8PJM57TVd51IbYgiN
WYG38PE1b2/p9jD/7kcF4qQnUPAjRNE+yXPldkbITSOwRL5/Py+sPi4hGyyDSHmUmpWEbUTwt7md
IuqXzNlQjoCGZaxzW6D8AzuZd4RVjBUGXt8V7TFe7D5yofQLKFuuZsTbq2u56v6sO3w8o7ukuUrI
s7EMzxC6QHFffsdyMxu9OCZp3UEEtpgEGidcch+pIEw60hhkQlNnvNFBRVCyNO+KYGOKpyAr6mPR
ET4brrITVia64ziZw8lwt3JunfAyNPzcFl0TjvI/eLS/IV+Xkc28gF6Rb+BT6XIoNx36BUKu9i2c
PRTl3MwtQs8SoGvMDrvdYFgvKZ/FNMcTHm1PVRmE8d8SNbkNjtWBnzDRGCV3t7mrLEXIWWw24lqq
LKrl7tCL438Ldv9Wwc4wLYKl/7Xk+K7+GRT5PxXr3p/yZ7FOWP8wLMvFoOlY5j+HW2vGP0zLpDGJ
ahg+jXkr1hnWPzRgtMiTdU2zKfTdwq0N8Q/XBVZr645l2Abp1/9JsU641gfBsWoaOm/B1EwV/6Wj
ah+qdUmDbXPoXMKkaWUu2Z35gpSwUqSIzTDtJ/IU/aIj/rDyj7NLCptRJy/OiNRKRTLnRAhIZRXs
tpDVMj/WzyPiBrLl9XtZzJKLWk9ObUVu5h9Wi8XCQSvD9sSoXKS9Qy4KG03RnMXapi3qrdtjwoW6
W2zbEG1NnELkYnZGulIQ2oTC9ziPmizZd3p/8nXjNU4V/74iE91rdfcTTEAuvOaaQqR9b7kb9LnT
PawHIjWo3vutcRWj45y1JruYsB8Pea//iCxCAf1ZOQXGAMIMg7hXyeuWLA7J812uSeuSpY2fSjCH
m6oArtjn5c5MzWvSY+8jyjcnEKJ5w4v/isnUOo6pM22LcglqWSgThjOKFeI7lCN+59HpM0/lsnB7
TG56+n3Ighq3e0AvyqjzdcCnUbiaLeMq6W+SlUy5KddIsHgekzbhX4YvIQ/IFEDLu+qrIDgldN42
SJ2pQ/ZiI68Z8jPAN7P202wgUnIw7skPp/LXkBKX6ZYWXAT6L30e9PgchyoYq0nrNhNYPwYziX3E
3mtuOlW7AyuGFtHwEkHJVoALBaqk4fZuQth6vYoKUPQWij0E1xgg62NEPkTgO/jszCWTWLS48VBJ
aKsRbPzJn3Gv2AmqkCxwPC0L7B3DQnHQXS6ry81DfvUf/hO3/w50Rq7wdfdLN/KdWk7+XjCfWAmH
sDG6eh0MLBbjaIDhLcyfNCsnoh2G5hhYMRjTJdnBWk4GuXZbjMtMUEsLf2dMJiNM6s1yIT/Qh00q
jdWxnn0DISUN6PdodGm4el+dR+1+4HK/joT2VVoY52WSdDMzys13R6NNiK6TgQZc/vGycC3Xbgv5
Y5Cb8zTCPzVh7MgzUp6MtsxkDpdJkdwpfx1DbH7RM5q6N1K7/P7k4rZPDzGwJCRSLze03/x/siJ9
s2hS8vc3TjlADFvMjLI4fatQy/T0DDPcEvwdRivTDkl8XWY6tZz0SJ/Wb9tp4llT+8Aka5i3zlJV
DyGzzNs6/Q7SkIDTviAYSkHaAoeVCDd0sdziWchNuSAegHzMoMRXbX6NmXcJ4e9KdI17ECf6xoHv
uXIhqy7JF1QuHMIeqLpC/93lY3tCZviZxuy2K0jGtKNOOTq6Tq9uzrwBcsYfAdfGtsVoB7STk02+
SxkVLBe3DGG5iXlC7Fz8Q2LJ9JiWJ2h+g2E5ji7cIDZpBVkoaQOavRnSXEVVAoRGuKVR7M3UHpTp
6KIF92Zj/BJltUscTBgejfmFbxaOIg62Hisciz50yWbhhPf80PxSNm1wqkEqOzGWffkWq6VAFWYq
IUmWRlN8OZfkA30UZ9UXW3UBHgyVJa5iiJ+nqZ05o5HFJPND4wImLAaDxL++ucbz+KOtFWOtKwOV
2P4cBTWcDu50a03z3yJXpIcZt5pX4UzR/PoJEUu0D5Luk2qQXewg/tFy93tWAvueh+wBaodbp8co
U88DjAYvrziiitp9MBewUAf0es2UXkoHOT/Alq9AzDZiTL5iKncP+hgTgJdBNR1LXKZozI/ZON7p
NXRh0alffQjk20Jk5Lt13TXSisArYocc0pxJT9SjBAr4dMDAS+ItmRAvFI67JMzPKQYNLhE9hIGc
iFOi58wgu8DgA05VzqfIVDZjYkT4FjQCfscnJyRXejCRIqgZ4MUBZuJ2QshFw2yElzCcJGqpxCKz
wi/XnNxk+jTWYb6eYqXekNr8lugGImmne1XUwDjOpbC3ukNre2zgt1f9g+8o4Zaw6pdoriBXxtOd
EjvtgQCi3otGoI1lCiDdUsI7XY/1k92Y2SFPHAg8Ol1nalVIXqyt6UM+NMFlxJoBSh5kuFID81i4
TmtzbKodkgKybMGfb03AvUiNoISSjmjSaoFImqzHOvLXzgiWszdxtXTgHLDzOIJreKETrqjr+Cs7
fe1kyc9JzIQxutNzl0538GVQ3hu6tp11xWsL3UbQ2+qeCi4AWib1FMDmey32S68CLQBPNL1vAcis
+MePJy1PFFB5IU8O3sIpta5wMdJN5Zcdhm3StsoWJpcdC08UxrciLtG2ow/M9bnCpdBiHUgJkGkd
1ZsxNStKrVyB4KirYEA0RTyPuephqzwNcd14Jo12SD4uMb0deDjAH5tM4ObEtVX9SK2SxDTB+4oW
EqSGBJL0Zf0zYXJhdypctVzNuXYown6jqtFbgvadmrE/0+xULngv12KqJmzyDrfokROI5tzXJutL
wgIHe9ND1DpglscamrpbLbGUC2/mzTawWvWaICkY840xv4lcv7cz/yEv7UuCcg7ZKRB/t/kKxZ4o
GvcyFNDBbc7bBGvZMYyD66CHzl5L7T2DS7EOE87OMAxJVoSo3KAteYHTDtUZ5LdmYnWy8vIlmWJA
RspxEW57loGMOVWZvsfQaAYcLwUtyU+F5b6mWsztRA3Q/6umcsWl1DHP3tmTxTkpMuzDgwqkdwlh
7abu3oWMtu1dXJuiH16DnCZZgrZ0P+MFXbe4mdFgNqq2AeL5dbSYQBLXAJbzpY3SGdyp8SupbfMh
r5/RXpxLNwAAFLTJoQabtWFcSiRl0fN2Y3/f6KhZfHQx25IgKdos91riPvFG76MI5USDh+oS6/Bc
puDQZNbPeNK/zGWg0WJUz7rqO1tD7WtCotFlhMa1E4wte0sjqopa5KrOVOWS+UOzctLopOrVr7Lg
FlFDdPWKFN5SLKhi6nrIkBYiVV3bP0bTv4vxEXmjWl2gs0OVWswlaEfPbTeiwG4iqMXJg2Ynj0iW
CWzs22cySfUmvEvbqD6FFiBJG2FiYBYjKK0ecpNoZn4qYFRqB44Ol/5g5Tuo2iqA6cBkms8YycGR
30UFKYWWRUID3G4BuDbd6UmnXBxT/26a35B/+6far3AKIAaEZqltW/IEuNUm9ySZuchTSfFGrglF
/Ue/QHrsWfk+wwkOu/xLGESMxGcjogesc5T7GRgn7QGSFCB9+kgQh27fleoJ6Rqkebz5W6oDb1Rf
2wNfBJjL+K4k+9Qtlfp+xlySKuvQjs1LauFUmktuRwpyaSUhOXcoRlD8aeAe+zGCKFNiDOaOfZoE
1eDIR1MvimBddve1U3Vr4Ufk5RG72S0V6mFhfGZqVOztKGaao/bE/Baev6ATQlzETMOX8YnclmtB
wiNyc2iISZwUhmTL9EUuZMnytsktEZJBk38akdTgO8tjRKQ5WOUhJpt+ae3Lhax7f9hEkGsekDbl
GuM9nbvJppqnJ0IB8GfHJT3yBVhhd7azKSvIQcoylCj7IGWWRAe9sSAVhEbwglL4RQcK4CluM22r
hJFXJXARdmn4KtFxuNz+4MdJiBw+fUbADsMgAH3+JquoLNkG+l6tiQi8X/JGZPZbutAjBFo3cK7R
uV40AcSifU+CRSeuZYdo6ImoX3bXAvWHrfX7DDCcXlQTSJR5IrKHRaQi8DJ1chwUCDSEOGtvUzo3
WydfqmS0JsxDrx5l1NptgWqrJjg8s5dp3eVWW5bl52xJX3Mt2Ouy3yD7D8gMJ+pRS//BTX26nZm9
JMmVjBL/CoWTAMFbV0wsDRHfk5DAIWnpimjLIJ9rF958lYFhNyBQIBttalRMs4Z4MvXik58m/Z67
CMBkpF6XoK8us5EZz0ZARqnu3CtZwY8bDPFdbEdvXahjsx8K+zQ1HXa1UgUb1cbj1VkWftj+nFOS
AlLTno4KUsWtqJkfzWHnDgBDhbILfZjxOcMnYb1GwVRujakn6S6yzbW5/ESAflW7acisO9FPez9n
vJCH1veuMMxz1dMiD6PgmoMPwNWGHCJRSGS0rKHxmlr7PjLlonNVPJ65NZRPCqbdTKk/izYOni0C
MlZtSfAns3EFkn5uvvS+BR1BizDL9L8mYPCXVuBfaVLEhDRuiDnXNWNrmBjU0APXd2EX1HeDZTL+
VItuV8fmiV8eCuqQS6YVCVLQs2K2NpFlBhtDCceL5k4PeFku1BWv/CPcPVFq8b0hfupNnVyN6hBj
7yBAr7Q2ek4pbeAWv6pmK0MtbQPHdic8wWU03cXIEj28PsiXiWXA/TQ+ZN3ixBqrSw9y5IKkaULy
qgBlrwjf6Oxxq6pzdoIkhd65dvAMGPXVBU9/7Yqx8cqo534+RvGFxBfHU4f6pzlRNHADf0d0fDW3
F3x9836cjPsmcoqTnsJLgTM1b7OGt44rEe8Ql+DApTfD+J4+ojqf6IYdmt5BCGvP8YIsxbBXNG+V
Nqc0NImAVGDvEzhhbAuYkBiKe85yMd0Prv3Fdoz7sBvFYZrxAlFhfYjHMCRyYfxeu8E3JZ/0+3aq
+mtOOGJu58rFVHV/51IDjXAu7go0ZKuJOdaDTgBxNJnjJmPUsmP4cO1Fnp7oTzKec+AAtwXgcOJw
Bx30pEi4UsWcXFjgRHWXrQPLju7aqD2b1Fev4AkpfybT3hiz11bXLYrRWNRCJ46Jt0iDdd6l40NS
BfkenATVFKqqmpjO9oiliBHFts9JAJ9rIQ51+gWqLdOTgv9rao7xJuxgK+IE0TZhEy9GY8LGnbix
+XFBIQ9DB6dPxbuJGMHnXGZ2zUxchZr4fNLapW/JhFWj6LAn/uJzYTGRBUR5RjWqJP6DEaiPFVWa
PS8LdBWLLHf5nF9mbe/yIgHqSNNXJOQUYT8Caef7OGhHfTtlBkKx5iFRx+Fc5/ZwlmtMUTSIarG6
saw636XMqLE+xmgPMsIihgnzazFflDBI6QE8wvEKNvDl4lPvUgNSijhYczMClDv1nlFEJErHFYBg
y0bBRuZ0PMA9BIeKpMM9IkC3noh8DB9FMK4+V4in3LZ4TZ1U3SXLHEcJ4rvOvRuRtALm6F/C0Vcf
1fxr13J+wRv3qj5Trz022i1XV+Tw9Q8Y/hCjrLr1cldFFqNl8wGnHNy3vmNMNoj0rsHbeeeUYYLe
9AdE+BTcll4fwtYOnss5OCpp5RyqmpdI4+JtEGdc+NY6yENy2Gvy3NOgLq6qYe5iwqJWYV21JxoB
3+0UWzZZUjNWg9rYxAKpQpaCYaPW0e3NQnnrSnvyMMmn5LRYn5IaI5NpxE8d8JWrCM3i0BniWV5o
m7l5hB6pHkDmD1cRZ0zvp2Qnm/BtXq/JwpiOhpryQ+hCIqkdcW/gkoXsr3k66tz7UFev3I2+gkKr
URyOD7bjiktE+FLY+kTIlKDAzDYbthAbG8ZpKNCmdCw923ZfuNCkBzFpB6bAr6VZp5cJugOARXv0
/LS1d4cZOeM2tktnAyPuqDlh56VOUzJaQVKucY3kF/MlMZjsYr+/RI0m7qIEBF2c9DoeO0DORaYI
j3CnjOyeoaavW98B7ekel2oq8LUutl/RDiNWsbacUw04OOQOQxEtv2Gwl/kPY1BVTod+HxTwj0fx
gyEGwSj5RP7s4oeMw/wwWw5Bwx2s9zyp1nj5x11eFXs3tX/GDNtfDEb3XcUsMlQU6yJMyF1ZtZ/y
6TtJtCjSLU4lq58AtyIU5baiYS65ZK55iCMrvcJxMh8YXvekA0GcjIYWp5cK3BKa2a9mhs2DrLxl
qBtGazA0uMIVJIc+4TDIlvLnCsP3NE/K2gnxmpkEH3htZhnbMYqadUPwAlEkjOatZThQDbXuDbV2
lUMxtbVRUJsQM7qi+dSmjrUJ6wIstQnvlOu00XaA0YvOptQQEOfbBQmEzuLcB1FwNofxlAB4OPoM
1tuWurXpI4fEdIFxxBQUfdB/R3O2C7r0dURGT1pX/2i32ido0O1JJ6jAjbsW1DUhN9kM89nGOumg
03hGSDJitPtuDHN4GtKK69OEDB22E6SLudyIADKPm2GmMDSHMWdYb1SRwNvDlqYW9UU017IvMMNa
oGZNp5+eAt3eJU087ClFISBw7X5bNFi9wygNr6nJ2Ns25sRzmb5WgINqEYLWL7NftUpcGdar4btZ
l49RUuIRWrJTIujNSDEWOie5XJGA2p4YcXhxbZuCg6ueu2j2t7jMw8PM8AdtlMusVXtiJvWrn9Xx
bDeQSpkxQqEotF9gWCmbaPphmIlTmUBxBMBVuWcU6HtbCh0dOUQQhPCjd+QQgXVYyA9O/lKr6ngH
Af3OMr63cdx9NrqYO9tMXHjrNK9OQod1xVXyqrQhlShc36e8mTxdNfqHqlYnIsVyzPzCAN2b4Fg1
ypryZyMec250QZW5Z/yYn6fUrY5DtaAoFBa2XxAnrIaIiw1iAbjPqBcmR9wPx7TYhlqIb6VLlXNg
EkoTu029z8SwLwVAYnK68me91jaJMRKIVY4XwyVSK8nLL2rl1Iig4xB+WA3SEuRyZ2Wk7VE226ez
/x1HevmCaxmzjMNF1nTHR6UadnNJNhbO1f3QmPzGcvofIkZGOzdOsTNJR4hcbGZDNhj4LJj6ZCom
TAiPMbD+eqRlQR8Rn4K+H9y8P4V1AtRUH5SN3+raJVr+SkPlFmvSzI20YDDvIHhKshjRamuKZz0K
QnCxzf+wdybLbWttln2VipojA81BcwY1IUGCrShRsiRrgnB70Pf909cCb2b+kTmoqJrX4DJk+8oW
SRDna/ZeGxMbyxraByy2cXIvsWDuCv5REGqtSSwZFSppdk+eepqyxj43aYNjsc4yIvCyF0OLx70c
eQNc2dn+qDRaoF5yANBibz22ucfYFNtIRdmVwQTrU6kdhtpsz9bI2lq0LM8H2JKsglzj2DnlLxPA
BrMGDyKrZodPDpCOLT4MdaAq2luj4hVZWmB9i8fo2Byqo1169Gtl0/jMIAffHTXLjzAABY8XGpTn
9mGs0GoUr2ABzi5JDAbt2cBJtBTxHl6vB6QuBw7gNi8GTFuW9dxuUb/MzpcmZL0tvPJNRwp7sBUS
skTJzTCjLyrz8fuQLQZ3WcXoYhJMFPN+MffUygxI2/RT1BNZaPliYfnPZVDP+c8uT0n0mSWu9UHP
mEcWbE6s4hI7FBch41VfTE1yLkewuVoFjHRiY3lM3YrAHp2lU5ncOJPV2UOBeXVywg+0tHzq9G5v
8cyCCuh3XtvqHjLbxN3LKzV+xkU8rgwWYJShVePd7pwTkTM0aaV2txOC+x4PXjMk/HXY7nRL5De7
qtK9GHNu54oSss69JohH172asVNcedpeH2s3kTjfbbuXx3D9Vecm34GBNmeaerL2Ju4Fo+V85K5W
PNW9Xj4llnmv1NSck5h8etzo3c4FAFOZ83gv1odJtsSA9Hc50KkWU9LcavFeubI/C7usfZoH86K5
XQZ2GX97muH2WmIjOZYyHf0iM55NMvFe9SXiWp+BsMTTYgWGMMxNxhu3jcA2HDXg/dtYF/vKZmE5
LE0cxB61q+TetQVNlJzSfLlNLZ/fspx+iqGODyZv6lOhcCfk8Gql6iFIR4bB39r/GrFZvSRchpIj
+XXAyBll+pOmSuOJnve4QJO61A60hmGhOM+OorTbmzS8bI+WDn9j298YENbnUcUz822REqBD2Ugi
3DabZU/qhV9jaX5VtKabrAJ4ntrNscq5CeeZ1l3lRMfCxOnZ67iIrKFJKTMvBBDUV5fRYWxj/c4q
6220zXPV1F6gJSo+Km+F3NXEprm1JMJzJtnFVcMJ8lTQYgXeCFnGR7SCzGmGGVFgGW3I5wL3Ows8
kRjXZ26ewCNZ8XRmEu+MsrB2tkOwHB5jPteD8zdOmj864v1AFt7PCBjv2A75U9llNWP3tt/WYd3v
7GZ5aiyycxZJeEnEcHpTsR8O5mnqApFx1Ce0TfsR7S5zobrax2AyvNqF0Gyq/j23m0uvOdbRctk3
Ax8iHSk3YpCGY3SG+3LXvR6Lb9nxs06U6ZXXv1Wh9C4McN+UwVmShQW7XrBNO6cn6IugAMzJR2e2
rSM9NxdHT/c2E1ac28x2jaVuONdyje7Re+kmxlOjnUYbTdOIfmhtqp6eiRI0kj+WmspzUbvks9jl
YbVkWDqHTNu3H4VTftcJetmG8/ij76lsvSnZPZ5H79V2YC3uxxgVXMCxyg6j0X+LvKHfYWDTWLvd
lhDPvFDkttcLt0BSPvHZtqzBcjQxnXir0jO5tdOnsDl3xkYA4rf702PH9482Zt0APr76b7+nwv4t
qotizzSXYW++zpJA/vUsc8tdH6JwLiOxXbwh2rJ8KnxN9hl3ggROy6rxMdbcm8xdNQiPXydgJFla
qSPDQx1N08iQ1elCjIwR5bsQsBo6QuFiEQ8bT1cvqiftpIsSyBzrEuwh1qGGGg8G3kidILBzp+c/
csvrGctqB9nckgapgmJ1fHoARvVMuhC+V3TVml2hEFn5tRUam2RFoD4eoix5CrsuDjRGNad2FsNO
wCthi72U5zDFZkhJ88KHpdkMTv1uLyNoBQEdAtQW4MYE8g+qc5X7uvQYYzhGVZ1nPiGggeZjZvUT
Q+il3CarXtnFLHGSCyevucgFpg7uYGA4eB/BnUtINJuwblm0R0psaUFgMazP5PHwcGBl65DvX7+n
WWayR8r97b/toUOLKimlG7HX1I7HM398VVYF3qz1hfjXH7jVDJsKDxopaoSAhI8QkPUr7z+/evzB
gxlbmuYbvpunqEZQl1dADrixZ7vZjkK0YTzIoqDFRxfsD2tuxuPB5vQ6LiRReiuJd/Ho9zYPKG+1
Zm08Hh6/XEyK0QQEP2yy6TJ46Xxu1aJTB/BirD/Rss40meevMgx8EIgUUu7OTNVZGrOtoOCFwEPf
50UBBKBPwjAhca1DU03nIX3MSx+KMuna7z3I3X3DZvmU4+FA385X6fpVVGT2vu2S2+O3WCSSeeu+
k+bSnx4Q4McDOr/IHwcM98OqhP7H++XALsH6yfStwr7u1D8Hj6FZ4Si45N1snv71QB7JpTcNjNyr
rsyCpE5ftU6EWQ4aOHqT9KANDmNEJpnxJJ6Flxr7/y8Q+78SiAGG/D8KxJ5W++X/2P7gRhEXP/6L
UOyfb/13oRjwSWFjtBHIxFxzVX/9J5fSE/gzDYyeuiEc4QkL6+Z/uDqdf0O5aFhMrRmj8m1813+Q
Ka1/4381PPI+pa0bdKf/L0IxyzBxnFZlNiNvO/7+X//TFtIQpmVxMTsmmVmWa/1XMiWVVJ2DkEwO
DO8F+qvqm+3NYUAE266Apf6SWG70opKRcB0jC/SOLaBV6da96HNCJfKFEyKvtulYOHd8mpKMXLPY
xyAHLuMMrwfmsv08hETIVMOz06u9wkL6WmqNt8niMb+0fVV9WM1VkmqRxvryRZhU4RdyrJ/MrqiQ
N3HOqqSlyIkN96WWC1A5O8xf3bT3U0VeIBIA6+6Z2rzvTMM822Usz87Q9XsDaZhvRpjCKwKDNwSl
T786qV0jjyF3mjvZWRROdlimMA8GYx4/dRqCECf195gMFa3u7F3VZF2AxaT8QB7F+Qwm+mhlqxhV
9d8mhm3of+bq2pPa+Q2ZAgG1kH78yqucDVvY6FvBvC+3syDLGTdj3Hmal5c5jMRx8Oof0pV0IQD1
EBhAF4tt75I4SxQ0dL0j2reyM55YcH5IUAvkGkZsjPLhIvN/v+sxFw15sd71rqFSo5ZJ5PJWOrm1
02zwI44j/mijt2PgJ446ozGkHjVgimxiuAHOKoJeUyzjvU8HuXPN19E1t7Hi0C90o91rgoGRVl4o
uOS7fk5edIgsz6qfPkO6y30+4WOc82Tczk3PbChIRzXsW1ZjyJPAD04Do7VpuBfNQD3bJxNu+4ww
AJ6C6Vw0L7M3VVrv6CWKLdb//DB3HkBol3j2XjTJewg4AI9e8ax5JLIIYqgwDP3mc8SJleTiwOpZ
v4EBzXxYhG8th2Czc8GnI9O4eSZyENcOq6OsBrlpbHMKKrOb9jZvzr6TUSB0xqyIO5tjNtXaViXM
8Yp8JscEYsGhSznXNUZ9ZEtqf8tW/1lpOopJVVsvOm6gIbSAXhXyQgdTHSf+0hW9D35Cd9TJMntS
SGMQ3oAWtL0WJjLoHI9ETSDVzxbz1o0c8hZTTvbVEI53qdYHd+koIob4EFEGEgmHliElFhIP9Qki
WMms575krnn14skkqcXOiWYXRLwzBk1jaluurJMXAg0cEzZxIkyeY0tjye05L5M1z4RTALpwVt92
k5OQzI/BKaLH4BfqlihCIHDPicpzP9dcCHCDztsPpk0rY9eHDM7Eq5zfi9nU/IGXfEskaB2Qs8F7
OkLjCPF70o7iBp+dYe8SRkxcS795G6eiP6OB+Uk5mB2begE7Qi7uqtv0S73xVlhKACqxQaV4B7d2
ruvKfXb1nLPRWJ/+bEabwiqbw0TB6ne0oAHANbmrwi4mvswRfmtU6W4eUu8cjylpH6J5lqX56qj0
FIeWdTWV9x5pYXmmrPfR2aQUZ6r8zBFtuQ1ZiAV34CufnQ+7IzdwaVl+g3h+QcI3H2nAuLhjMBdh
Fe0tzSLrpSgzdDChA0okrfwkQV7R6+yK9HXTxbaQD5rgNtGU7KzGbDKfLCKWVwUCJM/iSwg4LSUS
IZJpgKR+0yhiO8GwvzQTg5VF4x0ZhO+oQ6gvvBjQogSTOhUgBgVZu0apI92dhhMpPp+epBZdCpcm
ziaBDEd26YhwX3ta+T1GETTr7r6vreqqoP4wEZmmexUba5ldRRd3XtYA34iC24O7CR/RofTOe1rx
xnwRqX6jxStu3ui+LEuqbZty5fwpZ3iqcdnntFE/xyHa0UwfVZW8qxHGkZdX3q7wS1Ybx7klHwqT
YHwcXLdFvwXWI2timqIIkWBsaskhqbSfdlKODLPMG4u/vYis/urozooxJoCBc6i8OA0krbn/0Gfu
/AZqzsi8VVz9u0iHa9xKm0nVahVT09CjQ2IDo2hgGZmJEPK+uRW1+wP2jny3QuLWRWOcmnTNeq7C
8dAnWkc/SQ3p5BrjFyySsGuSPVzv6XlhGPmV2KO44Tf/NuvWOQfl9610dzDrkHEZrOlNIxn2etf/
TQjg3hMe2W/StowuNt0m6+8lPuSpmM+1l35mMc6DeNLOXhj5dDwpypZf1RDe+sj0vsFK/szd/lxV
bsKGCokyBK12Y0bkqiPVYaeYu5y0dJDkeOcnNQMOXMb5a9GLr5n1LjPhPAK+WJN1bxfExqqZQWvc
xQfJFe93oWxepHZEfvabqb98J7XFPiy6eo7pRAhj8qLXZE4ZYc3xfdLTOiga/isStC+R5edwMX2j
ksNZtGZ0iOviEwVivR3THDtxShjpgHoymBYtCZhi9HunSczAicxDu9glyjC0YkWbT4FjlPLmWcNB
B8m9dxvgaPZg6xdZV92m1Dov8BaH/F4S0teE7xHRnCDfh1SbJ+jS4pqWzpdp6D5qY/MbXOCJyaPx
vKz7tUY49h32EBku494BLHnqQlJyWevYASc15L9Mkz7cu78mofZ5nxrvs3HWh0K+z9l4pzBC5oJW
r55buRMp+bCDpHPrsKFfllqDR+n9iMRMgpA2or08EV8tfadeI7ZklV5NYZz/OUhcBFWR53EqJi4O
UIbOh6blTOx7oHJZ3hl+2kB1jgS7Jpkx+V3MH2at2y/pqBP4ptfWxUyteJ/UnNQR+Tob0RYom7r+
MaYnqS9OcFB6HOu9uaJtSjh3GVy4c2NazLNyEpHYxp70MPMOfNw3RTj+cjLo/Ut4rqcwCTrDQ6FY
p8Y9zZTvdoMkEgC8woj2tLVHmk/rpnqh30F2M8xSpCTHp2bGIlalHdjQUjsPU7jsjcgh2b2tWtSj
4VlyA7qAgepX3RkCxKZ1LgjfTsisyCSukDO5WfanXmqqAsDX2358qemcd5Vqp7vSwSG1mv3WGKSy
d46+LYA0ES2lAubi3SVPvjJLL45kTf1umInsCol6MeoQucVeciUJuN+Aeqv4eVKFGwj5wWbwsjDg
fQZRqvIvDDhozfVlW43K2zqpqT/FGdd+WTXFIZrJLuadtnae+u5JEMqbuiTgC7CqYkWRkKLpSX8o
vf42OD3FYzJeYPqAQBvhILWNLXzh1ZBtBzO6OHb5BzVdSLojiroI5l8rRHFsR695tjTtYySDCqrF
K2nG5SssjLWMSPXS2S7GPckLY6/XNZFfKYKrgYUXiL9JW54NO/3lkq5ACnzrw+twr6iWY79SFaKg
hUWxK78X9l2LxHgD5fXDFhFzp+WgezVkKiNpX0is3kxd5569LNvXdDAXQlM7kRXnbJj/WtCuLmTf
uERpLhwKbmwBTe7UJilyhidG5fdxOO/Iv4io1pLuGUAuGvtR7VTSP1Oz5pecV3HLqnPZCMHsCSlM
usVaTdiZpQyiP5333GzBmKeLfshLe8EgCkl5GvTunNpEulkk0IusVIfZm7+Jto8DywzfXK2JD2tO
eWAn4y2idtsUzXIsqj4ElchnvuMnckztLelZwXnNpwsgkDKoGpL6VglGZ2p8kQBzj2l1MgjuO+gp
KihEFfrJNk/lWmHXiWP4FDJgAsnCJiN6mO65qN4jIZkc2Gzphpyzs1ruqVFs9Diar2XMzkZN03Op
wKxbsXEEP2wdtUnupOPBOdcowpuxbHdDm+r7KCt+FwVHbqhZ8YVlKyzYmSA6VufiqVsndM7kEK84
M1v1NAtVS6ShwvPWedB6ouCE+cibRBwfxRA/Lw72ydsNXfXaxn21dgHmbVH4u8dFXtwU1SnYfWIL
zQqgLSi02IiTfR1lL8yqkyt/fsocFL1OWiLLS818G9tLswNHZ20Kcoq3j6JsdEe4PmSc8ZKwtKy6
RJ71Mf/Co8cwRSuyS90n9XEo9MJ3tRWcB0CsoCfaSRftkufU806a0jr0E0l+zpDukhpUL7mc9mtj
eRDrSmhjOqflDvzCDuFsOd4tVDNPJBBtHn/I7ivix0Jxm1czMmDow9LO70pqfHa5HYMn744lIhtw
XFW/qSm2972Nbzw264yqUh41i8K3j6mptQbNcpyXB4JDZ6w/Ig4iyzyAabgWcs0zkjasRFZmHkE1
u7L/GkwqLJs+YOPY+i4R01/XY1jWSs7UrEt/CVPnA2lVZBdVSIYTaHoE7TjQsJEGsXBiQSAlU3iO
e/AKGn58ORxNRdpc3HbmU1kZcDoR+oQHS4Oky4lZ+4TsfSbYdXZh62UcsdwGeOt2bfaeOISgt+ya
ffAHzbGryZCMiOTrynE8OI0hfNNUT4xKizejKj5lQwVcDvKgKBihtnKvJ4g1OotpekW3NwRlp3tB
Flpkm1KudBMNi55V7oEIiLelRUcaI7TY2y6RNb2cINy/Vg6zd7Tx3EXTnhiBxllHnWETuJo2BFky
f6BZMRiSItTIQAXjn+eybMySQC4L6ESaXqu5+oiZOXP5FT1MPSs+V8W8yqMJFhNo1eHtEYjYTpCI
F/QWNTT9XnpiM0gn9tN+afdoSq7kRRQnmyhZ3nEgM5mTqJOYCF0zEY0Ztf3bYCu1m0IY4OW6hSpi
cN2TCtHSEAHjz0OZ8ib5j4Y7RiCyDbv8dZ6x7IyD8bekftkNScTKVA2/ZpvVSUaErF0L79LRfLIO
Ejy5nA1g78Tyoo981HA3IAOfNcCtNbaPKiWMIU3B7ZVRbu1nExF61HiHtq2KgzAkub7MKhm+knaZ
Gg5A9Li8agLzqEu1ImLQwIbooSW29q8Y7H6o1+XOHBXg3rBrDk4g0asH0RqA2HHf3pNS8cOx51/t
AnDUig9Li0S8GgDxlkUhr3WoHaspbQ8QPS2/d63pbpiTw3s4j+e5amnLO27CFaytwlzC6xQOX3Su
/A8ZssLF6z6g1zvHyrS756Z8ZjMYcIp3t5DzKEAx5fl1xevC0CroLR/Kv7wsIyHdxNUCTLS7bK83
qeHr4Bz9uF3+eGRs+FONxGtCrFgks3fJTM14c5RjXWK8O0HsVvU2pTfl9Cju7K6Plm12N6A35Wbo
VBQ4XupLL28JEX2aSlNcEHplx5hst3qL+o2lgtt6GEsQnxokvbCdwcCdhwkDfEGmUdqiUZ3twnjS
uwqVHTqdPArfI6MNep0VpkqI/jUsqh1YUPCGl8siSf1Kq/SJjqALekl4SZUpHRfTAs109giAsEwd
YTRH4NSYhI7K5BuCqulCHss0zOlhmRsCDrr5TEAiydxh++bMQA2tbutG0r7SdwQJWN/nbtLvVaat
85z3FI3VRseDeuxJbacmyrmpRkbmyyStP9DyVwZhphyXS1CHdo/OA4J+3KDOdWkz8yIaj9rivRh5
azyX3tfQImLSx/K5MvK90XZyVy657WscB0eDGJCmF2exFNqq5hm3uelM+7RiSOUKTfIxxg5jXHva
4St82M+s09p3uDEMDIqfnabFryKLP8NkyM8qjL4eJ1bC+D1sC3cHd7PYl4v2bWAQsxhO8xql3F+s
xkIpsuibqO+GgJsckkiEoqp6sVSX4U61Ih9k7GhJnlszs40m/DOPB/M26jBXkbWooOQi7/ajjowb
OeUBxZaxKlU2NCL6QWpc1JzVT2D5sXhrlk7XjK9HJiMRcZFbH+M5cCfqPTUa84FMSQAWinKuTkxm
TYb66yzu/JxlzkG3tPY+UQISD5fbffU9Aa6JtpfZkZWqvTdlzKZEebaL5G8iGv0KLHlno5FAc4DU
MzEgBsnJZIjR6kTd74TsEcxNYIMddOdhHcBDhpUbL+k5nghygTPZ7dVUs5IvS+0A2f+1ZFkcLE2q
E17WHNDQFOwGZMgQMSl9QQzYNWMFFVSr21yBMN/KSYif/aA2tThW9th+Gi2LE4OpJmHJy40VSnTI
kpASf80sLDV51cvfHivUacLF0rSd50e6/B5pvFoe8xng7owCFKfbc5sbd31JiQnv6WaobMbn+ssT
Swn3vKlZFhUnGOflJc81+44TxUc89hENnfWltM+Q2OBzbNn4Fp3wSDK0OidetrrcxpvTiiODXAif
ZHwcMkTPRFJqms+ulGFMrr9oCTK8KnYHyHHDMclGprlEnL0WwLrlUoCTsckxHUKu2XId1lpje7fj
hmEmIUTUtJG7WxKz2Jai4GahF+9t+jI52JQSmxhzKyIyUHOLm8CAhvz0LVapexPjUTFDv7C9Q589
hgcwTDnrwpnWRhK+sDgaXoycdWzueRgSzX7FKbn8Iwlp2FMI1UaNKTEpSmmHWKO2LkhHQGEXettq
GDHldK3ak89hbB4TiwGuL3lBbh5oMdQfBvprII+W71FYpgiUSxm4fNSXklm5m0fPEJrvpUU3DiD8
qZ/64R0exHLkfH4ahfdrAPL0miaGfK0EE4KJ2QSC4tHR5i2Kb7mOnImOyh1kDtDyNS+sXyPMGhrF
3XVU6Ueb0fZyu4zRctbyhfnItpzKFKLolJMVQE6owpVSEt97KNBUaCwITrMxq41m5USx1HngjeZ3
k6n5JumdHR7u+MNxgXmnzXtt/xrINV0nHOBpdf2vk0o25uv4w1NUzgQoH10nZYlc1U+P3Tqjuwz9
c/nqgMkPqL6mYzYTfDsN6qj0NDrICAp+NJTtJcw0/GslISVhbTrHQTPltu+Nk41VmVlws8K/k4Y9
GjxUt6A+4qxITHYRDxNMhYF7rKAkI1l9nvLVa6kVPzyNSKclVQF+wxMnDqHRGrfkB+qqm1yCixu0
wBnnEWacba3cMUiU++SuxmPcRgSDWGTcMTZOs7uGxN1K5XQy1gf99wRRCM/7fHhgc7rYftUZoey7
MPzSangdgnDNpMdKSnFPNEbDxFXjf9KKRF8t24c59/RtU+PXbQf9RgWCAnJdSrqtQFvVa822bbXy
YBMR6nQcXy6R7yu3k8DCBNXS4vS3XlFVT+je7UTOjI3i3WSV46lfszQnhHweLxuz2wY/QRM901b4
TQ2A28rFk66kvUe78dRivgvGpX4RoUnDm8EK0cA47h4/Zzo4C8/XpscmLhHhEK+/LL+5fXlNBKg5
KLcYIvBVUlJzcyWqkNwhu/SVjpXr1wNf9UB6kZU8BvlMnNmKNng8KMr1tEQBTGggReSYtgTt7gDh
h3u8LR9lk/2uyjLmXkTm0MrgKsB7s1rN/rplv+x61be0xZ7LnKZAHtGhA09nNxin+teEPLZlcVRq
6SVp5Pcl/IxWV4m5uOJQEp9may7emvVBreA0Fc0mxgWgJbqG7owRWO+LlYb2eGDki3GC/QtiCGSl
6JTSIOyHS7oKAEjAHndlNP7sIgn6y0xfXeqgLeUecSfzupcQ5VHoHurqHO+IIgS8Mgze6SK9FzNa
OycuMIqx6l4pYkwHSSVerflLnl9mb7JAtm6tCYBWMe9Smiz0YumIPI4KAwj2T2IufpdiCeA3vC1J
9ickVwUvNCCEhUUGp6TDtXKcV8+8YakIj6T+Hq6rd1Owv0fV8GVHDCkrif93yALiwJ7bycO6UI2b
xTMNBjcoswm57RFdTC1jN96IuvhGVo/we10nCt4R/cmbnrlyOQJL+/rAv2H5I5quDRG6wTk2kmoJ
mE9w8Sj1PojB/EZ+Gsry1D3Y3ARIqHT7PWm04X6p5m8ys3CHrzuSBWrU2SrWf+vpYsQzqiuvT797
JfEIGtWH7bYETxj2G6Iwc6/DbD/pxfxujpOz02OiHibPFqwxVJBqRCzZvRLEupoR3SOqi1CQDcyU
m4nVrG8r1if0MsQviAj5fgujDmE76b59qawNmOoHv21cIW5zi42LVvP+z3W5igxm5owbDXoMSpcr
seRvufxtd+9NHN21mXTPpa9/uKBlmVzIflMUzs3LYYIvffp30mdfyG72HU3jLizxapnCOzIW1jbg
+B0smQQpd6WwDlXhmieNb45MIOyi5T12is5dD+OtFZcURVyUoGSZIe7RdvvOL8oU6Vg72eINiTVx
GTNxZ+L4D5YO9eMPz6y+9Hjgw1uch5QC2Hmd2udFTV+so7kVoEzcM2741IrqA+FuhKHP6XdaeNFb
BOBDvzbVJnrf9hXVO2YpxjLIqRFh+cgwUGriNA2ZBTl9jxa6b9AZym8pTJ5Q876B2R1ObmTsxlUg
Ya/AuglG22FctG0+Pam6to5sN/rTw/w2PxRL+LWMoKfiXZiQ1XUQFUy0WTJvnS7G/XkZURftapy9
G3suXzDd4IVnk5T7tplLn4ZVx0VJMrtSzO5Qj5axuuOsYRpRGP324QkCaIdvdpjjV8X4ifIF8Y7k
2FEEuvmRNbA6XtVOjDT0k4v7GPp+vmv76fdDvE7qV4QYF5gB95+CZx8pv5qt/Ngs4hA1tgwUDREw
2/FgzVA2kQYdgIYATFo1W3oiIF5UE1M0Uzu4mrWF4LF3EokrZ+TcruqaNsmSv6EztztTLdTMuQn0
zmX0xXwA+VhCUynlNXbcTwpi5U9hfXv4Ivt/4q1t40CatL6G7LXwCOfvbCZoMRIgxfaMaPhhdmGH
onZtqddUSiPAwarOIVzqlwHHzkQ9yQyvx1BulaBAkAnlNWX15CJZdqbpIzck0F9vfq/WbwtVy4FX
8+602gsVQs+EObzp3H/+xWOs1nu7WBV0GJieaz06T2bE8wtLvBurlZFUptfatrnFhhYFMZYIBElq
x72uplcx6QuRIpVsqNeftg553SO18NEu8huqhXqbhxR9Za+edKJ8QqlOlehvVbekgZOuNrly/uGN
FREs7NHwn9A0r6f0+pM/vhqzH0McmhuXaJMtiX2fLDBhzRf5+/SCURXqH3i/Ch/GTOFbUc4wnvVC
6AptkNXNthIIznP3znmFLbar7+h8kadmCmaG3rMEMBA0Lih65WQg/U6GD9PNf/TKWf1f47LFHshT
MHHxGdL6KdfqxEZVxO3ZKliqeUL6GKW8Uwrv+hS6Q3FsAJ8K07ACzJvvts2Zwe2cDKkwZR4v0Sg3
mcg3eVWLXeZ5hCIjnyUaPOToyshxi7QByqNh/q2FTRASc8xVZ/s4txlg9Uet/WHp2hvC/1u0Xime
FZ6Vcg61Ie4tOpzAbd1wW3XpwrSMLYI7zLe+zaaA3KJJd1hOVk5AjMb7PCSKy7t5SrvpjG3NPgs9
2s1WI+5Wk9dsJGCF58504Z3sEAKMb2oYb1S2L3Rrnu/ZTbPLpaNtCdX8ayPl39Ar+1IX9tZdsg+P
T1Ldk/cSDvMVbMah+8BYZx6Xdna3eAl459RQYC3/Q9YS1VOJNYU7XRgApEh2Yxi+NrSAm9RrmxsT
0QaUGvdk7xCiO9zIrJrAgE5BlsH3d9fBnOWCtUjf6oRwxCKKXrhPhIwVGWPYbLYxuhgVvsec/Phj
v+aotalA2usS46bK/LnMdVIxHC1oQD1hfGizgzJITmJiJ7YmyTp9butH3Wv3hWoZF+Te95i846Nu
UMS48w2HWntuYlRrBYqbPh5vnUIEQGGSNf2PMCl+6rzFG8eb561t9MSfNeyfx6H+KhzzS0OObHX2
Wa8sbaMnPwsDCUs5d6gFPG08TjbmZhp2MsrprLdFFm214V5CKqfjMTglsVToWOKA7uw4H1FLp0R0
hzNQcirnd0lG+cHof+uGdmgNMzxaFVqYOtsW0rCf4RhkfuemTWAQ9LZRdfLmsrA9tHN/SIfQQIz4
JyxDjU2bOtr0ktvGIfJRln+bMsw+ZcF4pc2PZhulXwjxJXZGPAMIa0Uh9otl/5EVRivUqphnseeE
eXiOUaFunGXytkNcHS3iGHc8AbXXHQZkAk8gw2XTZwEKCAEI/UZM+gR43HnnItiKhYFQ1FYm/RHC
AJWQWcRmPpT5LR4zdTCRJQ9IdzSIUXNKgm285oQwddbVD4uCdV2n/HKISvF1fjEmLkl4ag6yDl/I
EPaMGnUSUjU18gHPj9J2RjZEBuDzeVRMml4byKxHJFiIm1Pi4siaeVYubtgUo7g0fjO+t5+93s1p
pa7dYnT+AIYnGGPGdX3L0D3LbgYNtp07jt8qFXCDSg5eWdlbWunPvD9Wmf47bCDtKrguQSwlmiS9
JF3ULoKQwRB3K6oUOLLZcvVwtYQS65K7zOdpwikt3Bl2VUNkFAl9B0sgGzNF6ZdNiG/Lc5ZtZ7vd
wbTcP8N1wRDG/K/JSdmbhTC2pZOwLMfKiI9SVOAAxJf5vxk7s+XGkSzb/kpZP1/UxeCAA9e664Gz
SJGiKAYlxQtMoQhhnkfH198FZXZlZmR1VpdlyUIRGjgA7sfP2Xvt+mpJHIzdgEYhGmMxz69Q/qD+
WOsNHAaDJldhIXNJ8kfEFe5GJmnNQBkJQ+buEqGxHSVrmo+coOyJ4NJi5BjfMXRs1cC8ERd8kosD
JjJOayh0yNTBIRccYHm8yNFZZU7nLVgFZUX0HjV1yKnDhNVisWhocHlhKmXfMEaohT4/MLv0skWl
1L2Z+2IXNVVF+pz53aUfXIFdsMd8HYTJNS0r46AA2ViVxvmuTwiW0iiS2eYkkhnkYDUmFeIF47pb
YU64cMpjk9bTallG09oQ5AFGnboDPaQTxGesbW1YhNmQL/G3PcLFiFdW1H+Ttf00tcQW0uZflWV8
hy3LtTKapoyN6Dsuke3e6SQ+unhT9kUDwkTpyQ6TnYdSxtzE/sD00EYfLaxmA5+RWacxXLR6Nlxw
dZSJDYDJSZH7l9tYaMbWN/I7eyTEFp1lsgJBoBZBY7wz+iXMpiRZqYnJQp2AgOhxDAHpwgmnhqk2
LdGY4Nlxp69VRCZs4VctTa/xxSmOAYYt5jfiWzoQv+QOUt90Efd5VvSviH+yeUbnQ6bz4Pvg0E9r
oEF8C77N8UIMbEelNyJDmn/K4GAOqQos6gKVU1ukklbQXWxp5aOT5ec4bb098xtnJXz1UejhuLNy
50hmLDyOjnEEZ9WVZYZsvEkhNmYQPiRDtfAB2e065HlZ2t8HuWssLKwli5yrtazKYaVrBYNm5har
AFdhTSNlUQ7ZOtCC19p8zNt8+lJmpONEazFQWg+maWyiuCiXDXgMupPo4ZUcdEz73j26MWvFTHxc
Z8SN9bnzkqeK9OgGK4M+ws6MOdzbJrk3TcR0N5uvhkbOtkJzaRO/Vw/ttNb1+NpBeHEZH2Wipb+C
TNQ1cB378ZcUHeIGiQbHdK4PRGRW8wi2JjwwpjoOCA/JR3CijWcaB9fxn0Ov8FddKzdxMEYHR4Bb
zexwN3fxsbgijOkCaxlT/08wliaDiVGmhoL1IUzW6LLOVZk++BJDv2Fw2bii9hH3VRrkqmif1UN4
qkv1Gp/GTrzDi2AgUOZfSpgoC733vkbEcG5CD7tmmBLBNRlzGzI7QFoy1nnfck+gBuvJDYqImbRi
Aq8gINLrMtmXPUZh1PPRjcT1mMLDxAMe0OcEj7Ef8vlOHKmhWfsAOH9y1Sq969tD6XxxpWznBK9y
L2cIyeeHXz4l8nPhKOGsPnFwmqpICJvdvVkWQJf+Z5jIJ7rtt08///TXf5fRxVjggr9MXipWnzS5
T5BcH+sSNgbnTCjgxsat3SedI2FSgNzoarx2s/T/0xzx+adP6f/nn3778NPffX7623f8q28TYuSw
ENlwHISRsNJU5Ho0dfgQerG7DgzwlXrRosxT/rTSSIVPQiA7eVh/EYP4HswQiiiOhjX0CrkQlXvI
3ZDuiKPnG4EcmZRu8V30yExbyEHUSmiIyr1r9jQEFWPXrqVbOPTxPVfeliXW3ACxQK/ihePDoAES
CzOxysGPwN1umVTS5iAQjL2piw4B/65CdMfoWJbdtKPZ5n/9ahAbeRTpB2vmuCx0lrmuUfaajJOt
LTBMmcZbEFuQF/0GOtlAF8mIWSUt0sI5E9J8Bwrgm6/gBew731nlo/UVR/VZBb7cSo7w8xBb64Zv
ZukYkEvaldEyBHUkfSEFZioJH2ovtugZkmfcw49bmA40nbmidHzt1mUfOsEtT4Px2hrqB8alcAVw
/EtQka6VWGprNW25L5IkXnQjupqpxplZu9uk7ASZ15zsh7H4Pqn4SO3CNqg3N/TQ9KUnlgLlpifK
hbXLiWgRGpK8b6O7ZODFeu2Cisha8aS+DLWz5ZQe8RV6vTTN6L2hQbGIVUQgmNdnO7N2r7BOLG41
svAMsmSWnJcfrCl7dbvhacwoHHRYZdwKXoqmhzRMARcTe721jabJ3ltWZe/7mawvCvcKQrij5uVE
N2Yj6dqJJMBvVO5mrOtT2oEErDzZYat0BgbD3/FF+ozb+YFFg5GzGGMaWY8BHdhKEk5TjA8ms2qg
b2ui4FI2GpwnGLtU4RGRO2aPk+qeQs9tGK+bPfHuONM0Y5R7J4Oe5KqsWjd2Lu5ixi1JRDt18NJt
wirIo6OXnmVqxguyoHjmnRt6YDoBW7RJNpDExxmvL8qE+QEe+gDH/NoreC2MIDMPQk7PHBQXUwsg
OvCGcFf69R53JppvoBefzx9qi0XU4UofCb72IRdOyuHknT1LiFA2fNd4QPcW3oSPCsjVYUD7jBfR
4dsXeA2IAWg/ff4gz763HJ6TNtByDh3ob/QM+rB2dug2FBm/9GKBxASo+VwffxZ8RAyfuyrs+12v
8K3ZumJoZTJVL7DZ2yxnpziP90XW8Xt7evoYpQLpLHH37iW2RhqLKRwAOoWYDjcUea91yFlQEPmW
uQMe0ZLyLU3Ib42gXxnP7WjnS8vz35rSuLdih6BM+Trl6ctY92gaR2BRg/9q+aHPFDvunnqYXvqk
h/suzDjVMDITlkDyjAWx6fwXA1vqRlowYKtIvSZlqZj404/qAYfjoiQYy9VD/amwqx84ard1mMSX
DiHDQie/LR7S7QBa8JKHTLa6Kb1JV3pHLaVe5/iwlkykGE278UOWxDtd88ONVojwGLeOdzfmkb71
oKSWg7gvRozRHdAwQKseLaHKRuMdPhidwXHmzTHT5D6f3nL0RaqSl5FWTsDEsUTUsWlU+JjOp6hB
wss0J3QLLpMH5o7xioHa1U3pc8w8CYKDmToUpfctxn2AmqsjIspN1d6cL7/WplXvNbzsRNE22Mu7
Q2gSRRFAw17qVKRLnzpj6+fNKQwc5lZl/ByXJS6y2QaIm6LaTxJjOPt2MLH6max/hkMiZ4AOuHOY
OqhxnWJeWcIvn6mLdsDyzy4b9tiovWjcW904/PLBK4HqDCZ9gzKqj7kBr8pgEuFaiILS6g7jfrz3
W7CfgV4+9oZ9B0dt2H9+6EoEKrY++9Bd/zYmo7PAd0B4FYjEtdWP3zMdrIHrIXWuuulAyVTgZG0J
nl4JMyAdl0IR5wSwPxrWe6eDZCrmD1NBSqrdMln8NCYaZnSbSr42a3p2NcfswB7Oh576uxklOc3V
GYGauxys5jXN0WEluLgih0jcRD0uIi6NnVdZzDz7+uiib3otSyZ4JUKz3B+f63mCDaEuWelD8h25
VHjXQ6F66BvU77ITNAMj7YZeMZv86IzIuF1C24PxKROxGRqnYdccmQPo5FqXbt5B9+zCw6R9KPr1
nCTEwWmw9nvQFUjVMOofbrnOl6ndQzsaDHYV62XoGBTrOmIse3Cjh0RUGK+B9qPIyKnLumPGo6+9
vLj40v42NtYTeYzTq1YUB08O44/Mwid9HuwpfK0zZtoTCAYmOCXqZBcEEFO7mxmqOYl+2PQxHXyF
ZWAilGzpmWX0YnbeqzXY9XfVPEtsr2mun4NWOJyWBnslcuvDn9l6eOGB99VuvCZbhbMhFMmVhRdl
ZQAdoOft/0gmgY66hWyokAEGxZQflUQiWhuT9yRnCbhX1O5XY7hry+bc6vbFqSLiLesguWsIsnGz
6gs9KgZX6ewWyKYNyrg3Oz6LMQqveW3QRge3FTHU585gZZNV/GamdXCwfdSUbWvhVW1oIdgBopKk
KJ4KNHKlrzfoixud42x1GZCNCuyg727rDmwlXn0tw3IfU9ku7PziqK69941pXSkj38cRmFx8hGqp
qjLAAWNgiuJ9dEJZ4uqmB2uqH56V3udBvC2SQXyYVXjn1ki+Obw7m2jghfI6y37oXGBNLIXdFl5Q
/ITni3MunqYfdrAzJq3cTVS4KxlM3SEIbRwznXGubaTaY81YUTrOvdkVW1WAZuxDUkk7QivBUIW0
gGm3HV1Hf2yRSyNfbvJjUCVMV2OaqX2tAy5JO+O1MclwixJT7uU8pvj8kHEm3CeYn9vymCdxeczq
yFm7Jd3VXz6lkb8l65OYcWoVJabh7LbhS6jweGUuE56uNC+x69sry+vRU1VRuU61araJeNoyCbFc
a7ZkvRuTtT225On4TnvXyuZFyikB/jG/5iWdG5EY4r5KtC92Z3pr+gA5cPMPA5INW6S6MQ7qOaNO
6CEFammbcXDnM26iZC0XTZkgck0nMhGhWPToAax0wOarkrP7NDgJEiI7J/0ULued6Y3pss6NdTMg
x8S8QUlsCnpJJaaZgsV4p2W5u3Z9LV3+DoR//sUZ+DfMe+eCfL8Gh+BMjv/JMGjjZzSxDZoS8yC2
xfL97RLRHvyv/zD+Txf6aVS2wBUds8HEMzXmsW91EoVa75GXa9PRm9onwiI9kL7N2hGkAGPTpnjM
MaVQSiFmT1WUomiJb31DykaRpeY+SiJth3wly5auQ9DtUFq/WqGsNDSXRS3TVQBkg9j3GBJyRO2c
pM61TT0gv15nHKwEHX5hmEBfwVmt6SeFO7P0X9PcGo5QgOM7s7MewL8Hx98+uFne7GDTY+qvmGsJ
6qQeBZwOAW1ivtaU61I3Lp30/H/zMgr7zy+jaxnMu4R0iT43Z4D/717GIcQQMZltsGsH+R0Mk/Ha
1XG/TKwYIEGiOXQ4+uhleilVg+ZHptaKNr51Qe1oIwdJZ+xVal2YvzYP4Hw2aBYwsIgM+wvN7idu
XMw4HeHpqtHuEg9EDi2585jEDmC5tFkXjvOeGnWzRxwcPprYEJFchF/TOkVTNE7ZzQA6vBIFGdMs
0XKJ/NM/SaO7c0dVHZCEnlsTnx6MpztSh9EC0Iu5uYL5+V9fbha2258vN89yKQFNB5uslLN/9Xev
U251fhGiC9gRe78a86wnmrHZlkPB041NRSlpx0sUR+2h15Gyhv0m5hrYDlYX3dEePvkQzWAewgxR
ab37NLDFdlvBZbE9cH2Q177bZRY8uGvAK+pLNkanUc/GlZ+gZdT87FWL4/5JG8QBDc9fPzd+7798
cg5P0EEuDF3hpyencLHm/YTs3fmk4zBntTdDYUVfw7LBAhkUFbcSbwTTK7GxqmaEXhdp32b8q98X
FMF1Wu5EbKfrnLzNA/PTfoFlSv9Se/awknVGq5vLioStAvEKE9sH6FDp7/6U2OFJmlZ7Ul2ck1SY
tO89S6Sjq/wZ6EK9cbeIf8Y9rlzjNBVNvgoCXb76ZXaXCaZx+ajf9DZ+jcw++kJ1021THDA7Qdzo
JUUIvkCLhBBzUA4Sde2Zro/zhFWCXOs4gsnNmQMolEfoOHOTHdznO8daGdjSDmYI3tWcFlVguE9s
euTrMCEYqnRmApPGzmGWBcHHS1nHo39oqvy5b5z+R8+wixSfr0WnFBp3pKCmfWl7dAyJtCswDa14
IjuH9nQ2gnfnQL3SDIykWYWcT3a981KNxYNRT/YPltYd3U//4DgjhloYgIu2c4Nr7IsUGpntnLDZ
4bjQsh2my4h9gh5kuGHfronjxqIybJqpbF6xvSEcb+64d/HvDl57b8a4XETPdjTU5UsuHfL5ECmg
xRL7OLSzXWvVamu3SDH72JQoq1prnVJmhH5hvP71VWj9eSWypTRsaXmmrkvj5zuMAU+kWXhydx4N
052OdNmitXmU/XPam+dIEiUpgtpZ00w0D6lB7lUYJcEOCT0nfndowfczc4x081tm0+cVzO62UmdO
riuw25lSqwkqzNJscAp0s6p+at2FbJtsmSl6kE3trq0C/lPrh68I2xBt0B1dimw66i1fmUI93hFN
+G9uvtle/9PCgpoC15tjkZ5s6MZPC4tmV9rUmTLcTbIAtKfMB1NFwdJJtegU2N0hA9W7y4P8WkBl
X4he766caB60AXadqpvu3Ag8lr00mf7YwVHzU2duVlrIZPAslz3q7yDrUQ7OQshpfDNw/y0sDQdg
EMdfuInKlcdMLKmbk2OFe7Ow4YU2ySYd/ZktWNnw7jN7A9elYf61mhhn/ZuXwHD+/NZDJBC25+D3
oPtowBn4/eIqex2GdF2Fu94s+weVBu6xq2EfZeaLI9v2cQqccF8F0bsUaDdEVD4Pkb+qZTBuHKnT
kMu88jVNHtreeErJs4QdZFrXTAaCzAW4w2wiB7uq+2cvevWRKZz7of9Wjbq+MyuFz00T+s2KJVBr
hzutifGrqOKhtXzk+4yxwyK95QzeHkhcetaCNlpGPpkVDQkgT54k4Twvrx0doVWVjeWu64pzWurD
Q80I+X4MFME3TY/MNNs0pUIdbju3RsX2Q2sK8cB6+ZKKCGCnaXCZtlF7QT9k3cMaOJlVZ3M0zLCH
DFDdcRUtp0DYcLGm8qFhVLOC1HH81JZgCbhrwOMuen0kGllV0wVC1AV8UHHoqvpiWa17PyKIumQc
BktvQnGMXpJcguGgFSWekzaPtm5n46aY3G03edBqKkYFgx6x5LmPtgHoR3NafRmCeVoPGoJUbIpB
KVCgA5O8N+1GQ7SE/GVEWrah//FdEgQGHhzwEhawfDl0qX9OM+OBjgMRPX1aw0tHSdzkhPlFHN+J
eM2qFbGLiO8MLdlEZpKf9ajbITlFvhdxLgfhTa/TCBKIxUN8QNPdLByNprkduv7aqAxzK9qEpeBG
cUX9l9LRI8tiGzffbKOk8zUppFxT/6pLq9lOISIUnJHUfh0GxxL8Cd0Tzg31FH5UqXlGt3k0kGw9
QHBCN4fD1EWYswDUWJ/rtIO6JIEEjoqGS6QMqNV9jhZQorZQkX7FZ148phB8l4PDd4a+Q60+uTeU
YgtLcu5DYercZ51iwFP62pe/XlAN86eodIo6R5qkOBmuMITjkbz+h9sqNDQaQ73UtkxTx+VsInxI
pe8vUXSb4CvF955D9CUvY3+ljCZdl1KAwQ+Nr30uA+gJNO60GK5E4XnjudHM8I6ct3GZhd7V9txo
V4Ms2PRyMHYgd5/bXF+OpYJzPDPCWqUh3av6ZmGFaXvyfG3p2S4cS/M8hkl4nsd9jxSkeCsMU66B
5zp3PsN5VzfjrdvDx8zanu8LaKeMMk/Zhazk6ACZXvb2AEoPqzRE5YyxeQHLLPOKN8bmdKrd4tiF
YYm6n+sxsg15MtO2WlpOBEF+IKVHGVi3M9U+Z4Mpz0MSrS3cZrNPb5OF+0zrmnepmrvIQ31raGfT
/Eb7ot9pBdPyIt5MFBEnSYXLTjIMwPbgsE5OvBpYkNdkLTUoJR3yO8Aa7ywnOLdw37YaRzBGc+oO
7gV469kHb8uD5dDWA8w07TI6NovUGbwbNtpjoiroFOIxn4AuUHhb+3BmImatrHbY52fck2etBTbs
xVTl1kOSU5ojTLpHh7k0PtF7GL3qFGXMgDUJJFugAwt0Z1HbrIRAXI3exb7GOG/ofLnZqvfRYsZJ
MZGcklSnCD3IBLaCdDnMeKgkIXJm7x7JBwsvNhdG7ZsHU+JV/Lxi/+/7+P+CH8X5l9Nb84//5PP3
omRwGYTtT5/+41pk/Pef8/f882v++B3/OEbvNZmaH+1fftX2R3F6y340P3/RH34yv/3XR7d6a9/+
8Mn6E9Dz2P2o1eVHgxT881HwPOav/N/+499+/K8wP7QbOHf9zzlwl7D4/uNvLOBv+fc/QH5++cb/
hvwYf6e0h+VjOR5mccSU/4T8SOPvricEYxqJ9VOy//6K+BHm3/kOKtl55xW6Y/JPvyJ+BD9O/ML2
Mfjr/376f3gbf3tbf39WZ8/9qchx+R+AU4vHwOOyfq7tqjro6szzYItLfOhMlb+qWWNI5BGOdN0v
znVDCC/SKHz8OZ2EwcMXVuQxTTryv7tUnuJlF2Rnt+qvbkEwjmm/QIKgkInu3SYGwWvQg0/ewJQc
ZaFvOELD6D6GGajz4mTZ0WOVyxMhP+UShu62J5zB82DGV4XrMr+aLtEIEMsoH9tBbKDxJxA5B46i
frALsvREfAMqVbeAfG2l2bICfEAPSL9101HWLllRiOmXmDn3iZXCd40ZCOoWbWrD/mgRReTa1yIJ
x0WKQlmjGezlLQeKqV0wGIfuFiWLYjbJ5SaOHQUXx23kqUx7otNH44zCatcK+b3HgFR7GRzchiwY
pxE7z8pAi6DfNxH7asO2qrtry0mYSeXKk9mPQSlorfUah+YPRS8Mqi0pJYhHu2EhI+1JcrBa+GZ/
TECTYDjHwD1qqzzvH8lROUZteixypv458wGyaUQF0HpQ56iWJy3SD+wpcw7N2fN14CY2MgJ1BolI
73tTZ8at1ki4Sep106gtwOVj3UYfBm5jT4ue8SpcIlCGZmi/dEmwJpfcb9aycHG1jZykWeeT+M2w
p4MaeJoJ5g+jv4S6j3H1zkuAr0bdRpjJsVPTWcTqEDsD86lkP3hYiHBC9VN8jHAg2EZ0LA0c3Qka
0m7TCoiShSSeZmA7SfZG5p0GGpuF5LSlmo3U1FmfnGOrnvWUYaEnwg9SJAA/OcWB4onJJ8PNSuyG
PFgr0ICoovUWCRmTLH4zNjAweSNi5BZecmu9JD2BYnZ6HwzAEoxzGdq7sg33MfuqYQZ73IjH+R02
/OHWNSQlTMk3Iq0/7IDio0XZwctYahPmNi5qMV2Naovn6l3peCUM3K36uFW5g2OEGMQc+0HSQe8b
Ll6O7KouyIJyEBgGNOIay9uPxnAeJ2fXKUQHFnZP+1RMNigPXsFyPBih2EHsQDmWfrgBuy+y+HkO
s9FFcrTs6TZfkxPEDh0ZnyAX1bfHd7eEBeSumVRcHSrLoRQvOO6pGdFuAqSoaSZ//g7VJcSgWecm
qjBt0QrsquADb7GzSPNxG4zpG65DhBXNmtptH8p8hVcZhOOxaNW5p0SI9OjF7uKPGiOFslroKMBr
SOvSRLK3uM/hmu78IkGERdzVhJyUQ88YT2dMbPjM200Vc61q9VMCMjUet3XVX0TaXWstI5mB5cD9
NobTzZu6y4DwKRgvJm8J5cRb0796qt23w3ST1XSb38FOVwctTY4izN7mF2a+Ho1guMgIE0UxUdp3
KzBei34gTYinBI6CGLSagk9gleOtgSJ0HhqdxtWwZf5tYl0KrJqfV5NXk+wTImvYqnGN2C/N2Ky9
yd5Fwv1Gc2IKWRNAfz91HN/maztJxsP82PBeQJHp22tEeRZP5jaO82OMcGABYP7gIGOYfO71Lus2
WZN+4MZbR9HL0CO3jsaraQDL52LyqmZTRebNb4OVmd2IC9lavXwZSwwCiT7ddHHXaN4T3c8NnfS9
FtebggEBbd6zrMdzaI9XdP+rNl/T0zhrnbrJeNgywWGVKaI3l74Lh/zH+2a0T6LW38O65CAVrHoz
iJYWyllLju+e7X/J7QEpW/zR5upgdjRluJg1yEit2uOkPjFJLrWzPxT3FvnozmDgbG531ZTsoakT
e9Ffp0o/l5z9xvmP9s62poP1zYmTRx07altbu8pMj1nFY0eKjVqCS4JX2knxLH1trPqhY7zmle0V
VtMG4hVwqfEwcSPM/9eiaEM7TGNmwKYhN3ZgHCq7e2/88Txybdaiu1aAqBaxQFIYkioo7d28WOG3
bxeTgaGuDdK9IfvrvGAjS1sFkJE9drY2nm7EBby1VfXF9FFFjFfwn4h5xPhuhj+aCLTO6JBekBzn
NUH35Akty2a+iRqTewyldbTsA/el60paTDk7jSdeOERiwwUdDuXiwin8ZLJQLZL+HLbxW8vvSHNW
Nw+mCGORBcxjbrXsLUaOXGvhfR2e5t+VmfL0eccZ4wlTJLxnTXzFbXsyiEVbg9h46CNqa4ex8iJU
1hckFdGCgVm8J7HeWpg48lK870xjcXHH1Zvy2n7HOOadGWtwVxGsI1u/vLc6bObm4Oxjltj7JFTw
VRUpO86IPQ0PBtvdlzSayNXucc6HcEXSLnkhiw/gFghOVWRwQpqvlmaLheW77TpJyMbySTrL2WdR
1eT2yBidAD8wN9dxIAHZiAfo4bPT5/NPn3+nJuy4Q9beddJ5ZBpubqbYsYCgRUTmzX/6/KCJ+tdP
iaPjYS/QzDd7zyUG+jPx2pPBcw/UbNVb7b1kYLHXOQYtCJTzAcOFM92kniD/zx8GVRn7LCaW2Z/s
ZwOpLIoNf++70GyL9DmMTKzBrT/sXa8M7rI+WXYp9gClRzdDGuGd4hTihhNLSKfvUM1sDFdbT3m/
6qdknQttPdASZw/At/HiNh849jbJCAyV2WCs2hVMQVlhceZvWvNeI0WLnnQOObvTmkMJ6/eXDx12
oAMPbqJZ1ZxkWI8biiK0GGiUQxopqRae80IUtAfEzUVEbr9NtrcL2QXWVei+MSmiv00ndh/l3dcI
fXKuxbA1GKoz5I8WnQO+pUjFDRlHi5wTtWemMbCvbX1htDhBg5wLG9fsO5Hq+z63T64A2xT2DCfh
GnDmeGGIHi4mbvO4ZvHgFqANfcm86RLUasnNtlY+hY6w3ddUz9oHkPRMcDyD2bXL8jeasNZVIl+k
5pzsbLiatbomojiljg/mwd1OdvQWCSJy6Ec4yS852H84/vy+Tqbb96c6GdqizUmde1cXwv6pGZib
ZTvOOe87I6VOZsqwLOb47qjl7q456SPl1Q8F4OylEQ4YY8doOzTlXThqTzhKUzoU/almMSIu5dAJ
59QJd9+0N7sg25F9ZF5g+h7P9HgJteC+cc17pl+vHob2Mm8pHHUo59GzcpO3mLk87ieWxyHv7mBB
bPAKfuQ2zn0kYHHFRtWzvvCa5UayBzZ06Xz7RKTQrZr694LeoaY3hwjwkxTU5Wn0Jq3iKEp+k3L3
Gl2sUo5bgy2QGtPXxovn9hejQ9pvj5us+DovpZImW63hF5raTckW3ljwhOz+MtduTjneqlA/swyN
AymhlHSwIDbgC1fAirhS7BN2/MBAA1E3NL2Gd4WbIVcVnd55Y7VevBkHOeuqkbB1xXBzbJ4xcRtQ
jfzHkkKydb8ltnbhCmt/Oej+j2/0z40Z16XeQyzlediZOH/99DYPQSXTdujJT3BzZLu0dUuS4OVA
+hc7mNViOXT2Ptir3x0afz2X/f76IqDiz9eXy4SHUG7DMGesK//+uylWJSxUoKLLyYi3b/BWjyJO
j9hC+7RbDzpvRpod/aElU5I7Ku5X5F3vaos+naI8oA5nPr6zGqh6k0k2C4UVVXNC8V2T9Sgr3k/n
m8N2L4oalDBDG8p5CceOPZiM0JfeazZDFe/ngmOIcFNq26ZHBUW8BbGRi9Szd36m3gPfOYWmtRKU
oLHCVlemRyTCt6xI9jEXXZxT6KJRrDN7jYEYvfUR1PwKHeglEFjUxkNRTe/0J1Yy592Mxb1Dzm/f
JsfcYteIp8uYgr+QFPaCyiCwkrf5OVuTfpsM/RZP+rEihKVJvmkyZUrP4sT3JhHuIlmvTQQq+AD2
gaMOctQPLZd9w/o6Gzmr9AQF1bX9F6rWOaLRfZn30aDXkWyGq9YSJwJfP+ZN2+3Hh7xe59+Lytvi
2D+SUA1a/KNO4007ZEdHILtW0/ROQpsFVpSNDD/kkhgcgi+5K0Whn5nDv02olelIPQR0FxfAKMhn
q4wF7JNNw6IcJ+leEbkVuvqxxKIEEA5bfvLWKXmaz1YGVeVcEykSfTUl1nOpaAvOGDxpNB1XMzHO
lRbtdQwYddxdDF7UiHtj6O1T4Kvz/HlpKsK3EBCn+7qLjjmHnn50jmHD8DwkESNK4AD6yGXaVOxg
6Rzn+q+Qw1W0/QNRip9LrequrhrejSJ+QlS3MDr9SdvPBUvHUU7346PJAdeY4jeMdEcj766+G74J
waPS7Bed0foiY4ylfLThCeoV236Z60Gm6puauzfXbZrsnBPT6KhnWDhhDdJiC2x+VqpuIhUvcRCu
UbiStTW992F3sZiD9HkGVSTeI/rdaziNTNwdgdxHboBvgMq7TSmCq3VQMHdL9ujvDp8XPEdzpLDY
8sVupFM5r16CvUvkmLHYM+AbnbwUI5eNiS4b7uajVy7ay3wk6xuQuMG7rnH6nC+4+YwQl4JruiW9
gIhV8hI4KLMJNrK/pRN9COye675i8Z/6bV9xNmI5nqvZqfR//PXyYVjyXy0f0rY93WZcZek/NZRT
ZcWVKZgLNlK95w0v5DTcWf4XqjG25Q4Hij32DB2ye4ptOgloI7iR5hPSfGE1oedg22f7bUmTJOoZ
IiCpYfOy/fkDpPmtitV7X0cfhafeYxclsz2edDN6+nQTOW6wSIekvqdqGdZkn2lmv9AZ6Y2RZu5F
z56T15pY62BFvLFTO2vmAVldd84YnWyRMCHQLWsGHxMskwjmOrWOM3GbjE5WbwyzeitroEhBXOoL
dO7XuqBibwsqcN0qh8UJpT3JpiTtjmaxJTWH81r3FLfqhjwfEemHXlsQwbjB5/UlnKy7Io4BN+jL
eVV3RHtYmyxO85rzFGj6Sa/qRVGHbzpJ0W4/3IjEu+D/2bXlrFNGVFuv5z08RU3tY04pSEqohukw
L4EkFxw9rsj5/muk92RYTz2n7zTWz/NPa0GwBPCGh4ERyANZctj4bbBLzTqB9Tb/EI9Tac0hKE+7
i8ahF5r8vi2HLbE2VyNhClaod5XxADhdZop4Vs/Y7Oqyxd3ZXfT7aMZLware9gn4hxxzadV8pG13
RYB7nm/oVv5/9s6jO3LkzKL/ZfboAyACbjGbRPpMMsmkrw0OWWTBe49fPzfYmpHUMn20nw3VqiqS
SSYQ+Mx79zHH+pPL7x+HiJ7peK6N6Ie1ivPHLWGcUKQnIwGFvZP+wndAHNwjyXccBdNtQwSHBuaU
KdPk1Js/+c7/pCwzyYXWBWefNFz7D49NT459AWOl2AehcTfDLV4piUC2tvFtZoyBYuJMpizA4I79
k0fin3x7ZsHV78Py39nolAvQlFl7sRgnJ0v/w7cfHQdBbFCVWO8opejE1C2jcUl7OqcG5FARv7fl
oZvuYys/NZKej7FflMy7P3khf9xVf78Q13RsRlqe+t+/Lx9CUXhIIMh9UqWxutUt5jYZQFlHv8wV
YxMiSxz8hC4a4N7g6cbVpUouVSJmGeM8D8dYISn9Xv79K1MT7H/8FXls0pWEwEAX9vevrEqBASW4
GvdeT+GsFycRiXutjXOf9GtGdJaNJq7/+C7+K8JV42z+yZzqMWzvSit5173pp4hoj76HZ6613IU7
09Zeqmx57mjsRcKNPzOkYfLF0manah01oLG9cZcm1j6iPVAzTL2jj8hY1UTJEQjCHfbMfcN7AfBz
nZW1H0XDFacQ9rZXgpa2NaOBwCVavJ93jdte63ncZ9hKoEMy4cOLMARbVUfpYbupKcOgyLI8nH+C
r3whQ4WsUOHjHbxzMTQghflVez1fPiEuAPcQMzRTOgphwLMjg8XKqolGvpwQvYzDY9SUxZ/cof/s
8pCGbrLAN3BgfcuM/qa6NLMY5bxJCRaZLfmR+h18smOefXzPHadno2sO//5tN/5BNKKuSGkItdNw
qWrdP7zvHoJfJvfcmaoca7PkATaHnYjnpByvLWMBfH/p+zzxzFlIKMHe9Mgy4FjL/Cg4irPBOhjL
Q9QWh6K8AWt/9bzen8ziIhx1MSgDK2TSOwEZCRXQpTVPcUcwol0A9upprMfivNAtEvl8Ul93dKst
O0xrsPcAaymsnduMK8GDlwzp7gQ2y1cd0sDMmeifDake/pz/sFvDVwUD2w9gU5zJJK7G7QfRggxx
MDt7NhqNCRuSCaoonk17M40uPZhhqfA4uNPsA80K4wdi2MYNbgJXWdCC9KfR9aiqqeKAW2JSuxTp
9Dw6wWMc9/7AgJr5pHg1M2aHoK4zS7w1DOtxuL+rkZ56GiDous0RMTc9j2WTYVURs9CIrjUP0Zg9
QngY+B2rMirVc5i08lXJR8bhmMv5PGnJL82s9mZord2w385V9o4O+eiYFMJ3UyVg3lr7mVN76NxX
eyD/imE485zTvNG4XQld/J4il/be7BeOXSQgxT1kpFv1c2gjT0EbKLMood1R6hvDaXT1n4Er0Qf+
6cPnn3Rs6HNc7CGkYJr/0DgtgHJrCcYTWTHiBAbeE2+78ewE1Yv6kYnV2xd/ctr+s1Pf0hnIubjt
POuPyswGGZBD0cphmzKubhnb0//8yf3zXbH94dHi2AZCE/XRM131Iv7mlo2jOu0yXQcH6aIIHi0s
T2a2PDYTGdJYYB0WZfepXl8XyKyzS+dj6CeM6L/UDLLxKEY6exMLgLMWdAUKXk8zb1OGwoMpXx0O
Qjb3KMn4nBLkU5J8uDbfph5oy5h3yQzfIQdxmk/PfWg+DwlHNWAx3GFAmVEStAjSJodinPe/D9J3
spqpuklsRdSrmkhHLM+RJ29TSuRJMLBEq20512Wc9hZjYPUiLSru2kYiJ+zHkpWOTbXsVk8V+xeC
e5d4ukPqeuON/aPhWK9hPp1cO7kpAAKS0LXR2hm0AeUMBZW+wGOymjOXx2lBqBnQ4bVsU0xErnRe
At97+WKg0lkFUbHpJwZTlK6/LB4X2szEls5nmNKjaXqrjHfSzcRelf7q2+kNB82QWK+F3T/mLd1e
7dDV6L7qgJTEWuO1BMH4qE5wVT9+Xwb/v3d/nKuv//6v9888Rm/cdk38s/vb9TlKV4Na6l/v3R/K
/l/E6/zlU/938+7+ZvGl2MYTp0KCDdXJ+NV2//1fmit+E5ZDzSqoXF3TVaOe/03XsX4z0bpZrok6
Rpr8q/9bvQu28swALVotm8AuIeV/sn5Hxf3H4wsmoG7pkrpIt4Uh/lhB9kpJ1STEvdHShDtgnQ4l
PJcasnrfUZadob3Sw9V+Mw3DOpKGdWatOiw5SyPLdncXB4HNVhK7d+vU94GjQa9evGVXasZRsDBb
yygINsF8OzcV6mbd+5kk7E1oY5O1TXavL0hqJaeONnG0Jxhqt27Ow9pL9Q3PWPE0w21SjH9tayw9
+mq7g8acil2nhyV2GxeoU0PXLRs2yK0x4O92KLuxISR7s2TWUU3e1ilCQiYttXXDj4voYWPwQlcE
KJUbD6b2oQQw6U7TtG70EUEQFv9dUcWblGHHlp0Xu1KeKa0kQKatsgcaQBCggwD8ki77WBvKdR0b
eAGmYSXq0T3kxJfvzGh6oiYGCJ4lzVmzdv3kghPmKeWTGNe+aWKaoLOLHWJLb6tlsQRNnEAj5Xo5
2mPx2aSsJgoWnbDdTYP0wt5SzkxwxbaFiDVuX7MyPs+DFhEWXOyTBLUrdmTBts47mFxVp750jCPg
gI9G+eFdFMgHnHdObFiPjGdJcYc7XpiN3BZ5lJ/DKdj3AaefITFMBRvqwfl9GdpzLp4sRtMngZV/
AxbhKvSEx11GU2/rmYsOdxUOTkw1kl9JPqFI1Vp5GWeZH1oP73caBdIH3q6frF47IRXKjsjd41sS
Z6BdeNXTYNO1iH6u10scWeesKsGMRJusH4Jz0IKXGAOkD3Avt00hm/ulNF6KaqnPeuM8TyU5DcKi
GJoD3bmOWN6yQStBgICIsAlVxxREAug81niru9Jf4sAivYfu3QzEgX3VVc6x2NZZAjKwijY1KAQ9
sAMkWKTRTPje1nNk06CkC1LxzrpvHJFe+YXCxbN55rfjYwWGyW89ZCpaFrHnH7AwLNXoAlguR/jl
odiGzSdpHKSVO7ZzJ9NEgT/fqtyo3lFYJ+csGIp7bUC1JRGE+uBxbRY71EsJdVBRIUsunezi2Bk4
PMKfue5tkgXrmQAMB3bd8GiHenXCzXuF3rKJ++4BNsBynJFcujjGTpVhn702EMdYQ6pcO8K5D6p2
X8G7PBhFuO9l3ZzjidpIdHDiYQlALSXEsnORShCoCILC6ttTpy33dTlg8/FSEko/4csS8xzrTPrz
/MGeOgR18XxfhsFn3qMdM2lYeV8L5PVhX2wjFc5CVpWKqmUJWo+gGiW4NK0qxr3GSuRkBidD+4E4
9LGOm/qSBsxkkRfzRkUjgUtz4p41rwU9qBR8bNO8Y9qkTzoBp5rleec5Ky7fLAJX9JcJqPil2IW3
hECfSntKThNEHxKkdH0jE/PYQ4MmGLYddl5UjVurLI/BVPW7FLT2BuBVc4Ed6ntdvfVEET025nPR
2D7w1ImhoYECO0SMmniAsQzNuQtK+5EjCNXg2P+KWoE3E/CmH5c5UTH5bJ910HX5UAGl63uSrnVp
75IaTg4wDZCFdn07QeE6l50XMOnHyIEHBkt712s30mVNVdWgDGIitlwWlj6JwYRoJTWs8MrDvirM
H3S+0s/q1NvpUf/ZshoLQavttDBL91AsWC3L5svpWZtOI6jrjsXsZkzc/A7cOPFEY6M9wdk1tzGm
UT+vQFAWNniuci4XME0aHsZk3ixTNGwi4f6SXvDciCj3K6MQq1iz5Y4EMq2Pb2cXCWtSBwGve7rw
q0WLP+fXuvjKmQI9Nb2xKiGSJJKRvi6TfiNhShmEtU+kknRhgvvSMHNQezgwRoYI62GAVzHyEIjc
Lls781dQoUdua4cYIyNatl1bvyQWQNR4aOy1zr8hvfG1SZuapMaw9Gs5PRWo/dfz1Dmr1grOkUH0
zqgXPxe3PgLW69ZaMf4ET5X7uEsOyuWEFydK2DdmGwGne5Vnxo7ulngRgUYlrrGxGRByu3DeUotz
UyLfYhHCNFuoOPIFf30ozHrLS99PXnRgT+6cpdQm+nEAKuNymBpbP/YOQV7FwsEhGpq+KRxzjvmJ
JFIJRrvVXmQcPs3tFG9A64jD7LV+NY8f4BknYN4uixcb/JNY6jeQeHSFWXDfNAfa/+GK1oRtpYXF
QcZ3YWwYa9bqhEvbibWeS34IJPv3TYQqYJq5NZtchOseS0iRyhsRgBJF6OttjZTQhkbQhIKAhYzW
AYgmInyzEBXDJujGHaxFxSPDgq4Kfe8WyQc8AxiDNKCrRW40Trpdqbuoyur5GAISuM0lnNcuzxc2
tglqWxtfpFP02IqKxNrMGB6P9lJvAgdwlpdKUgRE8yIYDTPiig2kCzG0vLF4B2ThT52XHAiAslYd
Qfdr0yIHIOICy2oq6dJpvUNZ3dnQ95+mXNvnU60Ebwu5P/JzdpzoZkmANmQMYjSj+wWY1njEa6eX
+auBTpvNYPii1kWFCMLN0nHNICZaf0uYSZv45p+ToBBo2tHomzcXAPC+zkLI+9XIeozwaR8cHCR8
Z8kfDLM7pIEGOJTzG8dEgICcH0Cg0LrH+7BJCi1+BRSbTG2wd8EHbXA2oswtpuBo2SH8tkE+EK52
3xZG9DqYBnIFwCNV0luPWCifOJbYnkbdCxCDz0gOLSEyKXv4mIkSYTShH3alvk9ru1ynXZ89yHgE
DZ41zI11zjxyffC0R23wCmb6hzmTrWMwjQPifrZDU74POlMq8jaCU2cbt1AN9VMUAeVp7c55R1//
GlTBe6Qz8tdlLh/JiIO1HGbOOWoW+Tg4DWoHledikMGHTD68WozHVk0U5ftlzoxNB6TTZ+vLutia
rjIfhhsxAFMzlV3XRmm5YN+tNYy8lrL0psrcOyibb9Bj+E2U9ddSJmCPhovZfkQWEAbhEqcwMXbn
Eecwa66zo6zEtTIVo23dLspmPCrDcaqsx40yIWu4kZ0ZW7JdXFNlU67xK3vKuOwpC7PF4uvnhKu5
wt0cK5tzrQzPFc7nDAc0vyqmOMoU3Xc0urYySgtlmXaRu8XKRJ0oO7WDr7pUBmtLWa3t5E7VWQMO
bFNZsR1lyia84Yln79ZWdm1HGbd7rFU9Tm7Ac4EydrvK4t0qszd6C0GC8lLcxGo3FylTeIY7nMX8
l6ns4lIZxytlIdfUhYMcAnuBMphrympu4TlP2tFaR8qGnuNHd/GlL+2LVDZ1gV89UMZ1XVnYB2Vm
H3G1p8reLljc2fjdJ2V8L5QFXldm+FbZ4idlkA/uCNC4CZRtHsrtKVJG+hlHveZYH62y2Bd47Wc8
95xHnCAuNvwMP76tjPkGlyXOPMz69vhqMctbsd4P/dL3KiIBsPYHyuTvKLu/O8jTogAAuvZLKCBA
rdAAiYIEaAoXMLXsZYG7SDCVwAQyhRUoFGAA2FiugAMu5AHqOJJwFYwA3l50MOATVApU0H4jC2AX
1OhAagUz8BTWIIVvEHyDDhyQBxbsgwkGQqBgCA5UBARCYHQUKMFRyASh4Am0CZ/Y1lapbfYnNmSI
ghRqwTRjPMakQtN6kNP3DWRQn/P9id+o0EiBG8pvhMMUPFSj1iJBBu9Aj5UwOYfV/1wo/IOEA+Eq
IERiAvnKFCBnhBZhf2MjFEDiG5D9/YHz+RDp1b2mcBOlAk9E8cF1uOJMRMilQlNQgN1MClaBCYEc
bEWx+P6AkHY6xtAtDIW5kDGx0YJoOu4N6eA62wwKikHsKWvHgeCeJWQRWSh4hu4ojkajkBqBgmtA
JQEwDG/DmJd023f1raZQHIaCchAcIv1YgTpGiB2h07e+RSYZHSc4D6HAHqYL4mNUsA9kuKpstj86
BQIhytPxPQUHGYLusZ5IhW4VOERAEIEpWwLyACrSQRepLTAjlgKOUJ4stXMt4ZA40YedDum5+4wQ
JNI/ADmxesvvYsiigdGC08nCA1Z7eSbnkO2XvksV9gSzU3RjKBQKbn5c8MBR2HygLIOXApbMWTHJ
824GWCqlgqpMCq+SwlkhAdYfFHiFyVlyhQK5q2CyeArOoilMy6iALVnBkDoNknkdY0/SRi33Lazq
rLPd18JEOVuiTd8hlOvJH2eW1iohMavUUXQPS+J5MP3dN2j0+1nBZHSoMsjm36SizECbccboAxNJ
4ae5fNGam0gi+eo8GtEa4KSZ8NAaguXSd/Nbh4N70duVruA2hGOKdWgH8GI52SIIOIAwDzQmJ7Jl
GOCxnbRgq5Un3FJr3ATI5uiKG7ah+0LBdXooO63C7QQKvJMrBE9PD7hqcIDvgQH7mQL1hJN+kQrd
E1jnbyavgOkzKLhPD+VHU7gfTwf8AwuZVIroOYUIZE/ijnv3rujTl0BU9tHrmLLDEJIKJkRh//2F
SoUZquEN1XCHZEvYrKgEpmVdAbZhEylIUaBwRVEDuKgeQBiNCmZkqcuvV4AjTKMbTyGPAgU/CqAg
lQqHNMNFAvFpH6HRgkpKtQtKYtiPQJQ8hVNyFFiJHaxzbBVsyVDYpfgbwASJiYPnPu4FNY6CNOUK
1zQglZ82UJgDAFKXWKbNKUzAmF8qhXqqWqBPqKbDU6NAUFr3qSkwVKMQUbmCRRHbeesqfFSsQFKz
Qkp9//y5wkxZpftIZ2UdodJax4TijZUEWCqLr1f9Dqoid0c3wAiTDAM3Dp4VXre3zO4upgJd9SPI
q1LBr6hl0KGXOFIBpbCXYsgJBPon1VBDXR/GKxlZOzZET6MCa3kQtog/SlhPGa6RbtKOmekAi2tx
s1tdwbnCBUwXj9dnXYG7NDu6CZ3sM3czY8VAWm41fafp1MpmmmEtYJmyQk5WHVO0XHIg3liHEuYo
XFgPN2ws3uAE5Q+m+WUv3jMeeuTVqbsaFXAMH31KNqxLAmJ0AdBHrL0NnmzSQBhk7TqIJuOUON0H
HsI9+1UVEezsOtMlktb40RvrtujBBff6G9GA+AXdDpflAnK175N9CVFegdOihLW6MN49JhJENamM
FSBrIaYvmFP1BO/6S4VT39z2s+f9MJmUkchUK1n2yGQsdIFyKoybp4BuNWS30gLxFs2hXIeo8/pU
QL2dosiHjWNuLeSIU5wnZ5NS3++aNkT5gJR1aEGlSaCKvBlz4AJxMj7HCXwcoFx6ACYjXJf2KdAI
2osTd9iUsIkvI/8qsconveqSDc6BVZ1by5pEX8sfU5hxmYEuXZPwIJ02N5nTjOl66M0eQAGrINAw
Am3S3LJAJeWFy3rfZNOmWrK7tADNMJVfGG2JwInCfewMLtTn6VI9RU63Gyf0+lHz7CGnxSGT3bUe
XIg2/mFGJF7oVpZybKQ7K3eeoo4DrWQUspi33NdbvInHfMq/qo7LwRT1SQbwy6xmvIm0YVIrsPVk
YvseiLqTVfGuo1uuMf7XepL5uBLXaSB0hXoFYSz797mY9oPgKecJvLc8S1aAyFcwUzZah9HHsXgu
YMknH2BV0n/E8tNNok/mhl6UPExh3m9SnKLd1Lymdvo22mpEfJAgsVdGXW1BEeyswLqPQn7gBpEU
nG8WAihMigmiDEll5EwcUEHvQ70Ap1qT6QxLlXXwEXCVrycsFSSV8koFp/mgTg5SKaZpqk56ot0R
MAB1Ba5CkzzGQ/XgRlWsTvgtSI01xdGVe6QLq3uWi1+2SQ55a9gv4TDdAjddSUYU4G2uDJgAqGgf
pBbbK1RRQHcxWriQUiTHfAglJNA3rQH4nENNWyERums6suZQ26zNQWKQKV8Wr2GzLr+SpX3Kpb0B
t4+fYXxuA3vvFdNPrNP12mhmhPTiQ5tq9F45WPD4c9CNq0MShU5A3ZIWb0NmECtcMj+Czrzu++x9
ItAFZtf0iVYO41LH7cP7QKNyK03GprQJBy+2yXcOjSdhWyQ9pIcQqrXXEhVYdW8lnseRLmDExplx
mLOG2bcD4tFQYCfWdiTcriOnZOrKRh+ltOANJUOB5IDEJw75E/IdFg9jWXVOTORylz1bdslrDNqr
QxcCFZm/QrWEY75dz271wRj4LjrIHJGfUNDgG9GMPFj1FFr5OHNTyRmPS/3RmfIUWPOhHC3GKlPx
PIGYopHyWkxByKt15p5l9jWTvagFXOGZ6m5c4srlbjLczyYY3+RgESpkUGuWAHfsqrjUS3XSxF0m
N51W41+32H91dx7XFOmjeR2vAdDiQht5Y1MARVZAcC2gC1zvHLdAH62WNHHbcUqISFm0qpsWHkBP
bR1Z2kMR0QWBL35OxVOaukcPd1Rd8ukLM2h4EQbD0OlXJVPaqNR7QpZFyJi7vEUuDjYrEMtBwJ5I
UqYtUAF/tYW4hZs8c3t6h97tNwCMAfxGBVLM8mtmDqZERjGiDrQSrra3+yscOHnQcU4z4/Atsmo2
clTvSH9t1cYscweAiV50E6RtRFeebbMlKDa4Ny75AKpZDXMK+ErbWOE70ZTY4CYQsg7EKRoRQKQl
mD7CNPqhcpSbODo5EWKSb5CRgcvWnZujxvCU7SAlzF5WNeo7PQDFh6Elydt4B0K49GXFXacRIWTq
ZJEvHk88t6XHbCKY4vHcM6oKyvmscVuZGcz3OK+ZyRoWXNxKHhA+mKsJYnVY5eipi+TdjkJo5Tqx
i7kXE5BUc3NMqe4jj4hXJmSBM4tbAQFgAanOwDxnwO8c89ilBiIRvh+sp9Dgtzze2pbxXmQ/62AQ
T27EhgCUxMoM9OTUzrD3F8caDwDKii3pcuwfM7Rm/dCsgtikxjCYSwpJEDmVVjEkYtua8XVJ+pJx
uewOYc3wE8gxnXoIfySIolVjVftmaPpb67L0P/VKSPzoJflmnM/Sioytqc3lehyGx9nUSRvRrksl
yCByGEnojkfoeUKUYeGpxY4iLpWIrqoU81iHHc+cepQQHeRiz3IqXwTF88wUrgnDRxAr1goa+kva
we62iNIeOLQ8ozZxJXp3ULgfDchWK9Nlw2s3EQFEYSb8brCuVZs0hzmStC3p8NFE4WNng86Qbci5
g1p0LM1mo7ftgwvanNPAc9YO1He26MZ86AiM9hECA9ireEJUDOq3DSnRK9eDtNxKnVpERN6dRKFq
GVRrc1hzpQT6ma36gNXD3KfYn3hd7q8i8XK/4KyyF6NA62nvo7qcYca+NLNW3cnQxpHNZdjhSuyz
GBVSjlR5KP3Y058pcBvfgcFwNJmJqMSNn31JclRpPhEoRiKtRxNmebm46OHyo7Vym+talLdwM7d5
Vj/lAdJfYaEesgipXhVjtdby4L2CGMkAkM33AKqMqVS2I90aD+NAv10Pz0z78ej3X0k7HyeRf47d
sG5NFvCLZr9Ju4DCE25soOs1mburZFhei5YQN9srHiaHF6XfuwoJiSOJinekHv5hOuODWzDCIGlG
31QWA4UQ06xWLDURURCbQSRX4MwlksVtE9rkS896RVLuNpFFtjemdo9OhBufMCfZzSTdB37bPASM
dOKJg9tJaOB0szvmY3CvBc5DK4ILZQGj/wXORZFAsQBM7XCPe60JvH5JWIalDBTYQ1znRpIE6TBL
b/XsPeIfpzL8lc+fFqoxRw+g7Ves/URcXc0Yw0tC8S1JjUpuq7z50YwdV2z2ZlHu2tN0jqPQZ/7r
V1o1MwxzYk7l4S5VvYFAyY7zsctf7InNYZTa1Fx6/QUXgzYlp0th3CV2JEHcm9P4wnYRJ49A6wkX
1et/LfxKBkt+ERPYrPWKrzKG+5xrLxbvAgGbmeafOamYoXdfzkR0GCagc288m7rN9pXA63yw7xsV
/9qmvhemG8cOkTa0P1q4urj2n6ny5DbuXWTmzo0GFyFs6FpXOlrNoe9eK9Cp6ms1Fmr8Up6oWHc4
ZWuyvNhY0GxNR1IhqK3GXRAXpzC/1A45suZ8N+r2FXHfugt29jK8mqZz5p30RhLP5mJnwbBoLVjL
MaePwNdk7EyOSNBv6FxLa5NxSDWd6k90AOUkQOZcszdowFwo+sYDFMvHuC1eJwYdHfDRyRnOuV2d
xFg+ZfKR3xp+y4lUAhSx7EOaybtYY39R71evMdDNkwvf8laHR17a90HX/hgrplpLMgwru6fXnkZS
0iXQ3YDAbpWOEycIbYB7NkilVpLZeiWamjF9fW9n/UvtNvy6W54A5tW03ZXWWSsyD+9IE9k0otyy
zn5LLNGuyqS+b737wlDC0+jQuDN534AuKYtXY209x725RTV5DPriBruhWFWp9jgVDQrp8R6X6MR8
0GNZEzUJUR/J86RNn2wV/SxvOzJOwjvRp1fdxWaMIX0/gRomt9RatRqI7pS8nGqQl9pED99Hn2XG
wjWqK4K84mdmz1iHjOZbf4hfXTcv9m0gfzDYOpHCgn0EL5ZHMoPuhTuQq/uSLjknsZjjUfZ3oT1t
Oq4RzZhvYmnsiCU49En0aCYU3prYLt28S9tqT4LjFpu5H6A7dqsC08zEVslYo4FDLG71DwFD4E6j
p/WK3URs3YpD8WyW8QbNyIO68DsNl3LG1INnWjncjnNJDLgKjnReszQ6NZp3i0p903buE4v2V/TH
68SaTnTYHFe1/mKgxVvp869CIE+f8vZ+5pZfGXbImzOMmj8apJsvwbkewCXqzY70NnwnwaPJ9KGi
filz83aK49siqd5ZX7+RUbY3ko7duJnvnPFnIclWZO0pNaLBKVyQJB3dTvuAb/LZ5/JpNt2nNmLu
zjDis+jsxzm1N5pmHuyufmaP+WOhVuyDH7oV3Mul/ZXW0VNRpNvUSu/ZOR/GfPHTmUUr+gqvSC76
sEPrhqG7X7Ok2sZe9mHq7IFt8VDgwYWJ/pMxzH7p1ti63xtNvzZZ+5Zz1xMuc+6j5NWsxrex0xw/
lGI9kIOW5vndwgpWEENM79ls65QHUF76bu5h907WPGMOrh0+mcIgzLxeC9f95LWu6jEi57jZlfmT
zibN5vlZG/ldMj2yX/oiRe22Ds3bNkt/ZBXLOCfZZ1F4jpfp1rXRnGjFzSLkCVX+V4xjskmHk6X1
r4KbyibrzZ6NfB2zM031+6yN34rcPJKZyDyPBrfnMOEGe7E062zF8Vpn2Fg56Pzj6jZyvL0YWKbo
3QgAvLqMZnPsFnGr5XiRAR9wKYA0SM+9MT4yXHpoeKasFjYiJfT8cF7Iy+bS5vS0DJ0sFm7P3Lzr
K/qnK9YGbdX5Yc4o0u67k12q7oskoOyIAO1izSYpKhbiF6+YI19dLIGZ3wUhFIFmG1UufhvmV5wz
GqOStsn8oGBoBQQryMWMeqLalkpsFl7kAGmtI6dbkuEuZt8pLdjmZb3p9OqSdfOmdx5EMh4sFaZZ
MeEPzVdrLgR8BkZAzvzg2GoaM/ZM0prLMsibZDbvPK3+EBAvw6baRflyDtiitstym6ftD0K9r9Bf
SMUMcMM72Ax/BEQ7TpAESq1ik2KYt12bXiGzL9PTaNTvI0LCpj2PbfsayfnN6Y1NnnrPkP2sFTG2
mWy7n7MZ30im4KxFdpVessU0KadEUx6mzlzHWrhPHcJiwo7NBroYmDSn0WMWB+BzSol6jJZdkFIj
cWJsbMHbNFY5IAzbgZUTkYFjFLjcSHov5IOhzbjVHeOJ7daNV5gr1AFHepx9LLNnMHqkbywhX305
6YwfKtHuC6Ph8mPwZMk7at6vmb8P8MB63rydjItdA8MhzCUU99MSv7Rj82Bb1tajjGA7wLg8AiRP
OENCOLQWMaCGFWkb8pf6vuls3+vCO0V1dBMZzIVh4rNn5hvm0nhwcgsEfOTBH+uvXgRhUCU7RfGT
mZvbbiifHR+I8I0FangVTJI+JCI93XJPWsT+Wf2jKa9feiek3Yu/zDbCDJqjoDSr+z7aOuCJIfuX
xQMBnGcJCCjNvQ+T9GCqWos8XgzCHrmLNHBY/xMmwxOMdHt5FkuPqJgwH63dtbHr25KhiNYw5KbY
AYpiMmBuUw3eR14SecnjYBr3jTNcvIAEIl0egrG9zJpzM4fiAF1ol+Cyka9DzxB7fhyWeD3F8951
+4uM30I1yhzLr2R0P5i2Hkh7RzZBGmXofNQk9dnmngipr0C6NyDXE3+26wOotvclsK9BTkRWD3q4
YILTC9wMrHIIcV7PC0dklac7Rng+NrofBdu0tcWGHBgqcaIjv8q0l5uFpxYR4I62dlir+kmXI11A
NsAGqvClYAIw5eabOjLDdnoFw09Gb07Oq9ZebLfDGp7oMDfLvWdyPKKauLHmCP/uMBwL7XfZ/v/L
P/9M/ikYRP87+efjV1F8te3X19+JRn//rL8oP13jNxtspe6YBvYDC8ra/0k/Pf03YVjCAcVkOEJp
P/8q/bR/s11DtxE+4SdSktG/Sj/lb54LwMlDL2q5wkOR/R+Ql0z8QX90xpieZxseKG1h6x4i1L9X
eDtzA+xxtIpDZDiav0wNQW3qwygF6GgYRrVFMJKgFvEXNBy+VpfoRtQffv/N9wctn0nU6ozxL384
qdDVv/719198/1nR85yd4PytHIcBeVyVrD9IeNXDkGPs+////p8uiVdm5nW7wmYumOF3Kbjnj46R
F8fv//r+0MdA4VdM2GfsTuKSuKR5GyQHp6vv/wRu5i0MF/nTWn2XVCYUM4aoqC7UqYK2rz9GxITW
0g59c+KBK9302SJxkPF2xdRXeRGX0yjSzZTDzEfiC15woULH4gfV2rGLU7wQuZO3NXs5bH4omsxt
GoXv9Oy4wKbqqSFqihLC+aldhNTfUIFFtzPcCwtT/jaVS7CPNFmxpcGsWpEE1OnD3aiigQhGKf1Z
xQXN5Aah4QApRZBQNJCHjDqJLUoY7y3ShmIVO9SRP4RKPVjrRfRaNeI0T2GCIlcYWIGZTodZzLSv
v5+ydhdLPESMBusFucH4lEZDtM3JuOrHSbLWq7YmS0Ddzh6hdhNiSGZSHBOelBeT4xvkKaFugH3H
892XWmVB6X1wQwOg8WL2/mKwjiSXqarIGrFUVNNMZtM86BAaciZz+lwmmxgFrV8CC9yOjaIk1cmm
46wu9eVJi64jnN6MMWRBLApTZso8ivR1KgZjC4IHXLAnkalQto6uZqx6h+4ztB5yx5B7PW4YiUD0
Dwh+QaGL+QV3ZAYtYQ0QTW1i3Ru2fBO0eOOXVoCvLmLTO9ZZdSfQiv0Pe2ey3DiQZdl/6T3KMDuw
6A0JzlRoliK0gSkmxwwHHPPX1wEjs6MqO62te98bmEZSIgHH8/fuPffRzs/AzsVuXhEKM1MOaQoX
TP7YUpaB0aosglKVsTyJkHgtfEE7Yw7gJ5K8JdcIrmkN44JR8s1OlQSIn1rcxoMmqmL/OyDAlmik
u5xMr4re6lGl7P4c8r5I10wBcoCWXa+g5VkXdRnNNglhFVbClE5AlKSjQziv+0N2PuwgR+RRITht
4kydEEPZzBvbA6EfxbazfbS7+aEtC2a+JrwncxUmNPHqrQ8U4ZzzuuPfT0kXRn4e5Ec5OITf+O3Z
HNI905HTwuhQtT59BgP9ZvwY2vnJC3AeB8NAmLf3bKfD96InYm1e6seuM9EuYuSmj8n1g2BJ4U05
Ac2PLPTbVqwYvBt2uhWpfqrakV41xEtsZu3G8LyI0TIXYodFBuxV1qMDWmdKuWosmD75S2syBk0N
62Iux8Z1f6Z2zzyIgK2jX5tX9He3blnClnKYmTrV328597IfU1KQfZKLZZ1EVTNnGwPhrTOHjFNE
lKbt18HrJbvVg6F8bszEf8VrDJ4FK5Qp97jHHMW+lyAk3H5EPq7Fk02OnjYIVF/CY0Ewk1Gz90D8
HCIcVo/ApegZzF/1GDJOcB17N4M4BzBbu9vekV2E7ExDo34hRfgjxxm0J+PMM6OxWS1eGO0RdeEp
i4dg4+zHO4eEQDYZ3dFfQwPVurVz1yBBGFfvBafZUTgIvLA1skIhnDMqk94OXBbNXE+Fd0C8eXsI
6hzWKofkwmyNMEzWMEMK4AwcGjZ60Jw/m/kkS0ZSEoGDpRw23FWCAodLA2EW0qfq3l+fpG7IZ2O/
ekjAwkWxebeOg4nnbr2H3nR/Fujqa0xcPYaZaUjhdDO72A5tK1F/P8dTKN+08Gh0kpd0pE15ajnH
zH724SdB307sNZUqJQZyoMu2sAHxQgIiR5Ii7TUysiQ7Uhrbdo2SnMiUZMfC5rBAYZc8kTFloLNn
5RxMpgkeGvSu2Em9xhwkzszqkW5D139z1hBLrOAEUEpZbCdE0jSfoP/KvqRNKCQOAYY7y9iwNcb3
gOeACMUGuRtdX7it7PfG2d8NY/AL8oS7H5CwH2dwO1t16ueBPaZfnRTw7Spoy6+e+9soGzgshjdA
NkgZfUFtrtXvoK7IgIgBhrZWf5Rj8TKVMQxTxj+HCiIcwTaJ/+DRRYIDB2TCiE8LuaFm/1M1yBbj
hTzRVb0y5aS853pEFV6F9o6zetjbLFPKhX9VzCchSIpItq0Rk423RpeOa4ipvcaZVmuwablGnC5I
NRWOxNwh/JQSFyHmB8TyD2cNR3Ut2mlNz96PnHJaaWSoItn4nOa9Qoe07Y2JUYlioG2GeLgafXHC
e1MQOTVXeXESdvytrc2RPKieu0yCTK9MDh4+NrRoFcGuzlIcjWJGdMeAZMRZTb9wKR/Ak5JA5JHI
Z9rrdKLWpwSkOsq0lW5w0RaXpDP54J2T7HGeyCLQby0qTfgUvHhq6QaaoPNhgqGKXKQpEfuyG8/Y
L+CvzdGR3hP7iEgjT16aknvRYo+IrU0A7XnFojHmv701FrdcA3LnNSo3W0NzNdpFdQxJ0lU9PVdS
ZOkykrG7hu2qpo8KV6z1S/W7WgN5Q48NeZUwsKm4qUg932MceGl93UFDyebrgNeUsoEkI8txn8i5
3WXG4l1yYGys019SXxHYTkJwu0YFz5DPjGw/rBHChjYJjsPM3jFLBEfONaErhklkEjwZhncMvSbH
LWKTHQgMnzCWyJflJbPML6LynrlyvpqrZKpRCqRZnpxD6pk/h5xCIteE1wkbMnQQgc5Dm5iMlA+D
hxYoqXUE3GFTNmN9Ksn2PdfrwUnsj5JbemQGwd3UV2Ln5SzqS148Jkpx5iXhB46GcqfYq0zScw6x
NMklr9xm7ax6L+YARoow9G9mgEFjXNOcg4RRJa0vm0Fk9alS4rF7NlnnITccqsyyfDJhz+xnnW1l
Bh0sVbgZ0FsASG/2cfgznjUUHwvcQ8pOmb4xsljqieNoGN9Z8/WeJsS9ZISzl0hhz77hksw5hsk2
913uWWGB/KgJGM5BQ9lCdOhtaF/sSpmN51FcGsUJF6LpDcvWXNfvDEEQm2uSU+0K5FajoWmHxLn/
yaNHxYoEJoW3PjpU1bnzhPhaRoYvHG4SqjmjqZTEPrGvxdB3LrsaIRuiHH3w17mGqeFyFtYxX4tY
XA0vTmb5KDXSu5sETzj2cJh0Bm0m8fbjlNxPDsq72aVhAb4CQ3lW0DpFR9Wtkju3LxoEpsFTpTsm
rOnznLwhCKB71TMOuv05foiimoi3kwhLgF0DW3arIcx+ioHrtPa2WqXatJZSyFsWNWFIRLvRqZcs
zEmFmKmk9/1k3C1h7p3K/iZUdUF5ULtLxZzPnMt8Z2XWr8YzoK+VPmNhsDUNwUKR35DyW8S0Krp0
aCIT5HeUrIHAc9o35wQpPYS1D1fDE1kolrVbyoiLxHQC0MdOexwZ2Trgd/aI8oeEQPkR4jnZS325
AWvRHZEZ7ZahS/Zd60OHJd8cPPgYYRAdyKcgG6A2TX8ngvKjTFvg30V1XqA9nwV1VIdky5PVRzM8
l1nwa0xZLxKzpitL3mptF2cCr14nSXhxk7+kjWFvcXkgttSrqCjzP8PUYPbtwXgLA955c44ZqYyK
2pzLyZLF20I2DH84eU5l+JU6MCFeNLvWFTmjOcBa5GG/BrTjMNvOscxxhpjJ724qLlZfO2dlvihs
hCfZOfPZXTcRyGD2ia/JLw0U4T01ueY8DLnfIcJDTiMGV3JXQfVHf6oEzfb80Wi8BhnNsMPd3BwN
M2zPcVFrYhAHtVWVnk9l+NTOPi2t9TDKH4UI5tOCwHlvN9Wbg7GwJI/OCg8oN3HE4bw2ZNLiqPL0
wWHj5jJ52otCfaOiQCtastgIN+rwpCABNRdmHQthBFP1Si+cfp8TJWoGjJ82z8PI0KLuxXAxgmk7
LwHphv2RlHPjrNPuk+rhrWhwqxi+voDCxu2VwenN9yZayLPth8SYh6qJ+sRzzz0CxLTBk6G9ftox
os42ak32MfJanET9jo+FNDfW8j8XtTuWj3ZjM9WbQjpt61lot0Zz9t06P0xkh2xiSbitGD4EZqYT
mAVnS15tu5V9cS0m5hCZb4QsK0TQYx/m6g7Q+bMjRCwDvmcD5zw4tqGMyr7E0YILGChaep4fSq8g
SKTj4YQjX+pZ+vsu65ILMV1w4pe15MvoDPsQDcJEvEmBQyMRy+rl4CTxGrDeSHrpG1VFynP3AC+7
fs5ORHIC19HhG3ZF6gXL0X9O8zlBqsrCk+9C/5tI7Y8kV8w6ZnXNbOviOw4hc+1yKaRHIeQxZlHg
BG9iwdakpBbe1G7UeG3yYjgl7kdZoU6x63KImuD3TYN4O5hmshIXPeeRwQLn6Lp3JT/mH4dC9W9D
raf9iIj8z9cbnyGIkwxqdzvEvoAdRhTSFRbKrUjfLY71yI1Un61GdmcnpwtsdM0nVE+kWik9M4ZW
gIAWr4vI5xj+wBwJyEVJl/s1OIJ865eQFZMCCR5xWsO+e09ZjM7xYrrnFKHbn4/y0d/KvGG15j4E
P8PDiC0rM91UBmoNutoGCqqR4PYGSc3Ysq10mwf0bsnB9BtxXFAtiyYMz8P6vb+H29eKDK+7NCa1
w7fJb9ZlfPaz7InBndgTNgHHNn20V0OQrOL5h0tzZTuvks2szrmB1n74pSE24JD4JnfmUMRR19gl
vKOuO7stEF43r7+OVt5xbwiBx9ZJvrVS85cicBMPYk+voMwD2rFFi9gCDfgjW7HmTAuK3Nn1EK93
SSuh2s2abjnfDiZz+WPV25Gj/ZJlo15R/ARi3A6rS9Ax/NPttvb3yzZjQ49raC6ZOprrYenVS9W5
4S4PehiTqfsZ61zurdgGUSw4qbKFxXdhKYa1Xa9On/FS+UNZ7/sqgyU7EQk++wXDKYTHqFpiO9yz
BpjcXRJEO0npPtwOpWF+N/v62SMPbduF1msD5IgbJ+m6bYhNKksvdetB5bY7dWi1fZ4oSg86Kw4C
JO8d/DTU9ZasIicnPM3MhN4wEM1nR36bqifGKQDv/LX6QufJoP/THZjM6MLTl3iJH5OqFc9KURqY
wZYAPC71KvYe4jBlXU2Kn11rHOJwJV+qfsKuttQYozHb4eCpcUohfOkT5+IJxCI5ohCEizViX/tj
MctTkIf9t2rNVGJ+WavMedcKDL+LXGczOSlhpWbDiyXz7ZjpcdsH5nTyXO8XHqCXxCzDo9ebzBsc
cUhGtmdxUk9PS5qelqr6jMvS+lE19ZmmwPtslw7jPB/vaYYxyAYefR4DopxIWvmi0uanGQYL+nS2
lnWHE4DGDtSNOjx5nS3ugBXU+7CcUV4GY3hN1XdrLJyLup+K0n1iB2Izii+x96YhfnFWxHpe1Cmz
2flKZa0uAhIUpKxdkp4rKOIjikl2t1HbVM0xj9v2OsZTfJVu9uSNnzMxEh+2O6GOg0GRTc4LVPzP
4L2QFhPbAP9s23nWC2I1kiQQ+00YCjcqqeZrVyyaYKTQO5DzEF6TOndBpnfWFn9cFErk+UMynZXy
rGhQObAf53ebVMvJ98AZL5QjbECgqxY6fqmXmSrWpMDIhDvdNdDOd9jYsNAH43cSfPS9V+n3pA7c
LTMabriGSQs1lCKia0kduN6EDSrK85zmJcJPvQcXbW1jNC5bhrHmCtlczkELarE2spfbl6iF5vND
Q7A9fS0O89wP8HKdBtPLYkbMHNvzsPZvu/Vg1AHRqB4XH/BFBxPGtrY4AQvLrBHGyNd8VY+3A1J9
6awRr0N1DtfDbLcP7OrHP1+yb01XZfuv3QQq0BaDOt8O4GVYQPxmj4wRz+R6x2kSQN/1fLp93+FO
f9Zsz4pNlVArlOaktr6tKa79NVkc9+o/DvaEZpJk361pYmHs/aQtNzcV/q3oiTX/9O2jwsqKfV5Z
b7edTs22RpSJdZgmqzpOnCi+Zf20miA54LsBlOuHR8NX4cWW+DbrgYZhSFuFUSPtlhl8gJK8ecNU
+FS5YX/k36Mp0h+4YCrIoAnrh/EAe8fZ4jSxcK7jTnMn/9cwIxef3eASBJlF+29ZXSw9BrGnROKz
sWDg8Og92tD8xV+cjM0L3eN0Fd6CdM4jVTf3WcNzDY1rcfAepC3j3RD7mGDmMb7jbFVkZ9cskbUd
JZgs010bLMk9UGM1VsOhRu8sg4IhOk122kerJXFdauRD74iHbHAJn88lgjTbPolMPOUy+01Ti8GV
cc6naa8SxCxYaEAQqeE1z5D0uw1Y+2AFSXv0DFregk0LugQEM37zQFszDEjwy86vfq4qNkcMsUYJ
v86O73s5HfIwp9OjYxjYYba1aS6yPA77qeEWLfQE0upAU8OBEWPiAjHw36Irm/64jqCvsZYHcxWp
lBdbLE0ZCVKVET7B+ne8jTsG1xwDEP5V8b3KQ7SdxbUEmMVIg38/XN69UZyzfNfYU35PWBM9Otga
kdJoZfEFK5q8Ec9McZNj5en6dQ1boOSusT1EmTxPFgFjFK/ZDnC62moH/UjjqCuKKFqbBtk5NUFu
pW1wggbp1eHFYRTLUu7b455xBirasCGwjihaI/s1mfR0x7C5EhfHsLQtP/AWeUe7jOeNWRQR3ocv
ljYuM5mDm6Yznmn0P++amPmLsr4OmrbvWsZW46fJ7nqT2aZ+Kpf0K752+0kr/m0N1B4hW0nDmXIw
LeQzG4HMIbwAI5lMk2e9KGPrxtzxFs/bVqp88W15J6iJB90ld9P6RjczVjyRbSe46tiG7R+iCZa9
6N6qsIDOj+ae0c+b52prl/SuexBdcTcKWiGhj7iedjMCjABGCG4lbhlWxn5OnHRi2ccqtu6KjLtZ
ZeTxlqDqoJ3eCdsTJyQ9L0FQ7C1/DiPituk9Di3yGC/CpDwec2fqaOZbat9bqD8wSB0Lz3+ybQYC
6RDGO5M4hcXy73xacVpj5ClK1Z5LjTixxBudx3c9HnUUsK21M5mamDFO3dlHRjMbDY2AET0/SCX8
Lh0J7Yx6ytAJI9v5ZYTdT8dOvthVrbbSqAsK428yeUh6LDezHIBJIPExKQ9ImxppYCERCTx/3vLc
V6t07K0FtUCUKNYppBteLJNFBeuU0X54rft7+lExJdwUsrozSC+6ljJ5r7If7FQTmnekVnU5ZzfW
dmJa2LKpB5AVCNNDulauwTxeqxftcoKI5bnxzID9EoxciLeXPiVmsONKG/14u/hfM2skB2h2cM3P
IBhy2UY9TiWV45xX9bwfRloCboKYVJoOWinaLKuP3iszdIJf6wzwb4au2+3s76mD7rohDwTOaP1W
lbTKrZ7AElKILm3f1vuOmKhNTjexmq2XZZWJz3tJCPhG9e5LnIbtMV61dHUORrt3GWsvVeTDUvHL
MNgnGRoWO60+pTVtBuX5dKTaBexXOmyt5knQGBnX1MjOGfd+ha8Pp3zuMh5KyfetgP8HwnjCAtQ9
J679Xs/htypXE123JDx0LOk68b/YcfpbZi7j/RGZPxqxdYOWMTOquBslVFCZ1MVGr7p0UVB7kEl+
1gUzBbSQxqkf6RuHc2btfAfSqFGT5DBaIfldA5GkBRmYGimDF8eRskjKzVKldmKy3F3QumCNhwP1
xw8u9ihpTd7GalpNdDab68TYCvveKS+DxZXWZK/I95AmQJfASs+wQkvoYgUpheyZT0uATKDCfgQy
nQYeEjQIy9c8XLDPFHtqGsh0wa4tQFeYTkIiWntHhg3pClb+3Cjnt90iyGBkwrmDNEtASIiTsD+V
TXGXvBC5ympISgS0+KrxeRlCHmJIVHMXG+NGG8WHmecUK2n3zhDB2zaOfZ/RHEQfbhB9gA7OXbD0
OGB3iqK7x6AEpAd2EF7DWuwheXl4MJRrG3jR922b+NtOVKSmwZQwmqaGnxD+6GIM18mi/DuZLadh
vaA0PaLYQCIZAiZpFNsBT3GJcJ/QPq3eivvlxrMl+OOJPejckx6Sm2IX+JjYqxiDrM/MQVWA8sUH
3c0fTV0hqkzhu4wnYYXmC1EwjIPAFDlrkSidH+ncXfK5Nk+sNdFCLodvMiMC478LfoqDVZWQXCsB
1ihbW0YDPXaMiYlp3hd29smErdmnHcI9uvekfBvZc1vnPjbD/GmYOcXMiYFdxSWNeBZVbqGIq80r
kDa+Rs8m6nNZttk+aAAUkUbyJBJlRqgwW66uhEVVBPXem0HBB9uFudFZtmJPmluLyYu60qRcb6aS
DGHra1Oghy5sFNDNYN2lDDjHovp0f0Dzc77YCnNp36Yo8mv35MHLWUbh75Ak+Juk0vUOvIK/6ckI
YI0R28YUQPqn4dJJpgsTa8bBWkG7ydLvUO99xyl7EQuj4Gxs6fYgyItR91pr67Ae3LoIDh2+oEO8
1rh/D2ItgzM7+9++9vdHjMXq4EBLZPRNpa1t6pGFVnWOBBm3fpiaNYoCuggNboZYwVEs+RZ3tvrs
FAE3xL8/T1oZ8++yeFW3X7/9zH/58M/DrT9er80E3+bysNaHWPky1mItTPHWJ1wPt9/9++mfP+Lv
8/2Xh/6XH//zfPOIiVVaC0t1nCEhX59lXLs5cn3w0ctQNtye2vIT61guYLVBO76ai5MeBLYwHDrd
D5pi87EHEnwgvao+VlTXO5X5P/w5Pw7De9rU3A0d6DNzUoPFac94Er5l+I0+koJlOhHiGmCXOhr2
Qsdq3ZWQBUs19K8fVk2pz03ABgeP40e8blWon/5xyAIfRcjtc1QHoQVjh28ldtgw5lk/1CYZPaVH
vxfdK7Ec//r92+OJio71n0cp1me7/dDt4NvZPx/pzxddwEyJT8aP4h789+f+/ll/Huvv5//uZ/7d
11yjC05CH5q1ge7puTmPtBqxmc5OdPs0Wc9T/b++e/vo9rXbd2+f3g63B/j76b/73X/3UGUPPipz
eC/adTjCoI2+EnMDyX/LCb5+/m+/6KiWPcff79frL6V/f+n2+e3bfsPuBwc8qMzxDJpnsZhX8yHR
gPM/Prx963ZANkiLzDj9/fV/eYrbp445Ov9fhfZ/Ff7neM7/OfzvLW1lWqWf/02E9ueX/iFCE5AE
XZ8v2Z77T8jgai79wx/0abILFwKgF4AuQf71T/5g+B8uijXLNE0Wd9syUY5p6sTkf/4Px/8PHs0J
IBqKwLZt3/9/EqHdnuW/45l5fiS9PCZ/Bvujf8GMBvAiajrc1rFbMDhgv9q4eZXtxJXqQUNYwv8Q
9hVY5eZQLOLSjSCQB+vgl55bbEonpq2ZEdODswqam/hSDzKybKShNyVbrVpWvtzehXQjzqUyXnWb
7kDmvS7Wqk7uQeiGxEs4xcRGZI4K+jOxBZuUsoTr4tyY+tm3X5dAU2pW6JVEfVdY/sqJ+JL/hnz6
ruLpaywUmLMQAfcsp49RP6RvraetTUsXM6WvIGz1kWn5fVqHWWUSAkvyn1LbJ59QW1HgO7vBOM2/
U91GwFjjvdRM0ZHJDfMR7uw2zXHojOAOsWhhoY4r/76uhH3WtescA3x2uRevTl1UZRsk26fFdf0N
ziBk72qZI3gl8K2q34IELoRc/n3Thj12KmtEpt98ZiudfAA+0ZpvRfgTk/OLkw5EhIWvExElmxLN
9LkA9HPm7XtK46Hdr2irc3obynmb0qDCN7Ek7dpSyV3dy569pxFs62QxUO1Ws4lFH6+sYcZuNIE2
dEUSITQnWMEYJfFJ6aFbMJbmKX+/DRBz13Lav7JR+Fp7Ue8W1WUW+vcUCnVVqX8pGv7t20DBBi1C
qZI+2L1ut15MWNWAin+DSVPuq1DipZF4Os3upxqH/pCQ+4aaKg7fZne23uYFeAL7drtBqmOPpXWk
uQIZZ5FlhDnVOgbZI8lSzL3DcU/XCH/g3ManIC00u3babnn4MK8xUb2B22ZxFhfIzisDsu4cSlBg
3Kf5U1x5GdIJ7E6zAo8mplftZPB7A0OttdeJnZ+T/6OPmSPE5JSwW7XfmEAle99s9Dmd2vA0+Tjj
efuDwmRWFEiyOopf3hi+IK04jLL+uQTG94Se2X60CXY1cT9wx9hlcBTP9CvIRMAbG1TXdu3/2VZV
79MkOAeEHqSL9qKSfwuVS44FwXLQWw9kCZW0RAh52Jqji1p+Ti55C35laAtrW/vlM0gYUges+fs0
2SO8GW6DUBavwD/omKyXmje5Y0RqJXL7tZK5HdoSx9ViBMyGqkqdoZWjwmkQjQzrcKJbD25PS3aE
mh6uas+p+EZ//ptrlleiuRmchRu37H7kQYC5M0dx2VZdpN1ARCUBBkw8zGVne8XvctUN3E7ZVMsr
y8u6pa1/FqJ8b0sz3sdohPoGYnFDNZzVwjyNkA98Q2gUARxi5vzpvJAEud7zb/dtbBNI1rfodepI
GIT4ZgkWs3wIpmPIENVZXxhEP3dZ2dIwY+DcYjQ2mRPtyGRYsOnTsI1LSfxVhe4IPRAkGVM/tr2f
YwXzMaVkzPhy70vDdPzghwVQxOxBNC0gYS9BwcNWCojGeL7diW03xf1fLKeuDpkcm90Jmcx9koXN
Vtmkbg9qIrtuJB+moPZutVEfRc9c0tew14ZVUJENAa63wbxvGjYqqS9RpPfJ8c/fmXrPeCHG/VD3
y7YyXSZc9UChDl4nGZPPINH9XvNDBNWpc4u/+jhSay8/zRyPnr0ekCptghHCTddtx950NjRUqmbR
Z4d9gJKCl5bRf15n5WnCU6snMZNrxYnSGFYRlbGekfZC3hpbyQjG3gij+hxLYtLpyT3IkZ1az1Kw
bSv9fRYoKAEvzpHubbB1VvOIAMSNDMG7BFlZnOF11lvbzuanIgiufr+QkFiuEdQnWlvtg2sHzpeA
SWNRiOViZTufk3cfTK04L0q+tMlUHQoa3xu0v4IVIYiycbaoxNyDn+jxbHv5T5sOws73mRAhFKsv
nS5IfPfNPf7h0+1GNLXunSY9JJplNV6nKX+u8jg+MO56zHHdfJlouj+1YXiQVtu+zW3NutXob7fP
ZKKzvXDSJXK697GyrTvb0u4X8sbabVMgSqytnJhRwE7bKpa86sSYRTI0jchex1VWY//qhuRctnX7
mAfX0cUVPwTd8mmzC0haOrNlCeyCFxvWCZOxd15a4JrseHHJTiRHIwux847sbDipCHz7DeIkBWHK
SdeILEsybxozDMT4OtgTqENAixn2acdZN+F5J2MOHkyBv1E7pb9daiQEnPiIcTTdXr3U8kEm313S
7S6Q1Is9oGB6ilP/0C5LwJLfpJx2M25Xrqm7epLfVZwFBLbldASt4OR5tTjboeGf/SS9UikHB9FC
t0PY8K4717x6ce3tDb9yoGvSMurxp0ZB4CIZqImEiYGu0VIhncHW2RvCPjALjp6i0Yv7M/f0hjDB
AopBk7z7XlldZU+EmErxu+Zq9I+AdexzV2PznohMf/bmyI0LfR9X6j4JawAywvRBRNmIMKCqMl1A
HlQWPyuHu0gX8p42K3wzdfuTVYYv6WiZx5GKjHWip8EfWN6xWNsJQFqLO5PHooHBN3gJq50A3Mei
hJkyzR+IAXyAijQ8V07lH2otn3oj7qC4dPMXHyDmncLYmUKHeSKdON2zGXqRGGUMwyHUM4+xd2Nc
xoai7lprOwxZ/jw4yxmo6AAYeekja7K6cyBQXLQzmrnROCeLLncOOptDhnQeURB+XUyq8d5sswtb
ewMEl/Knp9HRKBKNB8RS4SO9eqxkQ9NeNEEzkujmQeONFBiiauiu9C9ayjgrPI5B91ITF7QbSvog
wVx8Gn34xFS5vM99ZC3e0FxlIObr6iwMLRikOOoBak53ohsQsLahu6+le78IPUI+uu8nR54CwMa7
duCHFp+6TAHH6JcAg1xXHSq7CXceLZSK+WAF++CZt+i8JP6V6rR7Mma17H3L+DpgD0PSUZWvpXTp
Y2cHmcN3BvmO4nLSGLzaZ9IWjW1ij8UXN05MtLhWfbG1+wzTHzhB2Rr34LISPNAsrcEHPAAmM4ZD
rloeT8eepkiWZSiKc0gfyhD96+Cuoss2Q6ys0/61D3IwEBNZz8uCPd3lapuDunktra9Lb7UoS3l7
6FfCzhF3Vu2BjQ5m3g6bQWRUoEk6Zt7y3DGSu3Y5Y5/OrO331D7Q1fAvgCjQdIvJu6oO30Boc/Pt
u/KaZctdXA3GWWmM30MSLvt+ybnvN/wJ+EjUQbmpcx0H4oQQ/V7Ndc7heJ3z2nB+bcPQm3eJLz9b
NiMIGcdqJW97x0wSna2dsQK9ktanwi2Dx2lo78NsfhwAxtA4tqddI5z+LheGPCf7rDWKi8rmbG+r
TLy2sG9Z+jZ0hrvXdIIjLdE+37jIVGHwpCaJSSNJi6toStjjAJEcAyMyTArva45DWH5AQB/uE0rE
3QxMb1u2bhdBaw7uoYs8QX/0diz4II5qnUXKS6DGpapDABS3qDLFmsUm3bOcvG5ruF17tKQkJDyn
6W8DzHiuFQ+XVzp+nOruvdO0QE0p1KtpT/xhtMB+eqisAPMEr+0i/E2Zb41JtK/oy2hDTxOrOryW
b8x9oIFbhrygDkKMh7koigdE72U7nOXs4CavK29f6ea1gvWtrOQ7jbd7Dz9BurZ73Nr2o5ikjchK
e6aoAZoGtOvLZurY6GR+/5aUuXmKnarAs0aiEEkyB5/VjmWqtZHk6uUu7X/p0odxOQqKJ4w+TpdT
EA8+ZwevK0bEEBI0RXLcvs+xhf9PSrZyvTHsB8N3TgQeuEcDoLmdJdAbwiWPZFkVbPBE8DUpY7J3
fO9xngfk5QFd7FoHGwgXQNRI1flSh9knjxJfaEXDpseV+gmjj055QlpxGo7ywL5vB5zF+tqxN2wW
+SQnGvsLOtNjXSaaf8LUJ8vidc8kUUOdmB+KNYrMqLTchjAkGYI4w75AxHHwiu43isrkmSRlOEBi
fK/aYYxKAMAnE4AZEkQXRYpzB9GXaLXG5TQGELWMafwwMGxCcOZx5Ri/K5T1J595gapPMuvDXVXm
7ZFuJCwKcu62ZM8ippRE7gXzqsnRxh3Ek2vG7ROJd38vyHfC1JTMUQUn85IAgok0r2hq+sYd1dc9
KBp2RjZSBYKCTtwkaAv1dXqqPO97Mi7WXmdYVuGsF2RYanEA3ki7vy/rO2bbj8DCX8YQDB6VL4Hd
gwrZBcurwqwfdbZd88gLl4QMj3rhkUXj/PZi5BeNba6p1NjCWW6oNxhyPLXZhGQzSYZtmXXhjlUS
zHqcxefKESoSktBSgwoj8mP5ZSpBocbfaEEAbcFScyxpYtCwNxEpljDIu1k8ptrojkyRBHx5RHnC
X8eWQ15ciSdbPAg33Jnsne5r7NGJ+Do7yaFsRfFaxea9Aa3/hrVPFtKcyyY/uPCS0Ja4p0xl/G8e
s4F6rBB35ut4t2X2gtgF58nApQ5v+jyW+TVcXGR3+cKLHK/d/bx/NAQnJlOftDLtnaO6X0vvNpfB
xriuK/+zlbCsR5cJhag682wsWI7HYAxP1rCKlmO0hdrvH8EAf7MSe94WKpVUfeB8rHq1pGTMMIcZ
TmMJniZjfHackcxFgRpILmG8zGC2fEiTIdipGrW3hSX0rJbgRzeH9cVjvLntK8CFngUcqsnHq4jH
e7fqdqNYwsewyPq7gYmbUT55Tp88+4FM79AZPJgGKlg11E//yd2ZLceNZVn2V8LyuaEGLoALoMyy
zNpnp9M5ioP4AnMOwjzP+PpecImZohQZGRWkdZU1H2QRIgUCcOAO5+y9tlJmDigaryI+XjH2PVaB
JGSh5xvQyX3pnPsmNdAUgg+gqPVQG8ZOsZ5VYgp2IvLwAkM159xRN2fXJAvr6FT4lktKSSNBZ6Kh
hjQqOrbdwttVniJRc+vuZyDnM8zz2bIf84caiW0SahcIp/wvuGup4hS4lvDzt6gCtKxMSapWQ8Cj
JQpIIA8Le5pxLReBNHiLflMPajZHKXjZWxVPbxeqG89Gd2WgofCREWKqaSx84mLXguvbhYG+0DKN
BaJdfR6cYaLsoNOXMZYZFT3xUqiAbdMoyVe1Hm8qy5mFtRk+MFWLZaKlw4nEnKb6XrOFObUI2QVu
NUPeeD6+YtpGykyKNCFcQhEn8iZW5n0P2ikt4njVO0BuIhx1cyfyb2UZs6yJeZ+IU7VWTAGz/LGL
vB4TuIkMqm2ftb797GeNsQ4jc6MD8liim3spVOfFjHuxxtvxZMqohOFfrxyK/3s2w+TqyCmyuZTi
VjewezrOjXDSQ9S5NnbskcWrhu/Abk7EKIt9naJZMEh53mFxBwpTNfkBZvo1d+LeqMilRLPJUtC/
TMcNPihWiEKN7/36DK3scOd6o7nlncP+R5jWVaLbWyfzhq1ihadt29wigIlJOYNnbvrZuckrvlOU
TszKkq7zWKM/BCc5q9BleSYmfv4gTCGaR0VuXUNRXOBbWClYpekplTzxbVfNoT4vepZL58SI4Chv
yZv2KDtJ+q+RwR0dOsqGriy/SAvFhA9/B4i9MVEhxivA29d9y9JzwC+zbu4HxHRs3+Eullq+4O/C
JYW2CptQvlKVVSyDbuVFJvXBGsJlXQcjApyMXLMWbD7FFWwC4wBfuANFnmEvImDMAS9wAEqWLS8E
kSptB+zI6jOmwkaUm2ZU53zkw1nT2cYFQ795ESf0WjVICwvZ5Jduldk7qVrNXCi48B2zXxRlHnwR
frtlQxXjwvCWhjUZIgMc/2gWCDNBIcMSsfDmYwGbsyypxFR9U8EopP5ic1kL6bvP9Jbi+VjKZG6U
gNcHJQm3bVhfpvaoX1SKrs8LG/1Gr1P2UJ2q2YwhFy0DRYXwPFQsazR/U/LI0VkiT8xA/pa/JB67
fg1Wh2aQWYqm1QdERYhZB26c2R9PrOoE5h5rMg1xQGfL2haHGMVuWXj7OJ2yaJnQG5NRGaA8r06S
nYnIPQ1iNduFdrqu9Cb5bI4t7z8a+aYxroPOztDKiF0J/rh14NkVI9kRJz2WY0kqWTv94UtE/Fad
XJoJDyi7Punlq7jra3Tu6LubSjt38OQ3J1WIBgTb5DDz0Mq2g7eHXwA4OMLNS7zdrMp04nYjXlIJ
fqssc2ueKTxhWR48Km0HM6sg7Yk0zWY49KipS69Zl65JynqZnpcdINB8ZMRy6oUft/oNdxmo3MQM
EvmX3jU2UU+tOwkuwdihd7IQJ6a2vjfHYUYp4xFpCXPnTWk6F7kNP1zQb5khC6RNJ6uvRkC8Rpb5
SxsCKy02zLfpIM57KQjhIoOma3aUrcsZEY79LFUBVAf+jdcNxH0WN35sIL0MlJs0bmlIFw0SDFQT
EBDR/3XNFyKioVyYewv1EUUs1CyxLs1V6yD76MPkrhMsrEF936GelQrrDbNL1sXQnjapb8+0nn+V
ZyMO2QvfZ6WQx/c8kw8Gyj/qj7q3ymX1pfaNYC0099Zxw6eoj4x1pKhkzKP/YY6fo/MEy6kBXABe
OYrBmMH9uUIXd5JQo5hJgN+LiMa9NT28eKkvI+XKArLJqejWjuLbrTfAgYz9NKdCYICASsTaIEUD
xmp4Y2A5EzG+Ywrak3cCsA65SXQUlH7ZVGiEMmqWWcnHp6bhl4b6IJJcAh7HFjBcx8XWyfg1VtCj
AbzGF8SCvV+i0JA26cFw+Gid4V2oiA+ifvnY2P2jpeSUjSkfRDlD7TComzJRzB0RRZXmoRqvK2de
UE0u++JFBu7DKCtgPz3yvSw+a0LbWnq9sWPNIGjCIiTcaIa5Qy0ezo0RyoxHigZoFkIFNesii6jS
tKVBv6HuNnZn+oDEqwc3si8tDQCFOrJ7hyy5G2iHAEzfGMjR0cgTt2JTK6Ns5ISZmFfBrszzJ89i
IYdWeFUWbbrXLDIMx0c1TpQF1RRnBdVwZ3bBo2d01TaCHkD97iJUB22LBNOaFUEIj40xCk/MqeRb
utQ8PJ3AYqO8enELLFBjGeJV9J46YbT3rFRChhhS3AJrTR7QLRhl/ITYTCh4s7LLdG5tmUOg6vKm
eIhcXCWNYkXn9TDp6JTRXtkTNdOZcjtMKt6DwxvAB9cuRF5u+zEDdBkiVCGQU5+rhjgDghedpvQ7
aGPfTqF0st1aRZM8qDr+50T5qoQCf9rIExdP1QUTSVanTJYqpHcMVL27GlMcrIOlAbZsmxsfY+K6
yKsLh/CJWSDi01pX7BNiFif5NiuzuOZBoL1RfDZZ0vaawsyRspvN+DdGC8AmqtpmHvjsPlFk3rEl
K7+EMmff2rfKxjVH+tJKReCsW3DnKHnNWDU2GyUaye1IauLrzVMnzS9Z3dHdvVBGF3Wb0hVrzaIK
U6kJIi3HHmYS6mMFaA51R3qW5sMV0T50BgRqe/aei7QyLoHDMcwkn2Gmsdt27IA5zKAPjzF/KRQq
7AU0XmCBWsXAK8jmaprsHHX41ajWOZKQKJqHZ0mZQKAi5GzhS9vfVaF/7hUexoF2fHCF+tjAi+LJ
Z5PEPuaR4UZDDAT1GdqgXj16pPyuWn8ftNi8/KgdVpZnZvOq6nIU2AhWC1cvV470rTVgzXkYe/Fp
qsYEerI+sJvKWRndnT8gj40BJLfEiW/1bghglJY87mk7E6X71Q3Gr0NkGJemSjvHCfvLqGEnGURM
ClPVypADioCAMUAdEdqYpfLZKh76nInBHL173/SouiMsKvpLbbCJpBfiQKqDuUsC5SKNqgmAHJ7E
KA4XBt4gjVCBM0fkjzwRiTaR1/N8D98LZZqqwcVzWFHQWPJIjalvuhZu8tCMNSkT+bbD1N/BmJ1T
MR0XSVbehk59JQvUU3ZBUy6pMYWYOit0GcP3hC5OZf52yCQlgLHQFg35oTCViCqychzrtXVTFaoG
dz6rl1LNqk0ZiJ2uhmvmunStK86jg2T/PlYfMr9tV6RuVJuhSJuJiaRtxrH1GZpIMym2DYbvmIgl
EVl3Olwji5rz0nWq/q7rEJiOtDjdYD0m4qHLXEy1o3+jtYQLYLADFm1BmQwC4T1AslzKPklInANM
KAhY8CsyoUp/kwb3LcvKfYi4eFCowY4yJvKVoplLGWFM1G2uscJDBQ35GTMT7hSQ4ahTQ3hfCmMk
+0Ptc+i6zEeQ4jxXngx+odHT7csVLhPeSX5Tjmd9nvfZS2oaDZnbz+CgqJ1D/l9kkZJRImXpXyTn
TcEdQ+yle4L+3cCykF7SpsnERG5s5moLMCFxc4XuTXNVC/Vh4ORWBO/Rw7W6Z4yRaPMTdbiUtXXZ
VoxbRV+sjBJMhymbqRnSlWexZkGa3am+aC4HkVGqQjEV8nNlRGqBP26M1N5SUh8XshNrj94boVHJ
sDWrfJWHLTz8rrlzytDGK3JbVRAU6t4Ck5TdiLq5lqG1DAgI8yKJ86ZLtl6rRhd5q0QXIcvCE1N1
rr28VXc26R2RL9szk2E106VyTu9L5vukrLPTtmaSVa1ga/mTx1+wlUaPkN6n2MByjcE7quwLYFIX
LLWLBQ7Bra142pkSqdE6yJmrkuA2MnVxmlA1KU1XveAdZgFcMG8x0RBhBCQU+vGMaPFpQz+g+iPR
RuQJgFEMnQszP4MLSo4Xu24m1iHvtzIuLlsdGmNvFPfNU5CoxBGM8oGAu2CdqgmO9ya+HoTJfQvA
q7FPXyptay8aypB2RolCA2Paj0ssYZO20GH3MyZgCmAWuyDYLksNrGgaeBDuI7oUSbu2FT6eagNM
BaFr3+wdWgwgZdRVh0zZKmNcEpGiLRudOSF0kJhatP1DUNE57ZHCN248gL5MaowZkQ6InqWXOpyO
Ch3RIszopoL1pwkZr2uNoc43p02HE5X7YZUwrAPpmMb2AJiZ2he4c0W50AbB6EQXgPYBa3geTL9+
DHNCoiw/XWU9JvlRY4TOtKo765zHNidlOhyHzzLjQfH0rpu1bCqNSLzEA8vYaKQ96Svy1gy/NqH+
0o3laW5JY9nHQb60UepxMRT17KBkExviKe8069LyLLTTiDhGKrQOHOqSx7LW61sr19qT3jTPCVX0
6LVAoHUSPO+d+xwRWT0zUhNwj4KxGjDooUmibFmYV5rGOFp17o092le9C5Jj8FRxCvduK2QHUVUD
EqCV2dPYQA7QR1yYrWXjRxf1Ou/gbhAdM6X4+eTn9YdWkwutzZNFbh16q6HeHh8cbdj0duHMOh8J
q5VN4WQNKOImQIEGgU6f6/qU7aOEZ23izx1RjXQbzm3VveQOQrFzgTuIYt1G8Mnh9ZTdiEHc09I5
zy9Ul6G+ULypc2XC6mydfN44kaAd1pFErZ8NQ2atLbt5UaI7oouoABMpXUr9bIwICGsm15gFb7/V
L6n93msQkl2LzSXhQDboiwWqfX6reUEojX/fj2W3lC0RO3UMCFBlV7+2U9WbJ2a/quEYhv34rGQh
r83QPXNBcCz1BgJIeZWp6ZVzOY5ed0PDa2VKO9/L2jwzaSEOEcQL22BDi+z5Kkosm2In0HTGIUjL
BUWfqIBo1+1lUZ7TrUXFW/tXWuCR+UvMiKbjACIz9aT2UcIkYbgUMCa3TVDdkayzpM/RrYOGD2hk
TUKnFSV3SwHbT8Gh+QCDMndcJxJVtg2qCVKGx8a/lzAbGV0zkgM0WdhLakA4sqRNdazsNgp8kwFw
4nmb+fe0/IgsRjEfOQoyG+s8BspfaOIUwvtVU0QsMo14b3rIGDRBLahJvM+kwyMvDchlE+gygPBo
MTtAqbb1QncknhWN9y1lOiI5qKn1/D4i2no3aZtYuyJbb6qOmIUWDIgylCsAxfW6VFXIGkWTYybs
MMYAkWZFBvbCsjqcBr5Eot1mYP8oMbDbi05dH/SMXe+ztIt3RdKc9B4C2biWJwS/4X1n22VggqLc
n+00WVegWoi20jTjrEkgNEv6T/M+dLI5Kt+Hxmfz5E8cm5jmiiu3vYsuKRqYWeyGWbOH2EtgwvTd
oOv3RmmdF4qzY+NF+mWAVPQ25MylDuVQUpHogAMbiHP87rKvq1uV1iY8fdCXbUfOp/isbioE5I1f
7jWdVgW+nhSaazUPK3nlBEn/2Y2VpUY4zgLxU7gqCn/lTYJ8z8uKRe611Ada0iqUWlMWuKqamTXk
+5G0ouW0BBbWsZcXLNiaD+et9GmKeYeCzfVcHxriS5E0NqaNVaHF5cMiyXMM0iFViNEw2oijqkxo
CoTYLXMDSRPm1JIclGr62FRjqXWBsqSoMl6A0NlbWK9WbuAHCyGuTWQfS2rixSJzUxiClU+/SGjb
YAp1IcwKNew8bRFIAY2FnALwpmd733nxeCrcnoxUxM2mjXvII5gV+vyhG2g7mwbFmMrus21rY4fF
fhvp9lLXHTIklELMdYxuIE95z8qNQuQgXLIxX3pf3AiDjRtHSz00cMnaNQBRxL9+I5nldl5q7/3B
6dld+e56emvnBmETWN9UYmhC97xOzYNa8TGYAal+06ZhKChml+Yqw440G9RWbgmmjmC4S43IN3yp
gV0e8MapJLf28ZIYv3InVO+8gX8PKT9+MYAlrgy1f/Zz3mu2anrYOmsM5hhk8ra5lMomRyS1yQTZ
aqEWb0KaMG1WNvOauMzAil1CZnUsNVJFdTSAMm2tK4gs64AVFxmAQchP5y1sEjAgo1mfI2YMthg+
WHzbw6IGBaNTF+PNvxb6VLrx041e17tGt9dVTFOh7X3eE5EbMHZijF8ZZ2YJJULFM14T61CsZXHT
jOmwUAeiXjQ/pNBb7dVquHES8yYUlAuHkPSyIZ64oCqpsEMxqywCYIS/aR/rQd4PdB9mgYF8pwu0
qzgJJdHG1EVIqnj0ybmBVVVkyyYrviIm6pWpeZv2+gLP0wjslkcd+C3JQH0c7vF4FLZGr86r1E3j
jNs4kMuU9jIrrXQ0D5DHhqXCJHES0vFa+nVvUP5K90kK6QmnPqnDcXofYQzJ0/A5NZOTsvMsMnDp
OjksAnumq4o66JI98TZjuXg7FPuqHNoH0zcxZkYqMsstazGH/8bB2ZvZvlCjU4OaPBXma+ATl3oj
qlOBCt8tuQCc/xMmXGfz6fQVm2TL3mQNjxPLrpI0njyDIByQbVUKjAe9tlUCZ92QVWeHxk59Stmf
LtRGMbdmjnBTJoLsGyQIDAJouSKY+p5PIjsh9ixltK9B7wZT4/OzprqUD6R138AXDRKpXWhKo11Q
ncNr6VEY1mkL09obCSxm0UB9nVzOLkYC05r3KsEFND9U1WPLja17YXTml0QLOmwel71zFtSpuGOe
4LpD2c8CjIIDCDFqKjZeYKyEiByzbmmQ+xKThxVhkSADg1qsVjXsljD/ztCdkSAc6rd1+wAABQ2I
WsbroW8ueYoSTM8B5kf3NFZKFqfWVKyl0VTlF0E7YtUoa9KB2N/NojK4I+9Ag15yU/bJeU2deJV2
7iplmln6tPPmHknawRDu+QiKa5RRF4M7FESngX1N4qtB2vsWd0Bt2fFcwmCPTIFiJQLOJwuWxELS
jhpQxNb5BLDBuuLmCK7IBIgWVvmEd57u9EDKqnpiVqbJwOBTSR2VS4LuWULmBH/gQ1r0mb4ya1Iz
DBkHc5FNOwOjglIeOSywkn4JOBbyYIxZlS4PSyFnnrvjfsSavlGn7JFaK3iwVcY9kpIHKxnxuQKr
DwWOIG44wDwEh7iKsseWCf9knIBACvT3JqS8a4j0jvyPiNq2e44aBdOq6g8bqgZViWHGL1KCFbAi
R5J6hsSVFqbhVsvQvjj1uQpzb6GPKZDGwqS15iYrlFePid8W60joFkyTlnGZ262XlJsEG3WyMwjv
y33pIyAOrTOHBZQ9EjISoaeaYmEosPi8goNj7IF+bzPLMRdeKxkJTGVfFcmLiwNvxU66V7+U/kh3
bsQEX16ZUMh2pVXWWwVjXJm1rO+TUc4Z24hGiUe0WbaxiRHGTJjiEJNdZrbawkzHeQuU6MyvW0SM
1NGYUtnApcjyeOxAJ/FYJiDVaAGxG6tZuYz0zUBvXWGWY98FkEdUB22Cohz1wPFEdBsnek81cXxI
fIS+DNh/4mOjnZg0fyl0AaDIzVINtZdxYgJ5+iRVDt3kZKBOVQyy2yp5DUOo9M/Qt8kVAm4AQ6Va
fiaah7SWyUJUqjwvx4Zai4CQ6PLoRAVWFE3UIpqy8ItiYkBNkEZHywTKKJA0BcW53r81AiLctZGO
vHulT1yko8STNJd57FZiY9rEMPUTR+kotmQmOIfJAHvZjk7kRF2i3t0TPB3sKT1TXKkxX06M0Xao
tY0PtsmkdmlJrVq7LgXwWVV36kmJQWuceE/H0wEoQU2S/11E4XVXqmjCpiivxBrq2Tf195HGGrT1
FcXuYnUEFSoCx5vauuqibccOLyQ1PcQII3ZbxWwuGzcf1iaLgIldVUwUK3XiWVUJn6qcqE1ScyiJ
T3wqLxWwO0FhgQJCx6sGTzl2oa7j5ZD4poitCUgBmFhajvPc4rZbDaT+SE3iuYQPBXVqPk4crgog
V/MNzTWJSrNJd6tY6QGboli6R5hXi3NlnPheHqCvSYlBm8b6jH3JRnWImnOulR7mYTPbkJ6QLKtR
eSArt6G9kl7WmmuSFAJZjNd2jw49pC0qHtKJPka/iD8mIlkAmizHxYfhlTUMaSrazJ0IZhkoMymu
IjW3lyEsAHsCnh3/KMCf8cL1a7LmCJEEjSZBpAWg0mQd7Tq8x7LxeuK2QXiaWPEsNCcef7VE8HhO
GODNaB3guLeoOlALx46x1s2QGATD3Eaa+OopLVQ8kgzmkeNqcwOv8wLNckgNDDxMgcSJZSb4pcGN
akz1AHoME9k25KdbXWj6umCQc6w2xUSp2Sdu5NonmDgWAmI0mEsSeKhJTVpa2HiPsRCThDEF9zXw
SNSEI8yBmBzY4t7ZvQYwKbH2TIAYMdVmOMkm1pWdQUgq6uIK6XS3DBLrymE7YLIjSbp6neDaxstI
VXMY4h2VZzJUKDMiuppr11Wf3Y6+kZGEqNxjThTsfQmyIbLsqBy2WH180zoPFFHXRuhcsnFg8TQc
zGgyB9TEtWVGc644jncyqqu08c5Qa6eIMiGWhayFPW+i6btpP6fRbJwAE3AdPjdkpyvV5E1omKJp
b2nECVHKzE2zXJV6fH18qzSXakgn/GqZq/5OMdwLnWMvj4/lUfV8/GMsMzr77rnXY4OolUvidekK
TGee5cSXCXu4JdGuXbHouOssY/L6w6QZJoCXApECKq+67qpEO2lcdHeDesqwjTB5OtsyQ71STE+K
6hKXZAyev1BDauO97KbZYfjiT7AipfA4hInlJcdNMLOmKaZzi3NzZLtSZO59qit76E7BRmdMgndz
RWZtstK8Ea9o7CtcX+u9OGnHPFeGrDEQOKMaTVatpKgWCmVTF9PTHRoEsXLKwONy9tSesREDm31J
86czYgpmnrsuRgPlpZ5sHdZTFOb6ueo2IyzSeuFsjk7FsumfKZAz75uEA0yQoeML6OkMCYro6GQq
FKuDiV/WToOciK4bcGtgIuIqOms0s5lXQ48wLPCu2oiGqtPGHvKPFeAHVMd5xetmEP+wsCL2qD9A
uS+yGIRr+lvaJBdZkNbV3/+miZ8Q146qT6hsTacqp+F7+Qlx7Tldw8a8L1Gohy+jabgkdNiQeiTN
pAEk2CxseX6FDRwM4YmghELXbADaRhlv/cfnwj/65WQMXbPBXOoWWxFhTif7dLgKUm869f8V++1A
4EqVbVQV+bQF12EVDwSkUvDci7y4ZkcCJaEkCgb1FaUgOBJaraeLCkAwuuXMuyWRKOLVOrUIFIbf
/5hTar7K/Sg6k1TK0hZQozH4VJ96d9n5drqwiEo8N1hOhlZEWTwI9JN6ym7HWFCduoaFiJJUQnhQ
NSGddkh+SMrCqYuSdQBJ+KquYXY64xls0+ArnftHtVXtDck/PrpcpEZMOQ0vPP1YNSHNkzwz42Yw
4UkNRFxFgXqp5AGje9ea25jQqrWZsbY3YGvDKWXa9OBTzboQFrQRK1/w8EO+3IKujOddoZyJnmZh
4vcB4ic1uBsdlpYyJurQIYJQ8b1tKO122xj11lVzCdY/vxdll5xioM92BMIRWepCZ8pL+4QyBLaC
stXOUpvnPC8Dhkmzr4i3mGbM0dbP1am/SNz6qRMq3i1FlNijZ86uW1/ZZngG2oIqTEVXAsmtTiCO
i6AtC+2tamYjXe3YWQuG0iWFn3qN+EGDyqPex+aYXCmmfWUU8bjPKEYv6twQyyLIW57psFojz5pq
0eVj5Kberkfti0cCEIEmYuWUyuEzU4VGogOnGYUUETtQ2oRZ6uvA6vpTzPL1LBvqfo9SUJknhnmu
dkX2CACJgN5LZon0gNCAKDjf39C1NA8OoseFLfLbwO2jU4UuJao2g+eeTBLfGJnoKS1miRCfhYLP
iWjoL9hONlYe20tUbTUKQWO8S5yshLQQf9VzIdYqER6n+FEG9NMRcZ1W/aDFWkftk1JYN8Tq3pBl
sjXc5KKZ/i+ULRmrx2+kPFB7XdTxClaNOnNtwrp4XqyRiiDdfrVvMOR5lugXx395/DcMBVSMBljF
xx9ULcWCGzEMG1dSlUB+Fp0YNRGXDV42gMKCJSmp2HR1TH3rgwe7qvqy3BgaMreeZDvPvjVC9AMp
jWjftox55lmQrIb4OhuyYp85Ul1AHVV5K6mljqykUIHgeOedTK+rbod2KLlQE8vb5JI0iNAeTh1s
07NYIh7za7mVWlGuhFK+FKSGMLNXzAAZVQzcXlB5s9K4Yr2Jqto9jwse/aZxJ/yEMFYeUeTsxWqg
jp2LGbqL7L1aprB6a2I5TIqFV+jPYQ3YTrh1jYqGt4trr03BjeRhfh6ZXwuv7W5slDQmvOxlFVGl
Q5lp7oIQsKSL8SWya43pEIWvJUNqgYP1aHtZubFFa5y6XnMN9Trf9y2UfKn1qyCHt1HnJbbFZqSU
l5UxpA0GMteYwoQo5ChoKrASjUu3lzNaHdmJT4JjKNXuRM+yZRxlzS7UCaWjxgRNuiW+EE63Ma/7
rttZEMsXNKfLFYJRjO1yfKTEW84R+8Vr+PEbO7aDhQnpePHHg7Nm/TI2W6Y0DJt8GEPFFvvTRBGV
mgCwpGYbFAVEvOMnNDRirFWwTKdmJ1w2KNFLyXOMYwb4NKR5qBNjT7KbqQanolXOtYKNUgqL7ZZe
y1eqif/mFMXkhP02xW2f//4308CjagIqMyDcAO8XP89ldikp8qGB2vRaqC8rD6NGZ9PAQ+sldiox
RbMmScIXl6HciJIC9LRgdQqv6aINu4VGklFK6d2nfDhvR7tet2Vv7SVitSCzzTm6JI1CN/0qaoZA
RljQU+rMxL+ZBbWfQyeA3MFBI3jCNlToOSb5Fj9OgrmClF4dCCNH7lfsDc+8wIA3g71jL0zNTPdV
cpJnLUwTDFmgGNdBT262pPK3YvTp0LfnN0ZJ6pLTH2gnoZrLCgW9boIn7I8fCUP/5X7byDxU2xGE
dDi/3G9siIqbuSVK+BBQk4AwuahyVW6E3S1Sr8AhU3VPvVdeFrVd3tfyCfpmfWpJyPB1irHDdhPY
mWm66N0WUmzi3KWFtUvSoT+1EXEvy4ip3iwLmIWBIM3TTdiwpLl50hp4yEwaoLM8sfR125Vi4SQJ
MYpDe0ec2Us7nhM+0F/muYcGOjY2XuBI3LJI/dWa8k5kIYygsh9QTdqUIFq+Lav+v4mF+X4hi0N9
WKZ1UA+XzUs5XL1UTVxXr5kp03eP68bP2V/7oT8+0G9/yuKvaarOMvB//3Ks4xn/0THiAxfWPL/8
/W/C/kR32tSEzrtGshK5Fse/V2zxCfOrzoChI6Pniyec3/TD3flX1//L6fzOPfrjn3lz6k9Zk9bT
B0CkcvojrEAYDHJ/5uJ/OsI/L153Ppms8S11Gkh+vHjH+aRqtm5oqukcvxjx/1su/vBMXuAiAMcT
PNU/Xrwldc75z1z9T4f44ertT+T2YLxnnDp+EST0403g4j+ZhgWi57/ro//p1L+9FNN8RmCf5Gzf
dfmG+MQUwn5K/375XOWPlw/9QvIdE9ret2fg2/3+f/8C/Mu7ABnb+Dlo6vhS/hfef137ZEjdJl9l
Anbw9dNDwJugc4cQFZL3NH2xtvmf9SYQaiW+vZ5P/X94L9k/hub/wl2YngVWFQJy4/Eip6v88Vkg
oOkTg6RhmCpZV9PX/7S7gDNfV9/7RqifDM00daAq356Fn94IpgSLZZdp46H99vXn78KfeG3+MbnO
MVQ+H6fV4KX6vdn3X/3A66zy6/e/zyjHsYNp480PTnFu3373P2fd/3zz0h1nvR+++ToLHn/P93/+
/QJ//dVvftfrVb3+5SZ4KQ/lkz8cvzF8P82zQ8LU/H/iw+MhecPn4R3lM/nnmfz9b2/O84fP/98c
uIp+Oq7Bw/Pu45bBmKVvD+xMI9T7Dxwd0upQvR5p+hiJnmSoeu+R54c4+Irl6y0GyWQU+IBjZ3FW
Hp6z1yNNZ/1t2n73WWcECD7VwVPzdk1Att/rL5ueyr/2dCxe4kN3KN+EE9q0Bj7gyN/XMb9lX3+b
k9qcPL697VRaP+ApXHHXg+e3T+G3hfJ7b/v6JQOZ9fbIrBBYhb73yBvueBC8Huf4eON9YcHx3gNv
nw/+mwdQMyztA4aQbRwHaRa8fSNxs3zA87dNn4PDT6MIpRU2Ou++GVn39sMD58HK4b2H3f06NklN
fMD7suPMmqdoeD3F43Mhucuvf/HXX/LTDOHjL7fZYbP3/mPvD0H6ZvRAofIR08seOgjmgufXM5xu
BzmnH/ER7g9VdXjym+oFQfPb45tTaee9j8g+ePID7/B2+6ppzge84ftgCpPN6jdPttCMqZv1/tOu
KjI1gQu/GZuEZqofdPSsKX8+9IeceJbWP40h1OFs5/235OzlsTz8tHoSwp7yed97t89e2sPbeYsl
vf4By6ezl+63zSEBSR+8ndY5vvMBA+B0/JOXsnoZXm/C8dVETfBBB9+/9MHTm2mMAsBU+nr/Le9+
+5KV0euRvp/3VFt496GzsvZ/mx/KjJny7cupkxXxUb9gcYh+fvdBXXzAkuTcD97e8W8bzPfelvMo
ZkXydlfD3tX5gEH2vHyho/96Y48fJd3gD7jTF+R1V0PcHn7aJghTig847yvwgS+/bfGA/DS3WXIi
uL73jl9P7NXffRApH2kfsJb49gt+fRCnw3/AevAP09KPBfq/vgz6/NK/3VV+L6m9957f1Af/9ZOb
HkTdoLb0+hd//XRvX8qEme31QMcjMxV/wED4RzDgd97juwPzTuohrX973rbxAa/mHTji33735Knd
fsDDdxdUTxlJqG/PXdJ/fL2Yv/5p3g0ZxX3v9UDHT/NbLfOPH7/fqzT9ozHza/3pW+fq3/4AFbDp
wE/xy6H8z/8LAAD//w==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image" Target="../media/image3.jpeg"/><Relationship Id="rId3" Type="http://schemas.openxmlformats.org/officeDocument/2006/relationships/image" Target="../media/image2.png"/><Relationship Id="rId7" Type="http://schemas.openxmlformats.org/officeDocument/2006/relationships/chart" Target="../charts/chart14.xml"/><Relationship Id="rId12" Type="http://schemas.microsoft.com/office/2014/relationships/chartEx" Target="../charts/chartEx2.xml"/><Relationship Id="rId2" Type="http://schemas.openxmlformats.org/officeDocument/2006/relationships/image" Target="../media/image1.png"/><Relationship Id="rId1" Type="http://schemas.openxmlformats.org/officeDocument/2006/relationships/chart" Target="../charts/chart10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image" Target="../media/image5.svg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</xdr:row>
      <xdr:rowOff>120650</xdr:rowOff>
    </xdr:from>
    <xdr:to>
      <xdr:col>11</xdr:col>
      <xdr:colOff>76200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435B3-44E3-9A15-4001-0199827AF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2</xdr:row>
      <xdr:rowOff>44450</xdr:rowOff>
    </xdr:from>
    <xdr:to>
      <xdr:col>19</xdr:col>
      <xdr:colOff>146050</xdr:colOff>
      <xdr:row>10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8A413F13-006F-D225-A413-BD05CC81A4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1150" y="412750"/>
              <a:ext cx="678815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7</xdr:row>
      <xdr:rowOff>139700</xdr:rowOff>
    </xdr:from>
    <xdr:to>
      <xdr:col>1</xdr:col>
      <xdr:colOff>1054100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5ECB7-BB84-ACEB-35C7-EF7AD98AC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7</xdr:row>
      <xdr:rowOff>0</xdr:rowOff>
    </xdr:from>
    <xdr:to>
      <xdr:col>7</xdr:col>
      <xdr:colOff>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72005-4DF5-A0D4-75F8-803906CBB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</xdr:colOff>
      <xdr:row>7</xdr:row>
      <xdr:rowOff>12700</xdr:rowOff>
    </xdr:from>
    <xdr:to>
      <xdr:col>11</xdr:col>
      <xdr:colOff>50800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6F713-0DE9-2151-1CD5-F5AF17247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14</xdr:col>
      <xdr:colOff>82550</xdr:colOff>
      <xdr:row>28</xdr:row>
      <xdr:rowOff>158750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2">
              <a:extLst>
                <a:ext uri="{FF2B5EF4-FFF2-40B4-BE49-F238E27FC236}">
                  <a16:creationId xmlns:a16="http://schemas.microsoft.com/office/drawing/2014/main" id="{F1AF3F79-40C1-44F8-B2ED-AE1CB02B2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4150" y="3867150"/>
              <a:ext cx="678815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584000</xdr:colOff>
      <xdr:row>11</xdr:row>
      <xdr:rowOff>158400</xdr:rowOff>
    </xdr:from>
    <xdr:to>
      <xdr:col>6</xdr:col>
      <xdr:colOff>536000</xdr:colOff>
      <xdr:row>26</xdr:row>
      <xdr:rowOff>126600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AE64F2-E30F-5C07-B842-2FF32393DB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000" y="219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13</xdr:col>
      <xdr:colOff>467784</xdr:colOff>
      <xdr:row>22</xdr:row>
      <xdr:rowOff>59266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3">
              <a:extLst>
                <a:ext uri="{FF2B5EF4-FFF2-40B4-BE49-F238E27FC236}">
                  <a16:creationId xmlns:a16="http://schemas.microsoft.com/office/drawing/2014/main" id="{6BEF3CD3-6A42-4220-85B3-86C3982F69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5500" y="2578100"/>
              <a:ext cx="6741584" cy="1532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95250</xdr:rowOff>
    </xdr:from>
    <xdr:to>
      <xdr:col>4</xdr:col>
      <xdr:colOff>361950</xdr:colOff>
      <xdr:row>36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6FA1F9-02A4-D1CE-A89F-E23CC16D7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146050</xdr:colOff>
      <xdr:row>24</xdr:row>
      <xdr:rowOff>0</xdr:rowOff>
    </xdr:from>
    <xdr:to>
      <xdr:col>12</xdr:col>
      <xdr:colOff>838200</xdr:colOff>
      <xdr:row>30</xdr:row>
      <xdr:rowOff>95250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e 4">
              <a:extLst>
                <a:ext uri="{FF2B5EF4-FFF2-40B4-BE49-F238E27FC236}">
                  <a16:creationId xmlns:a16="http://schemas.microsoft.com/office/drawing/2014/main" id="{6F4F5EA4-E901-44F4-AFBB-4CEB2CCA93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7950" y="4419600"/>
              <a:ext cx="66421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419100</xdr:colOff>
      <xdr:row>20</xdr:row>
      <xdr:rowOff>69850</xdr:rowOff>
    </xdr:from>
    <xdr:to>
      <xdr:col>6</xdr:col>
      <xdr:colOff>44450</xdr:colOff>
      <xdr:row>25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60A4EF-34A1-4112-8DEB-15FA29292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20</xdr:row>
      <xdr:rowOff>12700</xdr:rowOff>
    </xdr:from>
    <xdr:to>
      <xdr:col>9</xdr:col>
      <xdr:colOff>19050</xdr:colOff>
      <xdr:row>24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7D9EB3-B8C6-DF17-CE86-445A991ED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19</xdr:row>
      <xdr:rowOff>152400</xdr:rowOff>
    </xdr:from>
    <xdr:to>
      <xdr:col>11</xdr:col>
      <xdr:colOff>787400</xdr:colOff>
      <xdr:row>24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998A8B-C249-A554-FF9E-4BFDF25F4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</xdr:colOff>
      <xdr:row>19</xdr:row>
      <xdr:rowOff>171450</xdr:rowOff>
    </xdr:from>
    <xdr:to>
      <xdr:col>15</xdr:col>
      <xdr:colOff>158750</xdr:colOff>
      <xdr:row>24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ED512-407E-296D-A3F4-4349A82C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1</xdr:row>
      <xdr:rowOff>81642</xdr:rowOff>
    </xdr:from>
    <xdr:to>
      <xdr:col>29</xdr:col>
      <xdr:colOff>37041</xdr:colOff>
      <xdr:row>20</xdr:row>
      <xdr:rowOff>174625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7D429AD-FC37-4425-C191-3EBA4B86BB65}"/>
            </a:ext>
          </a:extLst>
        </xdr:cNvPr>
        <xdr:cNvSpPr/>
      </xdr:nvSpPr>
      <xdr:spPr>
        <a:xfrm>
          <a:off x="211667" y="264313"/>
          <a:ext cx="17483593" cy="3563737"/>
        </a:xfrm>
        <a:prstGeom prst="roundRect">
          <a:avLst/>
        </a:prstGeom>
        <a:ln w="12700" cap="flat"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211668</xdr:colOff>
      <xdr:row>16</xdr:row>
      <xdr:rowOff>139507</xdr:rowOff>
    </xdr:from>
    <xdr:to>
      <xdr:col>29</xdr:col>
      <xdr:colOff>37043</xdr:colOff>
      <xdr:row>22</xdr:row>
      <xdr:rowOff>46904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FD5D638-2B2D-B6C2-F4B1-F9250342BEC2}"/>
            </a:ext>
          </a:extLst>
        </xdr:cNvPr>
        <xdr:cNvSpPr/>
      </xdr:nvSpPr>
      <xdr:spPr>
        <a:xfrm>
          <a:off x="211668" y="3141325"/>
          <a:ext cx="17403330" cy="1033079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193386</xdr:colOff>
      <xdr:row>21</xdr:row>
      <xdr:rowOff>143710</xdr:rowOff>
    </xdr:from>
    <xdr:to>
      <xdr:col>29</xdr:col>
      <xdr:colOff>46789</xdr:colOff>
      <xdr:row>59</xdr:row>
      <xdr:rowOff>34017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A022C22-A2D7-CF19-A2EC-9828414DDF53}"/>
            </a:ext>
          </a:extLst>
        </xdr:cNvPr>
        <xdr:cNvSpPr/>
      </xdr:nvSpPr>
      <xdr:spPr>
        <a:xfrm>
          <a:off x="193386" y="4003842"/>
          <a:ext cx="17493035" cy="6875307"/>
        </a:xfrm>
        <a:prstGeom prst="rect">
          <a:avLst/>
        </a:prstGeom>
        <a:solidFill>
          <a:srgbClr val="E4E7F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366690</xdr:colOff>
      <xdr:row>17</xdr:row>
      <xdr:rowOff>1</xdr:rowOff>
    </xdr:from>
    <xdr:to>
      <xdr:col>9</xdr:col>
      <xdr:colOff>470586</xdr:colOff>
      <xdr:row>29</xdr:row>
      <xdr:rowOff>89438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4492981-F96F-9420-E156-0CB271D603EB}"/>
            </a:ext>
          </a:extLst>
        </xdr:cNvPr>
        <xdr:cNvSpPr/>
      </xdr:nvSpPr>
      <xdr:spPr>
        <a:xfrm>
          <a:off x="366690" y="3192888"/>
          <a:ext cx="5577417" cy="23432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116417</xdr:colOff>
      <xdr:row>8</xdr:row>
      <xdr:rowOff>74084</xdr:rowOff>
    </xdr:from>
    <xdr:to>
      <xdr:col>5</xdr:col>
      <xdr:colOff>556683</xdr:colOff>
      <xdr:row>11</xdr:row>
      <xdr:rowOff>84668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3F370CC-6AA7-697D-D7CA-71155BC5508F}"/>
            </a:ext>
          </a:extLst>
        </xdr:cNvPr>
        <xdr:cNvSpPr txBox="1"/>
      </xdr:nvSpPr>
      <xdr:spPr>
        <a:xfrm>
          <a:off x="730250" y="1513417"/>
          <a:ext cx="2895600" cy="550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bg1"/>
              </a:solidFill>
              <a:latin typeface="Abadi" panose="020F0502020204030204" pitchFamily="34" charset="0"/>
            </a:rPr>
            <a:t>Dashboard</a:t>
          </a:r>
        </a:p>
      </xdr:txBody>
    </xdr:sp>
    <xdr:clientData/>
  </xdr:twoCellAnchor>
  <xdr:twoCellAnchor>
    <xdr:from>
      <xdr:col>1</xdr:col>
      <xdr:colOff>127002</xdr:colOff>
      <xdr:row>10</xdr:row>
      <xdr:rowOff>167217</xdr:rowOff>
    </xdr:from>
    <xdr:to>
      <xdr:col>9</xdr:col>
      <xdr:colOff>571500</xdr:colOff>
      <xdr:row>12</xdr:row>
      <xdr:rowOff>38101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998C5A2-51F1-43F9-9C48-0A85E954FF53}"/>
            </a:ext>
          </a:extLst>
        </xdr:cNvPr>
        <xdr:cNvSpPr txBox="1"/>
      </xdr:nvSpPr>
      <xdr:spPr>
        <a:xfrm>
          <a:off x="736602" y="2072217"/>
          <a:ext cx="5321298" cy="251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bg1">
                  <a:lumMod val="95000"/>
                </a:schemeClr>
              </a:solidFill>
              <a:latin typeface="Abadi" panose="020F0502020204030204" pitchFamily="34" charset="0"/>
            </a:rPr>
            <a:t>Analyze</a:t>
          </a:r>
          <a:r>
            <a:rPr lang="en-US" sz="1600" b="0" baseline="0">
              <a:solidFill>
                <a:schemeClr val="bg1">
                  <a:lumMod val="95000"/>
                </a:schemeClr>
              </a:solidFill>
              <a:latin typeface="Abadi" panose="020F0502020204030204" pitchFamily="34" charset="0"/>
            </a:rPr>
            <a:t> and Monitor</a:t>
          </a:r>
          <a:r>
            <a:rPr lang="en-US" sz="1600" b="0">
              <a:solidFill>
                <a:schemeClr val="bg1">
                  <a:lumMod val="95000"/>
                </a:schemeClr>
              </a:solidFill>
              <a:latin typeface="Abadi" panose="020F0502020204030204" pitchFamily="34" charset="0"/>
            </a:rPr>
            <a:t>Supermarket Sales</a:t>
          </a:r>
          <a:r>
            <a:rPr lang="en-US" sz="1600" b="0" baseline="0">
              <a:solidFill>
                <a:schemeClr val="bg1">
                  <a:lumMod val="95000"/>
                </a:schemeClr>
              </a:solidFill>
              <a:latin typeface="Abadi" panose="020F0502020204030204" pitchFamily="34" charset="0"/>
            </a:rPr>
            <a:t> </a:t>
          </a:r>
          <a:r>
            <a:rPr lang="en-US" sz="1600" b="0">
              <a:solidFill>
                <a:schemeClr val="bg1">
                  <a:lumMod val="95000"/>
                </a:schemeClr>
              </a:solidFill>
              <a:latin typeface="Abadi" panose="020F0502020204030204" pitchFamily="34" charset="0"/>
            </a:rPr>
            <a:t>for the year of 2020</a:t>
          </a:r>
        </a:p>
      </xdr:txBody>
    </xdr:sp>
    <xdr:clientData/>
  </xdr:twoCellAnchor>
  <xdr:twoCellAnchor>
    <xdr:from>
      <xdr:col>37</xdr:col>
      <xdr:colOff>542460</xdr:colOff>
      <xdr:row>14</xdr:row>
      <xdr:rowOff>115660</xdr:rowOff>
    </xdr:from>
    <xdr:to>
      <xdr:col>38</xdr:col>
      <xdr:colOff>503117</xdr:colOff>
      <xdr:row>17</xdr:row>
      <xdr:rowOff>3478</xdr:rowOff>
    </xdr:to>
    <xdr:sp macro="" textlink="KPI!$E$12">
      <xdr:nvSpPr>
        <xdr:cNvPr id="17" name="TextBox 16">
          <a:extLst>
            <a:ext uri="{FF2B5EF4-FFF2-40B4-BE49-F238E27FC236}">
              <a16:creationId xmlns:a16="http://schemas.microsoft.com/office/drawing/2014/main" id="{7271E734-753E-F4A2-5A55-FF7AD6C66DA4}"/>
            </a:ext>
          </a:extLst>
        </xdr:cNvPr>
        <xdr:cNvSpPr txBox="1"/>
      </xdr:nvSpPr>
      <xdr:spPr>
        <a:xfrm>
          <a:off x="7869383" y="1414968"/>
          <a:ext cx="571234" cy="444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A3D9C80-4BC6-43B6-9ED5-75DB53F91D65}" type="TxLink">
            <a:rPr lang="en-US" sz="18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r"/>
            <a:t>5510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432954</xdr:colOff>
      <xdr:row>14</xdr:row>
      <xdr:rowOff>67735</xdr:rowOff>
    </xdr:from>
    <xdr:to>
      <xdr:col>41</xdr:col>
      <xdr:colOff>186798</xdr:colOff>
      <xdr:row>16</xdr:row>
      <xdr:rowOff>14817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AD93F2F-9818-DA6A-4B08-B67D04177130}"/>
            </a:ext>
          </a:extLst>
        </xdr:cNvPr>
        <xdr:cNvSpPr txBox="1"/>
      </xdr:nvSpPr>
      <xdr:spPr>
        <a:xfrm>
          <a:off x="8312727" y="1381030"/>
          <a:ext cx="1572253" cy="322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Total Quantites</a:t>
          </a:r>
        </a:p>
      </xdr:txBody>
    </xdr:sp>
    <xdr:clientData/>
  </xdr:twoCellAnchor>
  <xdr:twoCellAnchor>
    <xdr:from>
      <xdr:col>38</xdr:col>
      <xdr:colOff>439739</xdr:colOff>
      <xdr:row>15</xdr:row>
      <xdr:rowOff>73290</xdr:rowOff>
    </xdr:from>
    <xdr:to>
      <xdr:col>41</xdr:col>
      <xdr:colOff>545307</xdr:colOff>
      <xdr:row>16</xdr:row>
      <xdr:rowOff>176214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F41C5F2-49BE-5649-1F16-99810A4503BD}"/>
            </a:ext>
          </a:extLst>
        </xdr:cNvPr>
        <xdr:cNvSpPr txBox="1"/>
      </xdr:nvSpPr>
      <xdr:spPr>
        <a:xfrm>
          <a:off x="8419572" y="1512623"/>
          <a:ext cx="1947068" cy="282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Total quanties sold in a year</a:t>
          </a:r>
        </a:p>
      </xdr:txBody>
    </xdr:sp>
    <xdr:clientData/>
  </xdr:twoCellAnchor>
  <xdr:twoCellAnchor>
    <xdr:from>
      <xdr:col>37</xdr:col>
      <xdr:colOff>438715</xdr:colOff>
      <xdr:row>17</xdr:row>
      <xdr:rowOff>121884</xdr:rowOff>
    </xdr:from>
    <xdr:to>
      <xdr:col>38</xdr:col>
      <xdr:colOff>502671</xdr:colOff>
      <xdr:row>19</xdr:row>
      <xdr:rowOff>180924</xdr:rowOff>
    </xdr:to>
    <xdr:sp macro="" textlink="KPI!$E$16">
      <xdr:nvSpPr>
        <xdr:cNvPr id="29" name="TextBox 28">
          <a:extLst>
            <a:ext uri="{FF2B5EF4-FFF2-40B4-BE49-F238E27FC236}">
              <a16:creationId xmlns:a16="http://schemas.microsoft.com/office/drawing/2014/main" id="{C195AC2E-AFB5-4878-A71D-3C3AB2568EDD}"/>
            </a:ext>
          </a:extLst>
        </xdr:cNvPr>
        <xdr:cNvSpPr txBox="1"/>
      </xdr:nvSpPr>
      <xdr:spPr>
        <a:xfrm>
          <a:off x="7765638" y="1978038"/>
          <a:ext cx="674533" cy="4302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E8F59E7D-D3B4-494F-8538-576F80F8E518}" type="TxLink">
            <a:rPr lang="en-US" sz="18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r"/>
            <a:t>1000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464611</xdr:colOff>
      <xdr:row>17</xdr:row>
      <xdr:rowOff>49214</xdr:rowOff>
    </xdr:from>
    <xdr:to>
      <xdr:col>41</xdr:col>
      <xdr:colOff>70381</xdr:colOff>
      <xdr:row>18</xdr:row>
      <xdr:rowOff>176213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46B53BE-BFAB-4AD8-ACCE-AD149CC5B752}"/>
            </a:ext>
          </a:extLst>
        </xdr:cNvPr>
        <xdr:cNvSpPr txBox="1"/>
      </xdr:nvSpPr>
      <xdr:spPr>
        <a:xfrm>
          <a:off x="8444444" y="1848381"/>
          <a:ext cx="1447270" cy="306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Total Transactions</a:t>
          </a:r>
        </a:p>
      </xdr:txBody>
    </xdr:sp>
    <xdr:clientData/>
  </xdr:twoCellAnchor>
  <xdr:twoCellAnchor>
    <xdr:from>
      <xdr:col>38</xdr:col>
      <xdr:colOff>459317</xdr:colOff>
      <xdr:row>18</xdr:row>
      <xdr:rowOff>67736</xdr:rowOff>
    </xdr:from>
    <xdr:to>
      <xdr:col>42</xdr:col>
      <xdr:colOff>148167</xdr:colOff>
      <xdr:row>19</xdr:row>
      <xdr:rowOff>158752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06594B7-E8D7-4B49-8F99-33A690A50A7A}"/>
            </a:ext>
          </a:extLst>
        </xdr:cNvPr>
        <xdr:cNvSpPr txBox="1"/>
      </xdr:nvSpPr>
      <xdr:spPr>
        <a:xfrm>
          <a:off x="8439150" y="2046819"/>
          <a:ext cx="2144184" cy="270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Total Transactions made in a year</a:t>
          </a:r>
        </a:p>
      </xdr:txBody>
    </xdr:sp>
    <xdr:clientData/>
  </xdr:twoCellAnchor>
  <xdr:twoCellAnchor>
    <xdr:from>
      <xdr:col>38</xdr:col>
      <xdr:colOff>478205</xdr:colOff>
      <xdr:row>14</xdr:row>
      <xdr:rowOff>96085</xdr:rowOff>
    </xdr:from>
    <xdr:to>
      <xdr:col>38</xdr:col>
      <xdr:colOff>483497</xdr:colOff>
      <xdr:row>16</xdr:row>
      <xdr:rowOff>117252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9756901-3D79-4C45-AA3F-701048FFA2C4}"/>
            </a:ext>
          </a:extLst>
        </xdr:cNvPr>
        <xdr:cNvCxnSpPr/>
      </xdr:nvCxnSpPr>
      <xdr:spPr>
        <a:xfrm flipH="1">
          <a:off x="8415705" y="1395393"/>
          <a:ext cx="5292" cy="39239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273051</xdr:colOff>
      <xdr:row>14</xdr:row>
      <xdr:rowOff>104322</xdr:rowOff>
    </xdr:from>
    <xdr:to>
      <xdr:col>43</xdr:col>
      <xdr:colOff>497417</xdr:colOff>
      <xdr:row>16</xdr:row>
      <xdr:rowOff>158752</xdr:rowOff>
    </xdr:to>
    <xdr:sp macro="" textlink="KPI!$E$20">
      <xdr:nvSpPr>
        <xdr:cNvPr id="6" name="TextBox 5">
          <a:extLst>
            <a:ext uri="{FF2B5EF4-FFF2-40B4-BE49-F238E27FC236}">
              <a16:creationId xmlns:a16="http://schemas.microsoft.com/office/drawing/2014/main" id="{376D8086-C91E-4FF4-BAA4-635AD90E7D8B}"/>
            </a:ext>
          </a:extLst>
        </xdr:cNvPr>
        <xdr:cNvSpPr txBox="1"/>
      </xdr:nvSpPr>
      <xdr:spPr>
        <a:xfrm>
          <a:off x="10708218" y="1363739"/>
          <a:ext cx="838199" cy="414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EFA937-4257-42D7-9946-F4BFDFD5EEBB}" type="TxLink">
            <a:rPr lang="en-US" sz="18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$55.67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473076</xdr:colOff>
      <xdr:row>17</xdr:row>
      <xdr:rowOff>101336</xdr:rowOff>
    </xdr:from>
    <xdr:to>
      <xdr:col>38</xdr:col>
      <xdr:colOff>478368</xdr:colOff>
      <xdr:row>19</xdr:row>
      <xdr:rowOff>122503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4B8CA6FB-7FE4-44CD-B3F6-C758C81E54BC}"/>
            </a:ext>
          </a:extLst>
        </xdr:cNvPr>
        <xdr:cNvCxnSpPr/>
      </xdr:nvCxnSpPr>
      <xdr:spPr>
        <a:xfrm flipH="1">
          <a:off x="8452909" y="1900503"/>
          <a:ext cx="5292" cy="38100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498475</xdr:colOff>
      <xdr:row>14</xdr:row>
      <xdr:rowOff>79111</xdr:rowOff>
    </xdr:from>
    <xdr:to>
      <xdr:col>43</xdr:col>
      <xdr:colOff>503767</xdr:colOff>
      <xdr:row>16</xdr:row>
      <xdr:rowOff>100278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568D6C5-13A3-413B-BE16-AD967BDFD0A9}"/>
            </a:ext>
          </a:extLst>
        </xdr:cNvPr>
        <xdr:cNvCxnSpPr/>
      </xdr:nvCxnSpPr>
      <xdr:spPr>
        <a:xfrm flipH="1">
          <a:off x="11547475" y="1338528"/>
          <a:ext cx="5292" cy="38100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489480</xdr:colOff>
      <xdr:row>14</xdr:row>
      <xdr:rowOff>44981</xdr:rowOff>
    </xdr:from>
    <xdr:to>
      <xdr:col>46</xdr:col>
      <xdr:colOff>95251</xdr:colOff>
      <xdr:row>15</xdr:row>
      <xdr:rowOff>171980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23841AE-B24F-4F88-8558-EB468DB41261}"/>
            </a:ext>
          </a:extLst>
        </xdr:cNvPr>
        <xdr:cNvSpPr txBox="1"/>
      </xdr:nvSpPr>
      <xdr:spPr>
        <a:xfrm>
          <a:off x="11538480" y="1304398"/>
          <a:ext cx="1447271" cy="306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Average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Unit Price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484186</xdr:colOff>
      <xdr:row>15</xdr:row>
      <xdr:rowOff>66148</xdr:rowOff>
    </xdr:from>
    <xdr:to>
      <xdr:col>47</xdr:col>
      <xdr:colOff>173038</xdr:colOff>
      <xdr:row>16</xdr:row>
      <xdr:rowOff>154518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0CFEA9F-D311-4762-949E-696A347F1635}"/>
            </a:ext>
          </a:extLst>
        </xdr:cNvPr>
        <xdr:cNvSpPr txBox="1"/>
      </xdr:nvSpPr>
      <xdr:spPr>
        <a:xfrm>
          <a:off x="11533186" y="1505481"/>
          <a:ext cx="2144185" cy="268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The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price charged per unit sold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330049</xdr:colOff>
      <xdr:row>17</xdr:row>
      <xdr:rowOff>113848</xdr:rowOff>
    </xdr:from>
    <xdr:to>
      <xdr:col>43</xdr:col>
      <xdr:colOff>562504</xdr:colOff>
      <xdr:row>19</xdr:row>
      <xdr:rowOff>168278</xdr:rowOff>
    </xdr:to>
    <xdr:sp macro="" textlink="KPI!$E$24">
      <xdr:nvSpPr>
        <xdr:cNvPr id="35" name="TextBox 34">
          <a:extLst>
            <a:ext uri="{FF2B5EF4-FFF2-40B4-BE49-F238E27FC236}">
              <a16:creationId xmlns:a16="http://schemas.microsoft.com/office/drawing/2014/main" id="{06873A37-E334-44F6-A5FC-BC1660FC3ABC}"/>
            </a:ext>
          </a:extLst>
        </xdr:cNvPr>
        <xdr:cNvSpPr txBox="1"/>
      </xdr:nvSpPr>
      <xdr:spPr>
        <a:xfrm>
          <a:off x="10765216" y="1913015"/>
          <a:ext cx="846288" cy="414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FB0AC70-B5CF-41F8-86F4-AF8AFC8CEEBC}" type="TxLink">
            <a:rPr lang="en-US" sz="18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4.76%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486835</xdr:colOff>
      <xdr:row>17</xdr:row>
      <xdr:rowOff>54506</xdr:rowOff>
    </xdr:from>
    <xdr:to>
      <xdr:col>47</xdr:col>
      <xdr:colOff>79905</xdr:colOff>
      <xdr:row>18</xdr:row>
      <xdr:rowOff>168805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535C880-9448-44BD-A76F-2C65F9D9734C}"/>
            </a:ext>
          </a:extLst>
        </xdr:cNvPr>
        <xdr:cNvSpPr txBox="1"/>
      </xdr:nvSpPr>
      <xdr:spPr>
        <a:xfrm>
          <a:off x="11535835" y="1853673"/>
          <a:ext cx="2048403" cy="294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Average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Gross Profit Margin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481541</xdr:colOff>
      <xdr:row>18</xdr:row>
      <xdr:rowOff>69324</xdr:rowOff>
    </xdr:from>
    <xdr:to>
      <xdr:col>49</xdr:col>
      <xdr:colOff>285750</xdr:colOff>
      <xdr:row>19</xdr:row>
      <xdr:rowOff>164044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1C69726-ADDF-440A-960C-94C61C261919}"/>
            </a:ext>
          </a:extLst>
        </xdr:cNvPr>
        <xdr:cNvSpPr txBox="1"/>
      </xdr:nvSpPr>
      <xdr:spPr>
        <a:xfrm>
          <a:off x="11530541" y="2048407"/>
          <a:ext cx="3487209" cy="274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Gross Profit Margin expected on a unit sold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495300</xdr:colOff>
      <xdr:row>17</xdr:row>
      <xdr:rowOff>92870</xdr:rowOff>
    </xdr:from>
    <xdr:to>
      <xdr:col>43</xdr:col>
      <xdr:colOff>500592</xdr:colOff>
      <xdr:row>19</xdr:row>
      <xdr:rowOff>114037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A4D744BF-1F4E-4A0D-AAF1-C3747FD7F0AE}"/>
            </a:ext>
          </a:extLst>
        </xdr:cNvPr>
        <xdr:cNvCxnSpPr/>
      </xdr:nvCxnSpPr>
      <xdr:spPr>
        <a:xfrm flipH="1">
          <a:off x="11544300" y="1892037"/>
          <a:ext cx="5292" cy="38100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438225</xdr:colOff>
      <xdr:row>14</xdr:row>
      <xdr:rowOff>129268</xdr:rowOff>
    </xdr:from>
    <xdr:to>
      <xdr:col>49</xdr:col>
      <xdr:colOff>429382</xdr:colOff>
      <xdr:row>17</xdr:row>
      <xdr:rowOff>17086</xdr:rowOff>
    </xdr:to>
    <xdr:sp macro="" textlink="KPI!$E$4">
      <xdr:nvSpPr>
        <xdr:cNvPr id="64" name="TextBox 63">
          <a:extLst>
            <a:ext uri="{FF2B5EF4-FFF2-40B4-BE49-F238E27FC236}">
              <a16:creationId xmlns:a16="http://schemas.microsoft.com/office/drawing/2014/main" id="{7C28E733-B821-4216-9A85-E4F847913B96}"/>
            </a:ext>
          </a:extLst>
        </xdr:cNvPr>
        <xdr:cNvSpPr txBox="1"/>
      </xdr:nvSpPr>
      <xdr:spPr>
        <a:xfrm>
          <a:off x="14556392" y="1388685"/>
          <a:ext cx="604990" cy="427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6B795D3-38C7-432B-A948-DF27FC41BDCA}" type="TxLink">
            <a:rPr lang="en-US" sz="18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6.97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406704</xdr:colOff>
      <xdr:row>14</xdr:row>
      <xdr:rowOff>70759</xdr:rowOff>
    </xdr:from>
    <xdr:to>
      <xdr:col>52</xdr:col>
      <xdr:colOff>151646</xdr:colOff>
      <xdr:row>16</xdr:row>
      <xdr:rowOff>23889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A616DA7-6224-443E-A15A-D89AABC75A1D}"/>
            </a:ext>
          </a:extLst>
        </xdr:cNvPr>
        <xdr:cNvSpPr txBox="1"/>
      </xdr:nvSpPr>
      <xdr:spPr>
        <a:xfrm>
          <a:off x="15138704" y="1330176"/>
          <a:ext cx="1586442" cy="312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Rating</a:t>
          </a:r>
        </a:p>
      </xdr:txBody>
    </xdr:sp>
    <xdr:clientData/>
  </xdr:twoCellAnchor>
  <xdr:twoCellAnchor>
    <xdr:from>
      <xdr:col>49</xdr:col>
      <xdr:colOff>404587</xdr:colOff>
      <xdr:row>15</xdr:row>
      <xdr:rowOff>82362</xdr:rowOff>
    </xdr:from>
    <xdr:to>
      <xdr:col>53</xdr:col>
      <xdr:colOff>603251</xdr:colOff>
      <xdr:row>17</xdr:row>
      <xdr:rowOff>5369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06DB35B-F851-4F82-B062-30BE80BDC9F9}"/>
            </a:ext>
          </a:extLst>
        </xdr:cNvPr>
        <xdr:cNvSpPr txBox="1"/>
      </xdr:nvSpPr>
      <xdr:spPr>
        <a:xfrm>
          <a:off x="15136587" y="1521695"/>
          <a:ext cx="2653997" cy="282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An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average rating on the service provided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428399</xdr:colOff>
      <xdr:row>14</xdr:row>
      <xdr:rowOff>124695</xdr:rowOff>
    </xdr:from>
    <xdr:to>
      <xdr:col>49</xdr:col>
      <xdr:colOff>433691</xdr:colOff>
      <xdr:row>16</xdr:row>
      <xdr:rowOff>145862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9AACB860-652B-41BE-A461-914547BF6BFB}"/>
            </a:ext>
          </a:extLst>
        </xdr:cNvPr>
        <xdr:cNvCxnSpPr/>
      </xdr:nvCxnSpPr>
      <xdr:spPr>
        <a:xfrm flipH="1">
          <a:off x="15160399" y="1384112"/>
          <a:ext cx="5292" cy="38100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175381</xdr:colOff>
      <xdr:row>17</xdr:row>
      <xdr:rowOff>122918</xdr:rowOff>
    </xdr:from>
    <xdr:to>
      <xdr:col>49</xdr:col>
      <xdr:colOff>442989</xdr:colOff>
      <xdr:row>20</xdr:row>
      <xdr:rowOff>10736</xdr:rowOff>
    </xdr:to>
    <xdr:sp macro="" textlink="KPI!$E$8">
      <xdr:nvSpPr>
        <xdr:cNvPr id="68" name="TextBox 67">
          <a:extLst>
            <a:ext uri="{FF2B5EF4-FFF2-40B4-BE49-F238E27FC236}">
              <a16:creationId xmlns:a16="http://schemas.microsoft.com/office/drawing/2014/main" id="{487F6D91-C846-4BA2-8A44-588A0311EC5D}"/>
            </a:ext>
          </a:extLst>
        </xdr:cNvPr>
        <xdr:cNvSpPr txBox="1"/>
      </xdr:nvSpPr>
      <xdr:spPr>
        <a:xfrm>
          <a:off x="14293548" y="1922085"/>
          <a:ext cx="881441" cy="427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95FD45D-8825-4FA1-9A01-FA1123834D87}" type="TxLink">
            <a:rPr lang="en-US" sz="18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15.38%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402167</xdr:colOff>
      <xdr:row>17</xdr:row>
      <xdr:rowOff>68945</xdr:rowOff>
    </xdr:from>
    <xdr:to>
      <xdr:col>52</xdr:col>
      <xdr:colOff>149830</xdr:colOff>
      <xdr:row>19</xdr:row>
      <xdr:rowOff>22075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6BA27EDC-F544-46A6-8EB5-A29A750C41BB}"/>
            </a:ext>
          </a:extLst>
        </xdr:cNvPr>
        <xdr:cNvSpPr txBox="1"/>
      </xdr:nvSpPr>
      <xdr:spPr>
        <a:xfrm>
          <a:off x="15134167" y="1868112"/>
          <a:ext cx="1589163" cy="312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Tax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Rate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402772</xdr:colOff>
      <xdr:row>18</xdr:row>
      <xdr:rowOff>80548</xdr:rowOff>
    </xdr:from>
    <xdr:to>
      <xdr:col>52</xdr:col>
      <xdr:colOff>508339</xdr:colOff>
      <xdr:row>20</xdr:row>
      <xdr:rowOff>3555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3C54CEA-86DC-461E-AB6E-C40CC320DD98}"/>
            </a:ext>
          </a:extLst>
        </xdr:cNvPr>
        <xdr:cNvSpPr txBox="1"/>
      </xdr:nvSpPr>
      <xdr:spPr>
        <a:xfrm>
          <a:off x="15134772" y="2059631"/>
          <a:ext cx="1947067" cy="282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An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average rate of tax paid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426584</xdr:colOff>
      <xdr:row>17</xdr:row>
      <xdr:rowOff>122881</xdr:rowOff>
    </xdr:from>
    <xdr:to>
      <xdr:col>49</xdr:col>
      <xdr:colOff>431876</xdr:colOff>
      <xdr:row>19</xdr:row>
      <xdr:rowOff>144048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E1E64DB9-ADBA-4D55-A44D-5BA6C7D1767C}"/>
            </a:ext>
          </a:extLst>
        </xdr:cNvPr>
        <xdr:cNvCxnSpPr/>
      </xdr:nvCxnSpPr>
      <xdr:spPr>
        <a:xfrm flipH="1">
          <a:off x="15158584" y="1922048"/>
          <a:ext cx="5292" cy="38100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44949</xdr:colOff>
      <xdr:row>16</xdr:row>
      <xdr:rowOff>154318</xdr:rowOff>
    </xdr:from>
    <xdr:to>
      <xdr:col>19</xdr:col>
      <xdr:colOff>148845</xdr:colOff>
      <xdr:row>29</xdr:row>
      <xdr:rowOff>49337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0F4ADCF-E8BB-4249-A760-229972545BD6}"/>
            </a:ext>
          </a:extLst>
        </xdr:cNvPr>
        <xdr:cNvSpPr/>
      </xdr:nvSpPr>
      <xdr:spPr>
        <a:xfrm>
          <a:off x="6122806" y="3057175"/>
          <a:ext cx="5573968" cy="225359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349756</xdr:colOff>
      <xdr:row>30</xdr:row>
      <xdr:rowOff>33868</xdr:rowOff>
    </xdr:from>
    <xdr:to>
      <xdr:col>9</xdr:col>
      <xdr:colOff>453652</xdr:colOff>
      <xdr:row>58</xdr:row>
      <xdr:rowOff>93382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1880C0EC-D609-4188-8EA1-3D7C6588E955}"/>
            </a:ext>
          </a:extLst>
        </xdr:cNvPr>
        <xdr:cNvSpPr/>
      </xdr:nvSpPr>
      <xdr:spPr>
        <a:xfrm>
          <a:off x="349756" y="5636809"/>
          <a:ext cx="5566764" cy="528892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358463</xdr:colOff>
      <xdr:row>16</xdr:row>
      <xdr:rowOff>127001</xdr:rowOff>
    </xdr:from>
    <xdr:to>
      <xdr:col>28</xdr:col>
      <xdr:colOff>462359</xdr:colOff>
      <xdr:row>37</xdr:row>
      <xdr:rowOff>50801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657AA43-5617-4304-8FCA-DCAAD6EE00AA}"/>
            </a:ext>
          </a:extLst>
        </xdr:cNvPr>
        <xdr:cNvSpPr/>
      </xdr:nvSpPr>
      <xdr:spPr>
        <a:xfrm>
          <a:off x="11906392" y="3029858"/>
          <a:ext cx="5573967" cy="37338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42333</xdr:colOff>
      <xdr:row>30</xdr:row>
      <xdr:rowOff>25400</xdr:rowOff>
    </xdr:from>
    <xdr:to>
      <xdr:col>19</xdr:col>
      <xdr:colOff>186267</xdr:colOff>
      <xdr:row>43</xdr:row>
      <xdr:rowOff>67733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788AF161-C9C1-410A-B0B3-316633CEC07F}"/>
            </a:ext>
          </a:extLst>
        </xdr:cNvPr>
        <xdr:cNvSpPr/>
      </xdr:nvSpPr>
      <xdr:spPr>
        <a:xfrm>
          <a:off x="6103697" y="5653809"/>
          <a:ext cx="5599161" cy="248131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400797</xdr:colOff>
      <xdr:row>37</xdr:row>
      <xdr:rowOff>169333</xdr:rowOff>
    </xdr:from>
    <xdr:to>
      <xdr:col>28</xdr:col>
      <xdr:colOff>504693</xdr:colOff>
      <xdr:row>58</xdr:row>
      <xdr:rowOff>93133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B583368F-A591-43C7-9239-1EBAE27FEFF6}"/>
            </a:ext>
          </a:extLst>
        </xdr:cNvPr>
        <xdr:cNvSpPr/>
      </xdr:nvSpPr>
      <xdr:spPr>
        <a:xfrm>
          <a:off x="11983197" y="7061200"/>
          <a:ext cx="5590296" cy="38354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42333</xdr:colOff>
      <xdr:row>44</xdr:row>
      <xdr:rowOff>8468</xdr:rowOff>
    </xdr:from>
    <xdr:to>
      <xdr:col>14</xdr:col>
      <xdr:colOff>355600</xdr:colOff>
      <xdr:row>58</xdr:row>
      <xdr:rowOff>84044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A5BDB18E-A527-4730-8677-E63AA9D4166B}"/>
            </a:ext>
          </a:extLst>
        </xdr:cNvPr>
        <xdr:cNvSpPr/>
      </xdr:nvSpPr>
      <xdr:spPr>
        <a:xfrm>
          <a:off x="6112186" y="8226115"/>
          <a:ext cx="2741208" cy="269028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508000</xdr:colOff>
      <xdr:row>44</xdr:row>
      <xdr:rowOff>8468</xdr:rowOff>
    </xdr:from>
    <xdr:to>
      <xdr:col>19</xdr:col>
      <xdr:colOff>203200</xdr:colOff>
      <xdr:row>58</xdr:row>
      <xdr:rowOff>67734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337E51AD-325F-40BA-BE3C-3C792024E98C}"/>
            </a:ext>
          </a:extLst>
        </xdr:cNvPr>
        <xdr:cNvSpPr/>
      </xdr:nvSpPr>
      <xdr:spPr>
        <a:xfrm>
          <a:off x="9042400" y="8204201"/>
          <a:ext cx="2743200" cy="26670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366691</xdr:colOff>
      <xdr:row>16</xdr:row>
      <xdr:rowOff>183215</xdr:rowOff>
    </xdr:from>
    <xdr:to>
      <xdr:col>3</xdr:col>
      <xdr:colOff>86591</xdr:colOff>
      <xdr:row>29</xdr:row>
      <xdr:rowOff>87923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FEE2D5E4-879D-4E42-9DC5-6AA4A53B397C}"/>
            </a:ext>
          </a:extLst>
        </xdr:cNvPr>
        <xdr:cNvSpPr/>
      </xdr:nvSpPr>
      <xdr:spPr>
        <a:xfrm>
          <a:off x="366691" y="3153061"/>
          <a:ext cx="1551631" cy="2317708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146844</xdr:colOff>
      <xdr:row>17</xdr:row>
      <xdr:rowOff>5291</xdr:rowOff>
    </xdr:from>
    <xdr:to>
      <xdr:col>3</xdr:col>
      <xdr:colOff>457128</xdr:colOff>
      <xdr:row>29</xdr:row>
      <xdr:rowOff>78154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E37022A-A66D-8E27-486C-5BA9E7D428FE}"/>
            </a:ext>
          </a:extLst>
        </xdr:cNvPr>
        <xdr:cNvSpPr/>
      </xdr:nvSpPr>
      <xdr:spPr>
        <a:xfrm>
          <a:off x="1367998" y="3160753"/>
          <a:ext cx="920861" cy="230024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398607</xdr:colOff>
      <xdr:row>17</xdr:row>
      <xdr:rowOff>142875</xdr:rowOff>
    </xdr:from>
    <xdr:to>
      <xdr:col>6</xdr:col>
      <xdr:colOff>499629</xdr:colOff>
      <xdr:row>21</xdr:row>
      <xdr:rowOff>72160</xdr:rowOff>
    </xdr:to>
    <xdr:sp macro="" textlink="KPI!$B$8">
      <xdr:nvSpPr>
        <xdr:cNvPr id="43" name="TextBox 42">
          <a:extLst>
            <a:ext uri="{FF2B5EF4-FFF2-40B4-BE49-F238E27FC236}">
              <a16:creationId xmlns:a16="http://schemas.microsoft.com/office/drawing/2014/main" id="{4E78927C-0158-4C07-BB3F-3AFB0EC968D4}"/>
            </a:ext>
          </a:extLst>
        </xdr:cNvPr>
        <xdr:cNvSpPr txBox="1"/>
      </xdr:nvSpPr>
      <xdr:spPr>
        <a:xfrm>
          <a:off x="2227407" y="3381375"/>
          <a:ext cx="1929822" cy="6912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FCE1D6E-CBE1-4B17-BF10-47458EAB75CF}" type="TxLink">
            <a:rPr lang="en-US" sz="2800" b="1" i="0" u="none" strike="noStrike">
              <a:solidFill>
                <a:schemeClr val="dk1"/>
              </a:solidFill>
              <a:effectLst/>
              <a:latin typeface="Abadi" panose="020F0502020204030204" pitchFamily="34" charset="0"/>
              <a:ea typeface="+mn-ea"/>
              <a:cs typeface="+mn-cs"/>
            </a:rPr>
            <a:pPr marL="0" indent="0" algn="ctr"/>
            <a:t>$15,379.37</a:t>
          </a:fld>
          <a:endParaRPr lang="en-US" sz="2800" b="1" i="0" u="none" strike="noStrike">
            <a:solidFill>
              <a:schemeClr val="dk1"/>
            </a:solidFill>
            <a:effectLst/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474856</xdr:colOff>
      <xdr:row>20</xdr:row>
      <xdr:rowOff>33362</xdr:rowOff>
    </xdr:from>
    <xdr:to>
      <xdr:col>7</xdr:col>
      <xdr:colOff>339147</xdr:colOff>
      <xdr:row>21</xdr:row>
      <xdr:rowOff>136287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81DDA3E-D4CB-416C-B305-5F26EDA52111}"/>
            </a:ext>
          </a:extLst>
        </xdr:cNvPr>
        <xdr:cNvSpPr txBox="1"/>
      </xdr:nvSpPr>
      <xdr:spPr>
        <a:xfrm>
          <a:off x="2293265" y="3785635"/>
          <a:ext cx="2288837" cy="290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Total</a:t>
          </a:r>
          <a:r>
            <a:rPr lang="en-US" sz="1400" b="1" baseline="0">
              <a:solidFill>
                <a:schemeClr val="tx1">
                  <a:lumMod val="65000"/>
                  <a:lumOff val="3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Net Profit for the year</a:t>
          </a:r>
          <a:endParaRPr lang="en-US" sz="1400" b="1">
            <a:solidFill>
              <a:schemeClr val="tx1">
                <a:lumMod val="65000"/>
                <a:lumOff val="3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412173</xdr:colOff>
      <xdr:row>23</xdr:row>
      <xdr:rowOff>94673</xdr:rowOff>
    </xdr:from>
    <xdr:to>
      <xdr:col>7</xdr:col>
      <xdr:colOff>21647</xdr:colOff>
      <xdr:row>26</xdr:row>
      <xdr:rowOff>43295</xdr:rowOff>
    </xdr:to>
    <xdr:sp macro="" textlink="KPI!$B$4">
      <xdr:nvSpPr>
        <xdr:cNvPr id="45" name="TextBox 44">
          <a:extLst>
            <a:ext uri="{FF2B5EF4-FFF2-40B4-BE49-F238E27FC236}">
              <a16:creationId xmlns:a16="http://schemas.microsoft.com/office/drawing/2014/main" id="{A5BC3B66-76F5-404D-B84C-68B862F0A869}"/>
            </a:ext>
          </a:extLst>
        </xdr:cNvPr>
        <xdr:cNvSpPr txBox="1"/>
      </xdr:nvSpPr>
      <xdr:spPr>
        <a:xfrm>
          <a:off x="2230582" y="4409787"/>
          <a:ext cx="2034020" cy="51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9A41D6CD-DAC5-4D88-BC8C-9076BC468D9F}" type="TxLink">
            <a:rPr lang="en-US" sz="2800" b="1" i="0" u="none" strike="noStrike">
              <a:solidFill>
                <a:schemeClr val="dk1"/>
              </a:solidFill>
              <a:effectLst/>
              <a:latin typeface="Abadi" panose="020F0502020204030204" pitchFamily="34" charset="0"/>
              <a:ea typeface="+mn-ea"/>
              <a:cs typeface="+mn-cs"/>
            </a:rPr>
            <a:pPr marL="0" indent="0" algn="ctr"/>
            <a:t>$322,966.75</a:t>
          </a:fld>
          <a:endParaRPr lang="en-US" sz="2800" b="1" i="0" u="none" strike="noStrike">
            <a:solidFill>
              <a:schemeClr val="dk1"/>
            </a:solidFill>
            <a:effectLst/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497370</xdr:colOff>
      <xdr:row>25</xdr:row>
      <xdr:rowOff>164114</xdr:rowOff>
    </xdr:from>
    <xdr:to>
      <xdr:col>8</xdr:col>
      <xdr:colOff>360795</xdr:colOff>
      <xdr:row>27</xdr:row>
      <xdr:rowOff>79425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0156ADA-FEAD-489B-9D7E-4BA713085534}"/>
            </a:ext>
          </a:extLst>
        </xdr:cNvPr>
        <xdr:cNvSpPr txBox="1"/>
      </xdr:nvSpPr>
      <xdr:spPr>
        <a:xfrm>
          <a:off x="2315779" y="4854455"/>
          <a:ext cx="2894107" cy="290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Total</a:t>
          </a:r>
          <a:r>
            <a:rPr lang="en-US" sz="1400" b="1" baseline="0">
              <a:solidFill>
                <a:schemeClr val="tx1">
                  <a:lumMod val="65000"/>
                  <a:lumOff val="3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Reveneu collected from sales</a:t>
          </a:r>
          <a:endParaRPr lang="en-US" sz="1400" b="1">
            <a:solidFill>
              <a:schemeClr val="tx1">
                <a:lumMod val="65000"/>
                <a:lumOff val="3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257918</xdr:colOff>
      <xdr:row>16</xdr:row>
      <xdr:rowOff>157719</xdr:rowOff>
    </xdr:from>
    <xdr:to>
      <xdr:col>16</xdr:col>
      <xdr:colOff>532122</xdr:colOff>
      <xdr:row>29</xdr:row>
      <xdr:rowOff>77313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839AACA-1F77-4A2E-A9BE-F6CE5EACD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297682</xdr:colOff>
      <xdr:row>22</xdr:row>
      <xdr:rowOff>174290</xdr:rowOff>
    </xdr:from>
    <xdr:to>
      <xdr:col>15</xdr:col>
      <xdr:colOff>509589</xdr:colOff>
      <xdr:row>24</xdr:row>
      <xdr:rowOff>113676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8E00072-0688-4068-AC9D-269BB9F4EB48}"/>
            </a:ext>
          </a:extLst>
        </xdr:cNvPr>
        <xdr:cNvSpPr txBox="1"/>
      </xdr:nvSpPr>
      <xdr:spPr>
        <a:xfrm>
          <a:off x="8177455" y="4301790"/>
          <a:ext cx="1424179" cy="314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Customer</a:t>
          </a:r>
          <a:r>
            <a:rPr lang="en-US" sz="1400" b="1" baseline="0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 Type</a:t>
          </a:r>
          <a:endParaRPr lang="en-US" sz="14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298547</xdr:colOff>
      <xdr:row>21</xdr:row>
      <xdr:rowOff>139076</xdr:rowOff>
    </xdr:from>
    <xdr:to>
      <xdr:col>15</xdr:col>
      <xdr:colOff>510454</xdr:colOff>
      <xdr:row>23</xdr:row>
      <xdr:rowOff>78461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2D249DA-BC9E-421A-96BE-3C73C377A599}"/>
            </a:ext>
          </a:extLst>
        </xdr:cNvPr>
        <xdr:cNvSpPr txBox="1"/>
      </xdr:nvSpPr>
      <xdr:spPr>
        <a:xfrm>
          <a:off x="8178320" y="4078962"/>
          <a:ext cx="1424179" cy="314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Current</a:t>
          </a:r>
        </a:p>
      </xdr:txBody>
    </xdr:sp>
    <xdr:clientData/>
  </xdr:twoCellAnchor>
  <xdr:twoCellAnchor>
    <xdr:from>
      <xdr:col>10</xdr:col>
      <xdr:colOff>519423</xdr:colOff>
      <xdr:row>22</xdr:row>
      <xdr:rowOff>34018</xdr:rowOff>
    </xdr:from>
    <xdr:to>
      <xdr:col>12</xdr:col>
      <xdr:colOff>200191</xdr:colOff>
      <xdr:row>24</xdr:row>
      <xdr:rowOff>70099</xdr:rowOff>
    </xdr:to>
    <xdr:sp macro="" textlink="'Customer Type'!$E$4">
      <xdr:nvSpPr>
        <xdr:cNvPr id="51" name="TextBox 50">
          <a:extLst>
            <a:ext uri="{FF2B5EF4-FFF2-40B4-BE49-F238E27FC236}">
              <a16:creationId xmlns:a16="http://schemas.microsoft.com/office/drawing/2014/main" id="{418F6E0E-5165-4CE7-8C1A-AFF731C3298F}"/>
            </a:ext>
          </a:extLst>
        </xdr:cNvPr>
        <xdr:cNvSpPr txBox="1"/>
      </xdr:nvSpPr>
      <xdr:spPr>
        <a:xfrm>
          <a:off x="6597280" y="4025447"/>
          <a:ext cx="896340" cy="398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EDC6558-3719-44CA-B734-DA2BB4BE565A}" type="TxLink">
            <a:rPr lang="en-US" sz="2800" b="1" i="0" u="none" strike="noStrike">
              <a:solidFill>
                <a:schemeClr val="dk1"/>
              </a:solidFill>
              <a:effectLst/>
              <a:latin typeface="Abadi" panose="020F0502020204030204" pitchFamily="34" charset="0"/>
              <a:ea typeface="+mn-ea"/>
              <a:cs typeface="+mn-cs"/>
            </a:rPr>
            <a:pPr marL="0" indent="0" algn="ctr"/>
            <a:t>501</a:t>
          </a:fld>
          <a:endParaRPr lang="en-US" sz="2800" b="1" i="0" u="none" strike="noStrike">
            <a:solidFill>
              <a:schemeClr val="dk1"/>
            </a:solidFill>
            <a:effectLst/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253397</xdr:colOff>
      <xdr:row>24</xdr:row>
      <xdr:rowOff>79288</xdr:rowOff>
    </xdr:from>
    <xdr:to>
      <xdr:col>12</xdr:col>
      <xdr:colOff>465304</xdr:colOff>
      <xdr:row>26</xdr:row>
      <xdr:rowOff>18673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4A3D54FC-5EDE-48EE-BC7E-5CF3926B005E}"/>
            </a:ext>
          </a:extLst>
        </xdr:cNvPr>
        <xdr:cNvSpPr txBox="1"/>
      </xdr:nvSpPr>
      <xdr:spPr>
        <a:xfrm>
          <a:off x="6331254" y="4433574"/>
          <a:ext cx="1427479" cy="302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Member</a:t>
          </a:r>
        </a:p>
      </xdr:txBody>
    </xdr:sp>
    <xdr:clientData/>
  </xdr:twoCellAnchor>
  <xdr:twoCellAnchor editAs="oneCell">
    <xdr:from>
      <xdr:col>11</xdr:col>
      <xdr:colOff>113600</xdr:colOff>
      <xdr:row>20</xdr:row>
      <xdr:rowOff>19587</xdr:rowOff>
    </xdr:from>
    <xdr:to>
      <xdr:col>12</xdr:col>
      <xdr:colOff>12578</xdr:colOff>
      <xdr:row>22</xdr:row>
      <xdr:rowOff>143288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F6D6DBE-BEC9-7F03-DC97-ACC0AB2C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9243" y="3648158"/>
          <a:ext cx="506764" cy="486559"/>
        </a:xfrm>
        <a:prstGeom prst="rect">
          <a:avLst/>
        </a:prstGeom>
      </xdr:spPr>
    </xdr:pic>
    <xdr:clientData/>
  </xdr:twoCellAnchor>
  <xdr:twoCellAnchor editAs="oneCell">
    <xdr:from>
      <xdr:col>17</xdr:col>
      <xdr:colOff>221840</xdr:colOff>
      <xdr:row>20</xdr:row>
      <xdr:rowOff>62883</xdr:rowOff>
    </xdr:from>
    <xdr:to>
      <xdr:col>18</xdr:col>
      <xdr:colOff>12576</xdr:colOff>
      <xdr:row>22</xdr:row>
      <xdr:rowOff>84529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F9FA1CA-9406-81A3-592E-118676C58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4197" y="3691454"/>
          <a:ext cx="398522" cy="384504"/>
        </a:xfrm>
        <a:prstGeom prst="rect">
          <a:avLst/>
        </a:prstGeom>
      </xdr:spPr>
    </xdr:pic>
    <xdr:clientData/>
  </xdr:twoCellAnchor>
  <xdr:twoCellAnchor>
    <xdr:from>
      <xdr:col>17</xdr:col>
      <xdr:colOff>7958</xdr:colOff>
      <xdr:row>22</xdr:row>
      <xdr:rowOff>22183</xdr:rowOff>
    </xdr:from>
    <xdr:to>
      <xdr:col>18</xdr:col>
      <xdr:colOff>287646</xdr:colOff>
      <xdr:row>25</xdr:row>
      <xdr:rowOff>13235</xdr:rowOff>
    </xdr:to>
    <xdr:sp macro="" textlink="'Customer Type'!I4">
      <xdr:nvSpPr>
        <xdr:cNvPr id="61" name="TextBox 60">
          <a:extLst>
            <a:ext uri="{FF2B5EF4-FFF2-40B4-BE49-F238E27FC236}">
              <a16:creationId xmlns:a16="http://schemas.microsoft.com/office/drawing/2014/main" id="{B0B23E18-38D9-413C-A90D-A7548C962A2D}"/>
            </a:ext>
          </a:extLst>
        </xdr:cNvPr>
        <xdr:cNvSpPr txBox="1"/>
      </xdr:nvSpPr>
      <xdr:spPr>
        <a:xfrm>
          <a:off x="10340315" y="4013612"/>
          <a:ext cx="887474" cy="5353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35B901E-CEC4-437B-8323-8E90053E6964}" type="TxLink">
            <a:rPr lang="en-US" sz="2800" b="1" i="0" u="none" strike="noStrike">
              <a:solidFill>
                <a:schemeClr val="dk1"/>
              </a:solidFill>
              <a:effectLst/>
              <a:latin typeface="Abadi" panose="020F0502020204030204" pitchFamily="34" charset="0"/>
              <a:ea typeface="+mn-ea"/>
              <a:cs typeface="+mn-cs"/>
            </a:rPr>
            <a:pPr marL="0" indent="0" algn="ctr"/>
            <a:t>499</a:t>
          </a:fld>
          <a:endParaRPr lang="en-US" sz="2800" b="1" i="0" u="none" strike="noStrike">
            <a:solidFill>
              <a:schemeClr val="dk1"/>
            </a:solidFill>
            <a:effectLst/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218183</xdr:colOff>
      <xdr:row>24</xdr:row>
      <xdr:rowOff>87369</xdr:rowOff>
    </xdr:from>
    <xdr:to>
      <xdr:col>18</xdr:col>
      <xdr:colOff>430089</xdr:colOff>
      <xdr:row>26</xdr:row>
      <xdr:rowOff>26754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AD5A061-1AEE-42D3-9A3F-B5F6A06892AE}"/>
            </a:ext>
          </a:extLst>
        </xdr:cNvPr>
        <xdr:cNvSpPr txBox="1"/>
      </xdr:nvSpPr>
      <xdr:spPr>
        <a:xfrm>
          <a:off x="9942754" y="4441655"/>
          <a:ext cx="1427478" cy="302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Non-Member</a:t>
          </a:r>
        </a:p>
      </xdr:txBody>
    </xdr:sp>
    <xdr:clientData/>
  </xdr:twoCellAnchor>
  <xdr:twoCellAnchor>
    <xdr:from>
      <xdr:col>12</xdr:col>
      <xdr:colOff>227255</xdr:colOff>
      <xdr:row>33</xdr:row>
      <xdr:rowOff>53352</xdr:rowOff>
    </xdr:from>
    <xdr:to>
      <xdr:col>14</xdr:col>
      <xdr:colOff>439161</xdr:colOff>
      <xdr:row>34</xdr:row>
      <xdr:rowOff>180351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1B7EC472-E0A4-4E9F-98A2-C552C87BB016}"/>
            </a:ext>
          </a:extLst>
        </xdr:cNvPr>
        <xdr:cNvSpPr txBox="1"/>
      </xdr:nvSpPr>
      <xdr:spPr>
        <a:xfrm>
          <a:off x="7500891" y="6244602"/>
          <a:ext cx="1424179" cy="314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Distributor</a:t>
          </a:r>
        </a:p>
      </xdr:txBody>
    </xdr:sp>
    <xdr:clientData/>
  </xdr:twoCellAnchor>
  <xdr:twoCellAnchor>
    <xdr:from>
      <xdr:col>10</xdr:col>
      <xdr:colOff>216957</xdr:colOff>
      <xdr:row>32</xdr:row>
      <xdr:rowOff>21166</xdr:rowOff>
    </xdr:from>
    <xdr:to>
      <xdr:col>12</xdr:col>
      <xdr:colOff>608060</xdr:colOff>
      <xdr:row>37</xdr:row>
      <xdr:rowOff>111606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1BE68091-1D90-44D2-AD5A-39FB79D72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461028</xdr:colOff>
      <xdr:row>34</xdr:row>
      <xdr:rowOff>91541</xdr:rowOff>
    </xdr:from>
    <xdr:to>
      <xdr:col>14</xdr:col>
      <xdr:colOff>411307</xdr:colOff>
      <xdr:row>36</xdr:row>
      <xdr:rowOff>144319</xdr:rowOff>
    </xdr:to>
    <xdr:sp macro="" textlink="'Sales Channel'!$F$3">
      <xdr:nvSpPr>
        <xdr:cNvPr id="79" name="TextBox 78">
          <a:extLst>
            <a:ext uri="{FF2B5EF4-FFF2-40B4-BE49-F238E27FC236}">
              <a16:creationId xmlns:a16="http://schemas.microsoft.com/office/drawing/2014/main" id="{44FC10E9-747E-4034-80CD-1B6E28F0C2D8}"/>
            </a:ext>
          </a:extLst>
        </xdr:cNvPr>
        <xdr:cNvSpPr txBox="1"/>
      </xdr:nvSpPr>
      <xdr:spPr>
        <a:xfrm>
          <a:off x="7734664" y="6470405"/>
          <a:ext cx="1162552" cy="42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8C34E60-D543-4C10-B6FA-A9ADC669D9CB}" type="TxLink">
            <a:rPr lang="en-US" sz="16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$2,870.14</a:t>
          </a:fld>
          <a:endParaRPr lang="en-US" sz="16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160674</xdr:colOff>
      <xdr:row>38</xdr:row>
      <xdr:rowOff>15876</xdr:rowOff>
    </xdr:from>
    <xdr:to>
      <xdr:col>12</xdr:col>
      <xdr:colOff>571981</xdr:colOff>
      <xdr:row>43</xdr:row>
      <xdr:rowOff>66869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1DD76A2C-073B-4616-9338-55D49BBB6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360796</xdr:colOff>
      <xdr:row>38</xdr:row>
      <xdr:rowOff>140808</xdr:rowOff>
    </xdr:from>
    <xdr:to>
      <xdr:col>14</xdr:col>
      <xdr:colOff>86447</xdr:colOff>
      <xdr:row>40</xdr:row>
      <xdr:rowOff>80194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6F4BB506-3BEB-48CB-B51B-C34BD89B258E}"/>
            </a:ext>
          </a:extLst>
        </xdr:cNvPr>
        <xdr:cNvSpPr txBox="1"/>
      </xdr:nvSpPr>
      <xdr:spPr>
        <a:xfrm>
          <a:off x="7634432" y="7270126"/>
          <a:ext cx="937924" cy="314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In-store</a:t>
          </a:r>
        </a:p>
      </xdr:txBody>
    </xdr:sp>
    <xdr:clientData/>
  </xdr:twoCellAnchor>
  <xdr:twoCellAnchor>
    <xdr:from>
      <xdr:col>12</xdr:col>
      <xdr:colOff>447462</xdr:colOff>
      <xdr:row>39</xdr:row>
      <xdr:rowOff>164565</xdr:rowOff>
    </xdr:from>
    <xdr:to>
      <xdr:col>14</xdr:col>
      <xdr:colOff>397741</xdr:colOff>
      <xdr:row>42</xdr:row>
      <xdr:rowOff>29729</xdr:rowOff>
    </xdr:to>
    <xdr:sp macro="" textlink="'Sales Channel'!$I$3">
      <xdr:nvSpPr>
        <xdr:cNvPr id="83" name="TextBox 82">
          <a:extLst>
            <a:ext uri="{FF2B5EF4-FFF2-40B4-BE49-F238E27FC236}">
              <a16:creationId xmlns:a16="http://schemas.microsoft.com/office/drawing/2014/main" id="{CEEBDBF0-BB23-4E7E-8F06-7DCC34DA7F7E}"/>
            </a:ext>
          </a:extLst>
        </xdr:cNvPr>
        <xdr:cNvSpPr txBox="1"/>
      </xdr:nvSpPr>
      <xdr:spPr>
        <a:xfrm>
          <a:off x="7721098" y="7481497"/>
          <a:ext cx="1162552" cy="42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285C019-1126-4E61-82C8-E03B6005C9D2}" type="TxLink">
            <a:rPr lang="en-US" sz="16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$6,315.91</a:t>
          </a:fld>
          <a:endParaRPr lang="en-US" sz="16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581701</xdr:colOff>
      <xdr:row>33</xdr:row>
      <xdr:rowOff>39788</xdr:rowOff>
    </xdr:from>
    <xdr:to>
      <xdr:col>18</xdr:col>
      <xdr:colOff>180398</xdr:colOff>
      <xdr:row>34</xdr:row>
      <xdr:rowOff>166787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26AC4FC0-82F7-4459-93E3-8D58CBBC94CF}"/>
            </a:ext>
          </a:extLst>
        </xdr:cNvPr>
        <xdr:cNvSpPr txBox="1"/>
      </xdr:nvSpPr>
      <xdr:spPr>
        <a:xfrm>
          <a:off x="10279883" y="6231038"/>
          <a:ext cx="810970" cy="314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Online</a:t>
          </a:r>
        </a:p>
      </xdr:txBody>
    </xdr:sp>
    <xdr:clientData/>
  </xdr:twoCellAnchor>
  <xdr:twoCellAnchor>
    <xdr:from>
      <xdr:col>17</xdr:col>
      <xdr:colOff>86667</xdr:colOff>
      <xdr:row>34</xdr:row>
      <xdr:rowOff>85192</xdr:rowOff>
    </xdr:from>
    <xdr:to>
      <xdr:col>19</xdr:col>
      <xdr:colOff>36946</xdr:colOff>
      <xdr:row>36</xdr:row>
      <xdr:rowOff>137970</xdr:rowOff>
    </xdr:to>
    <xdr:sp macro="" textlink="'Sales Channel'!L3">
      <xdr:nvSpPr>
        <xdr:cNvPr id="86" name="TextBox 85">
          <a:extLst>
            <a:ext uri="{FF2B5EF4-FFF2-40B4-BE49-F238E27FC236}">
              <a16:creationId xmlns:a16="http://schemas.microsoft.com/office/drawing/2014/main" id="{D4E5F151-2C2E-426F-9BA4-02BB68565095}"/>
            </a:ext>
          </a:extLst>
        </xdr:cNvPr>
        <xdr:cNvSpPr txBox="1"/>
      </xdr:nvSpPr>
      <xdr:spPr>
        <a:xfrm>
          <a:off x="10390985" y="6464056"/>
          <a:ext cx="1162552" cy="42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22A08E0-974E-4BE2-8DE5-FA01856EF6CC}" type="TxLink">
            <a:rPr lang="en-US" sz="16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$4,546.48</a:t>
          </a:fld>
          <a:endParaRPr lang="en-US" sz="16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592571</xdr:colOff>
      <xdr:row>38</xdr:row>
      <xdr:rowOff>98379</xdr:rowOff>
    </xdr:from>
    <xdr:to>
      <xdr:col>18</xdr:col>
      <xdr:colOff>447386</xdr:colOff>
      <xdr:row>40</xdr:row>
      <xdr:rowOff>37765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67EA0150-86F1-49A9-AE68-8D981C0A0AB2}"/>
            </a:ext>
          </a:extLst>
        </xdr:cNvPr>
        <xdr:cNvSpPr txBox="1"/>
      </xdr:nvSpPr>
      <xdr:spPr>
        <a:xfrm>
          <a:off x="10290753" y="7227697"/>
          <a:ext cx="1067088" cy="314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Wholesale</a:t>
          </a:r>
        </a:p>
      </xdr:txBody>
    </xdr:sp>
    <xdr:clientData/>
  </xdr:twoCellAnchor>
  <xdr:twoCellAnchor>
    <xdr:from>
      <xdr:col>17</xdr:col>
      <xdr:colOff>73101</xdr:colOff>
      <xdr:row>39</xdr:row>
      <xdr:rowOff>122136</xdr:rowOff>
    </xdr:from>
    <xdr:to>
      <xdr:col>19</xdr:col>
      <xdr:colOff>23380</xdr:colOff>
      <xdr:row>41</xdr:row>
      <xdr:rowOff>174914</xdr:rowOff>
    </xdr:to>
    <xdr:sp macro="" textlink="'Sales Channel'!O3">
      <xdr:nvSpPr>
        <xdr:cNvPr id="89" name="TextBox 88">
          <a:extLst>
            <a:ext uri="{FF2B5EF4-FFF2-40B4-BE49-F238E27FC236}">
              <a16:creationId xmlns:a16="http://schemas.microsoft.com/office/drawing/2014/main" id="{152C3BCD-F92F-4FC6-BB47-20B9E37C44E6}"/>
            </a:ext>
          </a:extLst>
        </xdr:cNvPr>
        <xdr:cNvSpPr txBox="1"/>
      </xdr:nvSpPr>
      <xdr:spPr>
        <a:xfrm>
          <a:off x="10377419" y="7439068"/>
          <a:ext cx="1162552" cy="428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3C125F2-061A-4C89-A364-9A5460DECCE8}" type="TxLink">
            <a:rPr lang="en-US" sz="16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$1,646.84</a:t>
          </a:fld>
          <a:endParaRPr lang="en-US" sz="16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442576</xdr:colOff>
      <xdr:row>32</xdr:row>
      <xdr:rowOff>0</xdr:rowOff>
    </xdr:from>
    <xdr:to>
      <xdr:col>17</xdr:col>
      <xdr:colOff>216959</xdr:colOff>
      <xdr:row>39</xdr:row>
      <xdr:rowOff>5292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644E0B39-4E75-48AC-8C2D-FFA58E3AE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482504</xdr:colOff>
      <xdr:row>36</xdr:row>
      <xdr:rowOff>115455</xdr:rowOff>
    </xdr:from>
    <xdr:to>
      <xdr:col>17</xdr:col>
      <xdr:colOff>173182</xdr:colOff>
      <xdr:row>42</xdr:row>
      <xdr:rowOff>15875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EC086DE8-C69A-4FA3-948A-2C991134C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72257</xdr:colOff>
      <xdr:row>30</xdr:row>
      <xdr:rowOff>62302</xdr:rowOff>
    </xdr:from>
    <xdr:to>
      <xdr:col>14</xdr:col>
      <xdr:colOff>419100</xdr:colOff>
      <xdr:row>32</xdr:row>
      <xdr:rowOff>88899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548B3CC2-98AF-42E1-A1EC-6BD1F6C53ACA}"/>
            </a:ext>
          </a:extLst>
        </xdr:cNvPr>
        <xdr:cNvSpPr txBox="1"/>
      </xdr:nvSpPr>
      <xdr:spPr>
        <a:xfrm>
          <a:off x="6168257" y="5777302"/>
          <a:ext cx="2785243" cy="407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Profit</a:t>
          </a:r>
          <a:r>
            <a:rPr lang="en-US" sz="1800" b="1" baseline="0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 from Sales Channels</a:t>
          </a:r>
          <a:endParaRPr lang="en-US" sz="18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400797</xdr:colOff>
      <xdr:row>39</xdr:row>
      <xdr:rowOff>50800</xdr:rowOff>
    </xdr:from>
    <xdr:to>
      <xdr:col>28</xdr:col>
      <xdr:colOff>550335</xdr:colOff>
      <xdr:row>57</xdr:row>
      <xdr:rowOff>76200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7476148B-2DC8-41C5-B3D2-91945FFF4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516757</xdr:colOff>
      <xdr:row>38</xdr:row>
      <xdr:rowOff>36902</xdr:rowOff>
    </xdr:from>
    <xdr:to>
      <xdr:col>24</xdr:col>
      <xdr:colOff>254000</xdr:colOff>
      <xdr:row>40</xdr:row>
      <xdr:rowOff>63499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E92B5993-4CC5-4A28-8A2D-F8CA84AB5A4B}"/>
            </a:ext>
          </a:extLst>
        </xdr:cNvPr>
        <xdr:cNvSpPr txBox="1"/>
      </xdr:nvSpPr>
      <xdr:spPr>
        <a:xfrm>
          <a:off x="12099157" y="7275902"/>
          <a:ext cx="2785243" cy="407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Profit</a:t>
          </a:r>
          <a:r>
            <a:rPr lang="en-US" sz="1800" b="1" baseline="0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 from Each Month</a:t>
          </a:r>
          <a:endParaRPr lang="en-US" sz="18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393316</xdr:colOff>
      <xdr:row>47</xdr:row>
      <xdr:rowOff>47623</xdr:rowOff>
    </xdr:from>
    <xdr:to>
      <xdr:col>16</xdr:col>
      <xdr:colOff>74083</xdr:colOff>
      <xdr:row>49</xdr:row>
      <xdr:rowOff>83705</xdr:rowOff>
    </xdr:to>
    <xdr:sp macro="" textlink="Gender!$G$5">
      <xdr:nvSpPr>
        <xdr:cNvPr id="96" name="TextBox 95">
          <a:extLst>
            <a:ext uri="{FF2B5EF4-FFF2-40B4-BE49-F238E27FC236}">
              <a16:creationId xmlns:a16="http://schemas.microsoft.com/office/drawing/2014/main" id="{CC0E7E3B-D361-43A9-8691-FC7DB73D2A5C}"/>
            </a:ext>
          </a:extLst>
        </xdr:cNvPr>
        <xdr:cNvSpPr txBox="1"/>
      </xdr:nvSpPr>
      <xdr:spPr>
        <a:xfrm>
          <a:off x="8941393" y="8771546"/>
          <a:ext cx="901921" cy="407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93FD2FE4-7A51-4352-B26F-33EEF9D87131}" type="TxLink">
            <a:rPr lang="en-US" sz="16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501</a:t>
          </a:fld>
          <a:endParaRPr lang="en-US" sz="16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354832</xdr:colOff>
      <xdr:row>48</xdr:row>
      <xdr:rowOff>98186</xdr:rowOff>
    </xdr:from>
    <xdr:to>
      <xdr:col>17</xdr:col>
      <xdr:colOff>597959</xdr:colOff>
      <xdr:row>50</xdr:row>
      <xdr:rowOff>37571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EF569D8D-5040-4F41-B17A-0D27D62CACF0}"/>
            </a:ext>
          </a:extLst>
        </xdr:cNvPr>
        <xdr:cNvSpPr txBox="1"/>
      </xdr:nvSpPr>
      <xdr:spPr>
        <a:xfrm>
          <a:off x="8874415" y="8988186"/>
          <a:ext cx="2068752" cy="30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200" b="1">
              <a:solidFill>
                <a:schemeClr val="bg1">
                  <a:lumMod val="50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Transactions</a:t>
          </a:r>
          <a:r>
            <a:rPr lang="en-US" sz="1200" b="1" baseline="0">
              <a:solidFill>
                <a:schemeClr val="bg1">
                  <a:lumMod val="50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made by</a:t>
          </a:r>
          <a:endParaRPr lang="en-US" sz="1200" b="1">
            <a:solidFill>
              <a:schemeClr val="bg1">
                <a:lumMod val="50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602482</xdr:colOff>
      <xdr:row>49</xdr:row>
      <xdr:rowOff>75961</xdr:rowOff>
    </xdr:from>
    <xdr:to>
      <xdr:col>16</xdr:col>
      <xdr:colOff>47624</xdr:colOff>
      <xdr:row>51</xdr:row>
      <xdr:rowOff>15346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44B84D96-6280-47B7-AC72-565CAE479FEA}"/>
            </a:ext>
          </a:extLst>
        </xdr:cNvPr>
        <xdr:cNvSpPr txBox="1"/>
      </xdr:nvSpPr>
      <xdr:spPr>
        <a:xfrm>
          <a:off x="9122065" y="9151169"/>
          <a:ext cx="662226" cy="30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Males</a:t>
          </a:r>
        </a:p>
      </xdr:txBody>
    </xdr:sp>
    <xdr:clientData/>
  </xdr:twoCellAnchor>
  <xdr:twoCellAnchor>
    <xdr:from>
      <xdr:col>14</xdr:col>
      <xdr:colOff>413424</xdr:colOff>
      <xdr:row>52</xdr:row>
      <xdr:rowOff>88899</xdr:rowOff>
    </xdr:from>
    <xdr:to>
      <xdr:col>16</xdr:col>
      <xdr:colOff>94191</xdr:colOff>
      <xdr:row>54</xdr:row>
      <xdr:rowOff>124980</xdr:rowOff>
    </xdr:to>
    <xdr:sp macro="" textlink="Gender!$K$5">
      <xdr:nvSpPr>
        <xdr:cNvPr id="99" name="TextBox 98">
          <a:extLst>
            <a:ext uri="{FF2B5EF4-FFF2-40B4-BE49-F238E27FC236}">
              <a16:creationId xmlns:a16="http://schemas.microsoft.com/office/drawing/2014/main" id="{241D24B7-8311-4E58-8CC6-D8997696F0CF}"/>
            </a:ext>
          </a:extLst>
        </xdr:cNvPr>
        <xdr:cNvSpPr txBox="1"/>
      </xdr:nvSpPr>
      <xdr:spPr>
        <a:xfrm>
          <a:off x="8933007" y="9719732"/>
          <a:ext cx="897851" cy="406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C23BED5-9F12-4844-A060-144CF23586DD}" type="TxLink">
            <a:rPr lang="en-US" sz="16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499</a:t>
          </a:fld>
          <a:endParaRPr lang="en-US" sz="16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374940</xdr:colOff>
      <xdr:row>53</xdr:row>
      <xdr:rowOff>139461</xdr:rowOff>
    </xdr:from>
    <xdr:to>
      <xdr:col>18</xdr:col>
      <xdr:colOff>9525</xdr:colOff>
      <xdr:row>55</xdr:row>
      <xdr:rowOff>78847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4A445FE8-2B97-4E27-8D6D-46FACD1DC71D}"/>
            </a:ext>
          </a:extLst>
        </xdr:cNvPr>
        <xdr:cNvSpPr txBox="1"/>
      </xdr:nvSpPr>
      <xdr:spPr>
        <a:xfrm>
          <a:off x="8894523" y="9955503"/>
          <a:ext cx="2068752" cy="30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200" b="1">
              <a:solidFill>
                <a:schemeClr val="bg1">
                  <a:lumMod val="50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Transactions</a:t>
          </a:r>
          <a:r>
            <a:rPr lang="en-US" sz="1200" b="1" baseline="0">
              <a:solidFill>
                <a:schemeClr val="bg1">
                  <a:lumMod val="50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made by</a:t>
          </a:r>
          <a:endParaRPr lang="en-US" sz="1200" b="1">
            <a:solidFill>
              <a:schemeClr val="bg1">
                <a:lumMod val="50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14048</xdr:colOff>
      <xdr:row>54</xdr:row>
      <xdr:rowOff>117236</xdr:rowOff>
    </xdr:from>
    <xdr:to>
      <xdr:col>16</xdr:col>
      <xdr:colOff>293077</xdr:colOff>
      <xdr:row>56</xdr:row>
      <xdr:rowOff>56621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4B5D5D00-77A7-4501-A5E8-DF063E03705A}"/>
            </a:ext>
          </a:extLst>
        </xdr:cNvPr>
        <xdr:cNvSpPr txBox="1"/>
      </xdr:nvSpPr>
      <xdr:spPr>
        <a:xfrm>
          <a:off x="9172702" y="10140467"/>
          <a:ext cx="889606" cy="310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Females</a:t>
          </a:r>
        </a:p>
      </xdr:txBody>
    </xdr:sp>
    <xdr:clientData/>
  </xdr:twoCellAnchor>
  <xdr:twoCellAnchor>
    <xdr:from>
      <xdr:col>17</xdr:col>
      <xdr:colOff>349250</xdr:colOff>
      <xdr:row>46</xdr:row>
      <xdr:rowOff>58209</xdr:rowOff>
    </xdr:from>
    <xdr:to>
      <xdr:col>19</xdr:col>
      <xdr:colOff>132292</xdr:colOff>
      <xdr:row>51</xdr:row>
      <xdr:rowOff>102660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3AAB5A41-27CF-40E8-8E9F-7A9A1CD1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317502</xdr:colOff>
      <xdr:row>51</xdr:row>
      <xdr:rowOff>148168</xdr:rowOff>
    </xdr:from>
    <xdr:to>
      <xdr:col>19</xdr:col>
      <xdr:colOff>206376</xdr:colOff>
      <xdr:row>57</xdr:row>
      <xdr:rowOff>2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8DA3BC5E-907C-4401-B567-A6937BB1E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535134</xdr:colOff>
      <xdr:row>48</xdr:row>
      <xdr:rowOff>41274</xdr:rowOff>
    </xdr:from>
    <xdr:to>
      <xdr:col>18</xdr:col>
      <xdr:colOff>571500</xdr:colOff>
      <xdr:row>49</xdr:row>
      <xdr:rowOff>89959</xdr:rowOff>
    </xdr:to>
    <xdr:sp macro="" textlink="Gender!H5">
      <xdr:nvSpPr>
        <xdr:cNvPr id="104" name="TextBox 103">
          <a:extLst>
            <a:ext uri="{FF2B5EF4-FFF2-40B4-BE49-F238E27FC236}">
              <a16:creationId xmlns:a16="http://schemas.microsoft.com/office/drawing/2014/main" id="{79514645-7B2E-420A-8029-E77A37C4DB14}"/>
            </a:ext>
          </a:extLst>
        </xdr:cNvPr>
        <xdr:cNvSpPr txBox="1"/>
      </xdr:nvSpPr>
      <xdr:spPr>
        <a:xfrm>
          <a:off x="10880342" y="8931274"/>
          <a:ext cx="644908" cy="2338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BFE6141-EF84-429A-8E1B-DCB72CB41771}" type="TxLink">
            <a:rPr lang="en-US" sz="105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50.10%</a:t>
          </a:fld>
          <a:endParaRPr lang="en-US" sz="105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565826</xdr:colOff>
      <xdr:row>53</xdr:row>
      <xdr:rowOff>135466</xdr:rowOff>
    </xdr:from>
    <xdr:to>
      <xdr:col>18</xdr:col>
      <xdr:colOff>602192</xdr:colOff>
      <xdr:row>54</xdr:row>
      <xdr:rowOff>184151</xdr:rowOff>
    </xdr:to>
    <xdr:sp macro="" textlink="Gender!$L$5">
      <xdr:nvSpPr>
        <xdr:cNvPr id="105" name="TextBox 104">
          <a:extLst>
            <a:ext uri="{FF2B5EF4-FFF2-40B4-BE49-F238E27FC236}">
              <a16:creationId xmlns:a16="http://schemas.microsoft.com/office/drawing/2014/main" id="{2A64404A-B3A3-42F5-A880-12950F7E5062}"/>
            </a:ext>
          </a:extLst>
        </xdr:cNvPr>
        <xdr:cNvSpPr txBox="1"/>
      </xdr:nvSpPr>
      <xdr:spPr>
        <a:xfrm>
          <a:off x="10911034" y="9951508"/>
          <a:ext cx="644908" cy="2338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5A6E20C-75C7-4D91-8A25-0B5C2C554D52}" type="TxLink">
            <a:rPr lang="en-US" sz="105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49.90%</a:t>
          </a:fld>
          <a:endParaRPr lang="en-US" sz="105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468074</xdr:colOff>
      <xdr:row>44</xdr:row>
      <xdr:rowOff>63360</xdr:rowOff>
    </xdr:from>
    <xdr:to>
      <xdr:col>19</xdr:col>
      <xdr:colOff>205316</xdr:colOff>
      <xdr:row>46</xdr:row>
      <xdr:rowOff>89957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A6C33B43-7B23-4785-8AB4-68399FC5B018}"/>
            </a:ext>
          </a:extLst>
        </xdr:cNvPr>
        <xdr:cNvSpPr txBox="1"/>
      </xdr:nvSpPr>
      <xdr:spPr>
        <a:xfrm>
          <a:off x="8987657" y="8212527"/>
          <a:ext cx="2779951" cy="39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Transactions</a:t>
          </a:r>
          <a:r>
            <a:rPr lang="en-US" sz="1800" b="1" baseline="0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 per Gender</a:t>
          </a:r>
          <a:endParaRPr lang="en-US" sz="18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68480</xdr:colOff>
      <xdr:row>47</xdr:row>
      <xdr:rowOff>18678</xdr:rowOff>
    </xdr:from>
    <xdr:to>
      <xdr:col>14</xdr:col>
      <xdr:colOff>317500</xdr:colOff>
      <xdr:row>57</xdr:row>
      <xdr:rowOff>140074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CDD539-8EF7-44EB-BA3D-C63706C27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66386</xdr:colOff>
      <xdr:row>44</xdr:row>
      <xdr:rowOff>38346</xdr:rowOff>
    </xdr:from>
    <xdr:to>
      <xdr:col>13</xdr:col>
      <xdr:colOff>187035</xdr:colOff>
      <xdr:row>46</xdr:row>
      <xdr:rowOff>64943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5FFAE4-B6D6-4555-86F8-4384366AA6CA}"/>
            </a:ext>
          </a:extLst>
        </xdr:cNvPr>
        <xdr:cNvSpPr txBox="1"/>
      </xdr:nvSpPr>
      <xdr:spPr>
        <a:xfrm>
          <a:off x="6156613" y="8166346"/>
          <a:ext cx="1947717" cy="396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 baseline="0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Profit per Branch</a:t>
          </a:r>
          <a:endParaRPr lang="en-US" sz="18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510407</xdr:colOff>
      <xdr:row>17</xdr:row>
      <xdr:rowOff>79235</xdr:rowOff>
    </xdr:from>
    <xdr:to>
      <xdr:col>24</xdr:col>
      <xdr:colOff>247650</xdr:colOff>
      <xdr:row>19</xdr:row>
      <xdr:rowOff>105832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B6429CA-55BB-413D-A41F-982FA3187938}"/>
            </a:ext>
          </a:extLst>
        </xdr:cNvPr>
        <xdr:cNvSpPr txBox="1"/>
      </xdr:nvSpPr>
      <xdr:spPr>
        <a:xfrm>
          <a:off x="12173240" y="3137818"/>
          <a:ext cx="2806410" cy="3864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Profit per Product</a:t>
          </a:r>
          <a:r>
            <a:rPr lang="en-US" sz="1800" b="1" baseline="0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 Line </a:t>
          </a:r>
          <a:endParaRPr lang="en-US" sz="18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328706</xdr:colOff>
      <xdr:row>23</xdr:row>
      <xdr:rowOff>146306</xdr:rowOff>
    </xdr:from>
    <xdr:to>
      <xdr:col>23</xdr:col>
      <xdr:colOff>80433</xdr:colOff>
      <xdr:row>25</xdr:row>
      <xdr:rowOff>141349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A8AE859-CF3E-4A94-9047-EFE6D8793E97}"/>
            </a:ext>
          </a:extLst>
        </xdr:cNvPr>
        <xdr:cNvSpPr txBox="1"/>
      </xdr:nvSpPr>
      <xdr:spPr>
        <a:xfrm>
          <a:off x="11896912" y="4355982"/>
          <a:ext cx="2187139" cy="3611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Fashion accessories </a:t>
          </a:r>
        </a:p>
      </xdr:txBody>
    </xdr:sp>
    <xdr:clientData/>
  </xdr:twoCellAnchor>
  <xdr:twoCellAnchor>
    <xdr:from>
      <xdr:col>19</xdr:col>
      <xdr:colOff>356534</xdr:colOff>
      <xdr:row>26</xdr:row>
      <xdr:rowOff>40840</xdr:rowOff>
    </xdr:from>
    <xdr:to>
      <xdr:col>23</xdr:col>
      <xdr:colOff>76200</xdr:colOff>
      <xdr:row>28</xdr:row>
      <xdr:rowOff>35883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89EAFC1-E2DF-4F8C-BFAA-8D34B1E78F05}"/>
            </a:ext>
          </a:extLst>
        </xdr:cNvPr>
        <xdr:cNvSpPr txBox="1"/>
      </xdr:nvSpPr>
      <xdr:spPr>
        <a:xfrm>
          <a:off x="11938934" y="4883773"/>
          <a:ext cx="2158066" cy="367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Food and beverages </a:t>
          </a:r>
        </a:p>
      </xdr:txBody>
    </xdr:sp>
    <xdr:clientData/>
  </xdr:twoCellAnchor>
  <xdr:twoCellAnchor>
    <xdr:from>
      <xdr:col>19</xdr:col>
      <xdr:colOff>257735</xdr:colOff>
      <xdr:row>28</xdr:row>
      <xdr:rowOff>147244</xdr:rowOff>
    </xdr:from>
    <xdr:to>
      <xdr:col>23</xdr:col>
      <xdr:colOff>76200</xdr:colOff>
      <xdr:row>30</xdr:row>
      <xdr:rowOff>142287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6845132-B05E-447E-802F-90408EF1A17A}"/>
            </a:ext>
          </a:extLst>
        </xdr:cNvPr>
        <xdr:cNvSpPr txBox="1"/>
      </xdr:nvSpPr>
      <xdr:spPr>
        <a:xfrm>
          <a:off x="11825941" y="5272068"/>
          <a:ext cx="2253877" cy="361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Health and beauty </a:t>
          </a:r>
        </a:p>
      </xdr:txBody>
    </xdr:sp>
    <xdr:clientData/>
  </xdr:twoCellAnchor>
  <xdr:twoCellAnchor>
    <xdr:from>
      <xdr:col>19</xdr:col>
      <xdr:colOff>257736</xdr:colOff>
      <xdr:row>31</xdr:row>
      <xdr:rowOff>59014</xdr:rowOff>
    </xdr:from>
    <xdr:to>
      <xdr:col>23</xdr:col>
      <xdr:colOff>84668</xdr:colOff>
      <xdr:row>33</xdr:row>
      <xdr:rowOff>54057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024194C-6A71-4B90-8B56-FB070B8822C8}"/>
            </a:ext>
          </a:extLst>
        </xdr:cNvPr>
        <xdr:cNvSpPr txBox="1"/>
      </xdr:nvSpPr>
      <xdr:spPr>
        <a:xfrm>
          <a:off x="11825942" y="5732926"/>
          <a:ext cx="2262344" cy="3611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Home and lifestyle </a:t>
          </a:r>
        </a:p>
      </xdr:txBody>
    </xdr:sp>
    <xdr:clientData/>
  </xdr:twoCellAnchor>
  <xdr:twoCellAnchor>
    <xdr:from>
      <xdr:col>19</xdr:col>
      <xdr:colOff>425823</xdr:colOff>
      <xdr:row>33</xdr:row>
      <xdr:rowOff>155241</xdr:rowOff>
    </xdr:from>
    <xdr:to>
      <xdr:col>22</xdr:col>
      <xdr:colOff>412376</xdr:colOff>
      <xdr:row>35</xdr:row>
      <xdr:rowOff>150283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A9479C2-F81B-4E6B-BE1F-2668E3C0B6A8}"/>
            </a:ext>
          </a:extLst>
        </xdr:cNvPr>
        <xdr:cNvSpPr txBox="1"/>
      </xdr:nvSpPr>
      <xdr:spPr>
        <a:xfrm>
          <a:off x="11994029" y="6195212"/>
          <a:ext cx="1813112" cy="361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Sports and travel </a:t>
          </a:r>
        </a:p>
      </xdr:txBody>
    </xdr:sp>
    <xdr:clientData/>
  </xdr:twoCellAnchor>
  <xdr:twoCellAnchor>
    <xdr:from>
      <xdr:col>19</xdr:col>
      <xdr:colOff>467177</xdr:colOff>
      <xdr:row>21</xdr:row>
      <xdr:rowOff>77982</xdr:rowOff>
    </xdr:from>
    <xdr:to>
      <xdr:col>23</xdr:col>
      <xdr:colOff>80432</xdr:colOff>
      <xdr:row>23</xdr:row>
      <xdr:rowOff>73025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8C14E98-955D-4A17-ADDF-A54E96E0E73D}"/>
            </a:ext>
          </a:extLst>
        </xdr:cNvPr>
        <xdr:cNvSpPr txBox="1"/>
      </xdr:nvSpPr>
      <xdr:spPr>
        <a:xfrm>
          <a:off x="12015106" y="3983232"/>
          <a:ext cx="2044397" cy="366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Electronic accessories </a:t>
          </a:r>
        </a:p>
      </xdr:txBody>
    </xdr:sp>
    <xdr:clientData/>
  </xdr:twoCellAnchor>
  <xdr:twoCellAnchor>
    <xdr:from>
      <xdr:col>24</xdr:col>
      <xdr:colOff>211138</xdr:colOff>
      <xdr:row>21</xdr:row>
      <xdr:rowOff>105569</xdr:rowOff>
    </xdr:from>
    <xdr:to>
      <xdr:col>25</xdr:col>
      <xdr:colOff>504825</xdr:colOff>
      <xdr:row>23</xdr:row>
      <xdr:rowOff>30163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BC263712-4540-8945-09A6-2388BEAB60D1}"/>
            </a:ext>
          </a:extLst>
        </xdr:cNvPr>
        <xdr:cNvSpPr/>
      </xdr:nvSpPr>
      <xdr:spPr>
        <a:xfrm>
          <a:off x="14841538" y="3972719"/>
          <a:ext cx="903287" cy="292894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220663</xdr:colOff>
      <xdr:row>23</xdr:row>
      <xdr:rowOff>176213</xdr:rowOff>
    </xdr:from>
    <xdr:to>
      <xdr:col>25</xdr:col>
      <xdr:colOff>514350</xdr:colOff>
      <xdr:row>25</xdr:row>
      <xdr:rowOff>99219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834E868B-95AA-47A3-9A4B-E67D9834CA79}"/>
            </a:ext>
          </a:extLst>
        </xdr:cNvPr>
        <xdr:cNvSpPr/>
      </xdr:nvSpPr>
      <xdr:spPr>
        <a:xfrm>
          <a:off x="14851063" y="4411663"/>
          <a:ext cx="903287" cy="29130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216694</xdr:colOff>
      <xdr:row>26</xdr:row>
      <xdr:rowOff>67470</xdr:rowOff>
    </xdr:from>
    <xdr:to>
      <xdr:col>25</xdr:col>
      <xdr:colOff>510381</xdr:colOff>
      <xdr:row>27</xdr:row>
      <xdr:rowOff>176214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6B1B1998-EF39-4EDF-B43B-1E3C78EC52E1}"/>
            </a:ext>
          </a:extLst>
        </xdr:cNvPr>
        <xdr:cNvSpPr/>
      </xdr:nvSpPr>
      <xdr:spPr>
        <a:xfrm>
          <a:off x="14847094" y="4855370"/>
          <a:ext cx="903287" cy="292894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202407</xdr:colOff>
      <xdr:row>28</xdr:row>
      <xdr:rowOff>177800</xdr:rowOff>
    </xdr:from>
    <xdr:to>
      <xdr:col>25</xdr:col>
      <xdr:colOff>496094</xdr:colOff>
      <xdr:row>30</xdr:row>
      <xdr:rowOff>100807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CF6FC330-130F-4D1E-A975-93F8C6BAE50C}"/>
            </a:ext>
          </a:extLst>
        </xdr:cNvPr>
        <xdr:cNvSpPr/>
      </xdr:nvSpPr>
      <xdr:spPr>
        <a:xfrm>
          <a:off x="14832807" y="5334000"/>
          <a:ext cx="903287" cy="29130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207963</xdr:colOff>
      <xdr:row>31</xdr:row>
      <xdr:rowOff>86519</xdr:rowOff>
    </xdr:from>
    <xdr:to>
      <xdr:col>25</xdr:col>
      <xdr:colOff>501650</xdr:colOff>
      <xdr:row>33</xdr:row>
      <xdr:rowOff>11113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A66D6B11-739B-45BC-A65A-1D78FB645E9F}"/>
            </a:ext>
          </a:extLst>
        </xdr:cNvPr>
        <xdr:cNvSpPr/>
      </xdr:nvSpPr>
      <xdr:spPr>
        <a:xfrm>
          <a:off x="14838363" y="5795169"/>
          <a:ext cx="903287" cy="292894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213519</xdr:colOff>
      <xdr:row>33</xdr:row>
      <xdr:rowOff>171451</xdr:rowOff>
    </xdr:from>
    <xdr:to>
      <xdr:col>25</xdr:col>
      <xdr:colOff>507206</xdr:colOff>
      <xdr:row>35</xdr:row>
      <xdr:rowOff>96045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18B27D74-931E-49BD-829A-F095765D236F}"/>
            </a:ext>
          </a:extLst>
        </xdr:cNvPr>
        <xdr:cNvSpPr/>
      </xdr:nvSpPr>
      <xdr:spPr>
        <a:xfrm>
          <a:off x="14843919" y="6248401"/>
          <a:ext cx="903287" cy="292894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404964</xdr:colOff>
      <xdr:row>21</xdr:row>
      <xdr:rowOff>92982</xdr:rowOff>
    </xdr:from>
    <xdr:to>
      <xdr:col>28</xdr:col>
      <xdr:colOff>86684</xdr:colOff>
      <xdr:row>23</xdr:row>
      <xdr:rowOff>48885</xdr:rowOff>
    </xdr:to>
    <xdr:sp macro="" textlink="'Product Line'!$G$4">
      <xdr:nvSpPr>
        <xdr:cNvPr id="74" name="TextBox 73">
          <a:extLst>
            <a:ext uri="{FF2B5EF4-FFF2-40B4-BE49-F238E27FC236}">
              <a16:creationId xmlns:a16="http://schemas.microsoft.com/office/drawing/2014/main" id="{543D92BD-9741-40DE-913E-8C78D82B7C58}"/>
            </a:ext>
          </a:extLst>
        </xdr:cNvPr>
        <xdr:cNvSpPr txBox="1"/>
      </xdr:nvSpPr>
      <xdr:spPr>
        <a:xfrm>
          <a:off x="16207393" y="3998232"/>
          <a:ext cx="897291" cy="327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1AD865E-8B6B-49CB-A45A-95498DE11E83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16.82%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528053</xdr:colOff>
      <xdr:row>23</xdr:row>
      <xdr:rowOff>179137</xdr:rowOff>
    </xdr:from>
    <xdr:to>
      <xdr:col>27</xdr:col>
      <xdr:colOff>575432</xdr:colOff>
      <xdr:row>25</xdr:row>
      <xdr:rowOff>167230</xdr:rowOff>
    </xdr:to>
    <xdr:sp macro="" textlink="'Product Line'!$G$5">
      <xdr:nvSpPr>
        <xdr:cNvPr id="75" name="TextBox 74">
          <a:extLst>
            <a:ext uri="{FF2B5EF4-FFF2-40B4-BE49-F238E27FC236}">
              <a16:creationId xmlns:a16="http://schemas.microsoft.com/office/drawing/2014/main" id="{9606E625-25BB-4A57-A36E-2A1E70CF4407}"/>
            </a:ext>
          </a:extLst>
        </xdr:cNvPr>
        <xdr:cNvSpPr txBox="1"/>
      </xdr:nvSpPr>
      <xdr:spPr>
        <a:xfrm>
          <a:off x="16342895" y="4406900"/>
          <a:ext cx="655642" cy="355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15F4BB68-FBEB-49BD-9357-D031FC66F078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16.81%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415151</xdr:colOff>
      <xdr:row>26</xdr:row>
      <xdr:rowOff>56232</xdr:rowOff>
    </xdr:from>
    <xdr:to>
      <xdr:col>28</xdr:col>
      <xdr:colOff>73527</xdr:colOff>
      <xdr:row>28</xdr:row>
      <xdr:rowOff>44325</xdr:rowOff>
    </xdr:to>
    <xdr:sp macro="" textlink="'Product Line'!$G$6">
      <xdr:nvSpPr>
        <xdr:cNvPr id="80" name="TextBox 79">
          <a:extLst>
            <a:ext uri="{FF2B5EF4-FFF2-40B4-BE49-F238E27FC236}">
              <a16:creationId xmlns:a16="http://schemas.microsoft.com/office/drawing/2014/main" id="{76470A71-1A23-4FED-B7D3-8917693C31EF}"/>
            </a:ext>
          </a:extLst>
        </xdr:cNvPr>
        <xdr:cNvSpPr txBox="1"/>
      </xdr:nvSpPr>
      <xdr:spPr>
        <a:xfrm>
          <a:off x="16229993" y="4835443"/>
          <a:ext cx="874902" cy="355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1ACE9C2-7032-49C4-8FC0-A780FCEA6AA3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17.38%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504658</xdr:colOff>
      <xdr:row>28</xdr:row>
      <xdr:rowOff>178344</xdr:rowOff>
    </xdr:from>
    <xdr:to>
      <xdr:col>27</xdr:col>
      <xdr:colOff>588211</xdr:colOff>
      <xdr:row>30</xdr:row>
      <xdr:rowOff>166437</xdr:rowOff>
    </xdr:to>
    <xdr:sp macro="" textlink="'Product Line'!$G$7">
      <xdr:nvSpPr>
        <xdr:cNvPr id="85" name="TextBox 84">
          <a:extLst>
            <a:ext uri="{FF2B5EF4-FFF2-40B4-BE49-F238E27FC236}">
              <a16:creationId xmlns:a16="http://schemas.microsoft.com/office/drawing/2014/main" id="{BCF68030-0D6A-47B7-B733-E4522C869C12}"/>
            </a:ext>
          </a:extLst>
        </xdr:cNvPr>
        <xdr:cNvSpPr txBox="1"/>
      </xdr:nvSpPr>
      <xdr:spPr>
        <a:xfrm>
          <a:off x="16319500" y="5325186"/>
          <a:ext cx="691816" cy="355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162DAD12-C99E-451E-B948-CA76D3DE699D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15.23%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521931</xdr:colOff>
      <xdr:row>31</xdr:row>
      <xdr:rowOff>78624</xdr:rowOff>
    </xdr:from>
    <xdr:to>
      <xdr:col>27</xdr:col>
      <xdr:colOff>588211</xdr:colOff>
      <xdr:row>32</xdr:row>
      <xdr:rowOff>140369</xdr:rowOff>
    </xdr:to>
    <xdr:sp macro="" textlink="'Product Line'!$G$8">
      <xdr:nvSpPr>
        <xdr:cNvPr id="87" name="TextBox 86">
          <a:extLst>
            <a:ext uri="{FF2B5EF4-FFF2-40B4-BE49-F238E27FC236}">
              <a16:creationId xmlns:a16="http://schemas.microsoft.com/office/drawing/2014/main" id="{013C5087-7A13-4EE6-8C16-894B53A8EC89}"/>
            </a:ext>
          </a:extLst>
        </xdr:cNvPr>
        <xdr:cNvSpPr txBox="1"/>
      </xdr:nvSpPr>
      <xdr:spPr>
        <a:xfrm>
          <a:off x="16336773" y="5776913"/>
          <a:ext cx="674543" cy="245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D745FF05-F813-4709-B803-E7CBE1F69015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16.68%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522892</xdr:colOff>
      <xdr:row>33</xdr:row>
      <xdr:rowOff>172118</xdr:rowOff>
    </xdr:from>
    <xdr:to>
      <xdr:col>27</xdr:col>
      <xdr:colOff>584869</xdr:colOff>
      <xdr:row>35</xdr:row>
      <xdr:rowOff>53473</xdr:rowOff>
    </xdr:to>
    <xdr:sp macro="" textlink="'Product Line'!$G$9">
      <xdr:nvSpPr>
        <xdr:cNvPr id="90" name="TextBox 89">
          <a:extLst>
            <a:ext uri="{FF2B5EF4-FFF2-40B4-BE49-F238E27FC236}">
              <a16:creationId xmlns:a16="http://schemas.microsoft.com/office/drawing/2014/main" id="{A7CAE304-4776-4F10-AD6C-4F771DDAD557}"/>
            </a:ext>
          </a:extLst>
        </xdr:cNvPr>
        <xdr:cNvSpPr txBox="1"/>
      </xdr:nvSpPr>
      <xdr:spPr>
        <a:xfrm>
          <a:off x="16337734" y="6238039"/>
          <a:ext cx="670240" cy="248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587F3E63-82E9-45DC-B662-5D5D3418B956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17.07%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211667</xdr:colOff>
      <xdr:row>21</xdr:row>
      <xdr:rowOff>100541</xdr:rowOff>
    </xdr:from>
    <xdr:to>
      <xdr:col>25</xdr:col>
      <xdr:colOff>503767</xdr:colOff>
      <xdr:row>23</xdr:row>
      <xdr:rowOff>25400</xdr:rowOff>
    </xdr:to>
    <xdr:sp macro="" textlink="'Product Line'!$F$4">
      <xdr:nvSpPr>
        <xdr:cNvPr id="107" name="TextBox 106">
          <a:extLst>
            <a:ext uri="{FF2B5EF4-FFF2-40B4-BE49-F238E27FC236}">
              <a16:creationId xmlns:a16="http://schemas.microsoft.com/office/drawing/2014/main" id="{DDBD53E2-67AD-4FA9-805B-E215FF1CD0FA}"/>
            </a:ext>
          </a:extLst>
        </xdr:cNvPr>
        <xdr:cNvSpPr txBox="1"/>
      </xdr:nvSpPr>
      <xdr:spPr>
        <a:xfrm>
          <a:off x="14842067" y="3967691"/>
          <a:ext cx="901700" cy="293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E1EDF4D-DF41-47F7-9758-D22301AC4E80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$2,587.50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228600</xdr:colOff>
      <xdr:row>23</xdr:row>
      <xdr:rowOff>174624</xdr:rowOff>
    </xdr:from>
    <xdr:to>
      <xdr:col>25</xdr:col>
      <xdr:colOff>520700</xdr:colOff>
      <xdr:row>25</xdr:row>
      <xdr:rowOff>101599</xdr:rowOff>
    </xdr:to>
    <xdr:sp macro="" textlink="'Product Line'!$F$5">
      <xdr:nvSpPr>
        <xdr:cNvPr id="108" name="TextBox 107">
          <a:extLst>
            <a:ext uri="{FF2B5EF4-FFF2-40B4-BE49-F238E27FC236}">
              <a16:creationId xmlns:a16="http://schemas.microsoft.com/office/drawing/2014/main" id="{45577486-DE1A-4C6D-B207-9101B3D853A6}"/>
            </a:ext>
          </a:extLst>
        </xdr:cNvPr>
        <xdr:cNvSpPr txBox="1"/>
      </xdr:nvSpPr>
      <xdr:spPr>
        <a:xfrm>
          <a:off x="14859000" y="4410074"/>
          <a:ext cx="9017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03BC4D1-625F-422C-83D5-9680CACE0DA3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$2,586.00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211666</xdr:colOff>
      <xdr:row>26</xdr:row>
      <xdr:rowOff>58208</xdr:rowOff>
    </xdr:from>
    <xdr:to>
      <xdr:col>25</xdr:col>
      <xdr:colOff>503766</xdr:colOff>
      <xdr:row>27</xdr:row>
      <xdr:rowOff>169333</xdr:rowOff>
    </xdr:to>
    <xdr:sp macro="" textlink="'Product Line'!$F$6">
      <xdr:nvSpPr>
        <xdr:cNvPr id="109" name="TextBox 108">
          <a:extLst>
            <a:ext uri="{FF2B5EF4-FFF2-40B4-BE49-F238E27FC236}">
              <a16:creationId xmlns:a16="http://schemas.microsoft.com/office/drawing/2014/main" id="{D71597ED-9797-424C-A542-1E3B8D65B406}"/>
            </a:ext>
          </a:extLst>
        </xdr:cNvPr>
        <xdr:cNvSpPr txBox="1"/>
      </xdr:nvSpPr>
      <xdr:spPr>
        <a:xfrm>
          <a:off x="14842066" y="4846108"/>
          <a:ext cx="9017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1B2C3810-67F4-41EA-8D37-5FAB1B2D0C03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$2,673.56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203199</xdr:colOff>
      <xdr:row>28</xdr:row>
      <xdr:rowOff>168274</xdr:rowOff>
    </xdr:from>
    <xdr:to>
      <xdr:col>25</xdr:col>
      <xdr:colOff>495299</xdr:colOff>
      <xdr:row>30</xdr:row>
      <xdr:rowOff>93133</xdr:rowOff>
    </xdr:to>
    <xdr:sp macro="" textlink="'Product Line'!$F$7">
      <xdr:nvSpPr>
        <xdr:cNvPr id="110" name="TextBox 109">
          <a:extLst>
            <a:ext uri="{FF2B5EF4-FFF2-40B4-BE49-F238E27FC236}">
              <a16:creationId xmlns:a16="http://schemas.microsoft.com/office/drawing/2014/main" id="{CECBE451-D478-4D93-8D6B-FA9C26BB22E0}"/>
            </a:ext>
          </a:extLst>
        </xdr:cNvPr>
        <xdr:cNvSpPr txBox="1"/>
      </xdr:nvSpPr>
      <xdr:spPr>
        <a:xfrm>
          <a:off x="14833599" y="5324474"/>
          <a:ext cx="901700" cy="293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58EE24B-8BFD-4DCD-A94E-FBA4125F19FB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$2,342.56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211665</xdr:colOff>
      <xdr:row>31</xdr:row>
      <xdr:rowOff>79374</xdr:rowOff>
    </xdr:from>
    <xdr:to>
      <xdr:col>25</xdr:col>
      <xdr:colOff>503765</xdr:colOff>
      <xdr:row>33</xdr:row>
      <xdr:rowOff>4233</xdr:rowOff>
    </xdr:to>
    <xdr:sp macro="" textlink="'Product Line'!$F$8">
      <xdr:nvSpPr>
        <xdr:cNvPr id="111" name="TextBox 110">
          <a:extLst>
            <a:ext uri="{FF2B5EF4-FFF2-40B4-BE49-F238E27FC236}">
              <a16:creationId xmlns:a16="http://schemas.microsoft.com/office/drawing/2014/main" id="{92615EA8-7FB2-4386-8CCD-7CF1E08FDD40}"/>
            </a:ext>
          </a:extLst>
        </xdr:cNvPr>
        <xdr:cNvSpPr txBox="1"/>
      </xdr:nvSpPr>
      <xdr:spPr>
        <a:xfrm>
          <a:off x="14842065" y="5788024"/>
          <a:ext cx="901700" cy="293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E4C2C87-3F46-4CFD-ABAF-5190961C9898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$2,564.85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224365</xdr:colOff>
      <xdr:row>33</xdr:row>
      <xdr:rowOff>168274</xdr:rowOff>
    </xdr:from>
    <xdr:to>
      <xdr:col>25</xdr:col>
      <xdr:colOff>516465</xdr:colOff>
      <xdr:row>35</xdr:row>
      <xdr:rowOff>93133</xdr:rowOff>
    </xdr:to>
    <xdr:sp macro="" textlink="'Product Line'!$F$9">
      <xdr:nvSpPr>
        <xdr:cNvPr id="112" name="TextBox 111">
          <a:extLst>
            <a:ext uri="{FF2B5EF4-FFF2-40B4-BE49-F238E27FC236}">
              <a16:creationId xmlns:a16="http://schemas.microsoft.com/office/drawing/2014/main" id="{51F3CA14-0994-42AD-A077-3902222AC0B6}"/>
            </a:ext>
          </a:extLst>
        </xdr:cNvPr>
        <xdr:cNvSpPr txBox="1"/>
      </xdr:nvSpPr>
      <xdr:spPr>
        <a:xfrm>
          <a:off x="14854765" y="6245224"/>
          <a:ext cx="901700" cy="293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CFCDDAC-20D8-44C6-990A-D0682F574FC0}" type="TxLink">
            <a:rPr lang="en-US" sz="12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ctr"/>
            <a:t>$2,624.90</a:t>
          </a:fld>
          <a:endParaRPr lang="en-US" sz="1200" b="1">
            <a:solidFill>
              <a:schemeClr val="tx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388406</xdr:colOff>
      <xdr:row>19</xdr:row>
      <xdr:rowOff>74808</xdr:rowOff>
    </xdr:from>
    <xdr:to>
      <xdr:col>26</xdr:col>
      <xdr:colOff>327025</xdr:colOff>
      <xdr:row>21</xdr:row>
      <xdr:rowOff>28576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4FC601D1-F3C9-420D-95FD-22237EBFC921}"/>
            </a:ext>
          </a:extLst>
        </xdr:cNvPr>
        <xdr:cNvSpPr txBox="1"/>
      </xdr:nvSpPr>
      <xdr:spPr>
        <a:xfrm>
          <a:off x="14409206" y="3573658"/>
          <a:ext cx="1767419" cy="3220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bg1">
                  <a:lumMod val="50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Profit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Amount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0</xdr:col>
      <xdr:colOff>458140</xdr:colOff>
      <xdr:row>20</xdr:row>
      <xdr:rowOff>138905</xdr:rowOff>
    </xdr:from>
    <xdr:to>
      <xdr:col>3</xdr:col>
      <xdr:colOff>388938</xdr:colOff>
      <xdr:row>22</xdr:row>
      <xdr:rowOff>119062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931980-0057-4161-B533-869B6DE21159}"/>
            </a:ext>
          </a:extLst>
        </xdr:cNvPr>
        <xdr:cNvSpPr txBox="1"/>
      </xdr:nvSpPr>
      <xdr:spPr>
        <a:xfrm>
          <a:off x="458140" y="3790155"/>
          <a:ext cx="1764361" cy="345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600" b="1" i="0" u="none" strike="noStrike">
              <a:solidFill>
                <a:schemeClr val="bg1"/>
              </a:solidFill>
              <a:effectLst/>
              <a:latin typeface="Abadi" panose="020F0502020204030204" pitchFamily="34" charset="0"/>
              <a:ea typeface="+mn-ea"/>
              <a:cs typeface="+mn-cs"/>
            </a:rPr>
            <a:t>Net</a:t>
          </a:r>
          <a:r>
            <a:rPr lang="en-US" sz="1600" b="1" i="0" u="none" strike="noStrike" baseline="0">
              <a:solidFill>
                <a:schemeClr val="bg1"/>
              </a:solidFill>
              <a:effectLst/>
              <a:latin typeface="Abadi" panose="020F0502020204030204" pitchFamily="34" charset="0"/>
              <a:ea typeface="+mn-ea"/>
              <a:cs typeface="+mn-cs"/>
            </a:rPr>
            <a:t> Profit Margin</a:t>
          </a:r>
          <a:r>
            <a:rPr lang="en-US" sz="1600" b="1" i="0" u="none" strike="noStrike">
              <a:solidFill>
                <a:schemeClr val="bg1"/>
              </a:solidFill>
              <a:effectLst/>
              <a:latin typeface="Abadi" panose="020F0502020204030204" pitchFamily="34" charset="0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0</xdr:col>
      <xdr:colOff>535926</xdr:colOff>
      <xdr:row>21</xdr:row>
      <xdr:rowOff>165892</xdr:rowOff>
    </xdr:from>
    <xdr:to>
      <xdr:col>3</xdr:col>
      <xdr:colOff>266700</xdr:colOff>
      <xdr:row>26</xdr:row>
      <xdr:rowOff>12700</xdr:rowOff>
    </xdr:to>
    <xdr:sp macro="" textlink="KPI!$A$11">
      <xdr:nvSpPr>
        <xdr:cNvPr id="56" name="TextBox 55">
          <a:extLst>
            <a:ext uri="{FF2B5EF4-FFF2-40B4-BE49-F238E27FC236}">
              <a16:creationId xmlns:a16="http://schemas.microsoft.com/office/drawing/2014/main" id="{EBDC655B-1F27-4C31-812F-073010AC2A1D}"/>
            </a:ext>
          </a:extLst>
        </xdr:cNvPr>
        <xdr:cNvSpPr txBox="1"/>
      </xdr:nvSpPr>
      <xdr:spPr>
        <a:xfrm>
          <a:off x="535926" y="4166392"/>
          <a:ext cx="1559574" cy="799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8EDF8DA-810B-4746-A7FB-1486603F7D7C}" type="TxLink">
            <a:rPr lang="en-US" sz="4000" b="1" i="0" u="none" strike="noStrike">
              <a:solidFill>
                <a:schemeClr val="bg1"/>
              </a:solidFill>
              <a:effectLst/>
              <a:latin typeface="Abadi" panose="020F0502020204030204" pitchFamily="34" charset="0"/>
              <a:ea typeface="+mn-ea"/>
              <a:cs typeface="+mn-cs"/>
            </a:rPr>
            <a:pPr marL="0" indent="0" algn="ctr"/>
            <a:t>4.76%</a:t>
          </a:fld>
          <a:endParaRPr lang="en-US" sz="4000" b="1" i="0" u="none" strike="noStrike">
            <a:solidFill>
              <a:schemeClr val="bg1"/>
            </a:solidFill>
            <a:effectLst/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349756</xdr:colOff>
      <xdr:row>32</xdr:row>
      <xdr:rowOff>52917</xdr:rowOff>
    </xdr:from>
    <xdr:to>
      <xdr:col>9</xdr:col>
      <xdr:colOff>328084</xdr:colOff>
      <xdr:row>56</xdr:row>
      <xdr:rowOff>158750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4" name="Chart 113">
              <a:extLst>
                <a:ext uri="{FF2B5EF4-FFF2-40B4-BE49-F238E27FC236}">
                  <a16:creationId xmlns:a16="http://schemas.microsoft.com/office/drawing/2014/main" id="{E6DD6C0D-416D-4443-9845-E4B316CEB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756" y="5945717"/>
              <a:ext cx="5464728" cy="4525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7697</xdr:colOff>
      <xdr:row>31</xdr:row>
      <xdr:rowOff>38346</xdr:rowOff>
    </xdr:from>
    <xdr:to>
      <xdr:col>4</xdr:col>
      <xdr:colOff>128346</xdr:colOff>
      <xdr:row>33</xdr:row>
      <xdr:rowOff>64944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884C5F1C-EC3E-4A7E-A83A-1CDE1C5D2EBC}"/>
            </a:ext>
          </a:extLst>
        </xdr:cNvPr>
        <xdr:cNvSpPr txBox="1"/>
      </xdr:nvSpPr>
      <xdr:spPr>
        <a:xfrm>
          <a:off x="621530" y="5615763"/>
          <a:ext cx="1962149" cy="3864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tx1"/>
              </a:solidFill>
              <a:latin typeface="Abadi" panose="020F0502020204030204" pitchFamily="34" charset="0"/>
              <a:ea typeface="+mn-ea"/>
              <a:cs typeface="+mn-cs"/>
            </a:rPr>
            <a:t>Profit per State</a:t>
          </a:r>
        </a:p>
      </xdr:txBody>
    </xdr:sp>
    <xdr:clientData/>
  </xdr:twoCellAnchor>
  <xdr:twoCellAnchor editAs="oneCell">
    <xdr:from>
      <xdr:col>1</xdr:col>
      <xdr:colOff>133350</xdr:colOff>
      <xdr:row>1</xdr:row>
      <xdr:rowOff>125413</xdr:rowOff>
    </xdr:from>
    <xdr:to>
      <xdr:col>10</xdr:col>
      <xdr:colOff>361950</xdr:colOff>
      <xdr:row>7</xdr:row>
      <xdr:rowOff>157162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6" name="Date 1">
              <a:extLst>
                <a:ext uri="{FF2B5EF4-FFF2-40B4-BE49-F238E27FC236}">
                  <a16:creationId xmlns:a16="http://schemas.microsoft.com/office/drawing/2014/main" id="{A6DB8519-79F1-435D-B43A-3804DD41A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54" y="308084"/>
              <a:ext cx="5708737" cy="11277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514351</xdr:colOff>
      <xdr:row>13</xdr:row>
      <xdr:rowOff>79110</xdr:rowOff>
    </xdr:from>
    <xdr:to>
      <xdr:col>10</xdr:col>
      <xdr:colOff>347662</xdr:colOff>
      <xdr:row>15</xdr:row>
      <xdr:rowOff>87312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2560B1C9-76ED-4358-92D5-A47B20EC9F73}"/>
            </a:ext>
          </a:extLst>
        </xdr:cNvPr>
        <xdr:cNvSpPr txBox="1"/>
      </xdr:nvSpPr>
      <xdr:spPr>
        <a:xfrm>
          <a:off x="1125539" y="2452423"/>
          <a:ext cx="5333998" cy="373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>
                  <a:lumMod val="95000"/>
                </a:schemeClr>
              </a:solidFill>
              <a:latin typeface="Abadi" panose="020F0502020204030204" pitchFamily="34" charset="0"/>
            </a:rPr>
            <a:t>Note</a:t>
          </a:r>
          <a:r>
            <a:rPr lang="en-US" sz="1600" b="0">
              <a:solidFill>
                <a:schemeClr val="bg1">
                  <a:lumMod val="95000"/>
                </a:schemeClr>
              </a:solidFill>
              <a:latin typeface="Abadi" panose="020F0502020204030204" pitchFamily="34" charset="0"/>
            </a:rPr>
            <a:t>:</a:t>
          </a:r>
          <a:r>
            <a:rPr lang="en-US" sz="1600" b="0" baseline="0">
              <a:solidFill>
                <a:schemeClr val="bg1">
                  <a:lumMod val="95000"/>
                </a:schemeClr>
              </a:solidFill>
              <a:latin typeface="Abadi" panose="020F0502020204030204" pitchFamily="34" charset="0"/>
            </a:rPr>
            <a:t> This analysis pays more attention on profit.</a:t>
          </a:r>
          <a:endParaRPr lang="en-US" sz="1600" b="0">
            <a:solidFill>
              <a:schemeClr val="bg1">
                <a:lumMod val="95000"/>
              </a:schemeClr>
            </a:solidFill>
            <a:latin typeface="Abadi" panose="020F0502020204030204" pitchFamily="34" charset="0"/>
          </a:endParaRPr>
        </a:p>
      </xdr:txBody>
    </xdr:sp>
    <xdr:clientData/>
  </xdr:twoCellAnchor>
  <xdr:twoCellAnchor editAs="oneCell">
    <xdr:from>
      <xdr:col>15</xdr:col>
      <xdr:colOff>571170</xdr:colOff>
      <xdr:row>1</xdr:row>
      <xdr:rowOff>172356</xdr:rowOff>
    </xdr:from>
    <xdr:to>
      <xdr:col>28</xdr:col>
      <xdr:colOff>352566</xdr:colOff>
      <xdr:row>17</xdr:row>
      <xdr:rowOff>81643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832BA5A0-DB0E-7070-30C5-642D2D828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7956" y="353785"/>
          <a:ext cx="7682610" cy="281214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16</xdr:col>
      <xdr:colOff>275623</xdr:colOff>
      <xdr:row>1</xdr:row>
      <xdr:rowOff>108856</xdr:rowOff>
    </xdr:from>
    <xdr:to>
      <xdr:col>18</xdr:col>
      <xdr:colOff>553358</xdr:colOff>
      <xdr:row>6</xdr:row>
      <xdr:rowOff>89084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149E00F1-464E-4445-95E6-8DD647271D02}"/>
            </a:ext>
          </a:extLst>
        </xdr:cNvPr>
        <xdr:cNvSpPr/>
      </xdr:nvSpPr>
      <xdr:spPr>
        <a:xfrm>
          <a:off x="10000194" y="290285"/>
          <a:ext cx="1493307" cy="887370"/>
        </a:xfrm>
        <a:prstGeom prst="triangle">
          <a:avLst>
            <a:gd name="adj" fmla="val 69215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535368</xdr:colOff>
      <xdr:row>4</xdr:row>
      <xdr:rowOff>90532</xdr:rowOff>
    </xdr:from>
    <xdr:to>
      <xdr:col>18</xdr:col>
      <xdr:colOff>270784</xdr:colOff>
      <xdr:row>10</xdr:row>
      <xdr:rowOff>79663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E7F371D1-B134-4C36-8516-F42D60976F87}"/>
            </a:ext>
          </a:extLst>
        </xdr:cNvPr>
        <xdr:cNvSpPr/>
      </xdr:nvSpPr>
      <xdr:spPr>
        <a:xfrm>
          <a:off x="9652154" y="816246"/>
          <a:ext cx="1558773" cy="1077703"/>
        </a:xfrm>
        <a:prstGeom prst="triangle">
          <a:avLst>
            <a:gd name="adj" fmla="val 64490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122315</xdr:colOff>
      <xdr:row>10</xdr:row>
      <xdr:rowOff>155088</xdr:rowOff>
    </xdr:from>
    <xdr:to>
      <xdr:col>16</xdr:col>
      <xdr:colOff>465517</xdr:colOff>
      <xdr:row>16</xdr:row>
      <xdr:rowOff>140356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689FD1C6-A0C1-418A-A079-47721746F020}"/>
            </a:ext>
          </a:extLst>
        </xdr:cNvPr>
        <xdr:cNvSpPr/>
      </xdr:nvSpPr>
      <xdr:spPr>
        <a:xfrm>
          <a:off x="8631315" y="1969374"/>
          <a:ext cx="1558773" cy="1073839"/>
        </a:xfrm>
        <a:prstGeom prst="triangle">
          <a:avLst>
            <a:gd name="adj" fmla="val 48195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150019</xdr:colOff>
      <xdr:row>13</xdr:row>
      <xdr:rowOff>61912</xdr:rowOff>
    </xdr:from>
    <xdr:to>
      <xdr:col>2</xdr:col>
      <xdr:colOff>1813</xdr:colOff>
      <xdr:row>15</xdr:row>
      <xdr:rowOff>138906</xdr:rowOff>
    </xdr:to>
    <xdr:pic>
      <xdr:nvPicPr>
        <xdr:cNvPr id="121" name="Graphic 120" descr="Comment Add with solid fill">
          <a:extLst>
            <a:ext uri="{FF2B5EF4-FFF2-40B4-BE49-F238E27FC236}">
              <a16:creationId xmlns:a16="http://schemas.microsoft.com/office/drawing/2014/main" id="{2A85D65E-D3C9-C849-5C36-9B1DAB447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761207" y="2435225"/>
          <a:ext cx="462981" cy="442119"/>
        </a:xfrm>
        <a:prstGeom prst="rect">
          <a:avLst/>
        </a:prstGeom>
      </xdr:spPr>
    </xdr:pic>
    <xdr:clientData/>
  </xdr:twoCellAnchor>
  <xdr:twoCellAnchor>
    <xdr:from>
      <xdr:col>15</xdr:col>
      <xdr:colOff>197910</xdr:colOff>
      <xdr:row>8</xdr:row>
      <xdr:rowOff>79646</xdr:rowOff>
    </xdr:from>
    <xdr:to>
      <xdr:col>17</xdr:col>
      <xdr:colOff>541112</xdr:colOff>
      <xdr:row>14</xdr:row>
      <xdr:rowOff>68778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37483085-7CC1-4D63-8875-211E15D4BCBA}"/>
            </a:ext>
          </a:extLst>
        </xdr:cNvPr>
        <xdr:cNvSpPr/>
      </xdr:nvSpPr>
      <xdr:spPr>
        <a:xfrm>
          <a:off x="9314696" y="1531075"/>
          <a:ext cx="1558773" cy="1077703"/>
        </a:xfrm>
        <a:prstGeom prst="triangle">
          <a:avLst>
            <a:gd name="adj" fmla="val 64490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147715</xdr:colOff>
      <xdr:row>6</xdr:row>
      <xdr:rowOff>44417</xdr:rowOff>
    </xdr:from>
    <xdr:to>
      <xdr:col>16</xdr:col>
      <xdr:colOff>490917</xdr:colOff>
      <xdr:row>12</xdr:row>
      <xdr:rowOff>29684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DC1A23C0-C2AA-4EB0-88FA-93882EAAA67F}"/>
            </a:ext>
          </a:extLst>
        </xdr:cNvPr>
        <xdr:cNvSpPr/>
      </xdr:nvSpPr>
      <xdr:spPr>
        <a:xfrm>
          <a:off x="8656715" y="1132988"/>
          <a:ext cx="1558773" cy="1073839"/>
        </a:xfrm>
        <a:prstGeom prst="triangle">
          <a:avLst>
            <a:gd name="adj" fmla="val 48195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590401</xdr:colOff>
      <xdr:row>3</xdr:row>
      <xdr:rowOff>151459</xdr:rowOff>
    </xdr:from>
    <xdr:to>
      <xdr:col>17</xdr:col>
      <xdr:colOff>325817</xdr:colOff>
      <xdr:row>9</xdr:row>
      <xdr:rowOff>136727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2B9AD274-964D-4795-AA03-F8BFE4E6BA8B}"/>
            </a:ext>
          </a:extLst>
        </xdr:cNvPr>
        <xdr:cNvSpPr/>
      </xdr:nvSpPr>
      <xdr:spPr>
        <a:xfrm>
          <a:off x="9099401" y="695745"/>
          <a:ext cx="1558773" cy="1073839"/>
        </a:xfrm>
        <a:prstGeom prst="triangle">
          <a:avLst>
            <a:gd name="adj" fmla="val 48195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243872</xdr:colOff>
      <xdr:row>1</xdr:row>
      <xdr:rowOff>104288</xdr:rowOff>
    </xdr:from>
    <xdr:to>
      <xdr:col>17</xdr:col>
      <xdr:colOff>587074</xdr:colOff>
      <xdr:row>7</xdr:row>
      <xdr:rowOff>89556</xdr:rowOff>
    </xdr:to>
    <xdr:sp macro="" textlink="">
      <xdr:nvSpPr>
        <xdr:cNvPr id="134" name="Isosceles Triangle 133">
          <a:extLst>
            <a:ext uri="{FF2B5EF4-FFF2-40B4-BE49-F238E27FC236}">
              <a16:creationId xmlns:a16="http://schemas.microsoft.com/office/drawing/2014/main" id="{5AC65CBC-B2E8-484D-AE5E-E6B1B5256728}"/>
            </a:ext>
          </a:extLst>
        </xdr:cNvPr>
        <xdr:cNvSpPr/>
      </xdr:nvSpPr>
      <xdr:spPr>
        <a:xfrm>
          <a:off x="9360658" y="285717"/>
          <a:ext cx="1558773" cy="1073839"/>
        </a:xfrm>
        <a:prstGeom prst="triangle">
          <a:avLst>
            <a:gd name="adj" fmla="val 48195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90714</xdr:colOff>
      <xdr:row>2</xdr:row>
      <xdr:rowOff>27214</xdr:rowOff>
    </xdr:from>
    <xdr:to>
      <xdr:col>17</xdr:col>
      <xdr:colOff>562429</xdr:colOff>
      <xdr:row>4</xdr:row>
      <xdr:rowOff>154214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41F01096-8294-06A3-5795-B76FA694678E}"/>
            </a:ext>
          </a:extLst>
        </xdr:cNvPr>
        <xdr:cNvSpPr/>
      </xdr:nvSpPr>
      <xdr:spPr>
        <a:xfrm>
          <a:off x="8599714" y="390071"/>
          <a:ext cx="2295072" cy="48985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444500</xdr:colOff>
      <xdr:row>10</xdr:row>
      <xdr:rowOff>76200</xdr:rowOff>
    </xdr:from>
    <xdr:to>
      <xdr:col>20</xdr:col>
      <xdr:colOff>342900</xdr:colOff>
      <xdr:row>14</xdr:row>
      <xdr:rowOff>63500</xdr:rowOff>
    </xdr:to>
    <xdr:sp macro="" textlink="">
      <xdr:nvSpPr>
        <xdr:cNvPr id="137" name="Parallelogram 136">
          <a:extLst>
            <a:ext uri="{FF2B5EF4-FFF2-40B4-BE49-F238E27FC236}">
              <a16:creationId xmlns:a16="http://schemas.microsoft.com/office/drawing/2014/main" id="{59314F1B-5E7C-F66A-568A-5E91300C2CC5}"/>
            </a:ext>
          </a:extLst>
        </xdr:cNvPr>
        <xdr:cNvSpPr/>
      </xdr:nvSpPr>
      <xdr:spPr>
        <a:xfrm>
          <a:off x="11417300" y="1981200"/>
          <a:ext cx="1117600" cy="749300"/>
        </a:xfrm>
        <a:prstGeom prst="parallelogram">
          <a:avLst>
            <a:gd name="adj" fmla="val 47034"/>
          </a:avLst>
        </a:prstGeom>
        <a:solidFill>
          <a:schemeClr val="bg2">
            <a:lumMod val="25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542460</xdr:colOff>
      <xdr:row>14</xdr:row>
      <xdr:rowOff>115660</xdr:rowOff>
    </xdr:from>
    <xdr:to>
      <xdr:col>38</xdr:col>
      <xdr:colOff>503117</xdr:colOff>
      <xdr:row>17</xdr:row>
      <xdr:rowOff>3478</xdr:rowOff>
    </xdr:to>
    <xdr:sp macro="" textlink="KPI!$E$12">
      <xdr:nvSpPr>
        <xdr:cNvPr id="139" name="TextBox 138">
          <a:extLst>
            <a:ext uri="{FF2B5EF4-FFF2-40B4-BE49-F238E27FC236}">
              <a16:creationId xmlns:a16="http://schemas.microsoft.com/office/drawing/2014/main" id="{3DBEAC5B-62E8-488A-8323-A64C9FF05947}"/>
            </a:ext>
          </a:extLst>
        </xdr:cNvPr>
        <xdr:cNvSpPr txBox="1"/>
      </xdr:nvSpPr>
      <xdr:spPr>
        <a:xfrm>
          <a:off x="23097660" y="2782660"/>
          <a:ext cx="570257" cy="45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A3D9C80-4BC6-43B6-9ED5-75DB53F91D65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r"/>
            <a:t>5510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432954</xdr:colOff>
      <xdr:row>14</xdr:row>
      <xdr:rowOff>67735</xdr:rowOff>
    </xdr:from>
    <xdr:to>
      <xdr:col>41</xdr:col>
      <xdr:colOff>186798</xdr:colOff>
      <xdr:row>16</xdr:row>
      <xdr:rowOff>14817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741264CF-0661-4900-A0B9-01BE09869739}"/>
            </a:ext>
          </a:extLst>
        </xdr:cNvPr>
        <xdr:cNvSpPr txBox="1"/>
      </xdr:nvSpPr>
      <xdr:spPr>
        <a:xfrm>
          <a:off x="23597754" y="2734735"/>
          <a:ext cx="1582644" cy="328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Total Quantites</a:t>
          </a:r>
        </a:p>
      </xdr:txBody>
    </xdr:sp>
    <xdr:clientData/>
  </xdr:twoCellAnchor>
  <xdr:twoCellAnchor>
    <xdr:from>
      <xdr:col>38</xdr:col>
      <xdr:colOff>439739</xdr:colOff>
      <xdr:row>15</xdr:row>
      <xdr:rowOff>73290</xdr:rowOff>
    </xdr:from>
    <xdr:to>
      <xdr:col>41</xdr:col>
      <xdr:colOff>545307</xdr:colOff>
      <xdr:row>16</xdr:row>
      <xdr:rowOff>176214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7919E311-1F16-4B96-A5B4-9126BD144EA4}"/>
            </a:ext>
          </a:extLst>
        </xdr:cNvPr>
        <xdr:cNvSpPr txBox="1"/>
      </xdr:nvSpPr>
      <xdr:spPr>
        <a:xfrm>
          <a:off x="23604539" y="2930790"/>
          <a:ext cx="1934368" cy="293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Total quanties sold in a year</a:t>
          </a:r>
        </a:p>
      </xdr:txBody>
    </xdr:sp>
    <xdr:clientData/>
  </xdr:twoCellAnchor>
  <xdr:twoCellAnchor>
    <xdr:from>
      <xdr:col>37</xdr:col>
      <xdr:colOff>438715</xdr:colOff>
      <xdr:row>17</xdr:row>
      <xdr:rowOff>121884</xdr:rowOff>
    </xdr:from>
    <xdr:to>
      <xdr:col>38</xdr:col>
      <xdr:colOff>502671</xdr:colOff>
      <xdr:row>19</xdr:row>
      <xdr:rowOff>180924</xdr:rowOff>
    </xdr:to>
    <xdr:sp macro="" textlink="KPI!$E$16">
      <xdr:nvSpPr>
        <xdr:cNvPr id="142" name="TextBox 141">
          <a:extLst>
            <a:ext uri="{FF2B5EF4-FFF2-40B4-BE49-F238E27FC236}">
              <a16:creationId xmlns:a16="http://schemas.microsoft.com/office/drawing/2014/main" id="{1FC2AE7C-93DF-4E66-8A75-1C54B72C3741}"/>
            </a:ext>
          </a:extLst>
        </xdr:cNvPr>
        <xdr:cNvSpPr txBox="1"/>
      </xdr:nvSpPr>
      <xdr:spPr>
        <a:xfrm>
          <a:off x="22993915" y="3360384"/>
          <a:ext cx="673556" cy="44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E8F59E7D-D3B4-494F-8538-576F80F8E518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r"/>
            <a:t>1000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464611</xdr:colOff>
      <xdr:row>17</xdr:row>
      <xdr:rowOff>49214</xdr:rowOff>
    </xdr:from>
    <xdr:to>
      <xdr:col>41</xdr:col>
      <xdr:colOff>70381</xdr:colOff>
      <xdr:row>18</xdr:row>
      <xdr:rowOff>176213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29F7C768-D433-4885-9EAA-CA2502CF4348}"/>
            </a:ext>
          </a:extLst>
        </xdr:cNvPr>
        <xdr:cNvSpPr txBox="1"/>
      </xdr:nvSpPr>
      <xdr:spPr>
        <a:xfrm>
          <a:off x="23629411" y="3287714"/>
          <a:ext cx="1434570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Total Transactions</a:t>
          </a:r>
        </a:p>
      </xdr:txBody>
    </xdr:sp>
    <xdr:clientData/>
  </xdr:twoCellAnchor>
  <xdr:twoCellAnchor>
    <xdr:from>
      <xdr:col>38</xdr:col>
      <xdr:colOff>459317</xdr:colOff>
      <xdr:row>18</xdr:row>
      <xdr:rowOff>67736</xdr:rowOff>
    </xdr:from>
    <xdr:to>
      <xdr:col>42</xdr:col>
      <xdr:colOff>148167</xdr:colOff>
      <xdr:row>19</xdr:row>
      <xdr:rowOff>158752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615438A5-6F0B-4F1D-A04D-BA9FBD49C067}"/>
            </a:ext>
          </a:extLst>
        </xdr:cNvPr>
        <xdr:cNvSpPr txBox="1"/>
      </xdr:nvSpPr>
      <xdr:spPr>
        <a:xfrm>
          <a:off x="23624117" y="3496736"/>
          <a:ext cx="2127250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Total Transactions made in a year</a:t>
          </a:r>
        </a:p>
      </xdr:txBody>
    </xdr:sp>
    <xdr:clientData/>
  </xdr:twoCellAnchor>
  <xdr:twoCellAnchor>
    <xdr:from>
      <xdr:col>38</xdr:col>
      <xdr:colOff>478205</xdr:colOff>
      <xdr:row>14</xdr:row>
      <xdr:rowOff>96085</xdr:rowOff>
    </xdr:from>
    <xdr:to>
      <xdr:col>38</xdr:col>
      <xdr:colOff>483497</xdr:colOff>
      <xdr:row>16</xdr:row>
      <xdr:rowOff>117252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4E71F3D5-4A83-40D4-B604-654504A4A5CA}"/>
            </a:ext>
          </a:extLst>
        </xdr:cNvPr>
        <xdr:cNvCxnSpPr/>
      </xdr:nvCxnSpPr>
      <xdr:spPr>
        <a:xfrm flipH="1">
          <a:off x="23643005" y="2763085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273051</xdr:colOff>
      <xdr:row>14</xdr:row>
      <xdr:rowOff>104322</xdr:rowOff>
    </xdr:from>
    <xdr:to>
      <xdr:col>43</xdr:col>
      <xdr:colOff>497417</xdr:colOff>
      <xdr:row>16</xdr:row>
      <xdr:rowOff>158752</xdr:rowOff>
    </xdr:to>
    <xdr:sp macro="" textlink="KPI!$E$20">
      <xdr:nvSpPr>
        <xdr:cNvPr id="146" name="TextBox 145">
          <a:extLst>
            <a:ext uri="{FF2B5EF4-FFF2-40B4-BE49-F238E27FC236}">
              <a16:creationId xmlns:a16="http://schemas.microsoft.com/office/drawing/2014/main" id="{B1527F6C-0A9B-4F45-BE62-C679EDE2BD7F}"/>
            </a:ext>
          </a:extLst>
        </xdr:cNvPr>
        <xdr:cNvSpPr txBox="1"/>
      </xdr:nvSpPr>
      <xdr:spPr>
        <a:xfrm>
          <a:off x="25876251" y="2771322"/>
          <a:ext cx="833966" cy="435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EFA937-4257-42D7-9946-F4BFDFD5EEBB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$55.67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473076</xdr:colOff>
      <xdr:row>17</xdr:row>
      <xdr:rowOff>101336</xdr:rowOff>
    </xdr:from>
    <xdr:to>
      <xdr:col>38</xdr:col>
      <xdr:colOff>478368</xdr:colOff>
      <xdr:row>19</xdr:row>
      <xdr:rowOff>122503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2E890FEA-6804-499F-83A8-103A5154FC7A}"/>
            </a:ext>
          </a:extLst>
        </xdr:cNvPr>
        <xdr:cNvCxnSpPr/>
      </xdr:nvCxnSpPr>
      <xdr:spPr>
        <a:xfrm flipH="1">
          <a:off x="23637876" y="3339836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498475</xdr:colOff>
      <xdr:row>14</xdr:row>
      <xdr:rowOff>79111</xdr:rowOff>
    </xdr:from>
    <xdr:to>
      <xdr:col>43</xdr:col>
      <xdr:colOff>503767</xdr:colOff>
      <xdr:row>16</xdr:row>
      <xdr:rowOff>100278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3CE8B64B-4BB8-4FC0-A1F9-F837B936C6BE}"/>
            </a:ext>
          </a:extLst>
        </xdr:cNvPr>
        <xdr:cNvCxnSpPr/>
      </xdr:nvCxnSpPr>
      <xdr:spPr>
        <a:xfrm flipH="1">
          <a:off x="26711275" y="2746111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489480</xdr:colOff>
      <xdr:row>14</xdr:row>
      <xdr:rowOff>44981</xdr:rowOff>
    </xdr:from>
    <xdr:to>
      <xdr:col>46</xdr:col>
      <xdr:colOff>95251</xdr:colOff>
      <xdr:row>15</xdr:row>
      <xdr:rowOff>171980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D6B91F40-7DA6-4A14-9FDE-F70897ECE385}"/>
            </a:ext>
          </a:extLst>
        </xdr:cNvPr>
        <xdr:cNvSpPr txBox="1"/>
      </xdr:nvSpPr>
      <xdr:spPr>
        <a:xfrm>
          <a:off x="26702280" y="2711981"/>
          <a:ext cx="1434571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Average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Unit Price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484186</xdr:colOff>
      <xdr:row>15</xdr:row>
      <xdr:rowOff>66148</xdr:rowOff>
    </xdr:from>
    <xdr:to>
      <xdr:col>47</xdr:col>
      <xdr:colOff>173038</xdr:colOff>
      <xdr:row>16</xdr:row>
      <xdr:rowOff>154518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8B139975-0FB8-443F-B8F1-51FF38BCB2B8}"/>
            </a:ext>
          </a:extLst>
        </xdr:cNvPr>
        <xdr:cNvSpPr txBox="1"/>
      </xdr:nvSpPr>
      <xdr:spPr>
        <a:xfrm>
          <a:off x="26696986" y="2923648"/>
          <a:ext cx="2127252" cy="278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The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price charged per unit sold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330049</xdr:colOff>
      <xdr:row>17</xdr:row>
      <xdr:rowOff>113848</xdr:rowOff>
    </xdr:from>
    <xdr:to>
      <xdr:col>43</xdr:col>
      <xdr:colOff>562504</xdr:colOff>
      <xdr:row>19</xdr:row>
      <xdr:rowOff>168278</xdr:rowOff>
    </xdr:to>
    <xdr:sp macro="" textlink="KPI!$E$24">
      <xdr:nvSpPr>
        <xdr:cNvPr id="151" name="TextBox 150">
          <a:extLst>
            <a:ext uri="{FF2B5EF4-FFF2-40B4-BE49-F238E27FC236}">
              <a16:creationId xmlns:a16="http://schemas.microsoft.com/office/drawing/2014/main" id="{8BB7F568-F2B0-4396-BB5A-D954962A4BC9}"/>
            </a:ext>
          </a:extLst>
        </xdr:cNvPr>
        <xdr:cNvSpPr txBox="1"/>
      </xdr:nvSpPr>
      <xdr:spPr>
        <a:xfrm>
          <a:off x="25933249" y="3352348"/>
          <a:ext cx="842055" cy="435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FB0AC70-B5CF-41F8-86F4-AF8AFC8CEEBC}" type="TxLink">
            <a:rPr lang="en-US" sz="18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4.76%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486835</xdr:colOff>
      <xdr:row>17</xdr:row>
      <xdr:rowOff>54506</xdr:rowOff>
    </xdr:from>
    <xdr:to>
      <xdr:col>47</xdr:col>
      <xdr:colOff>79905</xdr:colOff>
      <xdr:row>18</xdr:row>
      <xdr:rowOff>168805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5E08989B-99E7-49EC-B822-F2A660DDC88C}"/>
            </a:ext>
          </a:extLst>
        </xdr:cNvPr>
        <xdr:cNvSpPr txBox="1"/>
      </xdr:nvSpPr>
      <xdr:spPr>
        <a:xfrm>
          <a:off x="26699635" y="3293006"/>
          <a:ext cx="2031470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Average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Gross Profit Margin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481541</xdr:colOff>
      <xdr:row>18</xdr:row>
      <xdr:rowOff>69324</xdr:rowOff>
    </xdr:from>
    <xdr:to>
      <xdr:col>49</xdr:col>
      <xdr:colOff>285750</xdr:colOff>
      <xdr:row>19</xdr:row>
      <xdr:rowOff>164044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4AEF6E1F-BE1F-4B2E-851A-D26FA723134E}"/>
            </a:ext>
          </a:extLst>
        </xdr:cNvPr>
        <xdr:cNvSpPr txBox="1"/>
      </xdr:nvSpPr>
      <xdr:spPr>
        <a:xfrm>
          <a:off x="26694341" y="3498324"/>
          <a:ext cx="3461809" cy="285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Gross Profit Margin expected on a unit sold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495300</xdr:colOff>
      <xdr:row>17</xdr:row>
      <xdr:rowOff>92870</xdr:rowOff>
    </xdr:from>
    <xdr:to>
      <xdr:col>43</xdr:col>
      <xdr:colOff>500592</xdr:colOff>
      <xdr:row>19</xdr:row>
      <xdr:rowOff>114037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117D7E01-5560-4F18-B278-4750CC0EAA48}"/>
            </a:ext>
          </a:extLst>
        </xdr:cNvPr>
        <xdr:cNvCxnSpPr/>
      </xdr:nvCxnSpPr>
      <xdr:spPr>
        <a:xfrm flipH="1">
          <a:off x="26708100" y="3331370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438225</xdr:colOff>
      <xdr:row>14</xdr:row>
      <xdr:rowOff>129268</xdr:rowOff>
    </xdr:from>
    <xdr:to>
      <xdr:col>49</xdr:col>
      <xdr:colOff>429382</xdr:colOff>
      <xdr:row>17</xdr:row>
      <xdr:rowOff>17086</xdr:rowOff>
    </xdr:to>
    <xdr:sp macro="" textlink="KPI!$E$4">
      <xdr:nvSpPr>
        <xdr:cNvPr id="155" name="TextBox 154">
          <a:extLst>
            <a:ext uri="{FF2B5EF4-FFF2-40B4-BE49-F238E27FC236}">
              <a16:creationId xmlns:a16="http://schemas.microsoft.com/office/drawing/2014/main" id="{691A82E9-B21A-421E-8AB7-D895FAA75979}"/>
            </a:ext>
          </a:extLst>
        </xdr:cNvPr>
        <xdr:cNvSpPr txBox="1"/>
      </xdr:nvSpPr>
      <xdr:spPr>
        <a:xfrm>
          <a:off x="29699025" y="2796268"/>
          <a:ext cx="600757" cy="45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6B795D3-38C7-432B-A948-DF27FC41BDCA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6.97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406704</xdr:colOff>
      <xdr:row>14</xdr:row>
      <xdr:rowOff>70759</xdr:rowOff>
    </xdr:from>
    <xdr:to>
      <xdr:col>52</xdr:col>
      <xdr:colOff>151646</xdr:colOff>
      <xdr:row>16</xdr:row>
      <xdr:rowOff>23889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9D4803B3-EEE3-4590-B0FE-46C0A7895509}"/>
            </a:ext>
          </a:extLst>
        </xdr:cNvPr>
        <xdr:cNvSpPr txBox="1"/>
      </xdr:nvSpPr>
      <xdr:spPr>
        <a:xfrm>
          <a:off x="30277104" y="2737759"/>
          <a:ext cx="1573742" cy="334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Rating</a:t>
          </a:r>
        </a:p>
      </xdr:txBody>
    </xdr:sp>
    <xdr:clientData/>
  </xdr:twoCellAnchor>
  <xdr:twoCellAnchor>
    <xdr:from>
      <xdr:col>49</xdr:col>
      <xdr:colOff>404587</xdr:colOff>
      <xdr:row>15</xdr:row>
      <xdr:rowOff>82362</xdr:rowOff>
    </xdr:from>
    <xdr:to>
      <xdr:col>53</xdr:col>
      <xdr:colOff>603251</xdr:colOff>
      <xdr:row>17</xdr:row>
      <xdr:rowOff>5369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5BCDA6B9-A517-42D7-AACE-CAC449A71642}"/>
            </a:ext>
          </a:extLst>
        </xdr:cNvPr>
        <xdr:cNvSpPr txBox="1"/>
      </xdr:nvSpPr>
      <xdr:spPr>
        <a:xfrm>
          <a:off x="30274987" y="2939862"/>
          <a:ext cx="2637064" cy="304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An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average rating on the service provided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428399</xdr:colOff>
      <xdr:row>14</xdr:row>
      <xdr:rowOff>124695</xdr:rowOff>
    </xdr:from>
    <xdr:to>
      <xdr:col>49</xdr:col>
      <xdr:colOff>433691</xdr:colOff>
      <xdr:row>16</xdr:row>
      <xdr:rowOff>145862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5CEF1B34-1C84-4DCE-9F53-22A493913266}"/>
            </a:ext>
          </a:extLst>
        </xdr:cNvPr>
        <xdr:cNvCxnSpPr/>
      </xdr:nvCxnSpPr>
      <xdr:spPr>
        <a:xfrm flipH="1">
          <a:off x="30298799" y="2791695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175381</xdr:colOff>
      <xdr:row>17</xdr:row>
      <xdr:rowOff>122918</xdr:rowOff>
    </xdr:from>
    <xdr:to>
      <xdr:col>49</xdr:col>
      <xdr:colOff>442989</xdr:colOff>
      <xdr:row>20</xdr:row>
      <xdr:rowOff>10736</xdr:rowOff>
    </xdr:to>
    <xdr:sp macro="" textlink="KPI!$E$8">
      <xdr:nvSpPr>
        <xdr:cNvPr id="159" name="TextBox 158">
          <a:extLst>
            <a:ext uri="{FF2B5EF4-FFF2-40B4-BE49-F238E27FC236}">
              <a16:creationId xmlns:a16="http://schemas.microsoft.com/office/drawing/2014/main" id="{E86E44DB-26DA-444E-B028-721219015F5A}"/>
            </a:ext>
          </a:extLst>
        </xdr:cNvPr>
        <xdr:cNvSpPr txBox="1"/>
      </xdr:nvSpPr>
      <xdr:spPr>
        <a:xfrm>
          <a:off x="29436181" y="3361418"/>
          <a:ext cx="877208" cy="45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95FD45D-8825-4FA1-9A01-FA1123834D87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15.38%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402167</xdr:colOff>
      <xdr:row>17</xdr:row>
      <xdr:rowOff>68945</xdr:rowOff>
    </xdr:from>
    <xdr:to>
      <xdr:col>52</xdr:col>
      <xdr:colOff>149830</xdr:colOff>
      <xdr:row>19</xdr:row>
      <xdr:rowOff>22075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36A1CB7B-EEA3-487C-85E2-D6DFD59441F3}"/>
            </a:ext>
          </a:extLst>
        </xdr:cNvPr>
        <xdr:cNvSpPr txBox="1"/>
      </xdr:nvSpPr>
      <xdr:spPr>
        <a:xfrm>
          <a:off x="30272567" y="3307445"/>
          <a:ext cx="1576463" cy="334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Tax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Rate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402772</xdr:colOff>
      <xdr:row>18</xdr:row>
      <xdr:rowOff>80548</xdr:rowOff>
    </xdr:from>
    <xdr:to>
      <xdr:col>52</xdr:col>
      <xdr:colOff>508339</xdr:colOff>
      <xdr:row>20</xdr:row>
      <xdr:rowOff>3555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DB83F6CB-7026-4F43-BC41-EA80947601A2}"/>
            </a:ext>
          </a:extLst>
        </xdr:cNvPr>
        <xdr:cNvSpPr txBox="1"/>
      </xdr:nvSpPr>
      <xdr:spPr>
        <a:xfrm>
          <a:off x="30273172" y="3509548"/>
          <a:ext cx="1934367" cy="304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An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average rate of tax paid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426584</xdr:colOff>
      <xdr:row>17</xdr:row>
      <xdr:rowOff>122881</xdr:rowOff>
    </xdr:from>
    <xdr:to>
      <xdr:col>49</xdr:col>
      <xdr:colOff>431876</xdr:colOff>
      <xdr:row>19</xdr:row>
      <xdr:rowOff>144048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12F32C0B-21F0-4A13-8019-6509250271F7}"/>
            </a:ext>
          </a:extLst>
        </xdr:cNvPr>
        <xdr:cNvCxnSpPr/>
      </xdr:nvCxnSpPr>
      <xdr:spPr>
        <a:xfrm flipH="1">
          <a:off x="30296984" y="3361381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542460</xdr:colOff>
      <xdr:row>6</xdr:row>
      <xdr:rowOff>115660</xdr:rowOff>
    </xdr:from>
    <xdr:to>
      <xdr:col>13</xdr:col>
      <xdr:colOff>503117</xdr:colOff>
      <xdr:row>9</xdr:row>
      <xdr:rowOff>3478</xdr:rowOff>
    </xdr:to>
    <xdr:sp macro="" textlink="KPI!$E$12">
      <xdr:nvSpPr>
        <xdr:cNvPr id="163" name="TextBox 162">
          <a:extLst>
            <a:ext uri="{FF2B5EF4-FFF2-40B4-BE49-F238E27FC236}">
              <a16:creationId xmlns:a16="http://schemas.microsoft.com/office/drawing/2014/main" id="{E70AAABE-4292-481B-994C-4A8F0F231A3B}"/>
            </a:ext>
          </a:extLst>
        </xdr:cNvPr>
        <xdr:cNvSpPr txBox="1"/>
      </xdr:nvSpPr>
      <xdr:spPr>
        <a:xfrm>
          <a:off x="23097660" y="2782660"/>
          <a:ext cx="570257" cy="45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A3D9C80-4BC6-43B6-9ED5-75DB53F91D65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r"/>
            <a:t>5510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432954</xdr:colOff>
      <xdr:row>6</xdr:row>
      <xdr:rowOff>67735</xdr:rowOff>
    </xdr:from>
    <xdr:to>
      <xdr:col>16</xdr:col>
      <xdr:colOff>186798</xdr:colOff>
      <xdr:row>8</xdr:row>
      <xdr:rowOff>14817</xdr:rowOff>
    </xdr:to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970EBDB4-B097-4DB4-B644-297CD3E934C1}"/>
            </a:ext>
          </a:extLst>
        </xdr:cNvPr>
        <xdr:cNvSpPr txBox="1"/>
      </xdr:nvSpPr>
      <xdr:spPr>
        <a:xfrm>
          <a:off x="23597754" y="2734735"/>
          <a:ext cx="1582644" cy="328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Total Quantites</a:t>
          </a:r>
        </a:p>
      </xdr:txBody>
    </xdr:sp>
    <xdr:clientData/>
  </xdr:twoCellAnchor>
  <xdr:twoCellAnchor>
    <xdr:from>
      <xdr:col>13</xdr:col>
      <xdr:colOff>439739</xdr:colOff>
      <xdr:row>7</xdr:row>
      <xdr:rowOff>73290</xdr:rowOff>
    </xdr:from>
    <xdr:to>
      <xdr:col>16</xdr:col>
      <xdr:colOff>545307</xdr:colOff>
      <xdr:row>8</xdr:row>
      <xdr:rowOff>176214</xdr:rowOff>
    </xdr:to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F2BF7433-716A-4D1D-BA96-033E29472A57}"/>
            </a:ext>
          </a:extLst>
        </xdr:cNvPr>
        <xdr:cNvSpPr txBox="1"/>
      </xdr:nvSpPr>
      <xdr:spPr>
        <a:xfrm>
          <a:off x="23604539" y="2930790"/>
          <a:ext cx="1934368" cy="293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Total quanties sold in a year</a:t>
          </a:r>
        </a:p>
      </xdr:txBody>
    </xdr:sp>
    <xdr:clientData/>
  </xdr:twoCellAnchor>
  <xdr:twoCellAnchor>
    <xdr:from>
      <xdr:col>12</xdr:col>
      <xdr:colOff>438715</xdr:colOff>
      <xdr:row>9</xdr:row>
      <xdr:rowOff>121884</xdr:rowOff>
    </xdr:from>
    <xdr:to>
      <xdr:col>13</xdr:col>
      <xdr:colOff>502671</xdr:colOff>
      <xdr:row>11</xdr:row>
      <xdr:rowOff>180924</xdr:rowOff>
    </xdr:to>
    <xdr:sp macro="" textlink="KPI!$E$16">
      <xdr:nvSpPr>
        <xdr:cNvPr id="166" name="TextBox 165">
          <a:extLst>
            <a:ext uri="{FF2B5EF4-FFF2-40B4-BE49-F238E27FC236}">
              <a16:creationId xmlns:a16="http://schemas.microsoft.com/office/drawing/2014/main" id="{B1E36B96-5DD3-44B4-A3A4-DA27959F5EC5}"/>
            </a:ext>
          </a:extLst>
        </xdr:cNvPr>
        <xdr:cNvSpPr txBox="1"/>
      </xdr:nvSpPr>
      <xdr:spPr>
        <a:xfrm>
          <a:off x="22993915" y="3360384"/>
          <a:ext cx="673556" cy="44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E8F59E7D-D3B4-494F-8538-576F80F8E518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r"/>
            <a:t>1000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464611</xdr:colOff>
      <xdr:row>9</xdr:row>
      <xdr:rowOff>49214</xdr:rowOff>
    </xdr:from>
    <xdr:to>
      <xdr:col>16</xdr:col>
      <xdr:colOff>70381</xdr:colOff>
      <xdr:row>10</xdr:row>
      <xdr:rowOff>176213</xdr:rowOff>
    </xdr:to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7ECCB50C-10F6-48A1-87E8-1AB20B2C9C78}"/>
            </a:ext>
          </a:extLst>
        </xdr:cNvPr>
        <xdr:cNvSpPr txBox="1"/>
      </xdr:nvSpPr>
      <xdr:spPr>
        <a:xfrm>
          <a:off x="23629411" y="3287714"/>
          <a:ext cx="1434570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Total Transactions</a:t>
          </a:r>
        </a:p>
      </xdr:txBody>
    </xdr:sp>
    <xdr:clientData/>
  </xdr:twoCellAnchor>
  <xdr:twoCellAnchor>
    <xdr:from>
      <xdr:col>13</xdr:col>
      <xdr:colOff>459317</xdr:colOff>
      <xdr:row>10</xdr:row>
      <xdr:rowOff>67736</xdr:rowOff>
    </xdr:from>
    <xdr:to>
      <xdr:col>17</xdr:col>
      <xdr:colOff>148167</xdr:colOff>
      <xdr:row>11</xdr:row>
      <xdr:rowOff>158752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E05B1959-3286-44EC-8FDF-09017859378E}"/>
            </a:ext>
          </a:extLst>
        </xdr:cNvPr>
        <xdr:cNvSpPr txBox="1"/>
      </xdr:nvSpPr>
      <xdr:spPr>
        <a:xfrm>
          <a:off x="23624117" y="3496736"/>
          <a:ext cx="2127250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Total Transactions made in a year</a:t>
          </a:r>
        </a:p>
      </xdr:txBody>
    </xdr:sp>
    <xdr:clientData/>
  </xdr:twoCellAnchor>
  <xdr:twoCellAnchor>
    <xdr:from>
      <xdr:col>13</xdr:col>
      <xdr:colOff>478205</xdr:colOff>
      <xdr:row>6</xdr:row>
      <xdr:rowOff>96085</xdr:rowOff>
    </xdr:from>
    <xdr:to>
      <xdr:col>13</xdr:col>
      <xdr:colOff>483497</xdr:colOff>
      <xdr:row>8</xdr:row>
      <xdr:rowOff>117252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6AE272A2-A17F-49A6-8A1B-76117D7CA526}"/>
            </a:ext>
          </a:extLst>
        </xdr:cNvPr>
        <xdr:cNvCxnSpPr/>
      </xdr:nvCxnSpPr>
      <xdr:spPr>
        <a:xfrm flipH="1">
          <a:off x="23643005" y="2763085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273051</xdr:colOff>
      <xdr:row>6</xdr:row>
      <xdr:rowOff>104322</xdr:rowOff>
    </xdr:from>
    <xdr:to>
      <xdr:col>18</xdr:col>
      <xdr:colOff>497417</xdr:colOff>
      <xdr:row>8</xdr:row>
      <xdr:rowOff>158752</xdr:rowOff>
    </xdr:to>
    <xdr:sp macro="" textlink="KPI!$E$20">
      <xdr:nvSpPr>
        <xdr:cNvPr id="170" name="TextBox 169">
          <a:extLst>
            <a:ext uri="{FF2B5EF4-FFF2-40B4-BE49-F238E27FC236}">
              <a16:creationId xmlns:a16="http://schemas.microsoft.com/office/drawing/2014/main" id="{F1270818-4F20-4AD0-B77F-0946D763B944}"/>
            </a:ext>
          </a:extLst>
        </xdr:cNvPr>
        <xdr:cNvSpPr txBox="1"/>
      </xdr:nvSpPr>
      <xdr:spPr>
        <a:xfrm>
          <a:off x="25876251" y="2771322"/>
          <a:ext cx="833966" cy="435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EFA937-4257-42D7-9946-F4BFDFD5EEBB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$55.67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473076</xdr:colOff>
      <xdr:row>9</xdr:row>
      <xdr:rowOff>101336</xdr:rowOff>
    </xdr:from>
    <xdr:to>
      <xdr:col>13</xdr:col>
      <xdr:colOff>478368</xdr:colOff>
      <xdr:row>11</xdr:row>
      <xdr:rowOff>122503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26D2E62C-11B2-4CED-97E0-6B2443D8941D}"/>
            </a:ext>
          </a:extLst>
        </xdr:cNvPr>
        <xdr:cNvCxnSpPr/>
      </xdr:nvCxnSpPr>
      <xdr:spPr>
        <a:xfrm flipH="1">
          <a:off x="23637876" y="3339836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498475</xdr:colOff>
      <xdr:row>6</xdr:row>
      <xdr:rowOff>79111</xdr:rowOff>
    </xdr:from>
    <xdr:to>
      <xdr:col>18</xdr:col>
      <xdr:colOff>503767</xdr:colOff>
      <xdr:row>8</xdr:row>
      <xdr:rowOff>100278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310E50E3-FCEF-4FFC-9A66-8C5B67CCCB17}"/>
            </a:ext>
          </a:extLst>
        </xdr:cNvPr>
        <xdr:cNvCxnSpPr/>
      </xdr:nvCxnSpPr>
      <xdr:spPr>
        <a:xfrm flipH="1">
          <a:off x="26711275" y="2746111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489480</xdr:colOff>
      <xdr:row>6</xdr:row>
      <xdr:rowOff>44981</xdr:rowOff>
    </xdr:from>
    <xdr:to>
      <xdr:col>21</xdr:col>
      <xdr:colOff>95251</xdr:colOff>
      <xdr:row>7</xdr:row>
      <xdr:rowOff>171980</xdr:rowOff>
    </xdr:to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C76307F6-47DA-4AF6-8F0E-ED2518C83A5D}"/>
            </a:ext>
          </a:extLst>
        </xdr:cNvPr>
        <xdr:cNvSpPr txBox="1"/>
      </xdr:nvSpPr>
      <xdr:spPr>
        <a:xfrm>
          <a:off x="26702280" y="2711981"/>
          <a:ext cx="1434571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Average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Unit Price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484186</xdr:colOff>
      <xdr:row>7</xdr:row>
      <xdr:rowOff>66148</xdr:rowOff>
    </xdr:from>
    <xdr:to>
      <xdr:col>22</xdr:col>
      <xdr:colOff>173038</xdr:colOff>
      <xdr:row>8</xdr:row>
      <xdr:rowOff>154518</xdr:rowOff>
    </xdr:to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E39768FF-6264-40D9-BBD7-492F7DCC4ED0}"/>
            </a:ext>
          </a:extLst>
        </xdr:cNvPr>
        <xdr:cNvSpPr txBox="1"/>
      </xdr:nvSpPr>
      <xdr:spPr>
        <a:xfrm>
          <a:off x="26696986" y="2923648"/>
          <a:ext cx="2127252" cy="278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The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price charged per unit sold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330049</xdr:colOff>
      <xdr:row>9</xdr:row>
      <xdr:rowOff>113848</xdr:rowOff>
    </xdr:from>
    <xdr:to>
      <xdr:col>18</xdr:col>
      <xdr:colOff>562504</xdr:colOff>
      <xdr:row>11</xdr:row>
      <xdr:rowOff>168278</xdr:rowOff>
    </xdr:to>
    <xdr:sp macro="" textlink="KPI!$E$24">
      <xdr:nvSpPr>
        <xdr:cNvPr id="175" name="TextBox 174">
          <a:extLst>
            <a:ext uri="{FF2B5EF4-FFF2-40B4-BE49-F238E27FC236}">
              <a16:creationId xmlns:a16="http://schemas.microsoft.com/office/drawing/2014/main" id="{16BDA195-E8DD-4EDF-8148-B4543F6C4F78}"/>
            </a:ext>
          </a:extLst>
        </xdr:cNvPr>
        <xdr:cNvSpPr txBox="1"/>
      </xdr:nvSpPr>
      <xdr:spPr>
        <a:xfrm>
          <a:off x="25933249" y="3352348"/>
          <a:ext cx="842055" cy="435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FB0AC70-B5CF-41F8-86F4-AF8AFC8CEEBC}" type="TxLink">
            <a:rPr lang="en-US" sz="18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4.76%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486835</xdr:colOff>
      <xdr:row>9</xdr:row>
      <xdr:rowOff>54506</xdr:rowOff>
    </xdr:from>
    <xdr:to>
      <xdr:col>22</xdr:col>
      <xdr:colOff>79905</xdr:colOff>
      <xdr:row>10</xdr:row>
      <xdr:rowOff>168805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4280AD5E-25C3-4928-A0ED-7BD704C7BA4C}"/>
            </a:ext>
          </a:extLst>
        </xdr:cNvPr>
        <xdr:cNvSpPr txBox="1"/>
      </xdr:nvSpPr>
      <xdr:spPr>
        <a:xfrm>
          <a:off x="26699635" y="3293006"/>
          <a:ext cx="2031470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Average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Gross Profit Margin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481541</xdr:colOff>
      <xdr:row>10</xdr:row>
      <xdr:rowOff>69324</xdr:rowOff>
    </xdr:from>
    <xdr:to>
      <xdr:col>24</xdr:col>
      <xdr:colOff>285750</xdr:colOff>
      <xdr:row>11</xdr:row>
      <xdr:rowOff>164044</xdr:rowOff>
    </xdr:to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925E2138-39C9-4604-A4C4-D64607BC8370}"/>
            </a:ext>
          </a:extLst>
        </xdr:cNvPr>
        <xdr:cNvSpPr txBox="1"/>
      </xdr:nvSpPr>
      <xdr:spPr>
        <a:xfrm>
          <a:off x="26694341" y="3498324"/>
          <a:ext cx="3461809" cy="285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Gross Profit Margin expected on a unit sold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495300</xdr:colOff>
      <xdr:row>9</xdr:row>
      <xdr:rowOff>92870</xdr:rowOff>
    </xdr:from>
    <xdr:to>
      <xdr:col>18</xdr:col>
      <xdr:colOff>500592</xdr:colOff>
      <xdr:row>11</xdr:row>
      <xdr:rowOff>114037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8A336868-0DB8-4D8C-922E-D6B7BB768F26}"/>
            </a:ext>
          </a:extLst>
        </xdr:cNvPr>
        <xdr:cNvCxnSpPr/>
      </xdr:nvCxnSpPr>
      <xdr:spPr>
        <a:xfrm flipH="1">
          <a:off x="26708100" y="3331370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438225</xdr:colOff>
      <xdr:row>6</xdr:row>
      <xdr:rowOff>129268</xdr:rowOff>
    </xdr:from>
    <xdr:to>
      <xdr:col>24</xdr:col>
      <xdr:colOff>429382</xdr:colOff>
      <xdr:row>9</xdr:row>
      <xdr:rowOff>17086</xdr:rowOff>
    </xdr:to>
    <xdr:sp macro="" textlink="KPI!$E$4">
      <xdr:nvSpPr>
        <xdr:cNvPr id="179" name="TextBox 178">
          <a:extLst>
            <a:ext uri="{FF2B5EF4-FFF2-40B4-BE49-F238E27FC236}">
              <a16:creationId xmlns:a16="http://schemas.microsoft.com/office/drawing/2014/main" id="{ABAFD121-220A-423E-8951-4F7E09E8B170}"/>
            </a:ext>
          </a:extLst>
        </xdr:cNvPr>
        <xdr:cNvSpPr txBox="1"/>
      </xdr:nvSpPr>
      <xdr:spPr>
        <a:xfrm>
          <a:off x="29699025" y="2796268"/>
          <a:ext cx="600757" cy="45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6B795D3-38C7-432B-A948-DF27FC41BDCA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6.97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406704</xdr:colOff>
      <xdr:row>6</xdr:row>
      <xdr:rowOff>70759</xdr:rowOff>
    </xdr:from>
    <xdr:to>
      <xdr:col>27</xdr:col>
      <xdr:colOff>151646</xdr:colOff>
      <xdr:row>8</xdr:row>
      <xdr:rowOff>23889</xdr:rowOff>
    </xdr:to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67A90C59-2D33-4113-8DCB-578FEB84565A}"/>
            </a:ext>
          </a:extLst>
        </xdr:cNvPr>
        <xdr:cNvSpPr txBox="1"/>
      </xdr:nvSpPr>
      <xdr:spPr>
        <a:xfrm>
          <a:off x="30277104" y="2737759"/>
          <a:ext cx="1573742" cy="334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Rating</a:t>
          </a:r>
        </a:p>
      </xdr:txBody>
    </xdr:sp>
    <xdr:clientData/>
  </xdr:twoCellAnchor>
  <xdr:twoCellAnchor>
    <xdr:from>
      <xdr:col>24</xdr:col>
      <xdr:colOff>404587</xdr:colOff>
      <xdr:row>7</xdr:row>
      <xdr:rowOff>82362</xdr:rowOff>
    </xdr:from>
    <xdr:to>
      <xdr:col>28</xdr:col>
      <xdr:colOff>603251</xdr:colOff>
      <xdr:row>9</xdr:row>
      <xdr:rowOff>5369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7D4AB2D5-5A87-4287-9063-14EAC8AA001E}"/>
            </a:ext>
          </a:extLst>
        </xdr:cNvPr>
        <xdr:cNvSpPr txBox="1"/>
      </xdr:nvSpPr>
      <xdr:spPr>
        <a:xfrm>
          <a:off x="30274987" y="2939862"/>
          <a:ext cx="2637064" cy="304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An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average rating on the service provided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428399</xdr:colOff>
      <xdr:row>6</xdr:row>
      <xdr:rowOff>124695</xdr:rowOff>
    </xdr:from>
    <xdr:to>
      <xdr:col>24</xdr:col>
      <xdr:colOff>433691</xdr:colOff>
      <xdr:row>8</xdr:row>
      <xdr:rowOff>145862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1C0CA4D5-9A86-4151-85F1-A78F97ADF926}"/>
            </a:ext>
          </a:extLst>
        </xdr:cNvPr>
        <xdr:cNvCxnSpPr/>
      </xdr:nvCxnSpPr>
      <xdr:spPr>
        <a:xfrm flipH="1">
          <a:off x="30298799" y="2791695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175381</xdr:colOff>
      <xdr:row>9</xdr:row>
      <xdr:rowOff>122918</xdr:rowOff>
    </xdr:from>
    <xdr:to>
      <xdr:col>24</xdr:col>
      <xdr:colOff>442989</xdr:colOff>
      <xdr:row>12</xdr:row>
      <xdr:rowOff>10736</xdr:rowOff>
    </xdr:to>
    <xdr:sp macro="" textlink="KPI!$E$8">
      <xdr:nvSpPr>
        <xdr:cNvPr id="183" name="TextBox 182">
          <a:extLst>
            <a:ext uri="{FF2B5EF4-FFF2-40B4-BE49-F238E27FC236}">
              <a16:creationId xmlns:a16="http://schemas.microsoft.com/office/drawing/2014/main" id="{A9303549-3A38-4AAC-970D-9CF0FBBA9B22}"/>
            </a:ext>
          </a:extLst>
        </xdr:cNvPr>
        <xdr:cNvSpPr txBox="1"/>
      </xdr:nvSpPr>
      <xdr:spPr>
        <a:xfrm>
          <a:off x="29436181" y="3361418"/>
          <a:ext cx="877208" cy="45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95FD45D-8825-4FA1-9A01-FA1123834D87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15.38%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402167</xdr:colOff>
      <xdr:row>9</xdr:row>
      <xdr:rowOff>68945</xdr:rowOff>
    </xdr:from>
    <xdr:to>
      <xdr:col>27</xdr:col>
      <xdr:colOff>149830</xdr:colOff>
      <xdr:row>11</xdr:row>
      <xdr:rowOff>22075</xdr:rowOff>
    </xdr:to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EF53CD66-E6EE-4573-8AC8-DBA56AB0F54A}"/>
            </a:ext>
          </a:extLst>
        </xdr:cNvPr>
        <xdr:cNvSpPr txBox="1"/>
      </xdr:nvSpPr>
      <xdr:spPr>
        <a:xfrm>
          <a:off x="30272567" y="3307445"/>
          <a:ext cx="1576463" cy="334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Tax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Rate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402772</xdr:colOff>
      <xdr:row>10</xdr:row>
      <xdr:rowOff>80548</xdr:rowOff>
    </xdr:from>
    <xdr:to>
      <xdr:col>27</xdr:col>
      <xdr:colOff>508339</xdr:colOff>
      <xdr:row>12</xdr:row>
      <xdr:rowOff>3555</xdr:rowOff>
    </xdr:to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E56F9D48-DC91-431F-84EC-C08412AD2C45}"/>
            </a:ext>
          </a:extLst>
        </xdr:cNvPr>
        <xdr:cNvSpPr txBox="1"/>
      </xdr:nvSpPr>
      <xdr:spPr>
        <a:xfrm>
          <a:off x="30273172" y="3509548"/>
          <a:ext cx="1934367" cy="304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An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average rate of tax paid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426584</xdr:colOff>
      <xdr:row>9</xdr:row>
      <xdr:rowOff>122881</xdr:rowOff>
    </xdr:from>
    <xdr:to>
      <xdr:col>24</xdr:col>
      <xdr:colOff>431876</xdr:colOff>
      <xdr:row>11</xdr:row>
      <xdr:rowOff>144048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BB20380-D781-4652-A30C-0EF3FEC8E5B5}"/>
            </a:ext>
          </a:extLst>
        </xdr:cNvPr>
        <xdr:cNvCxnSpPr/>
      </xdr:nvCxnSpPr>
      <xdr:spPr>
        <a:xfrm flipH="1">
          <a:off x="30296984" y="3361381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542460</xdr:colOff>
      <xdr:row>6</xdr:row>
      <xdr:rowOff>115660</xdr:rowOff>
    </xdr:from>
    <xdr:to>
      <xdr:col>13</xdr:col>
      <xdr:colOff>503117</xdr:colOff>
      <xdr:row>9</xdr:row>
      <xdr:rowOff>3478</xdr:rowOff>
    </xdr:to>
    <xdr:sp macro="" textlink="KPI!$E$12">
      <xdr:nvSpPr>
        <xdr:cNvPr id="187" name="TextBox 186">
          <a:extLst>
            <a:ext uri="{FF2B5EF4-FFF2-40B4-BE49-F238E27FC236}">
              <a16:creationId xmlns:a16="http://schemas.microsoft.com/office/drawing/2014/main" id="{242E1AB6-776A-4A73-98F0-158D3A6FFAE9}"/>
            </a:ext>
          </a:extLst>
        </xdr:cNvPr>
        <xdr:cNvSpPr txBox="1"/>
      </xdr:nvSpPr>
      <xdr:spPr>
        <a:xfrm>
          <a:off x="23097660" y="2782660"/>
          <a:ext cx="570257" cy="45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A3D9C80-4BC6-43B6-9ED5-75DB53F91D65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r"/>
            <a:t>5510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432954</xdr:colOff>
      <xdr:row>6</xdr:row>
      <xdr:rowOff>67735</xdr:rowOff>
    </xdr:from>
    <xdr:to>
      <xdr:col>16</xdr:col>
      <xdr:colOff>186798</xdr:colOff>
      <xdr:row>8</xdr:row>
      <xdr:rowOff>14817</xdr:rowOff>
    </xdr:to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55F9FA63-A39B-45A9-9778-5E8AAC750038}"/>
            </a:ext>
          </a:extLst>
        </xdr:cNvPr>
        <xdr:cNvSpPr txBox="1"/>
      </xdr:nvSpPr>
      <xdr:spPr>
        <a:xfrm>
          <a:off x="23597754" y="2734735"/>
          <a:ext cx="1582644" cy="328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Total Quantites</a:t>
          </a:r>
        </a:p>
      </xdr:txBody>
    </xdr:sp>
    <xdr:clientData/>
  </xdr:twoCellAnchor>
  <xdr:twoCellAnchor>
    <xdr:from>
      <xdr:col>13</xdr:col>
      <xdr:colOff>439739</xdr:colOff>
      <xdr:row>7</xdr:row>
      <xdr:rowOff>73290</xdr:rowOff>
    </xdr:from>
    <xdr:to>
      <xdr:col>16</xdr:col>
      <xdr:colOff>545307</xdr:colOff>
      <xdr:row>8</xdr:row>
      <xdr:rowOff>176214</xdr:rowOff>
    </xdr:to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4BE11B44-54D1-4856-A666-ACA13C293454}"/>
            </a:ext>
          </a:extLst>
        </xdr:cNvPr>
        <xdr:cNvSpPr txBox="1"/>
      </xdr:nvSpPr>
      <xdr:spPr>
        <a:xfrm>
          <a:off x="23604539" y="2930790"/>
          <a:ext cx="1934368" cy="293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Total quanties sold in a year</a:t>
          </a:r>
        </a:p>
      </xdr:txBody>
    </xdr:sp>
    <xdr:clientData/>
  </xdr:twoCellAnchor>
  <xdr:twoCellAnchor>
    <xdr:from>
      <xdr:col>12</xdr:col>
      <xdr:colOff>438715</xdr:colOff>
      <xdr:row>9</xdr:row>
      <xdr:rowOff>121884</xdr:rowOff>
    </xdr:from>
    <xdr:to>
      <xdr:col>13</xdr:col>
      <xdr:colOff>502671</xdr:colOff>
      <xdr:row>11</xdr:row>
      <xdr:rowOff>180924</xdr:rowOff>
    </xdr:to>
    <xdr:sp macro="" textlink="KPI!$E$16">
      <xdr:nvSpPr>
        <xdr:cNvPr id="190" name="TextBox 189">
          <a:extLst>
            <a:ext uri="{FF2B5EF4-FFF2-40B4-BE49-F238E27FC236}">
              <a16:creationId xmlns:a16="http://schemas.microsoft.com/office/drawing/2014/main" id="{65DE91C5-98A5-4FC5-B0B0-BCA053B6FFB6}"/>
            </a:ext>
          </a:extLst>
        </xdr:cNvPr>
        <xdr:cNvSpPr txBox="1"/>
      </xdr:nvSpPr>
      <xdr:spPr>
        <a:xfrm>
          <a:off x="22993915" y="3360384"/>
          <a:ext cx="673556" cy="44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E8F59E7D-D3B4-494F-8538-576F80F8E518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 algn="r"/>
            <a:t>1000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464611</xdr:colOff>
      <xdr:row>9</xdr:row>
      <xdr:rowOff>49214</xdr:rowOff>
    </xdr:from>
    <xdr:to>
      <xdr:col>16</xdr:col>
      <xdr:colOff>70381</xdr:colOff>
      <xdr:row>10</xdr:row>
      <xdr:rowOff>176213</xdr:rowOff>
    </xdr:to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6E0F793C-35AA-496F-AE8E-5827823D0206}"/>
            </a:ext>
          </a:extLst>
        </xdr:cNvPr>
        <xdr:cNvSpPr txBox="1"/>
      </xdr:nvSpPr>
      <xdr:spPr>
        <a:xfrm>
          <a:off x="23629411" y="3287714"/>
          <a:ext cx="1434570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Total Transactions</a:t>
          </a:r>
        </a:p>
      </xdr:txBody>
    </xdr:sp>
    <xdr:clientData/>
  </xdr:twoCellAnchor>
  <xdr:twoCellAnchor>
    <xdr:from>
      <xdr:col>13</xdr:col>
      <xdr:colOff>459317</xdr:colOff>
      <xdr:row>10</xdr:row>
      <xdr:rowOff>67736</xdr:rowOff>
    </xdr:from>
    <xdr:to>
      <xdr:col>17</xdr:col>
      <xdr:colOff>148167</xdr:colOff>
      <xdr:row>11</xdr:row>
      <xdr:rowOff>158752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F068A4DF-4E89-441C-8059-37A3B7381227}"/>
            </a:ext>
          </a:extLst>
        </xdr:cNvPr>
        <xdr:cNvSpPr txBox="1"/>
      </xdr:nvSpPr>
      <xdr:spPr>
        <a:xfrm>
          <a:off x="23624117" y="3496736"/>
          <a:ext cx="2127250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Total Transactions made in a year</a:t>
          </a:r>
        </a:p>
      </xdr:txBody>
    </xdr:sp>
    <xdr:clientData/>
  </xdr:twoCellAnchor>
  <xdr:twoCellAnchor>
    <xdr:from>
      <xdr:col>13</xdr:col>
      <xdr:colOff>478205</xdr:colOff>
      <xdr:row>6</xdr:row>
      <xdr:rowOff>96085</xdr:rowOff>
    </xdr:from>
    <xdr:to>
      <xdr:col>13</xdr:col>
      <xdr:colOff>483497</xdr:colOff>
      <xdr:row>8</xdr:row>
      <xdr:rowOff>117252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51D215DF-6DFC-4071-9E15-50DE991125AD}"/>
            </a:ext>
          </a:extLst>
        </xdr:cNvPr>
        <xdr:cNvCxnSpPr/>
      </xdr:nvCxnSpPr>
      <xdr:spPr>
        <a:xfrm flipH="1">
          <a:off x="23643005" y="2763085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273051</xdr:colOff>
      <xdr:row>6</xdr:row>
      <xdr:rowOff>104322</xdr:rowOff>
    </xdr:from>
    <xdr:to>
      <xdr:col>18</xdr:col>
      <xdr:colOff>497417</xdr:colOff>
      <xdr:row>8</xdr:row>
      <xdr:rowOff>158752</xdr:rowOff>
    </xdr:to>
    <xdr:sp macro="" textlink="KPI!$E$20">
      <xdr:nvSpPr>
        <xdr:cNvPr id="194" name="TextBox 193">
          <a:extLst>
            <a:ext uri="{FF2B5EF4-FFF2-40B4-BE49-F238E27FC236}">
              <a16:creationId xmlns:a16="http://schemas.microsoft.com/office/drawing/2014/main" id="{120E8447-71A9-4841-AECE-198C80C8F73E}"/>
            </a:ext>
          </a:extLst>
        </xdr:cNvPr>
        <xdr:cNvSpPr txBox="1"/>
      </xdr:nvSpPr>
      <xdr:spPr>
        <a:xfrm>
          <a:off x="25876251" y="2771322"/>
          <a:ext cx="833966" cy="435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EFA937-4257-42D7-9946-F4BFDFD5EEBB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$55.67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473076</xdr:colOff>
      <xdr:row>9</xdr:row>
      <xdr:rowOff>101336</xdr:rowOff>
    </xdr:from>
    <xdr:to>
      <xdr:col>13</xdr:col>
      <xdr:colOff>478368</xdr:colOff>
      <xdr:row>11</xdr:row>
      <xdr:rowOff>122503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6CF4E71-C963-4DA8-8510-C4516E4B998F}"/>
            </a:ext>
          </a:extLst>
        </xdr:cNvPr>
        <xdr:cNvCxnSpPr/>
      </xdr:nvCxnSpPr>
      <xdr:spPr>
        <a:xfrm flipH="1">
          <a:off x="23637876" y="3339836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498475</xdr:colOff>
      <xdr:row>6</xdr:row>
      <xdr:rowOff>79111</xdr:rowOff>
    </xdr:from>
    <xdr:to>
      <xdr:col>18</xdr:col>
      <xdr:colOff>503767</xdr:colOff>
      <xdr:row>8</xdr:row>
      <xdr:rowOff>100278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DC79FB2A-B66C-4FEE-B55C-D314347F13D7}"/>
            </a:ext>
          </a:extLst>
        </xdr:cNvPr>
        <xdr:cNvCxnSpPr/>
      </xdr:nvCxnSpPr>
      <xdr:spPr>
        <a:xfrm flipH="1">
          <a:off x="26711275" y="2746111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489480</xdr:colOff>
      <xdr:row>6</xdr:row>
      <xdr:rowOff>44981</xdr:rowOff>
    </xdr:from>
    <xdr:to>
      <xdr:col>21</xdr:col>
      <xdr:colOff>95251</xdr:colOff>
      <xdr:row>7</xdr:row>
      <xdr:rowOff>171980</xdr:rowOff>
    </xdr:to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F6A29EF1-A8FD-46EE-80E9-F25FE92FCF97}"/>
            </a:ext>
          </a:extLst>
        </xdr:cNvPr>
        <xdr:cNvSpPr txBox="1"/>
      </xdr:nvSpPr>
      <xdr:spPr>
        <a:xfrm>
          <a:off x="26702280" y="2711981"/>
          <a:ext cx="1434571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Average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Unit Price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484186</xdr:colOff>
      <xdr:row>7</xdr:row>
      <xdr:rowOff>66148</xdr:rowOff>
    </xdr:from>
    <xdr:to>
      <xdr:col>22</xdr:col>
      <xdr:colOff>173038</xdr:colOff>
      <xdr:row>8</xdr:row>
      <xdr:rowOff>154518</xdr:rowOff>
    </xdr:to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DDDD26-2799-4BBD-8F50-952CAE855C56}"/>
            </a:ext>
          </a:extLst>
        </xdr:cNvPr>
        <xdr:cNvSpPr txBox="1"/>
      </xdr:nvSpPr>
      <xdr:spPr>
        <a:xfrm>
          <a:off x="26696986" y="2923648"/>
          <a:ext cx="2127252" cy="278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The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price charged per unit sold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330049</xdr:colOff>
      <xdr:row>9</xdr:row>
      <xdr:rowOff>113848</xdr:rowOff>
    </xdr:from>
    <xdr:to>
      <xdr:col>18</xdr:col>
      <xdr:colOff>562504</xdr:colOff>
      <xdr:row>11</xdr:row>
      <xdr:rowOff>168278</xdr:rowOff>
    </xdr:to>
    <xdr:sp macro="" textlink="KPI!$E$24">
      <xdr:nvSpPr>
        <xdr:cNvPr id="199" name="TextBox 198">
          <a:extLst>
            <a:ext uri="{FF2B5EF4-FFF2-40B4-BE49-F238E27FC236}">
              <a16:creationId xmlns:a16="http://schemas.microsoft.com/office/drawing/2014/main" id="{E9C3682F-DB1B-4C77-A300-CB040F1D8149}"/>
            </a:ext>
          </a:extLst>
        </xdr:cNvPr>
        <xdr:cNvSpPr txBox="1"/>
      </xdr:nvSpPr>
      <xdr:spPr>
        <a:xfrm>
          <a:off x="25933249" y="3352348"/>
          <a:ext cx="842055" cy="435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FB0AC70-B5CF-41F8-86F4-AF8AFC8CEEBC}" type="TxLink">
            <a:rPr lang="en-US" sz="18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4.76%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486835</xdr:colOff>
      <xdr:row>9</xdr:row>
      <xdr:rowOff>54506</xdr:rowOff>
    </xdr:from>
    <xdr:to>
      <xdr:col>22</xdr:col>
      <xdr:colOff>79905</xdr:colOff>
      <xdr:row>10</xdr:row>
      <xdr:rowOff>168805</xdr:rowOff>
    </xdr:to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185C9425-0C87-42CE-A2E2-43F295EFDA7F}"/>
            </a:ext>
          </a:extLst>
        </xdr:cNvPr>
        <xdr:cNvSpPr txBox="1"/>
      </xdr:nvSpPr>
      <xdr:spPr>
        <a:xfrm>
          <a:off x="26699635" y="3293006"/>
          <a:ext cx="2031470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Average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Gross Profit Margin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481541</xdr:colOff>
      <xdr:row>10</xdr:row>
      <xdr:rowOff>69324</xdr:rowOff>
    </xdr:from>
    <xdr:to>
      <xdr:col>24</xdr:col>
      <xdr:colOff>285750</xdr:colOff>
      <xdr:row>11</xdr:row>
      <xdr:rowOff>164044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7F28447B-B695-4725-ADE1-0C005251C8A0}"/>
            </a:ext>
          </a:extLst>
        </xdr:cNvPr>
        <xdr:cNvSpPr txBox="1"/>
      </xdr:nvSpPr>
      <xdr:spPr>
        <a:xfrm>
          <a:off x="26694341" y="3498324"/>
          <a:ext cx="3461809" cy="285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Gross Profit Margin expected on a unit sold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495300</xdr:colOff>
      <xdr:row>9</xdr:row>
      <xdr:rowOff>92870</xdr:rowOff>
    </xdr:from>
    <xdr:to>
      <xdr:col>18</xdr:col>
      <xdr:colOff>500592</xdr:colOff>
      <xdr:row>11</xdr:row>
      <xdr:rowOff>114037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2DB705E1-1C06-4D65-926A-68890573CE28}"/>
            </a:ext>
          </a:extLst>
        </xdr:cNvPr>
        <xdr:cNvCxnSpPr/>
      </xdr:nvCxnSpPr>
      <xdr:spPr>
        <a:xfrm flipH="1">
          <a:off x="26708100" y="3331370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438225</xdr:colOff>
      <xdr:row>6</xdr:row>
      <xdr:rowOff>129268</xdr:rowOff>
    </xdr:from>
    <xdr:to>
      <xdr:col>24</xdr:col>
      <xdr:colOff>429382</xdr:colOff>
      <xdr:row>9</xdr:row>
      <xdr:rowOff>17086</xdr:rowOff>
    </xdr:to>
    <xdr:sp macro="" textlink="KPI!$E$4">
      <xdr:nvSpPr>
        <xdr:cNvPr id="203" name="TextBox 202">
          <a:extLst>
            <a:ext uri="{FF2B5EF4-FFF2-40B4-BE49-F238E27FC236}">
              <a16:creationId xmlns:a16="http://schemas.microsoft.com/office/drawing/2014/main" id="{14B8BB2F-2428-4620-80BF-62147AB690B2}"/>
            </a:ext>
          </a:extLst>
        </xdr:cNvPr>
        <xdr:cNvSpPr txBox="1"/>
      </xdr:nvSpPr>
      <xdr:spPr>
        <a:xfrm>
          <a:off x="29699025" y="2796268"/>
          <a:ext cx="600757" cy="45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6B795D3-38C7-432B-A948-DF27FC41BDCA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6.97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406704</xdr:colOff>
      <xdr:row>6</xdr:row>
      <xdr:rowOff>70759</xdr:rowOff>
    </xdr:from>
    <xdr:to>
      <xdr:col>27</xdr:col>
      <xdr:colOff>151646</xdr:colOff>
      <xdr:row>8</xdr:row>
      <xdr:rowOff>23889</xdr:rowOff>
    </xdr:to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C4C4FB4F-AD29-418F-9415-8EE5B05C15A9}"/>
            </a:ext>
          </a:extLst>
        </xdr:cNvPr>
        <xdr:cNvSpPr txBox="1"/>
      </xdr:nvSpPr>
      <xdr:spPr>
        <a:xfrm>
          <a:off x="30277104" y="2737759"/>
          <a:ext cx="1573742" cy="334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Rating</a:t>
          </a:r>
        </a:p>
      </xdr:txBody>
    </xdr:sp>
    <xdr:clientData/>
  </xdr:twoCellAnchor>
  <xdr:twoCellAnchor>
    <xdr:from>
      <xdr:col>24</xdr:col>
      <xdr:colOff>404587</xdr:colOff>
      <xdr:row>7</xdr:row>
      <xdr:rowOff>82362</xdr:rowOff>
    </xdr:from>
    <xdr:to>
      <xdr:col>28</xdr:col>
      <xdr:colOff>603251</xdr:colOff>
      <xdr:row>9</xdr:row>
      <xdr:rowOff>5369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FE72D4A8-8605-4B58-8693-50BBE0466954}"/>
            </a:ext>
          </a:extLst>
        </xdr:cNvPr>
        <xdr:cNvSpPr txBox="1"/>
      </xdr:nvSpPr>
      <xdr:spPr>
        <a:xfrm>
          <a:off x="30274987" y="2939862"/>
          <a:ext cx="2637064" cy="304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An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average rating on the service provided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428399</xdr:colOff>
      <xdr:row>6</xdr:row>
      <xdr:rowOff>124695</xdr:rowOff>
    </xdr:from>
    <xdr:to>
      <xdr:col>24</xdr:col>
      <xdr:colOff>433691</xdr:colOff>
      <xdr:row>8</xdr:row>
      <xdr:rowOff>145862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CC955F27-7D8C-4823-8FB5-7C17F7FCB895}"/>
            </a:ext>
          </a:extLst>
        </xdr:cNvPr>
        <xdr:cNvCxnSpPr/>
      </xdr:nvCxnSpPr>
      <xdr:spPr>
        <a:xfrm flipH="1">
          <a:off x="30298799" y="2791695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175381</xdr:colOff>
      <xdr:row>9</xdr:row>
      <xdr:rowOff>122918</xdr:rowOff>
    </xdr:from>
    <xdr:to>
      <xdr:col>24</xdr:col>
      <xdr:colOff>442989</xdr:colOff>
      <xdr:row>12</xdr:row>
      <xdr:rowOff>10736</xdr:rowOff>
    </xdr:to>
    <xdr:sp macro="" textlink="KPI!$E$8">
      <xdr:nvSpPr>
        <xdr:cNvPr id="207" name="TextBox 206">
          <a:extLst>
            <a:ext uri="{FF2B5EF4-FFF2-40B4-BE49-F238E27FC236}">
              <a16:creationId xmlns:a16="http://schemas.microsoft.com/office/drawing/2014/main" id="{4673BA6C-9107-4C9B-90DB-996D59D3C4C7}"/>
            </a:ext>
          </a:extLst>
        </xdr:cNvPr>
        <xdr:cNvSpPr txBox="1"/>
      </xdr:nvSpPr>
      <xdr:spPr>
        <a:xfrm>
          <a:off x="29436181" y="3361418"/>
          <a:ext cx="877208" cy="45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95FD45D-8825-4FA1-9A01-FA1123834D87}" type="TxLink">
            <a:rPr lang="en-US" sz="1800" b="1" i="0" u="none" strike="noStrike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pPr marL="0" indent="0"/>
            <a:t>15.38%</a:t>
          </a:fld>
          <a:endParaRPr lang="en-US" sz="18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402167</xdr:colOff>
      <xdr:row>9</xdr:row>
      <xdr:rowOff>68945</xdr:rowOff>
    </xdr:from>
    <xdr:to>
      <xdr:col>27</xdr:col>
      <xdr:colOff>149830</xdr:colOff>
      <xdr:row>11</xdr:row>
      <xdr:rowOff>22075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4481D354-E900-4859-A23E-47747372521F}"/>
            </a:ext>
          </a:extLst>
        </xdr:cNvPr>
        <xdr:cNvSpPr txBox="1"/>
      </xdr:nvSpPr>
      <xdr:spPr>
        <a:xfrm>
          <a:off x="30272567" y="3307445"/>
          <a:ext cx="1576463" cy="334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Tax</a:t>
          </a:r>
          <a:r>
            <a:rPr lang="en-US" sz="1200" b="1" baseline="0">
              <a:solidFill>
                <a:schemeClr val="bg1"/>
              </a:solidFill>
              <a:latin typeface="Abadi" panose="020F0502020204030204" pitchFamily="34" charset="0"/>
              <a:ea typeface="+mn-ea"/>
              <a:cs typeface="+mn-cs"/>
            </a:rPr>
            <a:t> Rate</a:t>
          </a:r>
          <a:endParaRPr lang="en-US" sz="1200" b="1">
            <a:solidFill>
              <a:schemeClr val="bg1"/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402772</xdr:colOff>
      <xdr:row>10</xdr:row>
      <xdr:rowOff>80548</xdr:rowOff>
    </xdr:from>
    <xdr:to>
      <xdr:col>27</xdr:col>
      <xdr:colOff>508339</xdr:colOff>
      <xdr:row>12</xdr:row>
      <xdr:rowOff>3555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B6B796C-8CE0-4891-9608-0809BC6F636E}"/>
            </a:ext>
          </a:extLst>
        </xdr:cNvPr>
        <xdr:cNvSpPr txBox="1"/>
      </xdr:nvSpPr>
      <xdr:spPr>
        <a:xfrm>
          <a:off x="30273172" y="3509548"/>
          <a:ext cx="1934367" cy="304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An</a:t>
          </a:r>
          <a:r>
            <a:rPr lang="en-US" sz="1100" b="0" baseline="0">
              <a:solidFill>
                <a:schemeClr val="bg1">
                  <a:lumMod val="85000"/>
                </a:schemeClr>
              </a:solidFill>
              <a:latin typeface="Abadi" panose="020F0502020204030204" pitchFamily="34" charset="0"/>
              <a:ea typeface="+mn-ea"/>
              <a:cs typeface="+mn-cs"/>
            </a:rPr>
            <a:t> average rate of tax paid</a:t>
          </a:r>
          <a:endParaRPr lang="en-US" sz="1100" b="0">
            <a:solidFill>
              <a:schemeClr val="bg1">
                <a:lumMod val="85000"/>
              </a:schemeClr>
            </a:solidFill>
            <a:latin typeface="Abad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426584</xdr:colOff>
      <xdr:row>9</xdr:row>
      <xdr:rowOff>122881</xdr:rowOff>
    </xdr:from>
    <xdr:to>
      <xdr:col>24</xdr:col>
      <xdr:colOff>431876</xdr:colOff>
      <xdr:row>11</xdr:row>
      <xdr:rowOff>144048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A998E3BF-59C0-42B8-9A6D-A49124550D40}"/>
            </a:ext>
          </a:extLst>
        </xdr:cNvPr>
        <xdr:cNvCxnSpPr/>
      </xdr:nvCxnSpPr>
      <xdr:spPr>
        <a:xfrm flipH="1">
          <a:off x="30296984" y="3361381"/>
          <a:ext cx="5292" cy="402167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fadzwa Moyo" refreshedDate="45315.489480555552" createdVersion="8" refreshedVersion="8" minRefreshableVersion="3" recordCount="1000" xr:uid="{00000000-000A-0000-FFFF-FFFF02000000}">
  <cacheSource type="worksheet">
    <worksheetSource ref="A1:T1001" sheet="supermarket_sales "/>
  </cacheSource>
  <cacheFields count="20">
    <cacheField name="Invoice ID" numFmtId="0">
      <sharedItems/>
    </cacheField>
    <cacheField name="Date" numFmtId="14">
      <sharedItems containsSemiMixedTypes="0" containsNonDate="0" containsDate="1" containsString="0" minDate="2022-01-01T00:00:00" maxDate="2023-01-01T00:00:00" count="335">
        <d v="2022-11-17T00:00:00"/>
        <d v="2022-12-15T00:00:00"/>
        <d v="2022-03-08T00:00:00"/>
        <d v="2022-06-19T00:00:00"/>
        <d v="2022-12-12T00:00:00"/>
        <d v="2022-10-09T00:00:00"/>
        <d v="2022-08-05T00:00:00"/>
        <d v="2022-12-02T00:00:00"/>
        <d v="2022-09-06T00:00:00"/>
        <d v="2022-10-20T00:00:00"/>
        <d v="2022-11-26T00:00:00"/>
        <d v="2022-03-29T00:00:00"/>
        <d v="2022-10-27T00:00:00"/>
        <d v="2022-11-23T00:00:00"/>
        <d v="2022-04-24T00:00:00"/>
        <d v="2022-03-17T00:00:00"/>
        <d v="2022-10-15T00:00:00"/>
        <d v="2022-10-31T00:00:00"/>
        <d v="2022-06-14T00:00:00"/>
        <d v="2022-03-27T00:00:00"/>
        <d v="2022-03-23T00:00:00"/>
        <d v="2022-11-01T00:00:00"/>
        <d v="2022-04-28T00:00:00"/>
        <d v="2022-04-30T00:00:00"/>
        <d v="2022-12-01T00:00:00"/>
        <d v="2022-07-31T00:00:00"/>
        <d v="2022-04-09T00:00:00"/>
        <d v="2022-03-31T00:00:00"/>
        <d v="2022-03-02T00:00:00"/>
        <d v="2022-07-13T00:00:00"/>
        <d v="2022-02-18T00:00:00"/>
        <d v="2022-02-01T00:00:00"/>
        <d v="2022-09-23T00:00:00"/>
        <d v="2022-12-18T00:00:00"/>
        <d v="2022-12-07T00:00:00"/>
        <d v="2022-06-27T00:00:00"/>
        <d v="2022-03-25T00:00:00"/>
        <d v="2022-10-25T00:00:00"/>
        <d v="2022-09-30T00:00:00"/>
        <d v="2022-02-24T00:00:00"/>
        <d v="2022-08-12T00:00:00"/>
        <d v="2022-08-28T00:00:00"/>
        <d v="2022-07-26T00:00:00"/>
        <d v="2022-08-11T00:00:00"/>
        <d v="2022-01-03T00:00:00"/>
        <d v="2022-07-30T00:00:00"/>
        <d v="2022-06-17T00:00:00"/>
        <d v="2022-07-20T00:00:00"/>
        <d v="2022-11-22T00:00:00"/>
        <d v="2022-12-08T00:00:00"/>
        <d v="2022-07-10T00:00:00"/>
        <d v="2022-08-08T00:00:00"/>
        <d v="2022-05-23T00:00:00"/>
        <d v="2022-05-16T00:00:00"/>
        <d v="2022-06-02T00:00:00"/>
        <d v="2022-06-08T00:00:00"/>
        <d v="2022-06-16T00:00:00"/>
        <d v="2022-11-09T00:00:00"/>
        <d v="2022-06-24T00:00:00"/>
        <d v="2022-12-25T00:00:00"/>
        <d v="2022-08-27T00:00:00"/>
        <d v="2022-05-21T00:00:00"/>
        <d v="2022-10-29T00:00:00"/>
        <d v="2022-02-06T00:00:00"/>
        <d v="2022-06-07T00:00:00"/>
        <d v="2022-04-15T00:00:00"/>
        <d v="2022-10-14T00:00:00"/>
        <d v="2022-07-24T00:00:00"/>
        <d v="2022-02-10T00:00:00"/>
        <d v="2022-04-17T00:00:00"/>
        <d v="2022-01-20T00:00:00"/>
        <d v="2022-03-07T00:00:00"/>
        <d v="2022-06-12T00:00:00"/>
        <d v="2022-08-29T00:00:00"/>
        <d v="2022-01-26T00:00:00"/>
        <d v="2022-03-05T00:00:00"/>
        <d v="2022-04-27T00:00:00"/>
        <d v="2022-10-17T00:00:00"/>
        <d v="2022-12-17T00:00:00"/>
        <d v="2022-03-06T00:00:00"/>
        <d v="2022-02-27T00:00:00"/>
        <d v="2022-01-27T00:00:00"/>
        <d v="2022-04-14T00:00:00"/>
        <d v="2022-08-19T00:00:00"/>
        <d v="2022-04-02T00:00:00"/>
        <d v="2022-07-06T00:00:00"/>
        <d v="2022-10-01T00:00:00"/>
        <d v="2022-07-02T00:00:00"/>
        <d v="2022-03-24T00:00:00"/>
        <d v="2022-11-07T00:00:00"/>
        <d v="2022-08-25T00:00:00"/>
        <d v="2022-07-16T00:00:00"/>
        <d v="2022-03-04T00:00:00"/>
        <d v="2022-06-05T00:00:00"/>
        <d v="2022-08-21T00:00:00"/>
        <d v="2022-11-29T00:00:00"/>
        <d v="2022-05-31T00:00:00"/>
        <d v="2022-07-03T00:00:00"/>
        <d v="2022-05-10T00:00:00"/>
        <d v="2022-12-27T00:00:00"/>
        <d v="2022-03-21T00:00:00"/>
        <d v="2022-11-05T00:00:00"/>
        <d v="2022-04-20T00:00:00"/>
        <d v="2022-02-03T00:00:00"/>
        <d v="2022-05-12T00:00:00"/>
        <d v="2022-08-03T00:00:00"/>
        <d v="2022-12-21T00:00:00"/>
        <d v="2022-09-17T00:00:00"/>
        <d v="2022-09-27T00:00:00"/>
        <d v="2022-10-02T00:00:00"/>
        <d v="2022-10-06T00:00:00"/>
        <d v="2022-12-28T00:00:00"/>
        <d v="2022-11-08T00:00:00"/>
        <d v="2022-10-30T00:00:00"/>
        <d v="2022-06-01T00:00:00"/>
        <d v="2022-11-24T00:00:00"/>
        <d v="2022-10-18T00:00:00"/>
        <d v="2022-07-11T00:00:00"/>
        <d v="2022-01-31T00:00:00"/>
        <d v="2022-10-24T00:00:00"/>
        <d v="2022-05-05T00:00:00"/>
        <d v="2022-08-06T00:00:00"/>
        <d v="2022-09-18T00:00:00"/>
        <d v="2022-05-27T00:00:00"/>
        <d v="2022-11-03T00:00:00"/>
        <d v="2022-03-26T00:00:00"/>
        <d v="2022-08-07T00:00:00"/>
        <d v="2022-06-13T00:00:00"/>
        <d v="2022-08-15T00:00:00"/>
        <d v="2022-03-14T00:00:00"/>
        <d v="2022-02-15T00:00:00"/>
        <d v="2022-03-12T00:00:00"/>
        <d v="2022-10-19T00:00:00"/>
        <d v="2022-02-08T00:00:00"/>
        <d v="2022-01-05T00:00:00"/>
        <d v="2022-06-26T00:00:00"/>
        <d v="2022-01-24T00:00:00"/>
        <d v="2022-02-28T00:00:00"/>
        <d v="2022-03-03T00:00:00"/>
        <d v="2022-09-21T00:00:00"/>
        <d v="2022-03-16T00:00:00"/>
        <d v="2022-04-05T00:00:00"/>
        <d v="2022-12-31T00:00:00"/>
        <d v="2022-05-19T00:00:00"/>
        <d v="2022-07-07T00:00:00"/>
        <d v="2022-04-07T00:00:00"/>
        <d v="2022-01-04T00:00:00"/>
        <d v="2022-11-02T00:00:00"/>
        <d v="2022-01-19T00:00:00"/>
        <d v="2022-10-13T00:00:00"/>
        <d v="2022-10-26T00:00:00"/>
        <d v="2022-07-25T00:00:00"/>
        <d v="2022-04-29T00:00:00"/>
        <d v="2022-09-29T00:00:00"/>
        <d v="2022-03-19T00:00:00"/>
        <d v="2022-04-01T00:00:00"/>
        <d v="2022-08-14T00:00:00"/>
        <d v="2022-07-17T00:00:00"/>
        <d v="2022-12-24T00:00:00"/>
        <d v="2022-06-20T00:00:00"/>
        <d v="2022-01-06T00:00:00"/>
        <d v="2022-03-15T00:00:00"/>
        <d v="2022-01-29T00:00:00"/>
        <d v="2022-11-04T00:00:00"/>
        <d v="2022-11-28T00:00:00"/>
        <d v="2022-08-13T00:00:00"/>
        <d v="2022-03-18T00:00:00"/>
        <d v="2022-07-27T00:00:00"/>
        <d v="2022-07-28T00:00:00"/>
        <d v="2022-02-05T00:00:00"/>
        <d v="2022-06-21T00:00:00"/>
        <d v="2022-05-30T00:00:00"/>
        <d v="2022-08-09T00:00:00"/>
        <d v="2022-05-17T00:00:00"/>
        <d v="2022-06-30T00:00:00"/>
        <d v="2022-09-28T00:00:00"/>
        <d v="2022-02-04T00:00:00"/>
        <d v="2022-01-08T00:00:00"/>
        <d v="2022-05-08T00:00:00"/>
        <d v="2022-06-29T00:00:00"/>
        <d v="2022-07-22T00:00:00"/>
        <d v="2022-09-26T00:00:00"/>
        <d v="2022-04-26T00:00:00"/>
        <d v="2022-12-09T00:00:00"/>
        <d v="2022-02-17T00:00:00"/>
        <d v="2022-03-11T00:00:00"/>
        <d v="2022-03-01T00:00:00"/>
        <d v="2022-07-23T00:00:00"/>
        <d v="2022-05-24T00:00:00"/>
        <d v="2022-08-31T00:00:00"/>
        <d v="2022-02-12T00:00:00"/>
        <d v="2022-01-07T00:00:00"/>
        <d v="2022-10-22T00:00:00"/>
        <d v="2022-02-21T00:00:00"/>
        <d v="2022-12-06T00:00:00"/>
        <d v="2022-12-03T00:00:00"/>
        <d v="2022-04-10T00:00:00"/>
        <d v="2022-01-09T00:00:00"/>
        <d v="2022-04-16T00:00:00"/>
        <d v="2022-01-11T00:00:00"/>
        <d v="2022-07-21T00:00:00"/>
        <d v="2022-09-24T00:00:00"/>
        <d v="2022-02-09T00:00:00"/>
        <d v="2022-05-09T00:00:00"/>
        <d v="2022-04-21T00:00:00"/>
        <d v="2022-07-09T00:00:00"/>
        <d v="2022-03-28T00:00:00"/>
        <d v="2022-02-02T00:00:00"/>
        <d v="2022-05-20T00:00:00"/>
        <d v="2022-04-19T00:00:00"/>
        <d v="2022-06-09T00:00:00"/>
        <d v="2022-01-17T00:00:00"/>
        <d v="2022-05-01T00:00:00"/>
        <d v="2022-05-07T00:00:00"/>
        <d v="2022-04-06T00:00:00"/>
        <d v="2022-11-21T00:00:00"/>
        <d v="2022-12-20T00:00:00"/>
        <d v="2022-04-18T00:00:00"/>
        <d v="2022-11-11T00:00:00"/>
        <d v="2022-10-21T00:00:00"/>
        <d v="2022-01-23T00:00:00"/>
        <d v="2022-02-16T00:00:00"/>
        <d v="2022-05-14T00:00:00"/>
        <d v="2022-12-14T00:00:00"/>
        <d v="2022-11-20T00:00:00"/>
        <d v="2022-10-11T00:00:00"/>
        <d v="2022-02-26T00:00:00"/>
        <d v="2022-01-30T00:00:00"/>
        <d v="2022-05-28T00:00:00"/>
        <d v="2022-04-13T00:00:00"/>
        <d v="2022-04-11T00:00:00"/>
        <d v="2022-05-25T00:00:00"/>
        <d v="2022-09-19T00:00:00"/>
        <d v="2022-11-06T00:00:00"/>
        <d v="2022-11-15T00:00:00"/>
        <d v="2022-05-02T00:00:00"/>
        <d v="2022-02-20T00:00:00"/>
        <d v="2022-03-10T00:00:00"/>
        <d v="2022-05-18T00:00:00"/>
        <d v="2022-04-08T00:00:00"/>
        <d v="2022-08-30T00:00:00"/>
        <d v="2022-08-17T00:00:00"/>
        <d v="2022-05-15T00:00:00"/>
        <d v="2022-01-15T00:00:00"/>
        <d v="2022-01-14T00:00:00"/>
        <d v="2022-09-25T00:00:00"/>
        <d v="2022-02-23T00:00:00"/>
        <d v="2022-01-12T00:00:00"/>
        <d v="2022-12-13T00:00:00"/>
        <d v="2022-09-09T00:00:00"/>
        <d v="2022-11-16T00:00:00"/>
        <d v="2022-08-02T00:00:00"/>
        <d v="2022-10-05T00:00:00"/>
        <d v="2022-05-29T00:00:00"/>
        <d v="2022-02-13T00:00:00"/>
        <d v="2022-05-26T00:00:00"/>
        <d v="2022-04-22T00:00:00"/>
        <d v="2022-12-23T00:00:00"/>
        <d v="2022-09-12T00:00:00"/>
        <d v="2022-10-04T00:00:00"/>
        <d v="2022-10-08T00:00:00"/>
        <d v="2022-07-08T00:00:00"/>
        <d v="2022-09-05T00:00:00"/>
        <d v="2022-07-18T00:00:00"/>
        <d v="2022-12-16T00:00:00"/>
        <d v="2022-01-22T00:00:00"/>
        <d v="2022-11-13T00:00:00"/>
        <d v="2022-12-22T00:00:00"/>
        <d v="2022-06-22T00:00:00"/>
        <d v="2022-03-13T00:00:00"/>
        <d v="2022-01-10T00:00:00"/>
        <d v="2022-08-20T00:00:00"/>
        <d v="2022-11-18T00:00:00"/>
        <d v="2022-06-10T00:00:00"/>
        <d v="2022-11-19T00:00:00"/>
        <d v="2022-06-03T00:00:00"/>
        <d v="2022-06-23T00:00:00"/>
        <d v="2022-05-22T00:00:00"/>
        <d v="2022-08-16T00:00:00"/>
        <d v="2022-12-30T00:00:00"/>
        <d v="2022-12-11T00:00:00"/>
        <d v="2022-10-10T00:00:00"/>
        <d v="2022-09-13T00:00:00"/>
        <d v="2022-04-25T00:00:00"/>
        <d v="2022-01-13T00:00:00"/>
        <d v="2022-12-29T00:00:00"/>
        <d v="2022-06-04T00:00:00"/>
        <d v="2022-11-14T00:00:00"/>
        <d v="2022-02-14T00:00:00"/>
        <d v="2022-04-23T00:00:00"/>
        <d v="2022-09-22T00:00:00"/>
        <d v="2022-04-03T00:00:00"/>
        <d v="2022-09-15T00:00:00"/>
        <d v="2022-03-30T00:00:00"/>
        <d v="2022-06-28T00:00:00"/>
        <d v="2022-02-25T00:00:00"/>
        <d v="2022-08-10T00:00:00"/>
        <d v="2022-07-19T00:00:00"/>
        <d v="2022-10-07T00:00:00"/>
        <d v="2022-01-01T00:00:00"/>
        <d v="2022-08-18T00:00:00"/>
        <d v="2022-11-12T00:00:00"/>
        <d v="2022-09-03T00:00:00"/>
        <d v="2022-07-04T00:00:00"/>
        <d v="2022-01-18T00:00:00"/>
        <d v="2022-10-03T00:00:00"/>
        <d v="2022-01-25T00:00:00"/>
        <d v="2022-05-11T00:00:00"/>
        <d v="2022-03-20T00:00:00"/>
        <d v="2022-09-02T00:00:00"/>
        <d v="2022-09-10T00:00:00"/>
        <d v="2022-10-12T00:00:00"/>
        <d v="2022-04-12T00:00:00"/>
        <d v="2022-05-04T00:00:00"/>
        <d v="2022-08-24T00:00:00"/>
        <d v="2022-09-16T00:00:00"/>
        <d v="2022-04-04T00:00:00"/>
        <d v="2022-11-27T00:00:00"/>
        <d v="2022-10-16T00:00:00"/>
        <d v="2022-09-14T00:00:00"/>
        <d v="2022-07-01T00:00:00"/>
        <d v="2022-10-28T00:00:00"/>
        <d v="2022-06-25T00:00:00"/>
        <d v="2022-11-25T00:00:00"/>
        <d v="2022-10-23T00:00:00"/>
        <d v="2022-05-06T00:00:00"/>
        <d v="2022-05-13T00:00:00"/>
        <d v="2022-05-03T00:00:00"/>
        <d v="2022-12-10T00:00:00"/>
        <d v="2022-12-19T00:00:00"/>
        <d v="2022-12-04T00:00:00"/>
        <d v="2022-09-07T00:00:00"/>
        <d v="2022-08-26T00:00:00"/>
        <d v="2022-08-23T00:00:00"/>
        <d v="2022-12-05T00:00:00"/>
      </sharedItems>
    </cacheField>
    <cacheField name="Month" numFmtId="0">
      <sharedItems count="12">
        <s v="Nov"/>
        <s v="Dec"/>
        <s v="Mar"/>
        <s v="Jun"/>
        <s v="Oct"/>
        <s v="Aug"/>
        <s v="Sep"/>
        <s v="Apr"/>
        <s v="Jul"/>
        <s v="Feb"/>
        <s v="Jan"/>
        <s v="May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26">
        <s v="Colorado"/>
        <s v="Texas"/>
        <s v="Wyoming"/>
        <s v="New York"/>
        <s v="Florida"/>
        <s v="Califonia"/>
        <s v="Ohio"/>
        <s v="Denver" u="1"/>
        <s v="Los Angeles" u="1"/>
        <s v="Salt Lake City" u="1"/>
        <s v="Scottsdale" u="1"/>
        <s v="Austin" u="1"/>
        <s v="Seattle" u="1"/>
        <s v="Boise" u="1"/>
        <s v="Chicago" u="1"/>
        <s v="Cincinnati" u="1"/>
        <s v="Miami" u="1"/>
        <s v="Middletown" u="1"/>
        <s v="Greenville" u="1"/>
        <s v="Pasco" u="1"/>
        <s v="Janesville" u="1"/>
        <s v="Aurora" u="1"/>
        <s v="A" u="1"/>
        <s v="Yangon" u="1"/>
        <s v="Naypyitaw" u="1"/>
        <s v="Mandalay" u="1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Sales Channel" numFmtId="0">
      <sharedItems count="4">
        <s v="In-Store"/>
        <s v="Online"/>
        <s v="Distributor"/>
        <s v="Wholes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164">
      <sharedItems containsSemiMixedTypes="0" containsString="0" containsNumber="1" minValue="0.50849999999999995" maxValue="49.65"/>
    </cacheField>
    <cacheField name="Total Sales" numFmtId="0">
      <sharedItems containsSemiMixedTypes="0" containsString="0" containsNumber="1" minValue="10.6785" maxValue="1042.6500000000001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st of goods" numFmtId="0">
      <sharedItems containsSemiMixedTypes="0" containsString="0" containsNumber="1" minValue="10.17" maxValue="993"/>
    </cacheField>
    <cacheField name="gross margin percentage" numFmtId="164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Profit" numFmtId="0">
      <sharedItems containsSemiMixedTypes="0" containsString="0" containsNumber="1" minValue="0.50849999999999995" maxValue="49.65"/>
    </cacheField>
  </cacheFields>
  <extLst>
    <ext xmlns:x14="http://schemas.microsoft.com/office/spreadsheetml/2009/9/main" uri="{725AE2AE-9491-48be-B2B4-4EB974FC3084}">
      <x14:pivotCacheDefinition pivotCacheId="4965678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x v="0"/>
    <x v="0"/>
    <x v="0"/>
    <n v="74.69"/>
    <n v="7"/>
    <n v="26.141500000000001"/>
    <n v="548.97149999999999"/>
    <d v="1899-12-30T13:08:00"/>
    <s v="Ewallet"/>
    <n v="522.83000000000004"/>
    <n v="4.7619047620000003"/>
    <n v="26.141500000000001"/>
    <n v="9.1"/>
    <n v="26.141500000000001"/>
  </r>
  <r>
    <s v="226-31-3081"/>
    <x v="1"/>
    <x v="1"/>
    <x v="1"/>
    <x v="0"/>
    <x v="1"/>
    <x v="0"/>
    <x v="1"/>
    <x v="1"/>
    <n v="15.28"/>
    <n v="5"/>
    <n v="3.82"/>
    <n v="80.22"/>
    <d v="1899-12-30T10:29:00"/>
    <s v="Cash"/>
    <n v="76.400000000000006"/>
    <n v="4.7619047620000003"/>
    <n v="3.82"/>
    <n v="9.6"/>
    <n v="3.82"/>
  </r>
  <r>
    <s v="631-41-3108"/>
    <x v="2"/>
    <x v="2"/>
    <x v="0"/>
    <x v="1"/>
    <x v="1"/>
    <x v="1"/>
    <x v="2"/>
    <x v="2"/>
    <n v="46.33"/>
    <n v="7"/>
    <n v="16.215499999999999"/>
    <n v="340.52550000000002"/>
    <d v="1899-12-30T13:23:00"/>
    <s v="Credit card"/>
    <n v="324.31"/>
    <n v="4.7619047620000003"/>
    <n v="16.215499999999999"/>
    <n v="7.4"/>
    <n v="16.215499999999999"/>
  </r>
  <r>
    <s v="123-19-1176"/>
    <x v="3"/>
    <x v="3"/>
    <x v="0"/>
    <x v="2"/>
    <x v="0"/>
    <x v="1"/>
    <x v="3"/>
    <x v="0"/>
    <n v="58.22"/>
    <n v="8"/>
    <n v="23.288"/>
    <n v="489.048"/>
    <d v="1899-12-30T20:33:00"/>
    <s v="Ewallet"/>
    <n v="465.76"/>
    <n v="4.7619047620000003"/>
    <n v="23.288"/>
    <n v="8.4"/>
    <n v="23.288"/>
  </r>
  <r>
    <s v="373-73-7910"/>
    <x v="4"/>
    <x v="1"/>
    <x v="0"/>
    <x v="2"/>
    <x v="1"/>
    <x v="1"/>
    <x v="2"/>
    <x v="3"/>
    <n v="86.31"/>
    <n v="7"/>
    <n v="30.208500000000001"/>
    <n v="634.37850000000003"/>
    <d v="1899-12-30T10:37:00"/>
    <s v="Ewallet"/>
    <n v="604.16999999999996"/>
    <n v="4.7619047620000003"/>
    <n v="30.208500000000001"/>
    <n v="5.3"/>
    <n v="30.208500000000001"/>
  </r>
  <r>
    <s v="699-14-3026"/>
    <x v="5"/>
    <x v="4"/>
    <x v="1"/>
    <x v="3"/>
    <x v="1"/>
    <x v="1"/>
    <x v="1"/>
    <x v="1"/>
    <n v="85.39"/>
    <n v="7"/>
    <n v="29.886500000000002"/>
    <n v="627.61649999999997"/>
    <d v="1899-12-30T18:30:00"/>
    <s v="Ewallet"/>
    <n v="597.73"/>
    <n v="4.7619047620000003"/>
    <n v="29.886500000000002"/>
    <n v="4.0999999999999996"/>
    <n v="29.886500000000002"/>
  </r>
  <r>
    <s v="355-53-5943"/>
    <x v="6"/>
    <x v="5"/>
    <x v="0"/>
    <x v="4"/>
    <x v="0"/>
    <x v="0"/>
    <x v="0"/>
    <x v="1"/>
    <n v="68.84"/>
    <n v="6"/>
    <n v="20.652000000000001"/>
    <n v="433.69200000000001"/>
    <d v="1899-12-30T14:36:00"/>
    <s v="Ewallet"/>
    <n v="413.04"/>
    <n v="4.7619047620000003"/>
    <n v="20.652000000000001"/>
    <n v="5.8"/>
    <n v="20.652000000000001"/>
  </r>
  <r>
    <s v="315-22-5665"/>
    <x v="7"/>
    <x v="1"/>
    <x v="1"/>
    <x v="4"/>
    <x v="1"/>
    <x v="0"/>
    <x v="0"/>
    <x v="2"/>
    <n v="73.56"/>
    <n v="10"/>
    <n v="36.78"/>
    <n v="772.38"/>
    <d v="1899-12-30T11:38:00"/>
    <s v="Ewallet"/>
    <n v="735.6"/>
    <n v="4.7619047620000003"/>
    <n v="36.78"/>
    <n v="8"/>
    <n v="36.78"/>
  </r>
  <r>
    <s v="665-32-9167"/>
    <x v="8"/>
    <x v="6"/>
    <x v="0"/>
    <x v="2"/>
    <x v="0"/>
    <x v="0"/>
    <x v="0"/>
    <x v="0"/>
    <n v="36.26"/>
    <n v="2"/>
    <n v="3.6259999999999999"/>
    <n v="76.146000000000001"/>
    <d v="1899-12-30T17:15:00"/>
    <s v="Credit card"/>
    <n v="72.52"/>
    <n v="4.7619047620000003"/>
    <n v="3.6259999999999999"/>
    <n v="7.2"/>
    <n v="3.6259999999999999"/>
  </r>
  <r>
    <s v="692-92-5582"/>
    <x v="9"/>
    <x v="4"/>
    <x v="2"/>
    <x v="3"/>
    <x v="0"/>
    <x v="0"/>
    <x v="0"/>
    <x v="4"/>
    <n v="54.84"/>
    <n v="3"/>
    <n v="8.2260000000000009"/>
    <n v="172.74600000000001"/>
    <d v="1899-12-30T13:27:00"/>
    <s v="Credit card"/>
    <n v="164.52"/>
    <n v="4.7619047620000003"/>
    <n v="8.2260000000000009"/>
    <n v="5.9"/>
    <n v="8.2260000000000009"/>
  </r>
  <r>
    <s v="351-62-0822"/>
    <x v="10"/>
    <x v="0"/>
    <x v="2"/>
    <x v="4"/>
    <x v="0"/>
    <x v="0"/>
    <x v="2"/>
    <x v="5"/>
    <n v="14.48"/>
    <n v="4"/>
    <n v="2.8959999999999999"/>
    <n v="60.816000000000003"/>
    <d v="1899-12-30T18:07:00"/>
    <s v="Ewallet"/>
    <n v="57.92"/>
    <n v="4.7619047620000003"/>
    <n v="2.8959999999999999"/>
    <n v="4.5"/>
    <n v="2.8959999999999999"/>
  </r>
  <r>
    <s v="529-56-3974"/>
    <x v="11"/>
    <x v="2"/>
    <x v="2"/>
    <x v="2"/>
    <x v="0"/>
    <x v="1"/>
    <x v="0"/>
    <x v="1"/>
    <n v="25.51"/>
    <n v="4"/>
    <n v="5.1020000000000003"/>
    <n v="107.142"/>
    <d v="1899-12-30T17:03:00"/>
    <s v="Cash"/>
    <n v="102.04"/>
    <n v="4.7619047620000003"/>
    <n v="5.1020000000000003"/>
    <n v="6.8"/>
    <n v="5.1020000000000003"/>
  </r>
  <r>
    <s v="365-64-0515"/>
    <x v="12"/>
    <x v="4"/>
    <x v="0"/>
    <x v="0"/>
    <x v="1"/>
    <x v="0"/>
    <x v="0"/>
    <x v="1"/>
    <n v="46.95"/>
    <n v="5"/>
    <n v="11.737500000000001"/>
    <n v="246.48750000000001"/>
    <d v="1899-12-30T10:25:00"/>
    <s v="Ewallet"/>
    <n v="234.75"/>
    <n v="4.7619047620000003"/>
    <n v="11.737500000000001"/>
    <n v="7.1"/>
    <n v="11.737500000000001"/>
  </r>
  <r>
    <s v="252-56-2699"/>
    <x v="13"/>
    <x v="0"/>
    <x v="0"/>
    <x v="5"/>
    <x v="1"/>
    <x v="1"/>
    <x v="0"/>
    <x v="4"/>
    <n v="43.19"/>
    <n v="10"/>
    <n v="21.594999999999999"/>
    <n v="453.495"/>
    <d v="1899-12-30T16:48:00"/>
    <s v="Ewallet"/>
    <n v="431.9"/>
    <n v="4.7619047620000003"/>
    <n v="21.594999999999999"/>
    <n v="8.1999999999999993"/>
    <n v="21.594999999999999"/>
  </r>
  <r>
    <s v="829-34-3910"/>
    <x v="14"/>
    <x v="7"/>
    <x v="0"/>
    <x v="0"/>
    <x v="1"/>
    <x v="0"/>
    <x v="0"/>
    <x v="0"/>
    <n v="71.38"/>
    <n v="10"/>
    <n v="35.69"/>
    <n v="749.49"/>
    <d v="1899-12-30T19:21:00"/>
    <s v="Cash"/>
    <n v="713.8"/>
    <n v="4.7619047620000003"/>
    <n v="35.69"/>
    <n v="5.7"/>
    <n v="35.69"/>
  </r>
  <r>
    <s v="299-46-1805"/>
    <x v="15"/>
    <x v="2"/>
    <x v="2"/>
    <x v="0"/>
    <x v="0"/>
    <x v="0"/>
    <x v="0"/>
    <x v="3"/>
    <n v="93.72"/>
    <n v="6"/>
    <n v="28.116"/>
    <n v="590.43600000000004"/>
    <d v="1899-12-30T16:19:00"/>
    <s v="Cash"/>
    <n v="562.32000000000005"/>
    <n v="4.7619047620000003"/>
    <n v="28.116"/>
    <n v="4.5"/>
    <n v="28.116"/>
  </r>
  <r>
    <s v="656-95-9349"/>
    <x v="16"/>
    <x v="4"/>
    <x v="0"/>
    <x v="5"/>
    <x v="0"/>
    <x v="0"/>
    <x v="0"/>
    <x v="0"/>
    <n v="68.930000000000007"/>
    <n v="7"/>
    <n v="24.125499999999999"/>
    <n v="506.63549999999998"/>
    <d v="1899-12-30T11:03:00"/>
    <s v="Credit card"/>
    <n v="482.51"/>
    <n v="4.7619047620000003"/>
    <n v="24.125499999999999"/>
    <n v="4.5999999999999996"/>
    <n v="24.125499999999999"/>
  </r>
  <r>
    <s v="765-26-6951"/>
    <x v="17"/>
    <x v="4"/>
    <x v="0"/>
    <x v="2"/>
    <x v="1"/>
    <x v="1"/>
    <x v="0"/>
    <x v="3"/>
    <n v="72.61"/>
    <n v="6"/>
    <n v="21.783000000000001"/>
    <n v="457.44299999999998"/>
    <d v="1899-12-30T10:39:00"/>
    <s v="Credit card"/>
    <n v="435.66"/>
    <n v="4.7619047620000003"/>
    <n v="21.783000000000001"/>
    <n v="6.9"/>
    <n v="21.783000000000001"/>
  </r>
  <r>
    <s v="329-62-1586"/>
    <x v="18"/>
    <x v="3"/>
    <x v="0"/>
    <x v="6"/>
    <x v="1"/>
    <x v="1"/>
    <x v="0"/>
    <x v="4"/>
    <n v="54.67"/>
    <n v="3"/>
    <n v="8.2004999999999999"/>
    <n v="172.2105"/>
    <d v="1899-12-30T18:00:00"/>
    <s v="Credit card"/>
    <n v="164.01"/>
    <n v="4.7619047620000003"/>
    <n v="8.2004999999999999"/>
    <n v="8.6"/>
    <n v="8.2004999999999999"/>
  </r>
  <r>
    <s v="319-50-3348"/>
    <x v="19"/>
    <x v="2"/>
    <x v="2"/>
    <x v="3"/>
    <x v="1"/>
    <x v="0"/>
    <x v="1"/>
    <x v="2"/>
    <n v="40.299999999999997"/>
    <n v="2"/>
    <n v="4.03"/>
    <n v="84.63"/>
    <d v="1899-12-30T15:30:00"/>
    <s v="Ewallet"/>
    <n v="80.599999999999994"/>
    <n v="4.7619047620000003"/>
    <n v="4.03"/>
    <n v="4.4000000000000004"/>
    <n v="4.03"/>
  </r>
  <r>
    <s v="300-71-4605"/>
    <x v="20"/>
    <x v="2"/>
    <x v="1"/>
    <x v="4"/>
    <x v="0"/>
    <x v="1"/>
    <x v="3"/>
    <x v="1"/>
    <n v="86.04"/>
    <n v="5"/>
    <n v="21.51"/>
    <n v="451.71"/>
    <d v="1899-12-30T11:24:00"/>
    <s v="Ewallet"/>
    <n v="430.2"/>
    <n v="4.7619047620000003"/>
    <n v="21.51"/>
    <n v="4.8"/>
    <n v="21.51"/>
  </r>
  <r>
    <s v="371-85-5789"/>
    <x v="21"/>
    <x v="0"/>
    <x v="2"/>
    <x v="4"/>
    <x v="1"/>
    <x v="1"/>
    <x v="0"/>
    <x v="0"/>
    <n v="87.98"/>
    <n v="3"/>
    <n v="13.196999999999999"/>
    <n v="277.137"/>
    <d v="1899-12-30T10:40:00"/>
    <s v="Ewallet"/>
    <n v="263.94"/>
    <n v="4.7619047620000003"/>
    <n v="13.196999999999999"/>
    <n v="5.0999999999999996"/>
    <n v="13.196999999999999"/>
  </r>
  <r>
    <s v="273-16-6619"/>
    <x v="22"/>
    <x v="7"/>
    <x v="2"/>
    <x v="0"/>
    <x v="1"/>
    <x v="1"/>
    <x v="0"/>
    <x v="2"/>
    <n v="33.200000000000003"/>
    <n v="2"/>
    <n v="3.32"/>
    <n v="69.72"/>
    <d v="1899-12-30T12:20:00"/>
    <s v="Credit card"/>
    <n v="66.400000000000006"/>
    <n v="4.7619047620000003"/>
    <n v="3.32"/>
    <n v="4.4000000000000004"/>
    <n v="3.32"/>
  </r>
  <r>
    <s v="636-48-8204"/>
    <x v="23"/>
    <x v="7"/>
    <x v="0"/>
    <x v="2"/>
    <x v="1"/>
    <x v="1"/>
    <x v="2"/>
    <x v="1"/>
    <n v="34.56"/>
    <n v="5"/>
    <n v="8.64"/>
    <n v="181.44"/>
    <d v="1899-12-30T11:15:00"/>
    <s v="Ewallet"/>
    <n v="172.8"/>
    <n v="4.7619047620000003"/>
    <n v="8.64"/>
    <n v="9.9"/>
    <n v="8.64"/>
  </r>
  <r>
    <s v="549-59-1358"/>
    <x v="24"/>
    <x v="1"/>
    <x v="0"/>
    <x v="6"/>
    <x v="0"/>
    <x v="1"/>
    <x v="0"/>
    <x v="3"/>
    <n v="88.63"/>
    <n v="3"/>
    <n v="13.294499999999999"/>
    <n v="279.18450000000001"/>
    <d v="1899-12-30T17:36:00"/>
    <s v="Ewallet"/>
    <n v="265.89"/>
    <n v="4.7619047620000003"/>
    <n v="13.294499999999999"/>
    <n v="6"/>
    <n v="13.294499999999999"/>
  </r>
  <r>
    <s v="227-03-5010"/>
    <x v="23"/>
    <x v="7"/>
    <x v="0"/>
    <x v="3"/>
    <x v="0"/>
    <x v="0"/>
    <x v="1"/>
    <x v="2"/>
    <n v="52.59"/>
    <n v="8"/>
    <n v="21.036000000000001"/>
    <n v="441.75599999999997"/>
    <d v="1899-12-30T19:20:00"/>
    <s v="Credit card"/>
    <n v="420.72"/>
    <n v="4.7619047620000003"/>
    <n v="21.036000000000001"/>
    <n v="8.5"/>
    <n v="21.036000000000001"/>
  </r>
  <r>
    <s v="649-29-6775"/>
    <x v="25"/>
    <x v="8"/>
    <x v="2"/>
    <x v="4"/>
    <x v="1"/>
    <x v="1"/>
    <x v="0"/>
    <x v="5"/>
    <n v="33.520000000000003"/>
    <n v="1"/>
    <n v="1.6759999999999999"/>
    <n v="35.195999999999998"/>
    <d v="1899-12-30T15:31:00"/>
    <s v="Cash"/>
    <n v="33.520000000000003"/>
    <n v="4.7619047620000003"/>
    <n v="1.6759999999999999"/>
    <n v="6.7"/>
    <n v="1.6759999999999999"/>
  </r>
  <r>
    <s v="189-17-4241"/>
    <x v="26"/>
    <x v="7"/>
    <x v="0"/>
    <x v="6"/>
    <x v="1"/>
    <x v="0"/>
    <x v="0"/>
    <x v="5"/>
    <n v="87.67"/>
    <n v="2"/>
    <n v="8.7669999999999995"/>
    <n v="184.107"/>
    <d v="1899-12-30T12:17:00"/>
    <s v="Credit card"/>
    <n v="175.34"/>
    <n v="4.7619047620000003"/>
    <n v="8.7669999999999995"/>
    <n v="7.7"/>
    <n v="8.7669999999999995"/>
  </r>
  <r>
    <s v="145-94-9061"/>
    <x v="27"/>
    <x v="2"/>
    <x v="2"/>
    <x v="6"/>
    <x v="1"/>
    <x v="0"/>
    <x v="2"/>
    <x v="4"/>
    <n v="88.36"/>
    <n v="5"/>
    <n v="22.09"/>
    <n v="463.89"/>
    <d v="1899-12-30T19:48:00"/>
    <s v="Cash"/>
    <n v="441.8"/>
    <n v="4.7619047620000003"/>
    <n v="22.09"/>
    <n v="9.6"/>
    <n v="22.09"/>
  </r>
  <r>
    <s v="848-62-7243"/>
    <x v="28"/>
    <x v="2"/>
    <x v="0"/>
    <x v="3"/>
    <x v="1"/>
    <x v="1"/>
    <x v="0"/>
    <x v="0"/>
    <n v="24.89"/>
    <n v="9"/>
    <n v="11.2005"/>
    <n v="235.2105"/>
    <d v="1899-12-30T15:36:00"/>
    <s v="Cash"/>
    <n v="224.01"/>
    <n v="4.7619047620000003"/>
    <n v="11.2005"/>
    <n v="7.4"/>
    <n v="11.2005"/>
  </r>
  <r>
    <s v="871-79-8483"/>
    <x v="29"/>
    <x v="8"/>
    <x v="2"/>
    <x v="4"/>
    <x v="1"/>
    <x v="1"/>
    <x v="0"/>
    <x v="5"/>
    <n v="94.13"/>
    <n v="5"/>
    <n v="23.532499999999999"/>
    <n v="494.1825"/>
    <d v="1899-12-30T19:39:00"/>
    <s v="Credit card"/>
    <n v="470.65"/>
    <n v="4.7619047620000003"/>
    <n v="23.532499999999999"/>
    <n v="4.8"/>
    <n v="23.532499999999999"/>
  </r>
  <r>
    <s v="149-71-6266"/>
    <x v="30"/>
    <x v="9"/>
    <x v="2"/>
    <x v="0"/>
    <x v="0"/>
    <x v="1"/>
    <x v="1"/>
    <x v="3"/>
    <n v="78.069999999999993"/>
    <n v="9"/>
    <n v="35.131500000000003"/>
    <n v="737.76149999999996"/>
    <d v="1899-12-30T12:43:00"/>
    <s v="Cash"/>
    <n v="702.63"/>
    <n v="4.7619047620000003"/>
    <n v="35.131500000000003"/>
    <n v="4.5"/>
    <n v="35.131500000000003"/>
  </r>
  <r>
    <s v="640-49-2076"/>
    <x v="31"/>
    <x v="9"/>
    <x v="2"/>
    <x v="0"/>
    <x v="1"/>
    <x v="1"/>
    <x v="1"/>
    <x v="3"/>
    <n v="83.78"/>
    <n v="8"/>
    <n v="33.512"/>
    <n v="703.75199999999995"/>
    <d v="1899-12-30T14:49:00"/>
    <s v="Cash"/>
    <n v="670.24"/>
    <n v="4.7619047620000003"/>
    <n v="33.512"/>
    <n v="5.0999999999999996"/>
    <n v="33.512"/>
  </r>
  <r>
    <s v="595-11-5460"/>
    <x v="32"/>
    <x v="6"/>
    <x v="0"/>
    <x v="5"/>
    <x v="1"/>
    <x v="1"/>
    <x v="1"/>
    <x v="0"/>
    <n v="96.58"/>
    <n v="2"/>
    <n v="9.6579999999999995"/>
    <n v="202.81800000000001"/>
    <d v="1899-12-30T10:12:00"/>
    <s v="Credit card"/>
    <n v="193.16"/>
    <n v="4.7619047620000003"/>
    <n v="9.6579999999999995"/>
    <n v="5.0999999999999996"/>
    <n v="9.6579999999999995"/>
  </r>
  <r>
    <s v="183-56-6882"/>
    <x v="33"/>
    <x v="1"/>
    <x v="1"/>
    <x v="2"/>
    <x v="0"/>
    <x v="0"/>
    <x v="3"/>
    <x v="4"/>
    <n v="99.42"/>
    <n v="4"/>
    <n v="19.884"/>
    <n v="417.56400000000002"/>
    <d v="1899-12-30T10:42:00"/>
    <s v="Ewallet"/>
    <n v="397.68"/>
    <n v="4.7619047620000003"/>
    <n v="19.884"/>
    <n v="7.5"/>
    <n v="19.884"/>
  </r>
  <r>
    <s v="232-16-2483"/>
    <x v="34"/>
    <x v="1"/>
    <x v="1"/>
    <x v="0"/>
    <x v="0"/>
    <x v="0"/>
    <x v="2"/>
    <x v="3"/>
    <n v="68.12"/>
    <n v="1"/>
    <n v="3.4060000000000001"/>
    <n v="71.525999999999996"/>
    <d v="1899-12-30T12:28:00"/>
    <s v="Ewallet"/>
    <n v="68.12"/>
    <n v="4.7619047620000003"/>
    <n v="3.4060000000000001"/>
    <n v="6.8"/>
    <n v="3.4060000000000001"/>
  </r>
  <r>
    <s v="129-29-8530"/>
    <x v="35"/>
    <x v="3"/>
    <x v="0"/>
    <x v="1"/>
    <x v="0"/>
    <x v="1"/>
    <x v="0"/>
    <x v="3"/>
    <n v="62.62"/>
    <n v="5"/>
    <n v="15.654999999999999"/>
    <n v="328.755"/>
    <d v="1899-12-30T19:15:00"/>
    <s v="Ewallet"/>
    <n v="313.10000000000002"/>
    <n v="4.7619047620000003"/>
    <n v="15.654999999999999"/>
    <n v="7"/>
    <n v="15.654999999999999"/>
  </r>
  <r>
    <s v="272-65-1806"/>
    <x v="0"/>
    <x v="0"/>
    <x v="0"/>
    <x v="5"/>
    <x v="1"/>
    <x v="0"/>
    <x v="1"/>
    <x v="1"/>
    <n v="60.88"/>
    <n v="9"/>
    <n v="27.396000000000001"/>
    <n v="575.31600000000003"/>
    <d v="1899-12-30T17:17:00"/>
    <s v="Ewallet"/>
    <n v="547.91999999999996"/>
    <n v="4.7619047620000003"/>
    <n v="27.396000000000001"/>
    <n v="4.7"/>
    <n v="27.396000000000001"/>
  </r>
  <r>
    <s v="333-73-7901"/>
    <x v="36"/>
    <x v="2"/>
    <x v="1"/>
    <x v="2"/>
    <x v="1"/>
    <x v="0"/>
    <x v="0"/>
    <x v="0"/>
    <n v="54.92"/>
    <n v="8"/>
    <n v="21.968"/>
    <n v="461.32799999999997"/>
    <d v="1899-12-30T13:24:00"/>
    <s v="Ewallet"/>
    <n v="439.36"/>
    <n v="4.7619047620000003"/>
    <n v="21.968"/>
    <n v="7.6"/>
    <n v="21.968"/>
  </r>
  <r>
    <s v="777-82-7220"/>
    <x v="37"/>
    <x v="4"/>
    <x v="2"/>
    <x v="2"/>
    <x v="0"/>
    <x v="1"/>
    <x v="0"/>
    <x v="2"/>
    <n v="30.12"/>
    <n v="8"/>
    <n v="12.048"/>
    <n v="253.00800000000001"/>
    <d v="1899-12-30T13:01:00"/>
    <s v="Cash"/>
    <n v="240.96"/>
    <n v="4.7619047620000003"/>
    <n v="12.048"/>
    <n v="7.7"/>
    <n v="12.048"/>
  </r>
  <r>
    <s v="280-35-5823"/>
    <x v="38"/>
    <x v="6"/>
    <x v="2"/>
    <x v="6"/>
    <x v="0"/>
    <x v="0"/>
    <x v="0"/>
    <x v="2"/>
    <n v="86.72"/>
    <n v="1"/>
    <n v="4.3360000000000003"/>
    <n v="91.055999999999997"/>
    <d v="1899-12-30T18:45:00"/>
    <s v="Ewallet"/>
    <n v="86.72"/>
    <n v="4.7619047620000003"/>
    <n v="4.3360000000000003"/>
    <n v="7.9"/>
    <n v="4.3360000000000003"/>
  </r>
  <r>
    <s v="554-53-8700"/>
    <x v="39"/>
    <x v="9"/>
    <x v="1"/>
    <x v="3"/>
    <x v="0"/>
    <x v="1"/>
    <x v="2"/>
    <x v="2"/>
    <n v="56.11"/>
    <n v="2"/>
    <n v="5.6109999999999998"/>
    <n v="117.831"/>
    <d v="1899-12-30T10:11:00"/>
    <s v="Cash"/>
    <n v="112.22"/>
    <n v="4.7619047620000003"/>
    <n v="5.6109999999999998"/>
    <n v="6.3"/>
    <n v="5.6109999999999998"/>
  </r>
  <r>
    <s v="354-25-5821"/>
    <x v="40"/>
    <x v="5"/>
    <x v="2"/>
    <x v="4"/>
    <x v="0"/>
    <x v="0"/>
    <x v="2"/>
    <x v="3"/>
    <n v="69.12"/>
    <n v="6"/>
    <n v="20.736000000000001"/>
    <n v="435.45600000000002"/>
    <d v="1899-12-30T13:03:00"/>
    <s v="Cash"/>
    <n v="414.72"/>
    <n v="4.7619047620000003"/>
    <n v="20.736000000000001"/>
    <n v="5.6"/>
    <n v="20.736000000000001"/>
  </r>
  <r>
    <s v="228-96-1411"/>
    <x v="41"/>
    <x v="5"/>
    <x v="1"/>
    <x v="0"/>
    <x v="0"/>
    <x v="0"/>
    <x v="0"/>
    <x v="4"/>
    <n v="98.7"/>
    <n v="8"/>
    <n v="39.479999999999997"/>
    <n v="829.08"/>
    <d v="1899-12-30T20:39:00"/>
    <s v="Cash"/>
    <n v="789.6"/>
    <n v="4.7619047620000003"/>
    <n v="39.479999999999997"/>
    <n v="7.6"/>
    <n v="39.479999999999997"/>
  </r>
  <r>
    <s v="617-15-4209"/>
    <x v="42"/>
    <x v="8"/>
    <x v="1"/>
    <x v="1"/>
    <x v="0"/>
    <x v="1"/>
    <x v="1"/>
    <x v="0"/>
    <n v="15.37"/>
    <n v="2"/>
    <n v="1.5369999999999999"/>
    <n v="32.277000000000001"/>
    <d v="1899-12-30T19:47:00"/>
    <s v="Cash"/>
    <n v="30.74"/>
    <n v="4.7619047620000003"/>
    <n v="1.5369999999999999"/>
    <n v="7.2"/>
    <n v="1.5369999999999999"/>
  </r>
  <r>
    <s v="132-32-9879"/>
    <x v="43"/>
    <x v="5"/>
    <x v="2"/>
    <x v="5"/>
    <x v="0"/>
    <x v="0"/>
    <x v="2"/>
    <x v="1"/>
    <n v="93.96"/>
    <n v="4"/>
    <n v="18.792000000000002"/>
    <n v="394.63200000000001"/>
    <d v="1899-12-30T18:00:00"/>
    <s v="Cash"/>
    <n v="375.84"/>
    <n v="4.7619047620000003"/>
    <n v="18.792000000000002"/>
    <n v="9.5"/>
    <n v="18.792000000000002"/>
  </r>
  <r>
    <s v="370-41-7321"/>
    <x v="44"/>
    <x v="10"/>
    <x v="2"/>
    <x v="2"/>
    <x v="0"/>
    <x v="1"/>
    <x v="1"/>
    <x v="0"/>
    <n v="56.69"/>
    <n v="9"/>
    <n v="25.5105"/>
    <n v="535.72050000000002"/>
    <d v="1899-12-30T17:24:00"/>
    <s v="Credit card"/>
    <n v="510.21"/>
    <n v="4.7619047620000003"/>
    <n v="25.5105"/>
    <n v="8.4"/>
    <n v="25.5105"/>
  </r>
  <r>
    <s v="727-46-3608"/>
    <x v="26"/>
    <x v="7"/>
    <x v="2"/>
    <x v="3"/>
    <x v="0"/>
    <x v="0"/>
    <x v="1"/>
    <x v="4"/>
    <n v="20.010000000000002"/>
    <n v="9"/>
    <n v="9.0045000000000002"/>
    <n v="189.09450000000001"/>
    <d v="1899-12-30T15:47:00"/>
    <s v="Ewallet"/>
    <n v="180.09"/>
    <n v="4.7619047620000003"/>
    <n v="9.0045000000000002"/>
    <n v="4.0999999999999996"/>
    <n v="9.0045000000000002"/>
  </r>
  <r>
    <s v="669-54-1719"/>
    <x v="45"/>
    <x v="8"/>
    <x v="2"/>
    <x v="4"/>
    <x v="0"/>
    <x v="1"/>
    <x v="2"/>
    <x v="1"/>
    <n v="18.93"/>
    <n v="6"/>
    <n v="5.6790000000000003"/>
    <n v="119.259"/>
    <d v="1899-12-30T12:45:00"/>
    <s v="Credit card"/>
    <n v="113.58"/>
    <n v="4.7619047620000003"/>
    <n v="5.6790000000000003"/>
    <n v="8.1"/>
    <n v="5.6790000000000003"/>
  </r>
  <r>
    <s v="574-22-5561"/>
    <x v="46"/>
    <x v="3"/>
    <x v="1"/>
    <x v="0"/>
    <x v="0"/>
    <x v="0"/>
    <x v="2"/>
    <x v="5"/>
    <n v="82.63"/>
    <n v="10"/>
    <n v="41.314999999999998"/>
    <n v="867.61500000000001"/>
    <d v="1899-12-30T17:08:00"/>
    <s v="Ewallet"/>
    <n v="826.3"/>
    <n v="4.7619047620000003"/>
    <n v="41.314999999999998"/>
    <n v="7.9"/>
    <n v="41.314999999999998"/>
  </r>
  <r>
    <s v="326-78-5178"/>
    <x v="47"/>
    <x v="8"/>
    <x v="1"/>
    <x v="1"/>
    <x v="0"/>
    <x v="1"/>
    <x v="0"/>
    <x v="4"/>
    <n v="91.4"/>
    <n v="7"/>
    <n v="31.99"/>
    <n v="671.79"/>
    <d v="1899-12-30T10:19:00"/>
    <s v="Cash"/>
    <n v="639.79999999999995"/>
    <n v="4.7619047620000003"/>
    <n v="31.99"/>
    <n v="9.5"/>
    <n v="31.99"/>
  </r>
  <r>
    <s v="162-48-8011"/>
    <x v="22"/>
    <x v="7"/>
    <x v="0"/>
    <x v="4"/>
    <x v="0"/>
    <x v="0"/>
    <x v="1"/>
    <x v="4"/>
    <n v="44.59"/>
    <n v="5"/>
    <n v="11.147500000000001"/>
    <n v="234.0975"/>
    <d v="1899-12-30T15:10:00"/>
    <s v="Cash"/>
    <n v="222.95"/>
    <n v="4.7619047620000003"/>
    <n v="11.147500000000001"/>
    <n v="8.5"/>
    <n v="11.147500000000001"/>
  </r>
  <r>
    <s v="616-24-2851"/>
    <x v="48"/>
    <x v="0"/>
    <x v="2"/>
    <x v="3"/>
    <x v="0"/>
    <x v="0"/>
    <x v="1"/>
    <x v="5"/>
    <n v="17.87"/>
    <n v="4"/>
    <n v="3.5739999999999998"/>
    <n v="75.054000000000002"/>
    <d v="1899-12-30T14:42:00"/>
    <s v="Ewallet"/>
    <n v="71.48"/>
    <n v="4.7619047620000003"/>
    <n v="3.5739999999999998"/>
    <n v="6.5"/>
    <n v="3.5739999999999998"/>
  </r>
  <r>
    <s v="778-71-5554"/>
    <x v="49"/>
    <x v="1"/>
    <x v="1"/>
    <x v="0"/>
    <x v="0"/>
    <x v="1"/>
    <x v="2"/>
    <x v="5"/>
    <n v="15.43"/>
    <n v="1"/>
    <n v="0.77149999999999996"/>
    <n v="16.201499999999999"/>
    <d v="1899-12-30T15:46:00"/>
    <s v="Credit card"/>
    <n v="15.43"/>
    <n v="4.7619047620000003"/>
    <n v="0.77149999999999996"/>
    <n v="6.1"/>
    <n v="0.77149999999999996"/>
  </r>
  <r>
    <s v="242-55-6721"/>
    <x v="50"/>
    <x v="8"/>
    <x v="2"/>
    <x v="0"/>
    <x v="1"/>
    <x v="1"/>
    <x v="3"/>
    <x v="2"/>
    <n v="16.16"/>
    <n v="2"/>
    <n v="1.6160000000000001"/>
    <n v="33.936"/>
    <d v="1899-12-30T11:49:00"/>
    <s v="Ewallet"/>
    <n v="32.32"/>
    <n v="4.7619047620000003"/>
    <n v="1.6160000000000001"/>
    <n v="6.5"/>
    <n v="1.6160000000000001"/>
  </r>
  <r>
    <s v="399-46-5918"/>
    <x v="51"/>
    <x v="5"/>
    <x v="1"/>
    <x v="6"/>
    <x v="1"/>
    <x v="0"/>
    <x v="2"/>
    <x v="1"/>
    <n v="85.98"/>
    <n v="8"/>
    <n v="34.392000000000003"/>
    <n v="722.23199999999997"/>
    <d v="1899-12-30T19:01:00"/>
    <s v="Cash"/>
    <n v="687.84"/>
    <n v="4.7619047620000003"/>
    <n v="34.392000000000003"/>
    <n v="8.1999999999999993"/>
    <n v="34.392000000000003"/>
  </r>
  <r>
    <s v="106-35-6779"/>
    <x v="52"/>
    <x v="11"/>
    <x v="0"/>
    <x v="3"/>
    <x v="0"/>
    <x v="1"/>
    <x v="1"/>
    <x v="2"/>
    <n v="44.34"/>
    <n v="2"/>
    <n v="4.4340000000000002"/>
    <n v="93.114000000000004"/>
    <d v="1899-12-30T11:26:00"/>
    <s v="Cash"/>
    <n v="88.68"/>
    <n v="4.7619047620000003"/>
    <n v="4.4340000000000002"/>
    <n v="5.8"/>
    <n v="4.4340000000000002"/>
  </r>
  <r>
    <s v="635-40-6220"/>
    <x v="53"/>
    <x v="11"/>
    <x v="0"/>
    <x v="4"/>
    <x v="1"/>
    <x v="1"/>
    <x v="1"/>
    <x v="0"/>
    <n v="89.6"/>
    <n v="8"/>
    <n v="35.840000000000003"/>
    <n v="752.64"/>
    <d v="1899-12-30T11:28:00"/>
    <s v="Ewallet"/>
    <n v="716.8"/>
    <n v="4.7619047620000003"/>
    <n v="35.840000000000003"/>
    <n v="6.6"/>
    <n v="35.840000000000003"/>
  </r>
  <r>
    <s v="817-48-8732"/>
    <x v="39"/>
    <x v="9"/>
    <x v="0"/>
    <x v="0"/>
    <x v="0"/>
    <x v="0"/>
    <x v="1"/>
    <x v="2"/>
    <n v="72.349999999999994"/>
    <n v="10"/>
    <n v="36.174999999999997"/>
    <n v="759.67499999999995"/>
    <d v="1899-12-30T15:55:00"/>
    <s v="Cash"/>
    <n v="723.5"/>
    <n v="4.7619047620000003"/>
    <n v="36.174999999999997"/>
    <n v="5.4"/>
    <n v="36.174999999999997"/>
  </r>
  <r>
    <s v="120-06-4233"/>
    <x v="54"/>
    <x v="3"/>
    <x v="1"/>
    <x v="1"/>
    <x v="1"/>
    <x v="1"/>
    <x v="0"/>
    <x v="1"/>
    <n v="30.61"/>
    <n v="6"/>
    <n v="9.1829999999999998"/>
    <n v="192.84299999999999"/>
    <d v="1899-12-30T20:36:00"/>
    <s v="Cash"/>
    <n v="183.66"/>
    <n v="4.7619047620000003"/>
    <n v="9.1829999999999998"/>
    <n v="9.3000000000000007"/>
    <n v="9.1829999999999998"/>
  </r>
  <r>
    <s v="285-68-5083"/>
    <x v="55"/>
    <x v="3"/>
    <x v="1"/>
    <x v="6"/>
    <x v="0"/>
    <x v="0"/>
    <x v="0"/>
    <x v="3"/>
    <n v="24.74"/>
    <n v="3"/>
    <n v="3.7109999999999999"/>
    <n v="77.930999999999997"/>
    <d v="1899-12-30T17:47:00"/>
    <s v="Credit card"/>
    <n v="74.22"/>
    <n v="4.7619047620000003"/>
    <n v="3.7109999999999999"/>
    <n v="10"/>
    <n v="3.7109999999999999"/>
  </r>
  <r>
    <s v="803-83-5989"/>
    <x v="56"/>
    <x v="3"/>
    <x v="1"/>
    <x v="6"/>
    <x v="1"/>
    <x v="1"/>
    <x v="1"/>
    <x v="2"/>
    <n v="55.73"/>
    <n v="6"/>
    <n v="16.719000000000001"/>
    <n v="351.09899999999999"/>
    <d v="1899-12-30T10:55:00"/>
    <s v="Ewallet"/>
    <n v="334.38"/>
    <n v="4.7619047620000003"/>
    <n v="16.719000000000001"/>
    <n v="7"/>
    <n v="16.719000000000001"/>
  </r>
  <r>
    <s v="347-34-2234"/>
    <x v="57"/>
    <x v="0"/>
    <x v="2"/>
    <x v="4"/>
    <x v="0"/>
    <x v="0"/>
    <x v="1"/>
    <x v="3"/>
    <n v="55.07"/>
    <n v="9"/>
    <n v="24.781500000000001"/>
    <n v="520.41150000000005"/>
    <d v="1899-12-30T13:40:00"/>
    <s v="Ewallet"/>
    <n v="495.63"/>
    <n v="4.7619047620000003"/>
    <n v="24.781500000000001"/>
    <n v="10"/>
    <n v="24.781500000000001"/>
  </r>
  <r>
    <s v="199-75-8169"/>
    <x v="58"/>
    <x v="3"/>
    <x v="0"/>
    <x v="0"/>
    <x v="0"/>
    <x v="1"/>
    <x v="0"/>
    <x v="3"/>
    <n v="15.81"/>
    <n v="10"/>
    <n v="7.9050000000000002"/>
    <n v="166.005"/>
    <d v="1899-12-30T12:27:00"/>
    <s v="Credit card"/>
    <n v="158.1"/>
    <n v="4.7619047620000003"/>
    <n v="7.9050000000000002"/>
    <n v="8.6"/>
    <n v="7.9050000000000002"/>
  </r>
  <r>
    <s v="853-23-2453"/>
    <x v="59"/>
    <x v="1"/>
    <x v="2"/>
    <x v="5"/>
    <x v="0"/>
    <x v="1"/>
    <x v="1"/>
    <x v="0"/>
    <n v="75.739999999999995"/>
    <n v="4"/>
    <n v="15.148"/>
    <n v="318.108"/>
    <d v="1899-12-30T14:35:00"/>
    <s v="Cash"/>
    <n v="302.95999999999998"/>
    <n v="4.7619047620000003"/>
    <n v="15.148"/>
    <n v="7.6"/>
    <n v="15.148"/>
  </r>
  <r>
    <s v="877-22-3308"/>
    <x v="60"/>
    <x v="5"/>
    <x v="0"/>
    <x v="2"/>
    <x v="0"/>
    <x v="1"/>
    <x v="1"/>
    <x v="0"/>
    <n v="15.87"/>
    <n v="10"/>
    <n v="7.9349999999999996"/>
    <n v="166.63499999999999"/>
    <d v="1899-12-30T16:40:00"/>
    <s v="Cash"/>
    <n v="158.69999999999999"/>
    <n v="4.7619047620000003"/>
    <n v="7.9349999999999996"/>
    <n v="5.8"/>
    <n v="7.9349999999999996"/>
  </r>
  <r>
    <s v="838-78-4295"/>
    <x v="61"/>
    <x v="11"/>
    <x v="1"/>
    <x v="6"/>
    <x v="1"/>
    <x v="0"/>
    <x v="0"/>
    <x v="0"/>
    <n v="33.47"/>
    <n v="2"/>
    <n v="3.347"/>
    <n v="70.287000000000006"/>
    <d v="1899-12-30T15:43:00"/>
    <s v="Ewallet"/>
    <n v="66.94"/>
    <n v="4.7619047620000003"/>
    <n v="3.347"/>
    <n v="6.7"/>
    <n v="3.347"/>
  </r>
  <r>
    <s v="109-28-2512"/>
    <x v="62"/>
    <x v="4"/>
    <x v="2"/>
    <x v="1"/>
    <x v="0"/>
    <x v="0"/>
    <x v="2"/>
    <x v="5"/>
    <n v="97.61"/>
    <n v="6"/>
    <n v="29.283000000000001"/>
    <n v="614.94299999999998"/>
    <d v="1899-12-30T15:01:00"/>
    <s v="Ewallet"/>
    <n v="585.66"/>
    <n v="4.7619047620000003"/>
    <n v="29.283000000000001"/>
    <n v="9.9"/>
    <n v="29.283000000000001"/>
  </r>
  <r>
    <s v="232-11-3025"/>
    <x v="11"/>
    <x v="2"/>
    <x v="0"/>
    <x v="5"/>
    <x v="1"/>
    <x v="1"/>
    <x v="0"/>
    <x v="3"/>
    <n v="78.77"/>
    <n v="10"/>
    <n v="39.384999999999998"/>
    <n v="827.08500000000004"/>
    <d v="1899-12-30T10:04:00"/>
    <s v="Cash"/>
    <n v="787.7"/>
    <n v="4.7619047620000003"/>
    <n v="39.384999999999998"/>
    <n v="6.4"/>
    <n v="39.384999999999998"/>
  </r>
  <r>
    <s v="382-03-4532"/>
    <x v="63"/>
    <x v="9"/>
    <x v="0"/>
    <x v="2"/>
    <x v="0"/>
    <x v="0"/>
    <x v="2"/>
    <x v="0"/>
    <n v="18.329999999999998"/>
    <n v="1"/>
    <n v="0.91649999999999998"/>
    <n v="19.246500000000001"/>
    <d v="1899-12-30T18:50:00"/>
    <s v="Cash"/>
    <n v="18.329999999999998"/>
    <n v="4.7619047620000003"/>
    <n v="0.91649999999999998"/>
    <n v="4.3"/>
    <n v="0.91649999999999998"/>
  </r>
  <r>
    <s v="393-65-2792"/>
    <x v="64"/>
    <x v="3"/>
    <x v="1"/>
    <x v="0"/>
    <x v="1"/>
    <x v="1"/>
    <x v="2"/>
    <x v="4"/>
    <n v="89.48"/>
    <n v="10"/>
    <n v="44.74"/>
    <n v="939.54"/>
    <d v="1899-12-30T12:46:00"/>
    <s v="Credit card"/>
    <n v="894.8"/>
    <n v="4.7619047620000003"/>
    <n v="44.74"/>
    <n v="9.6"/>
    <n v="44.74"/>
  </r>
  <r>
    <s v="796-12-2025"/>
    <x v="65"/>
    <x v="7"/>
    <x v="1"/>
    <x v="1"/>
    <x v="1"/>
    <x v="1"/>
    <x v="3"/>
    <x v="5"/>
    <n v="62.12"/>
    <n v="10"/>
    <n v="31.06"/>
    <n v="652.26"/>
    <d v="1899-12-30T16:19:00"/>
    <s v="Cash"/>
    <n v="621.20000000000005"/>
    <n v="4.7619047620000003"/>
    <n v="31.06"/>
    <n v="5.9"/>
    <n v="31.06"/>
  </r>
  <r>
    <s v="510-95-6347"/>
    <x v="66"/>
    <x v="4"/>
    <x v="2"/>
    <x v="5"/>
    <x v="0"/>
    <x v="0"/>
    <x v="2"/>
    <x v="4"/>
    <n v="48.52"/>
    <n v="3"/>
    <n v="7.2779999999999996"/>
    <n v="152.83799999999999"/>
    <d v="1899-12-30T18:17:00"/>
    <s v="Ewallet"/>
    <n v="145.56"/>
    <n v="4.7619047620000003"/>
    <n v="7.2779999999999996"/>
    <n v="4"/>
    <n v="7.2779999999999996"/>
  </r>
  <r>
    <s v="841-35-6630"/>
    <x v="67"/>
    <x v="8"/>
    <x v="1"/>
    <x v="2"/>
    <x v="1"/>
    <x v="0"/>
    <x v="0"/>
    <x v="1"/>
    <n v="75.91"/>
    <n v="6"/>
    <n v="22.773"/>
    <n v="478.233"/>
    <d v="1899-12-30T18:21:00"/>
    <s v="Cash"/>
    <n v="455.46"/>
    <n v="4.7619047620000003"/>
    <n v="22.773"/>
    <n v="8.6999999999999993"/>
    <n v="22.773"/>
  </r>
  <r>
    <s v="287-21-9091"/>
    <x v="68"/>
    <x v="9"/>
    <x v="0"/>
    <x v="6"/>
    <x v="1"/>
    <x v="1"/>
    <x v="0"/>
    <x v="2"/>
    <n v="74.67"/>
    <n v="9"/>
    <n v="33.601500000000001"/>
    <n v="705.63149999999996"/>
    <d v="1899-12-30T10:55:00"/>
    <s v="Ewallet"/>
    <n v="672.03"/>
    <n v="4.7619047620000003"/>
    <n v="33.601500000000001"/>
    <n v="9.4"/>
    <n v="33.601500000000001"/>
  </r>
  <r>
    <s v="732-94-0499"/>
    <x v="69"/>
    <x v="7"/>
    <x v="1"/>
    <x v="3"/>
    <x v="1"/>
    <x v="0"/>
    <x v="0"/>
    <x v="1"/>
    <n v="41.65"/>
    <n v="10"/>
    <n v="20.824999999999999"/>
    <n v="437.32499999999999"/>
    <d v="1899-12-30T17:04:00"/>
    <s v="Credit card"/>
    <n v="416.5"/>
    <n v="4.7619047620000003"/>
    <n v="20.824999999999999"/>
    <n v="5.4"/>
    <n v="20.824999999999999"/>
  </r>
  <r>
    <s v="263-10-3913"/>
    <x v="70"/>
    <x v="10"/>
    <x v="1"/>
    <x v="2"/>
    <x v="0"/>
    <x v="1"/>
    <x v="0"/>
    <x v="5"/>
    <n v="49.04"/>
    <n v="9"/>
    <n v="22.068000000000001"/>
    <n v="463.428"/>
    <d v="1899-12-30T14:20:00"/>
    <s v="Credit card"/>
    <n v="441.36"/>
    <n v="4.7619047620000003"/>
    <n v="22.068000000000001"/>
    <n v="8.6"/>
    <n v="22.068000000000001"/>
  </r>
  <r>
    <s v="381-20-0914"/>
    <x v="71"/>
    <x v="2"/>
    <x v="0"/>
    <x v="4"/>
    <x v="0"/>
    <x v="0"/>
    <x v="3"/>
    <x v="5"/>
    <n v="20.010000000000002"/>
    <n v="9"/>
    <n v="9.0045000000000002"/>
    <n v="189.09450000000001"/>
    <d v="1899-12-30T15:48:00"/>
    <s v="Credit card"/>
    <n v="180.09"/>
    <n v="4.7619047620000003"/>
    <n v="9.0045000000000002"/>
    <n v="5.7"/>
    <n v="9.0045000000000002"/>
  </r>
  <r>
    <s v="829-49-1914"/>
    <x v="72"/>
    <x v="3"/>
    <x v="1"/>
    <x v="3"/>
    <x v="0"/>
    <x v="0"/>
    <x v="1"/>
    <x v="4"/>
    <n v="78.31"/>
    <n v="10"/>
    <n v="39.155000000000001"/>
    <n v="822.255"/>
    <d v="1899-12-30T16:24:00"/>
    <s v="Ewallet"/>
    <n v="783.1"/>
    <n v="4.7619047620000003"/>
    <n v="39.155000000000001"/>
    <n v="6.6"/>
    <n v="39.155000000000001"/>
  </r>
  <r>
    <s v="756-01-7507"/>
    <x v="17"/>
    <x v="4"/>
    <x v="1"/>
    <x v="4"/>
    <x v="1"/>
    <x v="0"/>
    <x v="1"/>
    <x v="0"/>
    <n v="20.38"/>
    <n v="5"/>
    <n v="5.0949999999999998"/>
    <n v="106.995"/>
    <d v="1899-12-30T18:56:00"/>
    <s v="Cash"/>
    <n v="101.9"/>
    <n v="4.7619047620000003"/>
    <n v="5.0949999999999998"/>
    <n v="6"/>
    <n v="5.0949999999999998"/>
  </r>
  <r>
    <s v="870-72-4431"/>
    <x v="73"/>
    <x v="5"/>
    <x v="1"/>
    <x v="5"/>
    <x v="1"/>
    <x v="0"/>
    <x v="0"/>
    <x v="0"/>
    <n v="99.19"/>
    <n v="6"/>
    <n v="29.757000000000001"/>
    <n v="624.89700000000005"/>
    <d v="1899-12-30T14:42:00"/>
    <s v="Credit card"/>
    <n v="595.14"/>
    <n v="4.7619047620000003"/>
    <n v="29.757000000000001"/>
    <n v="5.5"/>
    <n v="29.757000000000001"/>
  </r>
  <r>
    <s v="847-38-7188"/>
    <x v="74"/>
    <x v="10"/>
    <x v="2"/>
    <x v="1"/>
    <x v="1"/>
    <x v="0"/>
    <x v="0"/>
    <x v="4"/>
    <n v="96.68"/>
    <n v="3"/>
    <n v="14.502000000000001"/>
    <n v="304.54199999999997"/>
    <d v="1899-12-30T19:56:00"/>
    <s v="Ewallet"/>
    <n v="290.04000000000002"/>
    <n v="4.7619047620000003"/>
    <n v="14.502000000000001"/>
    <n v="6.4"/>
    <n v="14.502000000000001"/>
  </r>
  <r>
    <s v="480-63-2856"/>
    <x v="34"/>
    <x v="1"/>
    <x v="1"/>
    <x v="1"/>
    <x v="1"/>
    <x v="1"/>
    <x v="1"/>
    <x v="4"/>
    <n v="19.25"/>
    <n v="8"/>
    <n v="7.7"/>
    <n v="161.69999999999999"/>
    <d v="1899-12-30T18:37:00"/>
    <s v="Ewallet"/>
    <n v="154"/>
    <n v="4.7619047620000003"/>
    <n v="7.7"/>
    <n v="6.6"/>
    <n v="7.7"/>
  </r>
  <r>
    <s v="787-56-0757"/>
    <x v="75"/>
    <x v="2"/>
    <x v="1"/>
    <x v="5"/>
    <x v="0"/>
    <x v="0"/>
    <x v="1"/>
    <x v="4"/>
    <n v="80.36"/>
    <n v="4"/>
    <n v="16.071999999999999"/>
    <n v="337.512"/>
    <d v="1899-12-30T18:45:00"/>
    <s v="Credit card"/>
    <n v="321.44"/>
    <n v="4.7619047620000003"/>
    <n v="16.071999999999999"/>
    <n v="8.3000000000000007"/>
    <n v="16.071999999999999"/>
  </r>
  <r>
    <s v="360-39-5055"/>
    <x v="76"/>
    <x v="7"/>
    <x v="1"/>
    <x v="2"/>
    <x v="0"/>
    <x v="1"/>
    <x v="1"/>
    <x v="3"/>
    <n v="48.91"/>
    <n v="5"/>
    <n v="12.227499999999999"/>
    <n v="256.77749999999997"/>
    <d v="1899-12-30T10:17:00"/>
    <s v="Cash"/>
    <n v="244.55"/>
    <n v="4.7619047620000003"/>
    <n v="12.227499999999999"/>
    <n v="6.6"/>
    <n v="12.227499999999999"/>
  </r>
  <r>
    <s v="730-50-9884"/>
    <x v="77"/>
    <x v="4"/>
    <x v="1"/>
    <x v="6"/>
    <x v="1"/>
    <x v="0"/>
    <x v="1"/>
    <x v="3"/>
    <n v="83.06"/>
    <n v="7"/>
    <n v="29.071000000000002"/>
    <n v="610.49099999999999"/>
    <d v="1899-12-30T14:31:00"/>
    <s v="Ewallet"/>
    <n v="581.41999999999996"/>
    <n v="4.7619047620000003"/>
    <n v="29.071000000000002"/>
    <n v="4"/>
    <n v="29.071000000000002"/>
  </r>
  <r>
    <s v="362-58-8315"/>
    <x v="78"/>
    <x v="1"/>
    <x v="1"/>
    <x v="3"/>
    <x v="1"/>
    <x v="1"/>
    <x v="0"/>
    <x v="5"/>
    <n v="76.52"/>
    <n v="5"/>
    <n v="19.13"/>
    <n v="401.73"/>
    <d v="1899-12-30T10:23:00"/>
    <s v="Cash"/>
    <n v="382.6"/>
    <n v="4.7619047620000003"/>
    <n v="19.13"/>
    <n v="9.9"/>
    <n v="19.13"/>
  </r>
  <r>
    <s v="633-44-8566"/>
    <x v="17"/>
    <x v="4"/>
    <x v="0"/>
    <x v="4"/>
    <x v="0"/>
    <x v="1"/>
    <x v="1"/>
    <x v="4"/>
    <n v="49.38"/>
    <n v="7"/>
    <n v="17.283000000000001"/>
    <n v="362.94299999999998"/>
    <d v="1899-12-30T20:35:00"/>
    <s v="Credit card"/>
    <n v="345.66"/>
    <n v="4.7619047620000003"/>
    <n v="17.283000000000001"/>
    <n v="7.3"/>
    <n v="17.283000000000001"/>
  </r>
  <r>
    <s v="504-35-8843"/>
    <x v="79"/>
    <x v="2"/>
    <x v="0"/>
    <x v="3"/>
    <x v="1"/>
    <x v="1"/>
    <x v="1"/>
    <x v="3"/>
    <n v="42.47"/>
    <n v="1"/>
    <n v="2.1234999999999999"/>
    <n v="44.593499999999999"/>
    <d v="1899-12-30T16:57:00"/>
    <s v="Cash"/>
    <n v="42.47"/>
    <n v="4.7619047620000003"/>
    <n v="2.1234999999999999"/>
    <n v="5.7"/>
    <n v="2.1234999999999999"/>
  </r>
  <r>
    <s v="318-68-5053"/>
    <x v="80"/>
    <x v="9"/>
    <x v="2"/>
    <x v="4"/>
    <x v="1"/>
    <x v="0"/>
    <x v="1"/>
    <x v="0"/>
    <n v="76.989999999999995"/>
    <n v="6"/>
    <n v="23.097000000000001"/>
    <n v="485.03699999999998"/>
    <d v="1899-12-30T17:55:00"/>
    <s v="Cash"/>
    <n v="461.94"/>
    <n v="4.7619047620000003"/>
    <n v="23.097000000000001"/>
    <n v="6.1"/>
    <n v="23.097000000000001"/>
  </r>
  <r>
    <s v="565-80-5980"/>
    <x v="81"/>
    <x v="10"/>
    <x v="1"/>
    <x v="0"/>
    <x v="0"/>
    <x v="0"/>
    <x v="1"/>
    <x v="2"/>
    <n v="47.38"/>
    <n v="4"/>
    <n v="9.4760000000000009"/>
    <n v="198.99600000000001"/>
    <d v="1899-12-30T10:25:00"/>
    <s v="Cash"/>
    <n v="189.52"/>
    <n v="4.7619047620000003"/>
    <n v="9.4760000000000009"/>
    <n v="7.1"/>
    <n v="9.4760000000000009"/>
  </r>
  <r>
    <s v="225-32-0908"/>
    <x v="82"/>
    <x v="7"/>
    <x v="1"/>
    <x v="4"/>
    <x v="1"/>
    <x v="0"/>
    <x v="2"/>
    <x v="3"/>
    <n v="44.86"/>
    <n v="10"/>
    <n v="22.43"/>
    <n v="471.03"/>
    <d v="1899-12-30T19:54:00"/>
    <s v="Ewallet"/>
    <n v="448.6"/>
    <n v="4.7619047620000003"/>
    <n v="22.43"/>
    <n v="8.1999999999999993"/>
    <n v="22.43"/>
  </r>
  <r>
    <s v="873-51-0671"/>
    <x v="83"/>
    <x v="5"/>
    <x v="0"/>
    <x v="1"/>
    <x v="0"/>
    <x v="0"/>
    <x v="2"/>
    <x v="3"/>
    <n v="21.98"/>
    <n v="7"/>
    <n v="7.6929999999999996"/>
    <n v="161.553"/>
    <d v="1899-12-30T16:42:00"/>
    <s v="Ewallet"/>
    <n v="153.86000000000001"/>
    <n v="4.7619047620000003"/>
    <n v="7.6929999999999996"/>
    <n v="5.0999999999999996"/>
    <n v="7.6929999999999996"/>
  </r>
  <r>
    <s v="152-08-9985"/>
    <x v="84"/>
    <x v="7"/>
    <x v="2"/>
    <x v="2"/>
    <x v="0"/>
    <x v="1"/>
    <x v="0"/>
    <x v="0"/>
    <n v="64.36"/>
    <n v="9"/>
    <n v="28.962"/>
    <n v="608.202"/>
    <d v="1899-12-30T12:09:00"/>
    <s v="Credit card"/>
    <n v="579.24"/>
    <n v="4.7619047620000003"/>
    <n v="28.962"/>
    <n v="8.6"/>
    <n v="28.962"/>
  </r>
  <r>
    <s v="512-91-0811"/>
    <x v="85"/>
    <x v="8"/>
    <x v="1"/>
    <x v="6"/>
    <x v="1"/>
    <x v="1"/>
    <x v="2"/>
    <x v="0"/>
    <n v="89.75"/>
    <n v="1"/>
    <n v="4.4874999999999998"/>
    <n v="94.237499999999997"/>
    <d v="1899-12-30T20:05:00"/>
    <s v="Credit card"/>
    <n v="89.75"/>
    <n v="4.7619047620000003"/>
    <n v="4.4874999999999998"/>
    <n v="6.6"/>
    <n v="4.4874999999999998"/>
  </r>
  <r>
    <s v="594-34-4444"/>
    <x v="86"/>
    <x v="4"/>
    <x v="0"/>
    <x v="3"/>
    <x v="1"/>
    <x v="1"/>
    <x v="3"/>
    <x v="1"/>
    <n v="97.16"/>
    <n v="1"/>
    <n v="4.8579999999999997"/>
    <n v="102.018"/>
    <d v="1899-12-30T20:38:00"/>
    <s v="Ewallet"/>
    <n v="97.16"/>
    <n v="4.7619047620000003"/>
    <n v="4.8579999999999997"/>
    <n v="7.2"/>
    <n v="4.8579999999999997"/>
  </r>
  <r>
    <s v="766-85-7061"/>
    <x v="87"/>
    <x v="8"/>
    <x v="2"/>
    <x v="4"/>
    <x v="1"/>
    <x v="1"/>
    <x v="1"/>
    <x v="0"/>
    <n v="87.87"/>
    <n v="10"/>
    <n v="43.935000000000002"/>
    <n v="922.63499999999999"/>
    <d v="1899-12-30T10:25:00"/>
    <s v="Ewallet"/>
    <n v="878.7"/>
    <n v="4.7619047620000003"/>
    <n v="43.935000000000002"/>
    <n v="5.0999999999999996"/>
    <n v="43.935000000000002"/>
  </r>
  <r>
    <s v="871-39-9221"/>
    <x v="25"/>
    <x v="8"/>
    <x v="1"/>
    <x v="6"/>
    <x v="1"/>
    <x v="0"/>
    <x v="1"/>
    <x v="1"/>
    <n v="12.45"/>
    <n v="6"/>
    <n v="3.7349999999999999"/>
    <n v="78.435000000000002"/>
    <d v="1899-12-30T13:11:00"/>
    <s v="Cash"/>
    <n v="74.7"/>
    <n v="4.7619047620000003"/>
    <n v="3.7349999999999999"/>
    <n v="4.0999999999999996"/>
    <n v="3.7349999999999999"/>
  </r>
  <r>
    <s v="865-92-6136"/>
    <x v="88"/>
    <x v="2"/>
    <x v="0"/>
    <x v="3"/>
    <x v="1"/>
    <x v="1"/>
    <x v="0"/>
    <x v="4"/>
    <n v="52.75"/>
    <n v="3"/>
    <n v="7.9124999999999996"/>
    <n v="166.16249999999999"/>
    <d v="1899-12-30T10:16:00"/>
    <s v="Ewallet"/>
    <n v="158.25"/>
    <n v="4.7619047620000003"/>
    <n v="7.9124999999999996"/>
    <n v="9.3000000000000007"/>
    <n v="7.9124999999999996"/>
  </r>
  <r>
    <s v="733-01-9107"/>
    <x v="54"/>
    <x v="3"/>
    <x v="2"/>
    <x v="4"/>
    <x v="1"/>
    <x v="1"/>
    <x v="1"/>
    <x v="2"/>
    <n v="82.7"/>
    <n v="6"/>
    <n v="24.81"/>
    <n v="521.01"/>
    <d v="1899-12-30T18:14:00"/>
    <s v="Cash"/>
    <n v="496.2"/>
    <n v="4.7619047620000003"/>
    <n v="24.81"/>
    <n v="7.4"/>
    <n v="24.81"/>
  </r>
  <r>
    <s v="163-56-7055"/>
    <x v="89"/>
    <x v="0"/>
    <x v="1"/>
    <x v="4"/>
    <x v="0"/>
    <x v="1"/>
    <x v="3"/>
    <x v="5"/>
    <n v="48.71"/>
    <n v="1"/>
    <n v="2.4355000000000002"/>
    <n v="51.145499999999998"/>
    <d v="1899-12-30T19:20:00"/>
    <s v="Cash"/>
    <n v="48.71"/>
    <n v="4.7619047620000003"/>
    <n v="2.4355000000000002"/>
    <n v="4.0999999999999996"/>
    <n v="2.4355000000000002"/>
  </r>
  <r>
    <s v="189-98-2939"/>
    <x v="90"/>
    <x v="5"/>
    <x v="1"/>
    <x v="0"/>
    <x v="1"/>
    <x v="1"/>
    <x v="1"/>
    <x v="5"/>
    <n v="78.55"/>
    <n v="9"/>
    <n v="35.347499999999997"/>
    <n v="742.29750000000001"/>
    <d v="1899-12-30T13:22:00"/>
    <s v="Cash"/>
    <n v="706.95"/>
    <n v="4.7619047620000003"/>
    <n v="35.347499999999997"/>
    <n v="7.2"/>
    <n v="35.347499999999997"/>
  </r>
  <r>
    <s v="551-21-3069"/>
    <x v="91"/>
    <x v="8"/>
    <x v="1"/>
    <x v="5"/>
    <x v="1"/>
    <x v="0"/>
    <x v="2"/>
    <x v="1"/>
    <n v="23.07"/>
    <n v="9"/>
    <n v="10.381500000000001"/>
    <n v="218.01150000000001"/>
    <d v="1899-12-30T11:27:00"/>
    <s v="Cash"/>
    <n v="207.63"/>
    <n v="4.7619047620000003"/>
    <n v="10.381500000000001"/>
    <n v="4.9000000000000004"/>
    <n v="10.381500000000001"/>
  </r>
  <r>
    <s v="212-62-1842"/>
    <x v="92"/>
    <x v="2"/>
    <x v="0"/>
    <x v="6"/>
    <x v="1"/>
    <x v="1"/>
    <x v="1"/>
    <x v="4"/>
    <n v="58.26"/>
    <n v="6"/>
    <n v="17.478000000000002"/>
    <n v="367.03800000000001"/>
    <d v="1899-12-30T16:44:00"/>
    <s v="Cash"/>
    <n v="349.56"/>
    <n v="4.7619047620000003"/>
    <n v="17.478000000000002"/>
    <n v="9.9"/>
    <n v="17.478000000000002"/>
  </r>
  <r>
    <s v="716-39-1409"/>
    <x v="93"/>
    <x v="3"/>
    <x v="2"/>
    <x v="0"/>
    <x v="1"/>
    <x v="1"/>
    <x v="1"/>
    <x v="0"/>
    <n v="30.35"/>
    <n v="7"/>
    <n v="10.6225"/>
    <n v="223.07249999999999"/>
    <d v="1899-12-30T18:19:00"/>
    <s v="Cash"/>
    <n v="212.45"/>
    <n v="4.7619047620000003"/>
    <n v="10.6225"/>
    <n v="8"/>
    <n v="10.6225"/>
  </r>
  <r>
    <s v="704-48-3927"/>
    <x v="94"/>
    <x v="5"/>
    <x v="0"/>
    <x v="1"/>
    <x v="0"/>
    <x v="1"/>
    <x v="1"/>
    <x v="1"/>
    <n v="88.67"/>
    <n v="10"/>
    <n v="44.335000000000001"/>
    <n v="931.03499999999997"/>
    <d v="1899-12-30T14:50:00"/>
    <s v="Ewallet"/>
    <n v="886.7"/>
    <n v="4.7619047620000003"/>
    <n v="44.335000000000001"/>
    <n v="7.3"/>
    <n v="44.335000000000001"/>
  </r>
  <r>
    <s v="628-34-3388"/>
    <x v="95"/>
    <x v="0"/>
    <x v="1"/>
    <x v="6"/>
    <x v="1"/>
    <x v="1"/>
    <x v="0"/>
    <x v="5"/>
    <n v="27.38"/>
    <n v="6"/>
    <n v="8.2140000000000004"/>
    <n v="172.494"/>
    <d v="1899-12-30T20:54:00"/>
    <s v="Credit card"/>
    <n v="164.28"/>
    <n v="4.7619047620000003"/>
    <n v="8.2140000000000004"/>
    <n v="7.9"/>
    <n v="8.2140000000000004"/>
  </r>
  <r>
    <s v="630-74-5166"/>
    <x v="96"/>
    <x v="11"/>
    <x v="0"/>
    <x v="2"/>
    <x v="1"/>
    <x v="1"/>
    <x v="0"/>
    <x v="3"/>
    <n v="62.13"/>
    <n v="6"/>
    <n v="18.638999999999999"/>
    <n v="391.41899999999998"/>
    <d v="1899-12-30T20:19:00"/>
    <s v="Cash"/>
    <n v="372.78"/>
    <n v="4.7619047620000003"/>
    <n v="18.638999999999999"/>
    <n v="7.4"/>
    <n v="18.638999999999999"/>
  </r>
  <r>
    <s v="588-01-7461"/>
    <x v="97"/>
    <x v="8"/>
    <x v="1"/>
    <x v="0"/>
    <x v="1"/>
    <x v="0"/>
    <x v="0"/>
    <x v="4"/>
    <n v="33.979999999999997"/>
    <n v="9"/>
    <n v="15.291"/>
    <n v="321.11099999999999"/>
    <d v="1899-12-30T10:43:00"/>
    <s v="Cash"/>
    <n v="305.82"/>
    <n v="4.7619047620000003"/>
    <n v="15.291"/>
    <n v="4.2"/>
    <n v="15.291"/>
  </r>
  <r>
    <s v="861-77-0145"/>
    <x v="98"/>
    <x v="11"/>
    <x v="1"/>
    <x v="1"/>
    <x v="0"/>
    <x v="1"/>
    <x v="1"/>
    <x v="1"/>
    <n v="81.97"/>
    <n v="10"/>
    <n v="40.984999999999999"/>
    <n v="860.68499999999995"/>
    <d v="1899-12-30T14:30:00"/>
    <s v="Cash"/>
    <n v="819.7"/>
    <n v="4.7619047620000003"/>
    <n v="40.984999999999999"/>
    <n v="9.1999999999999993"/>
    <n v="40.984999999999999"/>
  </r>
  <r>
    <s v="479-26-8945"/>
    <x v="23"/>
    <x v="7"/>
    <x v="2"/>
    <x v="1"/>
    <x v="0"/>
    <x v="0"/>
    <x v="0"/>
    <x v="3"/>
    <n v="16.489999999999998"/>
    <n v="2"/>
    <n v="1.649"/>
    <n v="34.628999999999998"/>
    <d v="1899-12-30T11:32:00"/>
    <s v="Ewallet"/>
    <n v="32.979999999999997"/>
    <n v="4.7619047620000003"/>
    <n v="1.649"/>
    <n v="4.5999999999999996"/>
    <n v="1.649"/>
  </r>
  <r>
    <s v="210-67-5886"/>
    <x v="99"/>
    <x v="1"/>
    <x v="1"/>
    <x v="5"/>
    <x v="0"/>
    <x v="0"/>
    <x v="0"/>
    <x v="0"/>
    <n v="98.21"/>
    <n v="3"/>
    <n v="14.7315"/>
    <n v="309.36149999999998"/>
    <d v="1899-12-30T10:41:00"/>
    <s v="Credit card"/>
    <n v="294.63"/>
    <n v="4.7619047620000003"/>
    <n v="14.7315"/>
    <n v="7.8"/>
    <n v="14.7315"/>
  </r>
  <r>
    <s v="227-78-1148"/>
    <x v="100"/>
    <x v="2"/>
    <x v="2"/>
    <x v="2"/>
    <x v="1"/>
    <x v="0"/>
    <x v="1"/>
    <x v="5"/>
    <n v="72.84"/>
    <n v="7"/>
    <n v="25.494"/>
    <n v="535.37400000000002"/>
    <d v="1899-12-30T12:44:00"/>
    <s v="Cash"/>
    <n v="509.88"/>
    <n v="4.7619047620000003"/>
    <n v="25.494"/>
    <n v="8.4"/>
    <n v="25.494"/>
  </r>
  <r>
    <s v="645-44-1170"/>
    <x v="51"/>
    <x v="5"/>
    <x v="0"/>
    <x v="6"/>
    <x v="0"/>
    <x v="1"/>
    <x v="0"/>
    <x v="2"/>
    <n v="58.07"/>
    <n v="9"/>
    <n v="26.131499999999999"/>
    <n v="548.76149999999996"/>
    <d v="1899-12-30T20:07:00"/>
    <s v="Ewallet"/>
    <n v="522.63"/>
    <n v="4.7619047620000003"/>
    <n v="26.131499999999999"/>
    <n v="4.3"/>
    <n v="26.131499999999999"/>
  </r>
  <r>
    <s v="237-01-6122"/>
    <x v="56"/>
    <x v="3"/>
    <x v="1"/>
    <x v="4"/>
    <x v="0"/>
    <x v="0"/>
    <x v="0"/>
    <x v="2"/>
    <n v="80.790000000000006"/>
    <n v="9"/>
    <n v="36.355499999999999"/>
    <n v="763.46550000000002"/>
    <d v="1899-12-30T20:31:00"/>
    <s v="Credit card"/>
    <n v="727.11"/>
    <n v="4.7619047620000003"/>
    <n v="36.355499999999999"/>
    <n v="9.5"/>
    <n v="36.355499999999999"/>
  </r>
  <r>
    <s v="225-98-1496"/>
    <x v="68"/>
    <x v="9"/>
    <x v="1"/>
    <x v="6"/>
    <x v="1"/>
    <x v="0"/>
    <x v="1"/>
    <x v="5"/>
    <n v="27.02"/>
    <n v="3"/>
    <n v="4.0529999999999999"/>
    <n v="85.113"/>
    <d v="1899-12-30T13:01:00"/>
    <s v="Credit card"/>
    <n v="81.06"/>
    <n v="4.7619047620000003"/>
    <n v="4.0529999999999999"/>
    <n v="7.1"/>
    <n v="4.0529999999999999"/>
  </r>
  <r>
    <s v="291-32-1427"/>
    <x v="101"/>
    <x v="0"/>
    <x v="2"/>
    <x v="4"/>
    <x v="0"/>
    <x v="1"/>
    <x v="1"/>
    <x v="5"/>
    <n v="21.94"/>
    <n v="5"/>
    <n v="5.4850000000000003"/>
    <n v="115.185"/>
    <d v="1899-12-30T12:29:00"/>
    <s v="Ewallet"/>
    <n v="109.7"/>
    <n v="4.7619047620000003"/>
    <n v="5.4850000000000003"/>
    <n v="5.3"/>
    <n v="5.4850000000000003"/>
  </r>
  <r>
    <s v="659-65-8956"/>
    <x v="102"/>
    <x v="7"/>
    <x v="2"/>
    <x v="0"/>
    <x v="0"/>
    <x v="1"/>
    <x v="3"/>
    <x v="5"/>
    <n v="51.36"/>
    <n v="1"/>
    <n v="2.5680000000000001"/>
    <n v="53.927999999999997"/>
    <d v="1899-12-30T15:26:00"/>
    <s v="Ewallet"/>
    <n v="51.36"/>
    <n v="4.7619047620000003"/>
    <n v="2.5680000000000001"/>
    <n v="5.2"/>
    <n v="2.5680000000000001"/>
  </r>
  <r>
    <s v="642-32-2990"/>
    <x v="103"/>
    <x v="9"/>
    <x v="0"/>
    <x v="5"/>
    <x v="1"/>
    <x v="0"/>
    <x v="0"/>
    <x v="4"/>
    <n v="10.96"/>
    <n v="10"/>
    <n v="5.48"/>
    <n v="115.08"/>
    <d v="1899-12-30T20:48:00"/>
    <s v="Ewallet"/>
    <n v="109.6"/>
    <n v="4.7619047620000003"/>
    <n v="5.48"/>
    <n v="6"/>
    <n v="5.48"/>
  </r>
  <r>
    <s v="378-24-2715"/>
    <x v="104"/>
    <x v="11"/>
    <x v="2"/>
    <x v="2"/>
    <x v="1"/>
    <x v="1"/>
    <x v="3"/>
    <x v="2"/>
    <n v="53.44"/>
    <n v="2"/>
    <n v="5.3440000000000003"/>
    <n v="112.224"/>
    <d v="1899-12-30T20:38:00"/>
    <s v="Ewallet"/>
    <n v="106.88"/>
    <n v="4.7619047620000003"/>
    <n v="5.3440000000000003"/>
    <n v="4.0999999999999996"/>
    <n v="5.3440000000000003"/>
  </r>
  <r>
    <s v="638-60-7125"/>
    <x v="105"/>
    <x v="5"/>
    <x v="0"/>
    <x v="6"/>
    <x v="1"/>
    <x v="0"/>
    <x v="0"/>
    <x v="1"/>
    <n v="99.56"/>
    <n v="8"/>
    <n v="39.823999999999998"/>
    <n v="836.30399999999997"/>
    <d v="1899-12-30T17:03:00"/>
    <s v="Credit card"/>
    <n v="796.48"/>
    <n v="4.7619047620000003"/>
    <n v="39.823999999999998"/>
    <n v="5.2"/>
    <n v="39.823999999999998"/>
  </r>
  <r>
    <s v="659-36-1684"/>
    <x v="106"/>
    <x v="1"/>
    <x v="1"/>
    <x v="3"/>
    <x v="0"/>
    <x v="1"/>
    <x v="2"/>
    <x v="3"/>
    <n v="57.12"/>
    <n v="7"/>
    <n v="19.992000000000001"/>
    <n v="419.83199999999999"/>
    <d v="1899-12-30T12:02:00"/>
    <s v="Credit card"/>
    <n v="399.84"/>
    <n v="4.7619047620000003"/>
    <n v="19.992000000000001"/>
    <n v="6.5"/>
    <n v="19.992000000000001"/>
  </r>
  <r>
    <s v="219-22-9386"/>
    <x v="107"/>
    <x v="6"/>
    <x v="2"/>
    <x v="4"/>
    <x v="0"/>
    <x v="1"/>
    <x v="1"/>
    <x v="3"/>
    <n v="99.96"/>
    <n v="9"/>
    <n v="44.981999999999999"/>
    <n v="944.62199999999996"/>
    <d v="1899-12-30T17:26:00"/>
    <s v="Credit card"/>
    <n v="899.64"/>
    <n v="4.7619047620000003"/>
    <n v="44.981999999999999"/>
    <n v="4.2"/>
    <n v="44.981999999999999"/>
  </r>
  <r>
    <s v="336-78-2147"/>
    <x v="108"/>
    <x v="6"/>
    <x v="1"/>
    <x v="0"/>
    <x v="0"/>
    <x v="1"/>
    <x v="0"/>
    <x v="2"/>
    <n v="63.91"/>
    <n v="8"/>
    <n v="25.564"/>
    <n v="536.84400000000005"/>
    <d v="1899-12-30T19:52:00"/>
    <s v="Credit card"/>
    <n v="511.28"/>
    <n v="4.7619047620000003"/>
    <n v="25.564"/>
    <n v="4.5999999999999996"/>
    <n v="25.564"/>
  </r>
  <r>
    <s v="268-27-6179"/>
    <x v="109"/>
    <x v="4"/>
    <x v="2"/>
    <x v="1"/>
    <x v="0"/>
    <x v="0"/>
    <x v="1"/>
    <x v="5"/>
    <n v="56.47"/>
    <n v="8"/>
    <n v="22.588000000000001"/>
    <n v="474.34800000000001"/>
    <d v="1899-12-30T14:57:00"/>
    <s v="Ewallet"/>
    <n v="451.76"/>
    <n v="4.7619047620000003"/>
    <n v="22.588000000000001"/>
    <n v="7.3"/>
    <n v="22.588000000000001"/>
  </r>
  <r>
    <s v="668-90-8900"/>
    <x v="110"/>
    <x v="4"/>
    <x v="0"/>
    <x v="5"/>
    <x v="1"/>
    <x v="0"/>
    <x v="0"/>
    <x v="2"/>
    <n v="93.69"/>
    <n v="7"/>
    <n v="32.791499999999999"/>
    <n v="688.62149999999997"/>
    <d v="1899-12-30T18:44:00"/>
    <s v="Credit card"/>
    <n v="655.83"/>
    <n v="4.7619047620000003"/>
    <n v="32.791499999999999"/>
    <n v="4.5"/>
    <n v="32.791499999999999"/>
  </r>
  <r>
    <s v="870-54-3162"/>
    <x v="111"/>
    <x v="1"/>
    <x v="0"/>
    <x v="5"/>
    <x v="1"/>
    <x v="0"/>
    <x v="0"/>
    <x v="3"/>
    <n v="32.25"/>
    <n v="5"/>
    <n v="8.0625"/>
    <n v="169.3125"/>
    <d v="1899-12-30T13:26:00"/>
    <s v="Cash"/>
    <n v="161.25"/>
    <n v="4.7619047620000003"/>
    <n v="8.0625"/>
    <n v="9"/>
    <n v="8.0625"/>
  </r>
  <r>
    <s v="189-08-9157"/>
    <x v="112"/>
    <x v="0"/>
    <x v="1"/>
    <x v="2"/>
    <x v="1"/>
    <x v="0"/>
    <x v="3"/>
    <x v="5"/>
    <n v="31.73"/>
    <n v="9"/>
    <n v="14.278499999999999"/>
    <n v="299.8485"/>
    <d v="1899-12-30T16:17:00"/>
    <s v="Credit card"/>
    <n v="285.57"/>
    <n v="4.7619047620000003"/>
    <n v="14.278499999999999"/>
    <n v="5.9"/>
    <n v="14.278499999999999"/>
  </r>
  <r>
    <s v="663-86-9076"/>
    <x v="113"/>
    <x v="4"/>
    <x v="1"/>
    <x v="6"/>
    <x v="0"/>
    <x v="0"/>
    <x v="0"/>
    <x v="4"/>
    <n v="68.540000000000006"/>
    <n v="8"/>
    <n v="27.416"/>
    <n v="575.73599999999999"/>
    <d v="1899-12-30T15:57:00"/>
    <s v="Ewallet"/>
    <n v="548.32000000000005"/>
    <n v="4.7619047620000003"/>
    <n v="27.416"/>
    <n v="8.5"/>
    <n v="27.416"/>
  </r>
  <r>
    <s v="549-84-7482"/>
    <x v="40"/>
    <x v="5"/>
    <x v="2"/>
    <x v="3"/>
    <x v="1"/>
    <x v="0"/>
    <x v="0"/>
    <x v="3"/>
    <n v="90.28"/>
    <n v="9"/>
    <n v="40.625999999999998"/>
    <n v="853.14599999999996"/>
    <d v="1899-12-30T11:15:00"/>
    <s v="Ewallet"/>
    <n v="812.52"/>
    <n v="4.7619047620000003"/>
    <n v="40.625999999999998"/>
    <n v="7.2"/>
    <n v="40.625999999999998"/>
  </r>
  <r>
    <s v="191-10-6171"/>
    <x v="87"/>
    <x v="8"/>
    <x v="2"/>
    <x v="3"/>
    <x v="1"/>
    <x v="0"/>
    <x v="1"/>
    <x v="5"/>
    <n v="39.619999999999997"/>
    <n v="7"/>
    <n v="13.867000000000001"/>
    <n v="291.20699999999999"/>
    <d v="1899-12-30T13:18:00"/>
    <s v="Cash"/>
    <n v="277.33999999999997"/>
    <n v="4.7619047620000003"/>
    <n v="13.867000000000001"/>
    <n v="7.5"/>
    <n v="13.867000000000001"/>
  </r>
  <r>
    <s v="802-70-5316"/>
    <x v="92"/>
    <x v="2"/>
    <x v="0"/>
    <x v="1"/>
    <x v="0"/>
    <x v="0"/>
    <x v="0"/>
    <x v="3"/>
    <n v="92.13"/>
    <n v="6"/>
    <n v="27.638999999999999"/>
    <n v="580.41899999999998"/>
    <d v="1899-12-30T20:34:00"/>
    <s v="Cash"/>
    <n v="552.78"/>
    <n v="4.7619047620000003"/>
    <n v="27.638999999999999"/>
    <n v="8.3000000000000007"/>
    <n v="27.638999999999999"/>
  </r>
  <r>
    <s v="695-51-0018"/>
    <x v="114"/>
    <x v="3"/>
    <x v="2"/>
    <x v="4"/>
    <x v="1"/>
    <x v="0"/>
    <x v="0"/>
    <x v="3"/>
    <n v="34.840000000000003"/>
    <n v="4"/>
    <n v="6.968"/>
    <n v="146.328"/>
    <d v="1899-12-30T18:36:00"/>
    <s v="Cash"/>
    <n v="139.36000000000001"/>
    <n v="4.7619047620000003"/>
    <n v="6.968"/>
    <n v="7.4"/>
    <n v="6.968"/>
  </r>
  <r>
    <s v="590-83-4591"/>
    <x v="62"/>
    <x v="4"/>
    <x v="2"/>
    <x v="2"/>
    <x v="0"/>
    <x v="1"/>
    <x v="2"/>
    <x v="1"/>
    <n v="87.45"/>
    <n v="6"/>
    <n v="26.234999999999999"/>
    <n v="550.93499999999995"/>
    <d v="1899-12-30T14:40:00"/>
    <s v="Credit card"/>
    <n v="524.70000000000005"/>
    <n v="4.7619047620000003"/>
    <n v="26.234999999999999"/>
    <n v="8.8000000000000007"/>
    <n v="26.234999999999999"/>
  </r>
  <r>
    <s v="483-71-1164"/>
    <x v="59"/>
    <x v="1"/>
    <x v="1"/>
    <x v="4"/>
    <x v="1"/>
    <x v="0"/>
    <x v="0"/>
    <x v="0"/>
    <n v="81.3"/>
    <n v="6"/>
    <n v="24.39"/>
    <n v="512.19000000000005"/>
    <d v="1899-12-30T16:43:00"/>
    <s v="Ewallet"/>
    <n v="487.8"/>
    <n v="4.7619047620000003"/>
    <n v="24.39"/>
    <n v="5.3"/>
    <n v="24.39"/>
  </r>
  <r>
    <s v="597-78-7908"/>
    <x v="115"/>
    <x v="0"/>
    <x v="1"/>
    <x v="4"/>
    <x v="1"/>
    <x v="1"/>
    <x v="2"/>
    <x v="5"/>
    <n v="90.22"/>
    <n v="3"/>
    <n v="13.532999999999999"/>
    <n v="284.19299999999998"/>
    <d v="1899-12-30T19:39:00"/>
    <s v="Cash"/>
    <n v="270.66000000000003"/>
    <n v="4.7619047620000003"/>
    <n v="13.532999999999999"/>
    <n v="6.2"/>
    <n v="13.532999999999999"/>
  </r>
  <r>
    <s v="700-81-1757"/>
    <x v="116"/>
    <x v="4"/>
    <x v="0"/>
    <x v="0"/>
    <x v="1"/>
    <x v="0"/>
    <x v="1"/>
    <x v="1"/>
    <n v="26.31"/>
    <n v="5"/>
    <n v="6.5774999999999997"/>
    <n v="138.1275"/>
    <d v="1899-12-30T20:59:00"/>
    <s v="Credit card"/>
    <n v="131.55000000000001"/>
    <n v="4.7619047620000003"/>
    <n v="6.5774999999999997"/>
    <n v="8.8000000000000007"/>
    <n v="6.5774999999999997"/>
  </r>
  <r>
    <s v="354-39-5160"/>
    <x v="80"/>
    <x v="9"/>
    <x v="0"/>
    <x v="1"/>
    <x v="0"/>
    <x v="0"/>
    <x v="0"/>
    <x v="2"/>
    <n v="34.42"/>
    <n v="6"/>
    <n v="10.326000000000001"/>
    <n v="216.846"/>
    <d v="1899-12-30T15:39:00"/>
    <s v="Cash"/>
    <n v="206.52"/>
    <n v="4.7619047620000003"/>
    <n v="10.326000000000001"/>
    <n v="9.8000000000000007"/>
    <n v="10.326000000000001"/>
  </r>
  <r>
    <s v="241-72-9525"/>
    <x v="46"/>
    <x v="3"/>
    <x v="2"/>
    <x v="5"/>
    <x v="1"/>
    <x v="1"/>
    <x v="1"/>
    <x v="3"/>
    <n v="51.91"/>
    <n v="10"/>
    <n v="25.954999999999998"/>
    <n v="545.05499999999995"/>
    <d v="1899-12-30T12:21:00"/>
    <s v="Cash"/>
    <n v="519.1"/>
    <n v="4.7619047620000003"/>
    <n v="25.954999999999998"/>
    <n v="8.1999999999999993"/>
    <n v="25.954999999999998"/>
  </r>
  <r>
    <s v="575-30-8091"/>
    <x v="117"/>
    <x v="8"/>
    <x v="0"/>
    <x v="2"/>
    <x v="1"/>
    <x v="1"/>
    <x v="0"/>
    <x v="3"/>
    <n v="72.5"/>
    <n v="8"/>
    <n v="29"/>
    <n v="609"/>
    <d v="1899-12-30T19:25:00"/>
    <s v="Ewallet"/>
    <n v="580"/>
    <n v="4.7619047620000003"/>
    <n v="29"/>
    <n v="9.1999999999999993"/>
    <n v="29"/>
  </r>
  <r>
    <s v="731-81-9469"/>
    <x v="32"/>
    <x v="6"/>
    <x v="1"/>
    <x v="6"/>
    <x v="0"/>
    <x v="0"/>
    <x v="0"/>
    <x v="3"/>
    <n v="89.8"/>
    <n v="10"/>
    <n v="44.9"/>
    <n v="942.9"/>
    <d v="1899-12-30T13:00:00"/>
    <s v="Credit card"/>
    <n v="898"/>
    <n v="4.7619047620000003"/>
    <n v="44.9"/>
    <n v="5.4"/>
    <n v="44.9"/>
  </r>
  <r>
    <s v="280-17-4359"/>
    <x v="118"/>
    <x v="10"/>
    <x v="1"/>
    <x v="5"/>
    <x v="0"/>
    <x v="1"/>
    <x v="0"/>
    <x v="0"/>
    <n v="90.5"/>
    <n v="10"/>
    <n v="45.25"/>
    <n v="950.25"/>
    <d v="1899-12-30T13:48:00"/>
    <s v="Cash"/>
    <n v="905"/>
    <n v="4.7619047620000003"/>
    <n v="45.25"/>
    <n v="8.1"/>
    <n v="45.25"/>
  </r>
  <r>
    <s v="338-65-2210"/>
    <x v="119"/>
    <x v="4"/>
    <x v="1"/>
    <x v="2"/>
    <x v="0"/>
    <x v="0"/>
    <x v="0"/>
    <x v="0"/>
    <n v="68.599999999999994"/>
    <n v="10"/>
    <n v="34.299999999999997"/>
    <n v="720.3"/>
    <d v="1899-12-30T19:57:00"/>
    <s v="Cash"/>
    <n v="686"/>
    <n v="4.7619047620000003"/>
    <n v="34.299999999999997"/>
    <n v="9.1"/>
    <n v="34.299999999999997"/>
  </r>
  <r>
    <s v="488-25-4221"/>
    <x v="120"/>
    <x v="11"/>
    <x v="1"/>
    <x v="6"/>
    <x v="0"/>
    <x v="0"/>
    <x v="1"/>
    <x v="4"/>
    <n v="30.41"/>
    <n v="1"/>
    <n v="1.5205"/>
    <n v="31.930499999999999"/>
    <d v="1899-12-30T10:36:00"/>
    <s v="Credit card"/>
    <n v="30.41"/>
    <n v="4.7619047620000003"/>
    <n v="1.5205"/>
    <n v="8.4"/>
    <n v="1.5205"/>
  </r>
  <r>
    <s v="239-10-7476"/>
    <x v="121"/>
    <x v="5"/>
    <x v="0"/>
    <x v="3"/>
    <x v="1"/>
    <x v="0"/>
    <x v="0"/>
    <x v="2"/>
    <n v="77.95"/>
    <n v="6"/>
    <n v="23.385000000000002"/>
    <n v="491.08499999999998"/>
    <d v="1899-12-30T16:37:00"/>
    <s v="Ewallet"/>
    <n v="467.7"/>
    <n v="4.7619047620000003"/>
    <n v="23.385000000000002"/>
    <n v="8"/>
    <n v="23.385000000000002"/>
  </r>
  <r>
    <s v="458-41-1477"/>
    <x v="108"/>
    <x v="6"/>
    <x v="1"/>
    <x v="4"/>
    <x v="1"/>
    <x v="0"/>
    <x v="2"/>
    <x v="0"/>
    <n v="46.26"/>
    <n v="6"/>
    <n v="13.878"/>
    <n v="291.43799999999999"/>
    <d v="1899-12-30T17:11:00"/>
    <s v="Credit card"/>
    <n v="277.56"/>
    <n v="4.7619047620000003"/>
    <n v="13.878"/>
    <n v="9.5"/>
    <n v="13.878"/>
  </r>
  <r>
    <s v="685-64-1609"/>
    <x v="122"/>
    <x v="6"/>
    <x v="0"/>
    <x v="0"/>
    <x v="0"/>
    <x v="0"/>
    <x v="1"/>
    <x v="5"/>
    <n v="30.14"/>
    <n v="10"/>
    <n v="15.07"/>
    <n v="316.47000000000003"/>
    <d v="1899-12-30T12:28:00"/>
    <s v="Ewallet"/>
    <n v="301.39999999999998"/>
    <n v="4.7619047620000003"/>
    <n v="15.07"/>
    <n v="9.1999999999999993"/>
    <n v="15.07"/>
  </r>
  <r>
    <s v="568-90-5112"/>
    <x v="108"/>
    <x v="6"/>
    <x v="1"/>
    <x v="6"/>
    <x v="1"/>
    <x v="1"/>
    <x v="1"/>
    <x v="0"/>
    <n v="66.14"/>
    <n v="4"/>
    <n v="13.228"/>
    <n v="277.78800000000001"/>
    <d v="1899-12-30T12:46:00"/>
    <s v="Credit card"/>
    <n v="264.56"/>
    <n v="4.7619047620000003"/>
    <n v="13.228"/>
    <n v="5.6"/>
    <n v="13.228"/>
  </r>
  <r>
    <s v="262-47-2794"/>
    <x v="123"/>
    <x v="11"/>
    <x v="2"/>
    <x v="3"/>
    <x v="0"/>
    <x v="1"/>
    <x v="2"/>
    <x v="2"/>
    <n v="71.86"/>
    <n v="8"/>
    <n v="28.744"/>
    <n v="603.62400000000002"/>
    <d v="1899-12-30T15:07:00"/>
    <s v="Credit card"/>
    <n v="574.88"/>
    <n v="4.7619047620000003"/>
    <n v="28.744"/>
    <n v="6.2"/>
    <n v="28.744"/>
  </r>
  <r>
    <s v="238-49-0436"/>
    <x v="30"/>
    <x v="9"/>
    <x v="0"/>
    <x v="4"/>
    <x v="1"/>
    <x v="1"/>
    <x v="0"/>
    <x v="0"/>
    <n v="32.46"/>
    <n v="8"/>
    <n v="12.984"/>
    <n v="272.66399999999999"/>
    <d v="1899-12-30T13:48:00"/>
    <s v="Credit card"/>
    <n v="259.68"/>
    <n v="4.7619047620000003"/>
    <n v="12.984"/>
    <n v="4.9000000000000004"/>
    <n v="12.984"/>
  </r>
  <r>
    <s v="608-96-3517"/>
    <x v="124"/>
    <x v="0"/>
    <x v="2"/>
    <x v="0"/>
    <x v="0"/>
    <x v="0"/>
    <x v="1"/>
    <x v="5"/>
    <n v="91.54"/>
    <n v="4"/>
    <n v="18.308"/>
    <n v="384.46800000000002"/>
    <d v="1899-12-30T19:20:00"/>
    <s v="Credit card"/>
    <n v="366.16"/>
    <n v="4.7619047620000003"/>
    <n v="18.308"/>
    <n v="4.8"/>
    <n v="18.308"/>
  </r>
  <r>
    <s v="584-86-7256"/>
    <x v="125"/>
    <x v="2"/>
    <x v="1"/>
    <x v="1"/>
    <x v="0"/>
    <x v="1"/>
    <x v="1"/>
    <x v="3"/>
    <n v="34.56"/>
    <n v="7"/>
    <n v="12.096"/>
    <n v="254.01599999999999"/>
    <d v="1899-12-30T16:07:00"/>
    <s v="Credit card"/>
    <n v="241.92"/>
    <n v="4.7619047620000003"/>
    <n v="12.096"/>
    <n v="7.3"/>
    <n v="12.096"/>
  </r>
  <r>
    <s v="746-94-0204"/>
    <x v="126"/>
    <x v="5"/>
    <x v="0"/>
    <x v="5"/>
    <x v="1"/>
    <x v="1"/>
    <x v="0"/>
    <x v="5"/>
    <n v="83.24"/>
    <n v="9"/>
    <n v="37.457999999999998"/>
    <n v="786.61800000000005"/>
    <d v="1899-12-30T11:56:00"/>
    <s v="Credit card"/>
    <n v="749.16"/>
    <n v="4.7619047620000003"/>
    <n v="37.457999999999998"/>
    <n v="7.4"/>
    <n v="37.457999999999998"/>
  </r>
  <r>
    <s v="214-17-6927"/>
    <x v="127"/>
    <x v="3"/>
    <x v="1"/>
    <x v="6"/>
    <x v="1"/>
    <x v="0"/>
    <x v="0"/>
    <x v="4"/>
    <n v="16.48"/>
    <n v="6"/>
    <n v="4.944"/>
    <n v="103.824"/>
    <d v="1899-12-30T18:23:00"/>
    <s v="Ewallet"/>
    <n v="98.88"/>
    <n v="4.7619047620000003"/>
    <n v="4.944"/>
    <n v="9.9"/>
    <n v="4.944"/>
  </r>
  <r>
    <s v="400-89-4171"/>
    <x v="128"/>
    <x v="5"/>
    <x v="1"/>
    <x v="3"/>
    <x v="1"/>
    <x v="0"/>
    <x v="0"/>
    <x v="3"/>
    <n v="80.97"/>
    <n v="8"/>
    <n v="32.387999999999998"/>
    <n v="680.14800000000002"/>
    <d v="1899-12-30T13:05:00"/>
    <s v="Cash"/>
    <n v="647.76"/>
    <n v="4.7619047620000003"/>
    <n v="32.387999999999998"/>
    <n v="9.3000000000000007"/>
    <n v="32.387999999999998"/>
  </r>
  <r>
    <s v="782-95-9291"/>
    <x v="64"/>
    <x v="3"/>
    <x v="0"/>
    <x v="4"/>
    <x v="0"/>
    <x v="1"/>
    <x v="0"/>
    <x v="4"/>
    <n v="92.29"/>
    <n v="5"/>
    <n v="23.072500000000002"/>
    <n v="484.52249999999998"/>
    <d v="1899-12-30T15:55:00"/>
    <s v="Credit card"/>
    <n v="461.45"/>
    <n v="4.7619047620000003"/>
    <n v="23.072500000000002"/>
    <n v="9"/>
    <n v="23.072500000000002"/>
  </r>
  <r>
    <s v="279-74-2924"/>
    <x v="129"/>
    <x v="2"/>
    <x v="2"/>
    <x v="0"/>
    <x v="0"/>
    <x v="1"/>
    <x v="2"/>
    <x v="1"/>
    <n v="72.17"/>
    <n v="1"/>
    <n v="3.6084999999999998"/>
    <n v="75.778499999999994"/>
    <d v="1899-12-30T19:40:00"/>
    <s v="Cash"/>
    <n v="72.17"/>
    <n v="4.7619047620000003"/>
    <n v="3.6084999999999998"/>
    <n v="6.1"/>
    <n v="3.6084999999999998"/>
  </r>
  <r>
    <s v="307-85-2293"/>
    <x v="130"/>
    <x v="9"/>
    <x v="2"/>
    <x v="1"/>
    <x v="1"/>
    <x v="1"/>
    <x v="2"/>
    <x v="2"/>
    <n v="50.28"/>
    <n v="5"/>
    <n v="12.57"/>
    <n v="263.97000000000003"/>
    <d v="1899-12-30T13:58:00"/>
    <s v="Ewallet"/>
    <n v="251.4"/>
    <n v="4.7619047620000003"/>
    <n v="12.57"/>
    <n v="9.6999999999999993"/>
    <n v="12.57"/>
  </r>
  <r>
    <s v="743-04-1105"/>
    <x v="131"/>
    <x v="2"/>
    <x v="2"/>
    <x v="5"/>
    <x v="0"/>
    <x v="1"/>
    <x v="1"/>
    <x v="0"/>
    <n v="97.22"/>
    <n v="9"/>
    <n v="43.749000000000002"/>
    <n v="918.72900000000004"/>
    <d v="1899-12-30T14:43:00"/>
    <s v="Ewallet"/>
    <n v="874.98"/>
    <n v="4.7619047620000003"/>
    <n v="43.749000000000002"/>
    <n v="6"/>
    <n v="43.749000000000002"/>
  </r>
  <r>
    <s v="423-57-2993"/>
    <x v="132"/>
    <x v="4"/>
    <x v="2"/>
    <x v="0"/>
    <x v="1"/>
    <x v="1"/>
    <x v="0"/>
    <x v="3"/>
    <n v="93.39"/>
    <n v="6"/>
    <n v="28.016999999999999"/>
    <n v="588.35699999999997"/>
    <d v="1899-12-30T19:18:00"/>
    <s v="Ewallet"/>
    <n v="560.34"/>
    <n v="4.7619047620000003"/>
    <n v="28.016999999999999"/>
    <n v="10"/>
    <n v="28.016999999999999"/>
  </r>
  <r>
    <s v="894-41-5205"/>
    <x v="133"/>
    <x v="9"/>
    <x v="1"/>
    <x v="0"/>
    <x v="1"/>
    <x v="0"/>
    <x v="2"/>
    <x v="4"/>
    <n v="43.18"/>
    <n v="8"/>
    <n v="17.271999999999998"/>
    <n v="362.71199999999999"/>
    <d v="1899-12-30T19:39:00"/>
    <s v="Credit card"/>
    <n v="345.44"/>
    <n v="4.7619047620000003"/>
    <n v="17.271999999999998"/>
    <n v="8.3000000000000007"/>
    <n v="17.271999999999998"/>
  </r>
  <r>
    <s v="275-28-0149"/>
    <x v="134"/>
    <x v="10"/>
    <x v="0"/>
    <x v="5"/>
    <x v="1"/>
    <x v="1"/>
    <x v="1"/>
    <x v="3"/>
    <n v="63.69"/>
    <n v="1"/>
    <n v="3.1844999999999999"/>
    <n v="66.874499999999998"/>
    <d v="1899-12-30T16:21:00"/>
    <s v="Cash"/>
    <n v="63.69"/>
    <n v="4.7619047620000003"/>
    <n v="3.1844999999999999"/>
    <n v="6"/>
    <n v="3.1844999999999999"/>
  </r>
  <r>
    <s v="101-17-6199"/>
    <x v="135"/>
    <x v="3"/>
    <x v="0"/>
    <x v="2"/>
    <x v="1"/>
    <x v="1"/>
    <x v="1"/>
    <x v="4"/>
    <n v="45.79"/>
    <n v="7"/>
    <n v="16.026499999999999"/>
    <n v="336.55650000000003"/>
    <d v="1899-12-30T19:44:00"/>
    <s v="Credit card"/>
    <n v="320.52999999999997"/>
    <n v="4.7619047620000003"/>
    <n v="16.026499999999999"/>
    <n v="7"/>
    <n v="16.026499999999999"/>
  </r>
  <r>
    <s v="423-80-0988"/>
    <x v="136"/>
    <x v="10"/>
    <x v="1"/>
    <x v="6"/>
    <x v="1"/>
    <x v="1"/>
    <x v="2"/>
    <x v="3"/>
    <n v="76.400000000000006"/>
    <n v="2"/>
    <n v="7.64"/>
    <n v="160.44"/>
    <d v="1899-12-30T19:42:00"/>
    <s v="Ewallet"/>
    <n v="152.80000000000001"/>
    <n v="4.7619047620000003"/>
    <n v="7.64"/>
    <n v="6.5"/>
    <n v="7.64"/>
  </r>
  <r>
    <s v="548-46-9322"/>
    <x v="137"/>
    <x v="9"/>
    <x v="2"/>
    <x v="3"/>
    <x v="1"/>
    <x v="1"/>
    <x v="0"/>
    <x v="4"/>
    <n v="39.9"/>
    <n v="10"/>
    <n v="19.95"/>
    <n v="418.95"/>
    <d v="1899-12-30T15:24:00"/>
    <s v="Credit card"/>
    <n v="399"/>
    <n v="4.7619047620000003"/>
    <n v="19.95"/>
    <n v="5.9"/>
    <n v="19.95"/>
  </r>
  <r>
    <s v="505-02-0892"/>
    <x v="129"/>
    <x v="2"/>
    <x v="2"/>
    <x v="3"/>
    <x v="0"/>
    <x v="1"/>
    <x v="0"/>
    <x v="0"/>
    <n v="42.57"/>
    <n v="8"/>
    <n v="17.027999999999999"/>
    <n v="357.58800000000002"/>
    <d v="1899-12-30T14:12:00"/>
    <s v="Ewallet"/>
    <n v="340.56"/>
    <n v="4.7619047620000003"/>
    <n v="17.027999999999999"/>
    <n v="5.6"/>
    <n v="17.027999999999999"/>
  </r>
  <r>
    <s v="234-65-2137"/>
    <x v="100"/>
    <x v="2"/>
    <x v="1"/>
    <x v="4"/>
    <x v="1"/>
    <x v="1"/>
    <x v="0"/>
    <x v="2"/>
    <n v="95.58"/>
    <n v="10"/>
    <n v="47.79"/>
    <n v="1003.59"/>
    <d v="1899-12-30T13:32:00"/>
    <s v="Cash"/>
    <n v="955.8"/>
    <n v="4.7619047620000003"/>
    <n v="47.79"/>
    <n v="4.8"/>
    <n v="47.79"/>
  </r>
  <r>
    <s v="687-47-8271"/>
    <x v="131"/>
    <x v="2"/>
    <x v="0"/>
    <x v="0"/>
    <x v="1"/>
    <x v="1"/>
    <x v="0"/>
    <x v="5"/>
    <n v="98.98"/>
    <n v="10"/>
    <n v="49.49"/>
    <n v="1039.29"/>
    <d v="1899-12-30T16:20:00"/>
    <s v="Credit card"/>
    <n v="989.8"/>
    <n v="4.7619047620000003"/>
    <n v="49.49"/>
    <n v="8.6999999999999993"/>
    <n v="49.49"/>
  </r>
  <r>
    <s v="796-32-9050"/>
    <x v="138"/>
    <x v="2"/>
    <x v="0"/>
    <x v="1"/>
    <x v="1"/>
    <x v="1"/>
    <x v="0"/>
    <x v="4"/>
    <n v="51.28"/>
    <n v="6"/>
    <n v="15.384"/>
    <n v="323.06400000000002"/>
    <d v="1899-12-30T16:31:00"/>
    <s v="Cash"/>
    <n v="307.68"/>
    <n v="4.7619047620000003"/>
    <n v="15.384"/>
    <n v="6.5"/>
    <n v="15.384"/>
  </r>
  <r>
    <s v="105-31-1824"/>
    <x v="139"/>
    <x v="6"/>
    <x v="0"/>
    <x v="1"/>
    <x v="0"/>
    <x v="1"/>
    <x v="0"/>
    <x v="3"/>
    <n v="69.52"/>
    <n v="7"/>
    <n v="24.332000000000001"/>
    <n v="510.97199999999998"/>
    <d v="1899-12-30T15:10:00"/>
    <s v="Credit card"/>
    <n v="486.64"/>
    <n v="4.7619047620000003"/>
    <n v="24.332000000000001"/>
    <n v="8.5"/>
    <n v="24.332000000000001"/>
  </r>
  <r>
    <s v="249-42-3782"/>
    <x v="93"/>
    <x v="3"/>
    <x v="0"/>
    <x v="5"/>
    <x v="1"/>
    <x v="1"/>
    <x v="2"/>
    <x v="0"/>
    <n v="70.010000000000005"/>
    <n v="5"/>
    <n v="17.502500000000001"/>
    <n v="367.55250000000001"/>
    <d v="1899-12-30T11:36:00"/>
    <s v="Ewallet"/>
    <n v="350.05"/>
    <n v="4.7619047620000003"/>
    <n v="17.502500000000001"/>
    <n v="5.5"/>
    <n v="17.502500000000001"/>
  </r>
  <r>
    <s v="316-55-4634"/>
    <x v="140"/>
    <x v="2"/>
    <x v="2"/>
    <x v="2"/>
    <x v="0"/>
    <x v="1"/>
    <x v="0"/>
    <x v="4"/>
    <n v="80.05"/>
    <n v="5"/>
    <n v="20.012499999999999"/>
    <n v="420.26249999999999"/>
    <d v="1899-12-30T12:45:00"/>
    <s v="Credit card"/>
    <n v="400.25"/>
    <n v="4.7619047620000003"/>
    <n v="20.012499999999999"/>
    <n v="9.4"/>
    <n v="20.012499999999999"/>
  </r>
  <r>
    <s v="733-33-4967"/>
    <x v="10"/>
    <x v="0"/>
    <x v="1"/>
    <x v="4"/>
    <x v="1"/>
    <x v="1"/>
    <x v="2"/>
    <x v="1"/>
    <n v="20.85"/>
    <n v="8"/>
    <n v="8.34"/>
    <n v="175.14"/>
    <d v="1899-12-30T19:17:00"/>
    <s v="Cash"/>
    <n v="166.8"/>
    <n v="4.7619047620000003"/>
    <n v="8.34"/>
    <n v="6.3"/>
    <n v="8.34"/>
  </r>
  <r>
    <s v="608-27-6295"/>
    <x v="141"/>
    <x v="7"/>
    <x v="2"/>
    <x v="2"/>
    <x v="0"/>
    <x v="1"/>
    <x v="1"/>
    <x v="1"/>
    <n v="52.89"/>
    <n v="6"/>
    <n v="15.867000000000001"/>
    <n v="333.20699999999999"/>
    <d v="1899-12-30T17:34:00"/>
    <s v="Credit card"/>
    <n v="317.33999999999997"/>
    <n v="4.7619047620000003"/>
    <n v="15.867000000000001"/>
    <n v="9.8000000000000007"/>
    <n v="15.867000000000001"/>
  </r>
  <r>
    <s v="414-12-7047"/>
    <x v="142"/>
    <x v="1"/>
    <x v="2"/>
    <x v="6"/>
    <x v="1"/>
    <x v="1"/>
    <x v="0"/>
    <x v="4"/>
    <n v="19.79"/>
    <n v="8"/>
    <n v="7.9160000000000004"/>
    <n v="166.23599999999999"/>
    <d v="1899-12-30T12:04:00"/>
    <s v="Ewallet"/>
    <n v="158.32"/>
    <n v="4.7619047620000003"/>
    <n v="7.9160000000000004"/>
    <n v="8.6999999999999993"/>
    <n v="7.9160000000000004"/>
  </r>
  <r>
    <s v="827-26-2100"/>
    <x v="23"/>
    <x v="7"/>
    <x v="0"/>
    <x v="3"/>
    <x v="0"/>
    <x v="1"/>
    <x v="0"/>
    <x v="2"/>
    <n v="33.840000000000003"/>
    <n v="9"/>
    <n v="15.228"/>
    <n v="319.78800000000001"/>
    <d v="1899-12-30T16:21:00"/>
    <s v="Ewallet"/>
    <n v="304.56"/>
    <n v="4.7619047620000003"/>
    <n v="15.228"/>
    <n v="8.8000000000000007"/>
    <n v="15.228"/>
  </r>
  <r>
    <s v="175-54-2529"/>
    <x v="143"/>
    <x v="11"/>
    <x v="0"/>
    <x v="4"/>
    <x v="0"/>
    <x v="1"/>
    <x v="2"/>
    <x v="4"/>
    <n v="22.17"/>
    <n v="8"/>
    <n v="8.8680000000000003"/>
    <n v="186.22800000000001"/>
    <d v="1899-12-30T17:01:00"/>
    <s v="Credit card"/>
    <n v="177.36"/>
    <n v="4.7619047620000003"/>
    <n v="8.8680000000000003"/>
    <n v="9.6"/>
    <n v="8.8680000000000003"/>
  </r>
  <r>
    <s v="139-52-2867"/>
    <x v="144"/>
    <x v="8"/>
    <x v="1"/>
    <x v="2"/>
    <x v="1"/>
    <x v="0"/>
    <x v="1"/>
    <x v="5"/>
    <n v="22.51"/>
    <n v="7"/>
    <n v="7.8784999999999998"/>
    <n v="165.4485"/>
    <d v="1899-12-30T10:50:00"/>
    <s v="Credit card"/>
    <n v="157.57"/>
    <n v="4.7619047620000003"/>
    <n v="7.8784999999999998"/>
    <n v="4.8"/>
    <n v="7.8784999999999998"/>
  </r>
  <r>
    <s v="407-63-8975"/>
    <x v="145"/>
    <x v="7"/>
    <x v="0"/>
    <x v="6"/>
    <x v="1"/>
    <x v="1"/>
    <x v="2"/>
    <x v="4"/>
    <n v="73.88"/>
    <n v="6"/>
    <n v="22.164000000000001"/>
    <n v="465.44400000000002"/>
    <d v="1899-12-30T19:16:00"/>
    <s v="Ewallet"/>
    <n v="443.28"/>
    <n v="4.7619047620000003"/>
    <n v="22.164000000000001"/>
    <n v="4.4000000000000004"/>
    <n v="22.164000000000001"/>
  </r>
  <r>
    <s v="342-65-4817"/>
    <x v="7"/>
    <x v="1"/>
    <x v="1"/>
    <x v="3"/>
    <x v="0"/>
    <x v="1"/>
    <x v="3"/>
    <x v="0"/>
    <n v="86.8"/>
    <n v="3"/>
    <n v="13.02"/>
    <n v="273.42"/>
    <d v="1899-12-30T16:47:00"/>
    <s v="Ewallet"/>
    <n v="260.39999999999998"/>
    <n v="4.7619047620000003"/>
    <n v="13.02"/>
    <n v="9.9"/>
    <n v="13.02"/>
  </r>
  <r>
    <s v="130-98-8941"/>
    <x v="146"/>
    <x v="10"/>
    <x v="1"/>
    <x v="4"/>
    <x v="1"/>
    <x v="1"/>
    <x v="0"/>
    <x v="5"/>
    <n v="64.260000000000005"/>
    <n v="7"/>
    <n v="22.491"/>
    <n v="472.31099999999998"/>
    <d v="1899-12-30T10:00:00"/>
    <s v="Cash"/>
    <n v="449.82"/>
    <n v="4.7619047620000003"/>
    <n v="22.491"/>
    <n v="5.7"/>
    <n v="22.491"/>
  </r>
  <r>
    <s v="434-83-9547"/>
    <x v="147"/>
    <x v="0"/>
    <x v="1"/>
    <x v="4"/>
    <x v="0"/>
    <x v="1"/>
    <x v="3"/>
    <x v="4"/>
    <n v="38.47"/>
    <n v="8"/>
    <n v="15.388"/>
    <n v="323.14800000000002"/>
    <d v="1899-12-30T11:51:00"/>
    <s v="Cash"/>
    <n v="307.76"/>
    <n v="4.7619047620000003"/>
    <n v="15.388"/>
    <n v="7.7"/>
    <n v="15.388"/>
  </r>
  <r>
    <s v="851-28-6367"/>
    <x v="148"/>
    <x v="10"/>
    <x v="0"/>
    <x v="0"/>
    <x v="0"/>
    <x v="1"/>
    <x v="3"/>
    <x v="3"/>
    <n v="15.5"/>
    <n v="10"/>
    <n v="7.75"/>
    <n v="162.75"/>
    <d v="1899-12-30T10:55:00"/>
    <s v="Ewallet"/>
    <n v="155"/>
    <n v="4.7619047620000003"/>
    <n v="7.75"/>
    <n v="8"/>
    <n v="7.75"/>
  </r>
  <r>
    <s v="824-88-3614"/>
    <x v="52"/>
    <x v="11"/>
    <x v="1"/>
    <x v="1"/>
    <x v="1"/>
    <x v="1"/>
    <x v="3"/>
    <x v="0"/>
    <n v="34.31"/>
    <n v="8"/>
    <n v="13.724"/>
    <n v="288.20400000000001"/>
    <d v="1899-12-30T15:00:00"/>
    <s v="Ewallet"/>
    <n v="274.48"/>
    <n v="4.7619047620000003"/>
    <n v="13.724"/>
    <n v="5.7"/>
    <n v="13.724"/>
  </r>
  <r>
    <s v="586-25-0848"/>
    <x v="136"/>
    <x v="10"/>
    <x v="0"/>
    <x v="5"/>
    <x v="1"/>
    <x v="0"/>
    <x v="2"/>
    <x v="3"/>
    <n v="12.34"/>
    <n v="7"/>
    <n v="4.319"/>
    <n v="90.698999999999998"/>
    <d v="1899-12-30T11:19:00"/>
    <s v="Credit card"/>
    <n v="86.38"/>
    <n v="4.7619047620000003"/>
    <n v="4.319"/>
    <n v="6.7"/>
    <n v="4.319"/>
  </r>
  <r>
    <s v="895-66-0685"/>
    <x v="149"/>
    <x v="4"/>
    <x v="2"/>
    <x v="5"/>
    <x v="0"/>
    <x v="1"/>
    <x v="0"/>
    <x v="4"/>
    <n v="18.079999999999998"/>
    <n v="3"/>
    <n v="2.7120000000000002"/>
    <n v="56.951999999999998"/>
    <d v="1899-12-30T19:46:00"/>
    <s v="Ewallet"/>
    <n v="54.24"/>
    <n v="4.7619047620000003"/>
    <n v="2.7120000000000002"/>
    <n v="8"/>
    <n v="2.7120000000000002"/>
  </r>
  <r>
    <s v="305-14-0245"/>
    <x v="150"/>
    <x v="4"/>
    <x v="2"/>
    <x v="2"/>
    <x v="0"/>
    <x v="0"/>
    <x v="0"/>
    <x v="2"/>
    <n v="94.49"/>
    <n v="8"/>
    <n v="37.795999999999999"/>
    <n v="793.71600000000001"/>
    <d v="1899-12-30T19:00:00"/>
    <s v="Ewallet"/>
    <n v="755.92"/>
    <n v="4.7619047620000003"/>
    <n v="37.795999999999999"/>
    <n v="7.5"/>
    <n v="37.795999999999999"/>
  </r>
  <r>
    <s v="732-04-5373"/>
    <x v="151"/>
    <x v="8"/>
    <x v="2"/>
    <x v="6"/>
    <x v="0"/>
    <x v="1"/>
    <x v="1"/>
    <x v="2"/>
    <n v="46.47"/>
    <n v="4"/>
    <n v="9.2940000000000005"/>
    <n v="195.17400000000001"/>
    <d v="1899-12-30T10:53:00"/>
    <s v="Cash"/>
    <n v="185.88"/>
    <n v="4.7619047620000003"/>
    <n v="9.2940000000000005"/>
    <n v="7"/>
    <n v="9.2940000000000005"/>
  </r>
  <r>
    <s v="400-60-7251"/>
    <x v="152"/>
    <x v="7"/>
    <x v="0"/>
    <x v="3"/>
    <x v="1"/>
    <x v="1"/>
    <x v="0"/>
    <x v="2"/>
    <n v="74.069999999999993"/>
    <n v="1"/>
    <n v="3.7035"/>
    <n v="77.773499999999999"/>
    <d v="1899-12-30T12:50:00"/>
    <s v="Ewallet"/>
    <n v="74.069999999999993"/>
    <n v="4.7619047620000003"/>
    <n v="3.7035"/>
    <n v="9.9"/>
    <n v="3.7035"/>
  </r>
  <r>
    <s v="593-65-1552"/>
    <x v="94"/>
    <x v="5"/>
    <x v="1"/>
    <x v="3"/>
    <x v="1"/>
    <x v="0"/>
    <x v="0"/>
    <x v="2"/>
    <n v="69.81"/>
    <n v="4"/>
    <n v="13.962"/>
    <n v="293.202"/>
    <d v="1899-12-30T20:50:00"/>
    <s v="Credit card"/>
    <n v="279.24"/>
    <n v="4.7619047620000003"/>
    <n v="13.962"/>
    <n v="5.9"/>
    <n v="13.962"/>
  </r>
  <r>
    <s v="284-34-9626"/>
    <x v="90"/>
    <x v="5"/>
    <x v="2"/>
    <x v="4"/>
    <x v="1"/>
    <x v="0"/>
    <x v="1"/>
    <x v="2"/>
    <n v="77.040000000000006"/>
    <n v="3"/>
    <n v="11.555999999999999"/>
    <n v="242.67599999999999"/>
    <d v="1899-12-30T10:39:00"/>
    <s v="Credit card"/>
    <n v="231.12"/>
    <n v="4.7619047620000003"/>
    <n v="11.555999999999999"/>
    <n v="7.2"/>
    <n v="11.555999999999999"/>
  </r>
  <r>
    <s v="437-58-8131"/>
    <x v="38"/>
    <x v="6"/>
    <x v="2"/>
    <x v="6"/>
    <x v="1"/>
    <x v="0"/>
    <x v="0"/>
    <x v="5"/>
    <n v="73.52"/>
    <n v="2"/>
    <n v="7.3520000000000003"/>
    <n v="154.392"/>
    <d v="1899-12-30T13:41:00"/>
    <s v="Ewallet"/>
    <n v="147.04"/>
    <n v="4.7619047620000003"/>
    <n v="7.3520000000000003"/>
    <n v="4.5999999999999996"/>
    <n v="7.3520000000000003"/>
  </r>
  <r>
    <s v="286-43-6208"/>
    <x v="153"/>
    <x v="6"/>
    <x v="1"/>
    <x v="3"/>
    <x v="1"/>
    <x v="0"/>
    <x v="0"/>
    <x v="4"/>
    <n v="87.8"/>
    <n v="9"/>
    <n v="39.51"/>
    <n v="829.71"/>
    <d v="1899-12-30T19:08:00"/>
    <s v="Cash"/>
    <n v="790.2"/>
    <n v="4.7619047620000003"/>
    <n v="39.51"/>
    <n v="9.1999999999999993"/>
    <n v="39.51"/>
  </r>
  <r>
    <s v="641-43-2399"/>
    <x v="118"/>
    <x v="10"/>
    <x v="2"/>
    <x v="0"/>
    <x v="1"/>
    <x v="1"/>
    <x v="1"/>
    <x v="2"/>
    <n v="25.55"/>
    <n v="4"/>
    <n v="5.1100000000000003"/>
    <n v="107.31"/>
    <d v="1899-12-30T20:23:00"/>
    <s v="Ewallet"/>
    <n v="102.2"/>
    <n v="4.7619047620000003"/>
    <n v="5.1100000000000003"/>
    <n v="5.7"/>
    <n v="5.1100000000000003"/>
  </r>
  <r>
    <s v="831-07-6050"/>
    <x v="128"/>
    <x v="5"/>
    <x v="0"/>
    <x v="1"/>
    <x v="1"/>
    <x v="1"/>
    <x v="1"/>
    <x v="1"/>
    <n v="32.71"/>
    <n v="5"/>
    <n v="8.1775000000000002"/>
    <n v="171.72749999999999"/>
    <d v="1899-12-30T11:30:00"/>
    <s v="Credit card"/>
    <n v="163.55000000000001"/>
    <n v="4.7619047620000003"/>
    <n v="8.1775000000000002"/>
    <n v="9.9"/>
    <n v="8.1775000000000002"/>
  </r>
  <r>
    <s v="556-86-3144"/>
    <x v="18"/>
    <x v="3"/>
    <x v="1"/>
    <x v="5"/>
    <x v="0"/>
    <x v="0"/>
    <x v="0"/>
    <x v="5"/>
    <n v="74.290000000000006"/>
    <n v="1"/>
    <n v="3.7145000000000001"/>
    <n v="78.004499999999993"/>
    <d v="1899-12-30T19:30:00"/>
    <s v="Cash"/>
    <n v="74.290000000000006"/>
    <n v="4.7619047620000003"/>
    <n v="3.7145000000000001"/>
    <n v="5"/>
    <n v="3.7145000000000001"/>
  </r>
  <r>
    <s v="848-24-9445"/>
    <x v="17"/>
    <x v="4"/>
    <x v="1"/>
    <x v="2"/>
    <x v="0"/>
    <x v="1"/>
    <x v="0"/>
    <x v="0"/>
    <n v="43.7"/>
    <n v="2"/>
    <n v="4.37"/>
    <n v="91.77"/>
    <d v="1899-12-30T18:03:00"/>
    <s v="Cash"/>
    <n v="87.4"/>
    <n v="4.7619047620000003"/>
    <n v="4.37"/>
    <n v="4.9000000000000004"/>
    <n v="4.37"/>
  </r>
  <r>
    <s v="856-22-8149"/>
    <x v="154"/>
    <x v="2"/>
    <x v="0"/>
    <x v="0"/>
    <x v="1"/>
    <x v="0"/>
    <x v="0"/>
    <x v="2"/>
    <n v="25.29"/>
    <n v="1"/>
    <n v="1.2645"/>
    <n v="26.554500000000001"/>
    <d v="1899-12-30T10:13:00"/>
    <s v="Ewallet"/>
    <n v="25.29"/>
    <n v="4.7619047620000003"/>
    <n v="1.2645"/>
    <n v="6.1"/>
    <n v="1.2645"/>
  </r>
  <r>
    <s v="699-01-4164"/>
    <x v="155"/>
    <x v="7"/>
    <x v="1"/>
    <x v="1"/>
    <x v="1"/>
    <x v="1"/>
    <x v="0"/>
    <x v="0"/>
    <n v="41.5"/>
    <n v="4"/>
    <n v="8.3000000000000007"/>
    <n v="174.3"/>
    <d v="1899-12-30T19:58:00"/>
    <s v="Credit card"/>
    <n v="166"/>
    <n v="4.7619047620000003"/>
    <n v="8.3000000000000007"/>
    <n v="8.1999999999999993"/>
    <n v="8.3000000000000007"/>
  </r>
  <r>
    <s v="420-11-4919"/>
    <x v="156"/>
    <x v="5"/>
    <x v="1"/>
    <x v="5"/>
    <x v="0"/>
    <x v="0"/>
    <x v="1"/>
    <x v="4"/>
    <n v="71.39"/>
    <n v="5"/>
    <n v="17.8475"/>
    <n v="374.79750000000001"/>
    <d v="1899-12-30T19:57:00"/>
    <s v="Credit card"/>
    <n v="356.95"/>
    <n v="4.7619047620000003"/>
    <n v="17.8475"/>
    <n v="5.5"/>
    <n v="17.8475"/>
  </r>
  <r>
    <s v="606-80-4905"/>
    <x v="10"/>
    <x v="0"/>
    <x v="1"/>
    <x v="2"/>
    <x v="0"/>
    <x v="0"/>
    <x v="3"/>
    <x v="3"/>
    <n v="19.149999999999999"/>
    <n v="6"/>
    <n v="5.7450000000000001"/>
    <n v="120.645"/>
    <d v="1899-12-30T10:01:00"/>
    <s v="Credit card"/>
    <n v="114.9"/>
    <n v="4.7619047620000003"/>
    <n v="5.7450000000000001"/>
    <n v="6.8"/>
    <n v="5.7450000000000001"/>
  </r>
  <r>
    <s v="542-41-0513"/>
    <x v="157"/>
    <x v="8"/>
    <x v="2"/>
    <x v="2"/>
    <x v="0"/>
    <x v="0"/>
    <x v="0"/>
    <x v="1"/>
    <n v="57.49"/>
    <n v="4"/>
    <n v="11.497999999999999"/>
    <n v="241.458"/>
    <d v="1899-12-30T11:57:00"/>
    <s v="Cash"/>
    <n v="229.96"/>
    <n v="4.7619047620000003"/>
    <n v="11.497999999999999"/>
    <n v="6.6"/>
    <n v="11.497999999999999"/>
  </r>
  <r>
    <s v="426-39-2418"/>
    <x v="140"/>
    <x v="2"/>
    <x v="1"/>
    <x v="6"/>
    <x v="1"/>
    <x v="1"/>
    <x v="0"/>
    <x v="1"/>
    <n v="61.41"/>
    <n v="7"/>
    <n v="21.493500000000001"/>
    <n v="451.36349999999999"/>
    <d v="1899-12-30T10:02:00"/>
    <s v="Cash"/>
    <n v="429.87"/>
    <n v="4.7619047620000003"/>
    <n v="21.493500000000001"/>
    <n v="9.8000000000000007"/>
    <n v="21.493500000000001"/>
  </r>
  <r>
    <s v="875-46-5808"/>
    <x v="86"/>
    <x v="4"/>
    <x v="2"/>
    <x v="3"/>
    <x v="0"/>
    <x v="1"/>
    <x v="1"/>
    <x v="0"/>
    <n v="25.9"/>
    <n v="10"/>
    <n v="12.95"/>
    <n v="271.95"/>
    <d v="1899-12-30T14:51:00"/>
    <s v="Ewallet"/>
    <n v="259"/>
    <n v="4.7619047620000003"/>
    <n v="12.95"/>
    <n v="8.6999999999999993"/>
    <n v="12.95"/>
  </r>
  <r>
    <s v="394-43-4238"/>
    <x v="158"/>
    <x v="1"/>
    <x v="2"/>
    <x v="0"/>
    <x v="0"/>
    <x v="1"/>
    <x v="1"/>
    <x v="2"/>
    <n v="17.77"/>
    <n v="5"/>
    <n v="4.4424999999999999"/>
    <n v="93.292500000000004"/>
    <d v="1899-12-30T12:42:00"/>
    <s v="Credit card"/>
    <n v="88.85"/>
    <n v="4.7619047620000003"/>
    <n v="4.4424999999999999"/>
    <n v="5.4"/>
    <n v="4.4424999999999999"/>
  </r>
  <r>
    <s v="749-24-1565"/>
    <x v="159"/>
    <x v="3"/>
    <x v="0"/>
    <x v="4"/>
    <x v="1"/>
    <x v="0"/>
    <x v="3"/>
    <x v="0"/>
    <n v="23.03"/>
    <n v="9"/>
    <n v="10.3635"/>
    <n v="217.6335"/>
    <d v="1899-12-30T12:02:00"/>
    <s v="Ewallet"/>
    <n v="207.27"/>
    <n v="4.7619047620000003"/>
    <n v="10.3635"/>
    <n v="7.9"/>
    <n v="10.3635"/>
  </r>
  <r>
    <s v="672-51-8681"/>
    <x v="13"/>
    <x v="0"/>
    <x v="1"/>
    <x v="0"/>
    <x v="0"/>
    <x v="0"/>
    <x v="1"/>
    <x v="1"/>
    <n v="66.650000000000006"/>
    <n v="9"/>
    <n v="29.9925"/>
    <n v="629.84249999999997"/>
    <d v="1899-12-30T18:19:00"/>
    <s v="Credit card"/>
    <n v="599.85"/>
    <n v="4.7619047620000003"/>
    <n v="29.9925"/>
    <n v="9.6999999999999993"/>
    <n v="29.9925"/>
  </r>
  <r>
    <s v="263-87-5680"/>
    <x v="68"/>
    <x v="9"/>
    <x v="1"/>
    <x v="4"/>
    <x v="0"/>
    <x v="0"/>
    <x v="1"/>
    <x v="2"/>
    <n v="28.53"/>
    <n v="10"/>
    <n v="14.265000000000001"/>
    <n v="299.565"/>
    <d v="1899-12-30T17:38:00"/>
    <s v="Ewallet"/>
    <n v="285.3"/>
    <n v="4.7619047620000003"/>
    <n v="14.265000000000001"/>
    <n v="7.8"/>
    <n v="14.265000000000001"/>
  </r>
  <r>
    <s v="573-58-9734"/>
    <x v="160"/>
    <x v="10"/>
    <x v="2"/>
    <x v="0"/>
    <x v="1"/>
    <x v="0"/>
    <x v="1"/>
    <x v="5"/>
    <n v="30.37"/>
    <n v="3"/>
    <n v="4.5555000000000003"/>
    <n v="95.665499999999994"/>
    <d v="1899-12-30T13:41:00"/>
    <s v="Ewallet"/>
    <n v="91.11"/>
    <n v="4.7619047620000003"/>
    <n v="4.5555000000000003"/>
    <n v="5.0999999999999996"/>
    <n v="4.5555000000000003"/>
  </r>
  <r>
    <s v="817-69-8206"/>
    <x v="161"/>
    <x v="2"/>
    <x v="2"/>
    <x v="6"/>
    <x v="1"/>
    <x v="0"/>
    <x v="0"/>
    <x v="1"/>
    <n v="99.73"/>
    <n v="9"/>
    <n v="44.878500000000003"/>
    <n v="942.44849999999997"/>
    <d v="1899-12-30T19:42:00"/>
    <s v="Credit card"/>
    <n v="897.57"/>
    <n v="4.7619047620000003"/>
    <n v="44.878500000000003"/>
    <n v="6.5"/>
    <n v="44.878500000000003"/>
  </r>
  <r>
    <s v="888-02-0338"/>
    <x v="162"/>
    <x v="10"/>
    <x v="0"/>
    <x v="3"/>
    <x v="1"/>
    <x v="1"/>
    <x v="1"/>
    <x v="1"/>
    <n v="26.23"/>
    <n v="9"/>
    <n v="11.8035"/>
    <n v="247.87350000000001"/>
    <d v="1899-12-30T20:24:00"/>
    <s v="Ewallet"/>
    <n v="236.07"/>
    <n v="4.7619047620000003"/>
    <n v="11.8035"/>
    <n v="5.9"/>
    <n v="11.8035"/>
  </r>
  <r>
    <s v="677-11-0152"/>
    <x v="163"/>
    <x v="0"/>
    <x v="1"/>
    <x v="6"/>
    <x v="1"/>
    <x v="0"/>
    <x v="2"/>
    <x v="4"/>
    <n v="93.26"/>
    <n v="9"/>
    <n v="41.966999999999999"/>
    <n v="881.30700000000002"/>
    <d v="1899-12-30T18:08:00"/>
    <s v="Cash"/>
    <n v="839.34"/>
    <n v="4.7619047620000003"/>
    <n v="41.966999999999999"/>
    <n v="8.8000000000000007"/>
    <n v="41.966999999999999"/>
  </r>
  <r>
    <s v="142-63-6033"/>
    <x v="124"/>
    <x v="0"/>
    <x v="2"/>
    <x v="3"/>
    <x v="1"/>
    <x v="1"/>
    <x v="2"/>
    <x v="2"/>
    <n v="92.36"/>
    <n v="5"/>
    <n v="23.09"/>
    <n v="484.89"/>
    <d v="1899-12-30T19:17:00"/>
    <s v="Ewallet"/>
    <n v="461.8"/>
    <n v="4.7619047620000003"/>
    <n v="23.09"/>
    <n v="4.9000000000000004"/>
    <n v="23.09"/>
  </r>
  <r>
    <s v="656-16-1063"/>
    <x v="164"/>
    <x v="0"/>
    <x v="2"/>
    <x v="0"/>
    <x v="1"/>
    <x v="1"/>
    <x v="0"/>
    <x v="3"/>
    <n v="46.42"/>
    <n v="3"/>
    <n v="6.9630000000000001"/>
    <n v="146.22300000000001"/>
    <d v="1899-12-30T13:24:00"/>
    <s v="Credit card"/>
    <n v="139.26"/>
    <n v="4.7619047620000003"/>
    <n v="6.9630000000000001"/>
    <n v="4.4000000000000004"/>
    <n v="6.9630000000000001"/>
  </r>
  <r>
    <s v="891-58-8335"/>
    <x v="165"/>
    <x v="5"/>
    <x v="2"/>
    <x v="1"/>
    <x v="0"/>
    <x v="0"/>
    <x v="0"/>
    <x v="3"/>
    <n v="29.61"/>
    <n v="7"/>
    <n v="10.3635"/>
    <n v="217.6335"/>
    <d v="1899-12-30T15:53:00"/>
    <s v="Cash"/>
    <n v="207.27"/>
    <n v="4.7619047620000003"/>
    <n v="10.3635"/>
    <n v="6.5"/>
    <n v="10.3635"/>
  </r>
  <r>
    <s v="802-43-8934"/>
    <x v="166"/>
    <x v="2"/>
    <x v="0"/>
    <x v="1"/>
    <x v="1"/>
    <x v="1"/>
    <x v="2"/>
    <x v="2"/>
    <n v="18.28"/>
    <n v="1"/>
    <n v="0.91400000000000003"/>
    <n v="19.193999999999999"/>
    <d v="1899-12-30T15:05:00"/>
    <s v="Credit card"/>
    <n v="18.28"/>
    <n v="4.7619047620000003"/>
    <n v="0.91400000000000003"/>
    <n v="8.3000000000000007"/>
    <n v="0.91400000000000003"/>
  </r>
  <r>
    <s v="560-30-5617"/>
    <x v="48"/>
    <x v="0"/>
    <x v="2"/>
    <x v="5"/>
    <x v="1"/>
    <x v="0"/>
    <x v="0"/>
    <x v="3"/>
    <n v="24.77"/>
    <n v="5"/>
    <n v="6.1924999999999999"/>
    <n v="130.04249999999999"/>
    <d v="1899-12-30T18:27:00"/>
    <s v="Cash"/>
    <n v="123.85"/>
    <n v="4.7619047620000003"/>
    <n v="6.1924999999999999"/>
    <n v="8.5"/>
    <n v="6.1924999999999999"/>
  </r>
  <r>
    <s v="319-74-2561"/>
    <x v="167"/>
    <x v="8"/>
    <x v="0"/>
    <x v="2"/>
    <x v="0"/>
    <x v="0"/>
    <x v="0"/>
    <x v="1"/>
    <n v="94.64"/>
    <n v="3"/>
    <n v="14.196"/>
    <n v="298.11599999999999"/>
    <d v="1899-12-30T16:55:00"/>
    <s v="Cash"/>
    <n v="283.92"/>
    <n v="4.7619047620000003"/>
    <n v="14.196"/>
    <n v="5.5"/>
    <n v="14.196"/>
  </r>
  <r>
    <s v="549-03-9315"/>
    <x v="86"/>
    <x v="4"/>
    <x v="2"/>
    <x v="6"/>
    <x v="1"/>
    <x v="1"/>
    <x v="3"/>
    <x v="5"/>
    <n v="94.87"/>
    <n v="8"/>
    <n v="37.948"/>
    <n v="796.90800000000002"/>
    <d v="1899-12-30T12:58:00"/>
    <s v="Ewallet"/>
    <n v="758.96"/>
    <n v="4.7619047620000003"/>
    <n v="37.948"/>
    <n v="8.6999999999999993"/>
    <n v="37.948"/>
  </r>
  <r>
    <s v="790-29-1172"/>
    <x v="168"/>
    <x v="8"/>
    <x v="2"/>
    <x v="3"/>
    <x v="1"/>
    <x v="0"/>
    <x v="2"/>
    <x v="4"/>
    <n v="57.34"/>
    <n v="3"/>
    <n v="8.6010000000000009"/>
    <n v="180.62100000000001"/>
    <d v="1899-12-30T18:59:00"/>
    <s v="Credit card"/>
    <n v="172.02"/>
    <n v="4.7619047620000003"/>
    <n v="8.6010000000000009"/>
    <n v="7.9"/>
    <n v="8.6010000000000009"/>
  </r>
  <r>
    <s v="239-36-3640"/>
    <x v="169"/>
    <x v="9"/>
    <x v="2"/>
    <x v="1"/>
    <x v="1"/>
    <x v="1"/>
    <x v="0"/>
    <x v="1"/>
    <n v="45.35"/>
    <n v="6"/>
    <n v="13.605"/>
    <n v="285.70499999999998"/>
    <d v="1899-12-30T13:44:00"/>
    <s v="Ewallet"/>
    <n v="272.10000000000002"/>
    <n v="4.7619047620000003"/>
    <n v="13.605"/>
    <n v="6.1"/>
    <n v="13.605"/>
  </r>
  <r>
    <s v="468-01-2051"/>
    <x v="170"/>
    <x v="3"/>
    <x v="2"/>
    <x v="5"/>
    <x v="1"/>
    <x v="1"/>
    <x v="0"/>
    <x v="4"/>
    <n v="62.08"/>
    <n v="7"/>
    <n v="21.728000000000002"/>
    <n v="456.28800000000001"/>
    <d v="1899-12-30T13:46:00"/>
    <s v="Ewallet"/>
    <n v="434.56"/>
    <n v="4.7619047620000003"/>
    <n v="21.728000000000002"/>
    <n v="5.4"/>
    <n v="21.728000000000002"/>
  </r>
  <r>
    <s v="389-25-3394"/>
    <x v="171"/>
    <x v="11"/>
    <x v="1"/>
    <x v="2"/>
    <x v="1"/>
    <x v="1"/>
    <x v="0"/>
    <x v="1"/>
    <n v="11.81"/>
    <n v="5"/>
    <n v="2.9525000000000001"/>
    <n v="62.002499999999998"/>
    <d v="1899-12-30T18:06:00"/>
    <s v="Cash"/>
    <n v="59.05"/>
    <n v="4.7619047620000003"/>
    <n v="2.9525000000000001"/>
    <n v="9.4"/>
    <n v="2.9525000000000001"/>
  </r>
  <r>
    <s v="279-62-1445"/>
    <x v="172"/>
    <x v="5"/>
    <x v="1"/>
    <x v="6"/>
    <x v="0"/>
    <x v="0"/>
    <x v="3"/>
    <x v="5"/>
    <n v="12.54"/>
    <n v="1"/>
    <n v="0.627"/>
    <n v="13.167"/>
    <d v="1899-12-30T12:38:00"/>
    <s v="Cash"/>
    <n v="12.54"/>
    <n v="4.7619047620000003"/>
    <n v="0.627"/>
    <n v="8.1999999999999993"/>
    <n v="0.627"/>
  </r>
  <r>
    <s v="213-72-6612"/>
    <x v="35"/>
    <x v="3"/>
    <x v="0"/>
    <x v="3"/>
    <x v="1"/>
    <x v="1"/>
    <x v="1"/>
    <x v="4"/>
    <n v="43.25"/>
    <n v="2"/>
    <n v="4.3250000000000002"/>
    <n v="90.825000000000003"/>
    <d v="1899-12-30T15:56:00"/>
    <s v="Cash"/>
    <n v="86.5"/>
    <n v="4.7619047620000003"/>
    <n v="4.3250000000000002"/>
    <n v="6.2"/>
    <n v="4.3250000000000002"/>
  </r>
  <r>
    <s v="746-68-6593"/>
    <x v="173"/>
    <x v="11"/>
    <x v="1"/>
    <x v="4"/>
    <x v="0"/>
    <x v="0"/>
    <x v="0"/>
    <x v="3"/>
    <n v="87.16"/>
    <n v="2"/>
    <n v="8.7159999999999993"/>
    <n v="183.036"/>
    <d v="1899-12-30T14:29:00"/>
    <s v="Credit card"/>
    <n v="174.32"/>
    <n v="4.7619047620000003"/>
    <n v="8.7159999999999993"/>
    <n v="9.6999999999999993"/>
    <n v="8.7159999999999993"/>
  </r>
  <r>
    <s v="836-82-5858"/>
    <x v="174"/>
    <x v="3"/>
    <x v="2"/>
    <x v="0"/>
    <x v="0"/>
    <x v="1"/>
    <x v="1"/>
    <x v="0"/>
    <n v="69.37"/>
    <n v="9"/>
    <n v="31.2165"/>
    <n v="655.54650000000004"/>
    <d v="1899-12-30T19:14:00"/>
    <s v="Ewallet"/>
    <n v="624.33000000000004"/>
    <n v="4.7619047620000003"/>
    <n v="31.2165"/>
    <n v="4"/>
    <n v="31.2165"/>
  </r>
  <r>
    <s v="583-72-1480"/>
    <x v="169"/>
    <x v="9"/>
    <x v="1"/>
    <x v="1"/>
    <x v="0"/>
    <x v="1"/>
    <x v="0"/>
    <x v="1"/>
    <n v="37.06"/>
    <n v="4"/>
    <n v="7.4119999999999999"/>
    <n v="155.65199999999999"/>
    <d v="1899-12-30T16:24:00"/>
    <s v="Ewallet"/>
    <n v="148.24"/>
    <n v="4.7619047620000003"/>
    <n v="7.4119999999999999"/>
    <n v="9.6999999999999993"/>
    <n v="7.4119999999999999"/>
  </r>
  <r>
    <s v="466-61-5506"/>
    <x v="175"/>
    <x v="6"/>
    <x v="2"/>
    <x v="5"/>
    <x v="0"/>
    <x v="0"/>
    <x v="1"/>
    <x v="1"/>
    <n v="90.7"/>
    <n v="6"/>
    <n v="27.21"/>
    <n v="571.41"/>
    <d v="1899-12-30T10:52:00"/>
    <s v="Cash"/>
    <n v="544.20000000000005"/>
    <n v="4.7619047620000003"/>
    <n v="27.21"/>
    <n v="5.3"/>
    <n v="27.21"/>
  </r>
  <r>
    <s v="721-86-6247"/>
    <x v="176"/>
    <x v="9"/>
    <x v="0"/>
    <x v="2"/>
    <x v="1"/>
    <x v="0"/>
    <x v="1"/>
    <x v="2"/>
    <n v="63.42"/>
    <n v="8"/>
    <n v="25.367999999999999"/>
    <n v="532.72799999999995"/>
    <d v="1899-12-30T12:55:00"/>
    <s v="Ewallet"/>
    <n v="507.36"/>
    <n v="4.7619047620000003"/>
    <n v="25.367999999999999"/>
    <n v="7.4"/>
    <n v="25.367999999999999"/>
  </r>
  <r>
    <s v="289-65-5721"/>
    <x v="32"/>
    <x v="6"/>
    <x v="2"/>
    <x v="6"/>
    <x v="1"/>
    <x v="0"/>
    <x v="1"/>
    <x v="5"/>
    <n v="81.37"/>
    <n v="2"/>
    <n v="8.1370000000000005"/>
    <n v="170.87700000000001"/>
    <d v="1899-12-30T19:28:00"/>
    <s v="Cash"/>
    <n v="162.74"/>
    <n v="4.7619047620000003"/>
    <n v="8.1370000000000005"/>
    <n v="6.5"/>
    <n v="8.1370000000000005"/>
  </r>
  <r>
    <s v="545-46-3100"/>
    <x v="177"/>
    <x v="10"/>
    <x v="2"/>
    <x v="0"/>
    <x v="0"/>
    <x v="0"/>
    <x v="1"/>
    <x v="1"/>
    <n v="10.59"/>
    <n v="3"/>
    <n v="1.5885"/>
    <n v="33.358499999999999"/>
    <d v="1899-12-30T13:52:00"/>
    <s v="Credit card"/>
    <n v="31.77"/>
    <n v="4.7619047620000003"/>
    <n v="1.5885"/>
    <n v="8.6999999999999993"/>
    <n v="1.5885"/>
  </r>
  <r>
    <s v="418-02-5978"/>
    <x v="178"/>
    <x v="11"/>
    <x v="2"/>
    <x v="3"/>
    <x v="1"/>
    <x v="0"/>
    <x v="0"/>
    <x v="0"/>
    <n v="84.09"/>
    <n v="9"/>
    <n v="37.840499999999999"/>
    <n v="794.65049999999997"/>
    <d v="1899-12-30T10:54:00"/>
    <s v="Cash"/>
    <n v="756.81"/>
    <n v="4.7619047620000003"/>
    <n v="37.840499999999999"/>
    <n v="8"/>
    <n v="37.840499999999999"/>
  </r>
  <r>
    <s v="269-04-5750"/>
    <x v="55"/>
    <x v="3"/>
    <x v="2"/>
    <x v="4"/>
    <x v="0"/>
    <x v="1"/>
    <x v="0"/>
    <x v="5"/>
    <n v="73.819999999999993"/>
    <n v="4"/>
    <n v="14.763999999999999"/>
    <n v="310.04399999999998"/>
    <d v="1899-12-30T18:31:00"/>
    <s v="Cash"/>
    <n v="295.27999999999997"/>
    <n v="4.7619047620000003"/>
    <n v="14.763999999999999"/>
    <n v="6.7"/>
    <n v="14.763999999999999"/>
  </r>
  <r>
    <s v="157-13-5295"/>
    <x v="51"/>
    <x v="5"/>
    <x v="0"/>
    <x v="0"/>
    <x v="0"/>
    <x v="1"/>
    <x v="0"/>
    <x v="0"/>
    <n v="51.94"/>
    <n v="10"/>
    <n v="25.97"/>
    <n v="545.37"/>
    <d v="1899-12-30T18:24:00"/>
    <s v="Ewallet"/>
    <n v="519.4"/>
    <n v="4.7619047620000003"/>
    <n v="25.97"/>
    <n v="6.5"/>
    <n v="25.97"/>
  </r>
  <r>
    <s v="645-78-8093"/>
    <x v="179"/>
    <x v="3"/>
    <x v="0"/>
    <x v="5"/>
    <x v="1"/>
    <x v="0"/>
    <x v="1"/>
    <x v="3"/>
    <n v="93.14"/>
    <n v="2"/>
    <n v="9.3140000000000001"/>
    <n v="195.59399999999999"/>
    <d v="1899-12-30T18:09:00"/>
    <s v="Ewallet"/>
    <n v="186.28"/>
    <n v="4.7619047620000003"/>
    <n v="9.3140000000000001"/>
    <n v="4.0999999999999996"/>
    <n v="9.3140000000000001"/>
  </r>
  <r>
    <s v="211-30-9270"/>
    <x v="180"/>
    <x v="8"/>
    <x v="1"/>
    <x v="2"/>
    <x v="1"/>
    <x v="1"/>
    <x v="2"/>
    <x v="0"/>
    <n v="17.41"/>
    <n v="5"/>
    <n v="4.3525"/>
    <n v="91.402500000000003"/>
    <d v="1899-12-30T15:16:00"/>
    <s v="Credit card"/>
    <n v="87.05"/>
    <n v="4.7619047620000003"/>
    <n v="4.3525"/>
    <n v="4.9000000000000004"/>
    <n v="4.3525"/>
  </r>
  <r>
    <s v="755-12-3214"/>
    <x v="145"/>
    <x v="7"/>
    <x v="1"/>
    <x v="6"/>
    <x v="0"/>
    <x v="0"/>
    <x v="0"/>
    <x v="5"/>
    <n v="44.22"/>
    <n v="5"/>
    <n v="11.055"/>
    <n v="232.155"/>
    <d v="1899-12-30T17:07:00"/>
    <s v="Credit card"/>
    <n v="221.1"/>
    <n v="4.7619047620000003"/>
    <n v="11.055"/>
    <n v="8.6"/>
    <n v="11.055"/>
  </r>
  <r>
    <s v="346-84-3103"/>
    <x v="126"/>
    <x v="5"/>
    <x v="2"/>
    <x v="3"/>
    <x v="0"/>
    <x v="0"/>
    <x v="1"/>
    <x v="1"/>
    <n v="13.22"/>
    <n v="5"/>
    <n v="3.3050000000000002"/>
    <n v="69.405000000000001"/>
    <d v="1899-12-30T19:26:00"/>
    <s v="Cash"/>
    <n v="66.099999999999994"/>
    <n v="4.7619047620000003"/>
    <n v="3.3050000000000002"/>
    <n v="4.3"/>
    <n v="3.3050000000000002"/>
  </r>
  <r>
    <s v="478-06-7835"/>
    <x v="32"/>
    <x v="6"/>
    <x v="0"/>
    <x v="2"/>
    <x v="1"/>
    <x v="1"/>
    <x v="0"/>
    <x v="5"/>
    <n v="89.69"/>
    <n v="1"/>
    <n v="4.4844999999999997"/>
    <n v="94.174499999999995"/>
    <d v="1899-12-30T11:20:00"/>
    <s v="Ewallet"/>
    <n v="89.69"/>
    <n v="4.7619047620000003"/>
    <n v="4.4844999999999997"/>
    <n v="4.9000000000000004"/>
    <n v="4.4844999999999997"/>
  </r>
  <r>
    <s v="540-11-4336"/>
    <x v="171"/>
    <x v="11"/>
    <x v="0"/>
    <x v="4"/>
    <x v="1"/>
    <x v="1"/>
    <x v="1"/>
    <x v="4"/>
    <n v="24.94"/>
    <n v="9"/>
    <n v="11.223000000000001"/>
    <n v="235.68299999999999"/>
    <d v="1899-12-30T16:49:00"/>
    <s v="Credit card"/>
    <n v="224.46"/>
    <n v="4.7619047620000003"/>
    <n v="11.223000000000001"/>
    <n v="5.6"/>
    <n v="11.223000000000001"/>
  </r>
  <r>
    <s v="448-81-5016"/>
    <x v="181"/>
    <x v="6"/>
    <x v="0"/>
    <x v="0"/>
    <x v="1"/>
    <x v="1"/>
    <x v="0"/>
    <x v="0"/>
    <n v="59.77"/>
    <n v="2"/>
    <n v="5.9770000000000003"/>
    <n v="125.517"/>
    <d v="1899-12-30T12:01:00"/>
    <s v="Credit card"/>
    <n v="119.54"/>
    <n v="4.7619047620000003"/>
    <n v="5.9770000000000003"/>
    <n v="5.8"/>
    <n v="5.9770000000000003"/>
  </r>
  <r>
    <s v="142-72-4741"/>
    <x v="182"/>
    <x v="7"/>
    <x v="1"/>
    <x v="6"/>
    <x v="0"/>
    <x v="1"/>
    <x v="2"/>
    <x v="5"/>
    <n v="93.2"/>
    <n v="2"/>
    <n v="9.32"/>
    <n v="195.72"/>
    <d v="1899-12-30T18:37:00"/>
    <s v="Credit card"/>
    <n v="186.4"/>
    <n v="4.7619047620000003"/>
    <n v="9.32"/>
    <n v="6"/>
    <n v="9.32"/>
  </r>
  <r>
    <s v="217-58-1179"/>
    <x v="29"/>
    <x v="8"/>
    <x v="0"/>
    <x v="0"/>
    <x v="0"/>
    <x v="1"/>
    <x v="3"/>
    <x v="2"/>
    <n v="62.65"/>
    <n v="4"/>
    <n v="12.53"/>
    <n v="263.13"/>
    <d v="1899-12-30T11:25:00"/>
    <s v="Cash"/>
    <n v="250.6"/>
    <n v="4.7619047620000003"/>
    <n v="12.53"/>
    <n v="4.2"/>
    <n v="12.53"/>
  </r>
  <r>
    <s v="376-02-8238"/>
    <x v="132"/>
    <x v="4"/>
    <x v="2"/>
    <x v="6"/>
    <x v="1"/>
    <x v="1"/>
    <x v="1"/>
    <x v="2"/>
    <n v="93.87"/>
    <n v="8"/>
    <n v="37.548000000000002"/>
    <n v="788.50800000000004"/>
    <d v="1899-12-30T18:42:00"/>
    <s v="Credit card"/>
    <n v="750.96"/>
    <n v="4.7619047620000003"/>
    <n v="37.548000000000002"/>
    <n v="8.3000000000000007"/>
    <n v="37.548000000000002"/>
  </r>
  <r>
    <s v="530-90-9855"/>
    <x v="107"/>
    <x v="6"/>
    <x v="0"/>
    <x v="3"/>
    <x v="0"/>
    <x v="1"/>
    <x v="0"/>
    <x v="2"/>
    <n v="47.59"/>
    <n v="8"/>
    <n v="19.036000000000001"/>
    <n v="399.75599999999997"/>
    <d v="1899-12-30T14:47:00"/>
    <s v="Cash"/>
    <n v="380.72"/>
    <n v="4.7619047620000003"/>
    <n v="19.036000000000001"/>
    <n v="5.7"/>
    <n v="19.036000000000001"/>
  </r>
  <r>
    <s v="866-05-7563"/>
    <x v="21"/>
    <x v="0"/>
    <x v="2"/>
    <x v="1"/>
    <x v="0"/>
    <x v="0"/>
    <x v="0"/>
    <x v="1"/>
    <n v="81.400000000000006"/>
    <n v="3"/>
    <n v="12.21"/>
    <n v="256.41000000000003"/>
    <d v="1899-12-30T19:43:00"/>
    <s v="Cash"/>
    <n v="244.2"/>
    <n v="4.7619047620000003"/>
    <n v="12.21"/>
    <n v="4.8"/>
    <n v="12.21"/>
  </r>
  <r>
    <s v="604-70-6476"/>
    <x v="183"/>
    <x v="1"/>
    <x v="0"/>
    <x v="5"/>
    <x v="0"/>
    <x v="1"/>
    <x v="0"/>
    <x v="5"/>
    <n v="17.940000000000001"/>
    <n v="5"/>
    <n v="4.4850000000000003"/>
    <n v="94.185000000000002"/>
    <d v="1899-12-30T14:04:00"/>
    <s v="Ewallet"/>
    <n v="89.7"/>
    <n v="4.7619047620000003"/>
    <n v="4.4850000000000003"/>
    <n v="6.8"/>
    <n v="4.4850000000000003"/>
  </r>
  <r>
    <s v="799-71-1548"/>
    <x v="184"/>
    <x v="9"/>
    <x v="0"/>
    <x v="0"/>
    <x v="0"/>
    <x v="1"/>
    <x v="0"/>
    <x v="1"/>
    <n v="77.72"/>
    <n v="4"/>
    <n v="15.544"/>
    <n v="326.42399999999998"/>
    <d v="1899-12-30T16:11:00"/>
    <s v="Credit card"/>
    <n v="310.88"/>
    <n v="4.7619047620000003"/>
    <n v="15.544"/>
    <n v="8.8000000000000007"/>
    <n v="15.544"/>
  </r>
  <r>
    <s v="785-13-7708"/>
    <x v="118"/>
    <x v="10"/>
    <x v="2"/>
    <x v="4"/>
    <x v="1"/>
    <x v="1"/>
    <x v="1"/>
    <x v="4"/>
    <n v="73.06"/>
    <n v="7"/>
    <n v="25.571000000000002"/>
    <n v="536.99099999999999"/>
    <d v="1899-12-30T19:06:00"/>
    <s v="Credit card"/>
    <n v="511.42"/>
    <n v="4.7619047620000003"/>
    <n v="25.571000000000002"/>
    <n v="4.2"/>
    <n v="25.571000000000002"/>
  </r>
  <r>
    <s v="845-51-0542"/>
    <x v="24"/>
    <x v="1"/>
    <x v="2"/>
    <x v="1"/>
    <x v="0"/>
    <x v="1"/>
    <x v="2"/>
    <x v="4"/>
    <n v="46.55"/>
    <n v="9"/>
    <n v="20.947500000000002"/>
    <n v="439.89749999999998"/>
    <d v="1899-12-30T15:34:00"/>
    <s v="Ewallet"/>
    <n v="418.95"/>
    <n v="4.7619047620000003"/>
    <n v="20.947500000000002"/>
    <n v="6.4"/>
    <n v="20.947500000000002"/>
  </r>
  <r>
    <s v="662-47-5456"/>
    <x v="185"/>
    <x v="2"/>
    <x v="1"/>
    <x v="1"/>
    <x v="0"/>
    <x v="1"/>
    <x v="2"/>
    <x v="5"/>
    <n v="35.19"/>
    <n v="10"/>
    <n v="17.594999999999999"/>
    <n v="369.495"/>
    <d v="1899-12-30T19:06:00"/>
    <s v="Credit card"/>
    <n v="351.9"/>
    <n v="4.7619047620000003"/>
    <n v="17.594999999999999"/>
    <n v="8.4"/>
    <n v="17.594999999999999"/>
  </r>
  <r>
    <s v="883-17-4236"/>
    <x v="22"/>
    <x v="7"/>
    <x v="1"/>
    <x v="4"/>
    <x v="1"/>
    <x v="0"/>
    <x v="1"/>
    <x v="3"/>
    <n v="14.39"/>
    <n v="2"/>
    <n v="1.4390000000000001"/>
    <n v="30.219000000000001"/>
    <d v="1899-12-30T19:44:00"/>
    <s v="Credit card"/>
    <n v="28.78"/>
    <n v="4.7619047620000003"/>
    <n v="1.4390000000000001"/>
    <n v="7.2"/>
    <n v="1.4390000000000001"/>
  </r>
  <r>
    <s v="290-68-2984"/>
    <x v="51"/>
    <x v="5"/>
    <x v="0"/>
    <x v="2"/>
    <x v="1"/>
    <x v="1"/>
    <x v="0"/>
    <x v="2"/>
    <n v="23.75"/>
    <n v="4"/>
    <n v="4.75"/>
    <n v="99.75"/>
    <d v="1899-12-30T11:22:00"/>
    <s v="Cash"/>
    <n v="95"/>
    <n v="4.7619047620000003"/>
    <n v="4.75"/>
    <n v="5.2"/>
    <n v="4.75"/>
  </r>
  <r>
    <s v="704-11-6354"/>
    <x v="116"/>
    <x v="4"/>
    <x v="0"/>
    <x v="5"/>
    <x v="0"/>
    <x v="1"/>
    <x v="0"/>
    <x v="2"/>
    <n v="58.9"/>
    <n v="8"/>
    <n v="23.56"/>
    <n v="494.76"/>
    <d v="1899-12-30T11:23:00"/>
    <s v="Cash"/>
    <n v="471.2"/>
    <n v="4.7619047620000003"/>
    <n v="23.56"/>
    <n v="8.9"/>
    <n v="23.56"/>
  </r>
  <r>
    <s v="110-48-7033"/>
    <x v="30"/>
    <x v="9"/>
    <x v="2"/>
    <x v="5"/>
    <x v="0"/>
    <x v="1"/>
    <x v="0"/>
    <x v="5"/>
    <n v="32.619999999999997"/>
    <n v="4"/>
    <n v="6.524"/>
    <n v="137.00399999999999"/>
    <d v="1899-12-30T14:12:00"/>
    <s v="Cash"/>
    <n v="130.47999999999999"/>
    <n v="4.7619047620000003"/>
    <n v="6.524"/>
    <n v="9"/>
    <n v="6.524"/>
  </r>
  <r>
    <s v="366-93-0948"/>
    <x v="186"/>
    <x v="2"/>
    <x v="0"/>
    <x v="5"/>
    <x v="0"/>
    <x v="1"/>
    <x v="1"/>
    <x v="1"/>
    <n v="66.349999999999994"/>
    <n v="1"/>
    <n v="3.3174999999999999"/>
    <n v="69.667500000000004"/>
    <d v="1899-12-30T10:46:00"/>
    <s v="Credit card"/>
    <n v="66.349999999999994"/>
    <n v="4.7619047620000003"/>
    <n v="3.3174999999999999"/>
    <n v="9.6999999999999993"/>
    <n v="3.3174999999999999"/>
  </r>
  <r>
    <s v="729-09-9681"/>
    <x v="187"/>
    <x v="8"/>
    <x v="0"/>
    <x v="0"/>
    <x v="0"/>
    <x v="1"/>
    <x v="0"/>
    <x v="2"/>
    <n v="25.91"/>
    <n v="6"/>
    <n v="7.7729999999999997"/>
    <n v="163.233"/>
    <d v="1899-12-30T10:16:00"/>
    <s v="Ewallet"/>
    <n v="155.46"/>
    <n v="4.7619047620000003"/>
    <n v="7.7729999999999997"/>
    <n v="8.6999999999999993"/>
    <n v="7.7729999999999997"/>
  </r>
  <r>
    <s v="151-16-1484"/>
    <x v="76"/>
    <x v="7"/>
    <x v="0"/>
    <x v="6"/>
    <x v="0"/>
    <x v="1"/>
    <x v="0"/>
    <x v="1"/>
    <n v="32.25"/>
    <n v="4"/>
    <n v="6.45"/>
    <n v="135.44999999999999"/>
    <d v="1899-12-30T12:38:00"/>
    <s v="Ewallet"/>
    <n v="129"/>
    <n v="4.7619047620000003"/>
    <n v="6.45"/>
    <n v="6.5"/>
    <n v="6.45"/>
  </r>
  <r>
    <s v="380-94-4661"/>
    <x v="188"/>
    <x v="11"/>
    <x v="1"/>
    <x v="2"/>
    <x v="0"/>
    <x v="1"/>
    <x v="0"/>
    <x v="1"/>
    <n v="65.94"/>
    <n v="4"/>
    <n v="13.188000000000001"/>
    <n v="276.94799999999998"/>
    <d v="1899-12-30T13:05:00"/>
    <s v="Credit card"/>
    <n v="263.76"/>
    <n v="4.7619047620000003"/>
    <n v="13.188000000000001"/>
    <n v="6.9"/>
    <n v="13.188000000000001"/>
  </r>
  <r>
    <s v="850-41-9669"/>
    <x v="189"/>
    <x v="5"/>
    <x v="0"/>
    <x v="2"/>
    <x v="1"/>
    <x v="0"/>
    <x v="3"/>
    <x v="1"/>
    <n v="75.06"/>
    <n v="9"/>
    <n v="33.777000000000001"/>
    <n v="709.31700000000001"/>
    <d v="1899-12-30T13:25:00"/>
    <s v="Ewallet"/>
    <n v="675.54"/>
    <n v="4.7619047620000003"/>
    <n v="33.777000000000001"/>
    <n v="6.2"/>
    <n v="33.777000000000001"/>
  </r>
  <r>
    <s v="821-07-3596"/>
    <x v="45"/>
    <x v="8"/>
    <x v="1"/>
    <x v="6"/>
    <x v="1"/>
    <x v="0"/>
    <x v="3"/>
    <x v="5"/>
    <n v="16.45"/>
    <n v="4"/>
    <n v="3.29"/>
    <n v="69.09"/>
    <d v="1899-12-30T14:53:00"/>
    <s v="Ewallet"/>
    <n v="65.8"/>
    <n v="4.7619047620000003"/>
    <n v="3.29"/>
    <n v="5.6"/>
    <n v="3.29"/>
  </r>
  <r>
    <s v="655-85-5130"/>
    <x v="21"/>
    <x v="0"/>
    <x v="2"/>
    <x v="3"/>
    <x v="0"/>
    <x v="0"/>
    <x v="1"/>
    <x v="5"/>
    <n v="38.299999999999997"/>
    <n v="4"/>
    <n v="7.66"/>
    <n v="160.86000000000001"/>
    <d v="1899-12-30T19:22:00"/>
    <s v="Cash"/>
    <n v="153.19999999999999"/>
    <n v="4.7619047620000003"/>
    <n v="7.66"/>
    <n v="5.7"/>
    <n v="7.66"/>
  </r>
  <r>
    <s v="447-15-7839"/>
    <x v="139"/>
    <x v="6"/>
    <x v="0"/>
    <x v="4"/>
    <x v="0"/>
    <x v="0"/>
    <x v="0"/>
    <x v="3"/>
    <n v="22.24"/>
    <n v="10"/>
    <n v="11.12"/>
    <n v="233.52"/>
    <d v="1899-12-30T11:00:00"/>
    <s v="Cash"/>
    <n v="222.4"/>
    <n v="4.7619047620000003"/>
    <n v="11.12"/>
    <n v="4.2"/>
    <n v="11.12"/>
  </r>
  <r>
    <s v="154-74-7179"/>
    <x v="190"/>
    <x v="9"/>
    <x v="2"/>
    <x v="2"/>
    <x v="1"/>
    <x v="1"/>
    <x v="3"/>
    <x v="3"/>
    <n v="54.45"/>
    <n v="1"/>
    <n v="2.7225000000000001"/>
    <n v="57.172499999999999"/>
    <d v="1899-12-30T19:24:00"/>
    <s v="Ewallet"/>
    <n v="54.45"/>
    <n v="4.7619047620000003"/>
    <n v="2.7225000000000001"/>
    <n v="7.9"/>
    <n v="2.7225000000000001"/>
  </r>
  <r>
    <s v="253-12-6086"/>
    <x v="72"/>
    <x v="3"/>
    <x v="0"/>
    <x v="6"/>
    <x v="0"/>
    <x v="0"/>
    <x v="1"/>
    <x v="3"/>
    <n v="98.4"/>
    <n v="7"/>
    <n v="34.44"/>
    <n v="723.24"/>
    <d v="1899-12-30T12:43:00"/>
    <s v="Credit card"/>
    <n v="688.8"/>
    <n v="4.7619047620000003"/>
    <n v="34.44"/>
    <n v="8.6999999999999993"/>
    <n v="34.44"/>
  </r>
  <r>
    <s v="808-65-0703"/>
    <x v="66"/>
    <x v="4"/>
    <x v="1"/>
    <x v="3"/>
    <x v="1"/>
    <x v="1"/>
    <x v="0"/>
    <x v="2"/>
    <n v="35.47"/>
    <n v="4"/>
    <n v="7.0940000000000003"/>
    <n v="148.97399999999999"/>
    <d v="1899-12-30T17:22:00"/>
    <s v="Credit card"/>
    <n v="141.88"/>
    <n v="4.7619047620000003"/>
    <n v="7.0940000000000003"/>
    <n v="6.9"/>
    <n v="7.0940000000000003"/>
  </r>
  <r>
    <s v="571-94-0759"/>
    <x v="191"/>
    <x v="10"/>
    <x v="2"/>
    <x v="4"/>
    <x v="0"/>
    <x v="0"/>
    <x v="0"/>
    <x v="4"/>
    <n v="74.599999999999994"/>
    <n v="10"/>
    <n v="37.299999999999997"/>
    <n v="783.3"/>
    <d v="1899-12-30T20:55:00"/>
    <s v="Cash"/>
    <n v="746"/>
    <n v="4.7619047620000003"/>
    <n v="37.299999999999997"/>
    <n v="9.5"/>
    <n v="37.299999999999997"/>
  </r>
  <r>
    <s v="144-51-6085"/>
    <x v="160"/>
    <x v="10"/>
    <x v="0"/>
    <x v="1"/>
    <x v="0"/>
    <x v="1"/>
    <x v="1"/>
    <x v="2"/>
    <n v="70.739999999999995"/>
    <n v="4"/>
    <n v="14.148"/>
    <n v="297.108"/>
    <d v="1899-12-30T16:05:00"/>
    <s v="Credit card"/>
    <n v="282.95999999999998"/>
    <n v="4.7619047620000003"/>
    <n v="14.148"/>
    <n v="4.4000000000000004"/>
    <n v="14.148"/>
  </r>
  <r>
    <s v="731-14-2199"/>
    <x v="192"/>
    <x v="4"/>
    <x v="0"/>
    <x v="5"/>
    <x v="0"/>
    <x v="0"/>
    <x v="2"/>
    <x v="2"/>
    <n v="35.54"/>
    <n v="10"/>
    <n v="17.77"/>
    <n v="373.17"/>
    <d v="1899-12-30T13:34:00"/>
    <s v="Ewallet"/>
    <n v="355.4"/>
    <n v="4.7619047620000003"/>
    <n v="17.77"/>
    <n v="7"/>
    <n v="17.77"/>
  </r>
  <r>
    <s v="783-09-1637"/>
    <x v="69"/>
    <x v="7"/>
    <x v="2"/>
    <x v="2"/>
    <x v="1"/>
    <x v="0"/>
    <x v="2"/>
    <x v="3"/>
    <n v="67.430000000000007"/>
    <n v="5"/>
    <n v="16.857500000000002"/>
    <n v="354.00749999999999"/>
    <d v="1899-12-30T18:13:00"/>
    <s v="Ewallet"/>
    <n v="337.15"/>
    <n v="4.7619047620000003"/>
    <n v="16.857500000000002"/>
    <n v="6.3"/>
    <n v="16.857500000000002"/>
  </r>
  <r>
    <s v="687-15-1097"/>
    <x v="193"/>
    <x v="9"/>
    <x v="1"/>
    <x v="6"/>
    <x v="0"/>
    <x v="0"/>
    <x v="1"/>
    <x v="0"/>
    <n v="21.12"/>
    <n v="2"/>
    <n v="2.1120000000000001"/>
    <n v="44.351999999999997"/>
    <d v="1899-12-30T19:17:00"/>
    <s v="Cash"/>
    <n v="42.24"/>
    <n v="4.7619047620000003"/>
    <n v="2.1120000000000001"/>
    <n v="9.6999999999999993"/>
    <n v="2.1120000000000001"/>
  </r>
  <r>
    <s v="126-54-1082"/>
    <x v="115"/>
    <x v="0"/>
    <x v="0"/>
    <x v="3"/>
    <x v="0"/>
    <x v="0"/>
    <x v="1"/>
    <x v="2"/>
    <n v="21.54"/>
    <n v="9"/>
    <n v="9.6929999999999996"/>
    <n v="203.553"/>
    <d v="1899-12-30T11:44:00"/>
    <s v="Credit card"/>
    <n v="193.86"/>
    <n v="4.7619047620000003"/>
    <n v="9.6929999999999996"/>
    <n v="8.8000000000000007"/>
    <n v="9.6929999999999996"/>
  </r>
  <r>
    <s v="633-91-1052"/>
    <x v="194"/>
    <x v="1"/>
    <x v="0"/>
    <x v="4"/>
    <x v="1"/>
    <x v="0"/>
    <x v="0"/>
    <x v="2"/>
    <n v="12.03"/>
    <n v="2"/>
    <n v="1.2030000000000001"/>
    <n v="25.263000000000002"/>
    <d v="1899-12-30T15:51:00"/>
    <s v="Cash"/>
    <n v="24.06"/>
    <n v="4.7619047620000003"/>
    <n v="1.2030000000000001"/>
    <n v="5.0999999999999996"/>
    <n v="1.2030000000000001"/>
  </r>
  <r>
    <s v="477-24-6490"/>
    <x v="114"/>
    <x v="3"/>
    <x v="2"/>
    <x v="0"/>
    <x v="1"/>
    <x v="0"/>
    <x v="3"/>
    <x v="0"/>
    <n v="99.71"/>
    <n v="6"/>
    <n v="29.913"/>
    <n v="628.173"/>
    <d v="1899-12-30T16:52:00"/>
    <s v="Ewallet"/>
    <n v="598.26"/>
    <n v="4.7619047620000003"/>
    <n v="29.913"/>
    <n v="7.9"/>
    <n v="29.913"/>
  </r>
  <r>
    <s v="566-19-5475"/>
    <x v="118"/>
    <x v="10"/>
    <x v="2"/>
    <x v="1"/>
    <x v="1"/>
    <x v="1"/>
    <x v="0"/>
    <x v="5"/>
    <n v="47.97"/>
    <n v="7"/>
    <n v="16.7895"/>
    <n v="352.5795"/>
    <d v="1899-12-30T20:52:00"/>
    <s v="Cash"/>
    <n v="335.79"/>
    <n v="4.7619047620000003"/>
    <n v="16.7895"/>
    <n v="6.2"/>
    <n v="16.7895"/>
  </r>
  <r>
    <s v="526-86-8552"/>
    <x v="195"/>
    <x v="1"/>
    <x v="1"/>
    <x v="6"/>
    <x v="0"/>
    <x v="0"/>
    <x v="3"/>
    <x v="2"/>
    <n v="21.82"/>
    <n v="10"/>
    <n v="10.91"/>
    <n v="229.11"/>
    <d v="1899-12-30T17:36:00"/>
    <s v="Cash"/>
    <n v="218.2"/>
    <n v="4.7619047620000003"/>
    <n v="10.91"/>
    <n v="7.1"/>
    <n v="10.91"/>
  </r>
  <r>
    <s v="376-56-3573"/>
    <x v="161"/>
    <x v="2"/>
    <x v="1"/>
    <x v="3"/>
    <x v="1"/>
    <x v="0"/>
    <x v="0"/>
    <x v="5"/>
    <n v="95.42"/>
    <n v="4"/>
    <n v="19.084"/>
    <n v="400.76400000000001"/>
    <d v="1899-12-30T13:23:00"/>
    <s v="Ewallet"/>
    <n v="381.68"/>
    <n v="4.7619047620000003"/>
    <n v="19.084"/>
    <n v="6.4"/>
    <n v="19.084"/>
  </r>
  <r>
    <s v="537-72-0426"/>
    <x v="94"/>
    <x v="5"/>
    <x v="1"/>
    <x v="4"/>
    <x v="0"/>
    <x v="1"/>
    <x v="1"/>
    <x v="5"/>
    <n v="70.989999999999995"/>
    <n v="10"/>
    <n v="35.494999999999997"/>
    <n v="745.39499999999998"/>
    <d v="1899-12-30T16:28:00"/>
    <s v="Cash"/>
    <n v="709.9"/>
    <n v="4.7619047620000003"/>
    <n v="35.494999999999997"/>
    <n v="5.7"/>
    <n v="35.494999999999997"/>
  </r>
  <r>
    <s v="828-61-5674"/>
    <x v="196"/>
    <x v="7"/>
    <x v="0"/>
    <x v="6"/>
    <x v="0"/>
    <x v="1"/>
    <x v="0"/>
    <x v="3"/>
    <n v="44.02"/>
    <n v="10"/>
    <n v="22.01"/>
    <n v="462.21"/>
    <d v="1899-12-30T19:57:00"/>
    <s v="Credit card"/>
    <n v="440.2"/>
    <n v="4.7619047620000003"/>
    <n v="22.01"/>
    <n v="9.6"/>
    <n v="22.01"/>
  </r>
  <r>
    <s v="136-08-6195"/>
    <x v="197"/>
    <x v="10"/>
    <x v="0"/>
    <x v="6"/>
    <x v="1"/>
    <x v="0"/>
    <x v="2"/>
    <x v="2"/>
    <n v="69.959999999999994"/>
    <n v="8"/>
    <n v="27.984000000000002"/>
    <n v="587.66399999999999"/>
    <d v="1899-12-30T17:01:00"/>
    <s v="Credit card"/>
    <n v="559.67999999999995"/>
    <n v="4.7619047620000003"/>
    <n v="27.984000000000002"/>
    <n v="6.4"/>
    <n v="27.984000000000002"/>
  </r>
  <r>
    <s v="523-38-0215"/>
    <x v="198"/>
    <x v="7"/>
    <x v="1"/>
    <x v="0"/>
    <x v="1"/>
    <x v="1"/>
    <x v="3"/>
    <x v="2"/>
    <n v="37"/>
    <n v="1"/>
    <n v="1.85"/>
    <n v="38.85"/>
    <d v="1899-12-30T13:29:00"/>
    <s v="Credit card"/>
    <n v="37"/>
    <n v="4.7619047620000003"/>
    <n v="1.85"/>
    <n v="7.9"/>
    <n v="1.85"/>
  </r>
  <r>
    <s v="490-29-1201"/>
    <x v="199"/>
    <x v="10"/>
    <x v="0"/>
    <x v="3"/>
    <x v="1"/>
    <x v="0"/>
    <x v="0"/>
    <x v="3"/>
    <n v="15.34"/>
    <n v="1"/>
    <n v="0.76700000000000002"/>
    <n v="16.106999999999999"/>
    <d v="1899-12-30T11:09:00"/>
    <s v="Cash"/>
    <n v="15.34"/>
    <n v="4.7619047620000003"/>
    <n v="0.76700000000000002"/>
    <n v="6.5"/>
    <n v="0.76700000000000002"/>
  </r>
  <r>
    <s v="667-92-0055"/>
    <x v="200"/>
    <x v="8"/>
    <x v="0"/>
    <x v="5"/>
    <x v="0"/>
    <x v="1"/>
    <x v="3"/>
    <x v="0"/>
    <n v="99.83"/>
    <n v="6"/>
    <n v="29.949000000000002"/>
    <n v="628.92899999999997"/>
    <d v="1899-12-30T15:02:00"/>
    <s v="Ewallet"/>
    <n v="598.98"/>
    <n v="4.7619047620000003"/>
    <n v="29.949000000000002"/>
    <n v="8.5"/>
    <n v="29.949000000000002"/>
  </r>
  <r>
    <s v="565-17-3836"/>
    <x v="201"/>
    <x v="6"/>
    <x v="0"/>
    <x v="3"/>
    <x v="0"/>
    <x v="0"/>
    <x v="0"/>
    <x v="0"/>
    <n v="47.67"/>
    <n v="4"/>
    <n v="9.5340000000000007"/>
    <n v="200.214"/>
    <d v="1899-12-30T14:21:00"/>
    <s v="Cash"/>
    <n v="190.68"/>
    <n v="4.7619047620000003"/>
    <n v="9.5340000000000007"/>
    <n v="9.1"/>
    <n v="9.5340000000000007"/>
  </r>
  <r>
    <s v="498-41-1961"/>
    <x v="121"/>
    <x v="5"/>
    <x v="2"/>
    <x v="3"/>
    <x v="1"/>
    <x v="1"/>
    <x v="2"/>
    <x v="0"/>
    <n v="66.680000000000007"/>
    <n v="5"/>
    <n v="16.670000000000002"/>
    <n v="350.07"/>
    <d v="1899-12-30T18:01:00"/>
    <s v="Cash"/>
    <n v="333.4"/>
    <n v="4.7619047620000003"/>
    <n v="16.670000000000002"/>
    <n v="7.6"/>
    <n v="16.670000000000002"/>
  </r>
  <r>
    <s v="593-95-4461"/>
    <x v="142"/>
    <x v="1"/>
    <x v="1"/>
    <x v="4"/>
    <x v="0"/>
    <x v="1"/>
    <x v="2"/>
    <x v="2"/>
    <n v="74.86"/>
    <n v="1"/>
    <n v="3.7429999999999999"/>
    <n v="78.602999999999994"/>
    <d v="1899-12-30T14:49:00"/>
    <s v="Cash"/>
    <n v="74.86"/>
    <n v="4.7619047620000003"/>
    <n v="3.7429999999999999"/>
    <n v="6.9"/>
    <n v="3.7429999999999999"/>
  </r>
  <r>
    <s v="226-71-3580"/>
    <x v="202"/>
    <x v="9"/>
    <x v="1"/>
    <x v="0"/>
    <x v="1"/>
    <x v="0"/>
    <x v="3"/>
    <x v="3"/>
    <n v="23.75"/>
    <n v="9"/>
    <n v="10.6875"/>
    <n v="224.4375"/>
    <d v="1899-12-30T12:02:00"/>
    <s v="Cash"/>
    <n v="213.75"/>
    <n v="4.7619047620000003"/>
    <n v="10.6875"/>
    <n v="9.5"/>
    <n v="10.6875"/>
  </r>
  <r>
    <s v="283-79-9594"/>
    <x v="129"/>
    <x v="2"/>
    <x v="2"/>
    <x v="1"/>
    <x v="1"/>
    <x v="0"/>
    <x v="3"/>
    <x v="4"/>
    <n v="48.51"/>
    <n v="7"/>
    <n v="16.9785"/>
    <n v="356.54849999999999"/>
    <d v="1899-12-30T13:30:00"/>
    <s v="Credit card"/>
    <n v="339.57"/>
    <n v="4.7619047620000003"/>
    <n v="16.9785"/>
    <n v="5.2"/>
    <n v="16.9785"/>
  </r>
  <r>
    <s v="430-60-3493"/>
    <x v="94"/>
    <x v="5"/>
    <x v="0"/>
    <x v="5"/>
    <x v="0"/>
    <x v="0"/>
    <x v="1"/>
    <x v="2"/>
    <n v="94.88"/>
    <n v="7"/>
    <n v="33.207999999999998"/>
    <n v="697.36800000000005"/>
    <d v="1899-12-30T14:38:00"/>
    <s v="Cash"/>
    <n v="664.16"/>
    <n v="4.7619047620000003"/>
    <n v="33.207999999999998"/>
    <n v="4.2"/>
    <n v="33.207999999999998"/>
  </r>
  <r>
    <s v="139-20-0155"/>
    <x v="203"/>
    <x v="11"/>
    <x v="2"/>
    <x v="2"/>
    <x v="0"/>
    <x v="1"/>
    <x v="1"/>
    <x v="1"/>
    <n v="40.299999999999997"/>
    <n v="10"/>
    <n v="20.149999999999999"/>
    <n v="423.15"/>
    <d v="1899-12-30T17:37:00"/>
    <s v="Credit card"/>
    <n v="403"/>
    <n v="4.7619047620000003"/>
    <n v="20.149999999999999"/>
    <n v="7"/>
    <n v="20.149999999999999"/>
  </r>
  <r>
    <s v="558-80-4082"/>
    <x v="131"/>
    <x v="2"/>
    <x v="1"/>
    <x v="4"/>
    <x v="1"/>
    <x v="1"/>
    <x v="0"/>
    <x v="1"/>
    <n v="27.85"/>
    <n v="7"/>
    <n v="9.7475000000000005"/>
    <n v="204.69749999999999"/>
    <d v="1899-12-30T17:20:00"/>
    <s v="Ewallet"/>
    <n v="194.95"/>
    <n v="4.7619047620000003"/>
    <n v="9.7475000000000005"/>
    <n v="6"/>
    <n v="9.7475000000000005"/>
  </r>
  <r>
    <s v="278-97-7759"/>
    <x v="149"/>
    <x v="4"/>
    <x v="0"/>
    <x v="0"/>
    <x v="0"/>
    <x v="0"/>
    <x v="0"/>
    <x v="1"/>
    <n v="62.48"/>
    <n v="1"/>
    <n v="3.1240000000000001"/>
    <n v="65.603999999999999"/>
    <d v="1899-12-30T20:29:00"/>
    <s v="Cash"/>
    <n v="62.48"/>
    <n v="4.7619047620000003"/>
    <n v="3.1240000000000001"/>
    <n v="4.7"/>
    <n v="3.1240000000000001"/>
  </r>
  <r>
    <s v="316-68-6352"/>
    <x v="181"/>
    <x v="6"/>
    <x v="0"/>
    <x v="1"/>
    <x v="0"/>
    <x v="0"/>
    <x v="3"/>
    <x v="4"/>
    <n v="36.36"/>
    <n v="2"/>
    <n v="3.6360000000000001"/>
    <n v="76.355999999999995"/>
    <d v="1899-12-30T10:00:00"/>
    <s v="Cash"/>
    <n v="72.72"/>
    <n v="4.7619047620000003"/>
    <n v="3.6360000000000001"/>
    <n v="7.1"/>
    <n v="3.6360000000000001"/>
  </r>
  <r>
    <s v="585-03-5943"/>
    <x v="204"/>
    <x v="7"/>
    <x v="2"/>
    <x v="2"/>
    <x v="1"/>
    <x v="1"/>
    <x v="0"/>
    <x v="0"/>
    <n v="18.11"/>
    <n v="10"/>
    <n v="9.0549999999999997"/>
    <n v="190.155"/>
    <d v="1899-12-30T11:46:00"/>
    <s v="Ewallet"/>
    <n v="181.1"/>
    <n v="4.7619047620000003"/>
    <n v="9.0549999999999997"/>
    <n v="5.9"/>
    <n v="9.0549999999999997"/>
  </r>
  <r>
    <s v="211-05-0490"/>
    <x v="205"/>
    <x v="8"/>
    <x v="1"/>
    <x v="6"/>
    <x v="0"/>
    <x v="0"/>
    <x v="0"/>
    <x v="1"/>
    <n v="51.92"/>
    <n v="5"/>
    <n v="12.98"/>
    <n v="272.58"/>
    <d v="1899-12-30T13:42:00"/>
    <s v="Cash"/>
    <n v="259.60000000000002"/>
    <n v="4.7619047620000003"/>
    <n v="12.98"/>
    <n v="7.5"/>
    <n v="12.98"/>
  </r>
  <r>
    <s v="727-75-6477"/>
    <x v="206"/>
    <x v="2"/>
    <x v="1"/>
    <x v="1"/>
    <x v="1"/>
    <x v="1"/>
    <x v="3"/>
    <x v="1"/>
    <n v="28.84"/>
    <n v="4"/>
    <n v="5.7679999999999998"/>
    <n v="121.128"/>
    <d v="1899-12-30T14:44:00"/>
    <s v="Cash"/>
    <n v="115.36"/>
    <n v="4.7619047620000003"/>
    <n v="5.7679999999999998"/>
    <n v="6.4"/>
    <n v="5.7679999999999998"/>
  </r>
  <r>
    <s v="744-02-5987"/>
    <x v="96"/>
    <x v="11"/>
    <x v="0"/>
    <x v="4"/>
    <x v="0"/>
    <x v="1"/>
    <x v="0"/>
    <x v="2"/>
    <n v="78.38"/>
    <n v="6"/>
    <n v="23.513999999999999"/>
    <n v="493.79399999999998"/>
    <d v="1899-12-30T14:16:00"/>
    <s v="Ewallet"/>
    <n v="470.28"/>
    <n v="4.7619047620000003"/>
    <n v="23.513999999999999"/>
    <n v="5.8"/>
    <n v="23.513999999999999"/>
  </r>
  <r>
    <s v="307-83-9164"/>
    <x v="207"/>
    <x v="9"/>
    <x v="0"/>
    <x v="0"/>
    <x v="0"/>
    <x v="1"/>
    <x v="3"/>
    <x v="2"/>
    <n v="60.01"/>
    <n v="4"/>
    <n v="12.002000000000001"/>
    <n v="252.042"/>
    <d v="1899-12-30T15:54:00"/>
    <s v="Cash"/>
    <n v="240.04"/>
    <n v="4.7619047620000003"/>
    <n v="12.002000000000001"/>
    <n v="4.5"/>
    <n v="12.002000000000001"/>
  </r>
  <r>
    <s v="779-06-0012"/>
    <x v="208"/>
    <x v="11"/>
    <x v="1"/>
    <x v="1"/>
    <x v="0"/>
    <x v="0"/>
    <x v="2"/>
    <x v="2"/>
    <n v="88.61"/>
    <n v="1"/>
    <n v="4.4305000000000003"/>
    <n v="93.040499999999994"/>
    <d v="1899-12-30T10:21:00"/>
    <s v="Cash"/>
    <n v="88.61"/>
    <n v="4.7619047620000003"/>
    <n v="4.4305000000000003"/>
    <n v="7.7"/>
    <n v="4.4305000000000003"/>
  </r>
  <r>
    <s v="446-47-6729"/>
    <x v="209"/>
    <x v="7"/>
    <x v="1"/>
    <x v="1"/>
    <x v="1"/>
    <x v="1"/>
    <x v="1"/>
    <x v="5"/>
    <n v="99.82"/>
    <n v="2"/>
    <n v="9.9819999999999993"/>
    <n v="209.62200000000001"/>
    <d v="1899-12-30T18:09:00"/>
    <s v="Credit card"/>
    <n v="199.64"/>
    <n v="4.7619047620000003"/>
    <n v="9.9819999999999993"/>
    <n v="6.7"/>
    <n v="9.9819999999999993"/>
  </r>
  <r>
    <s v="573-10-3877"/>
    <x v="210"/>
    <x v="3"/>
    <x v="2"/>
    <x v="5"/>
    <x v="0"/>
    <x v="1"/>
    <x v="0"/>
    <x v="0"/>
    <n v="39.01"/>
    <n v="1"/>
    <n v="1.9504999999999999"/>
    <n v="40.960500000000003"/>
    <d v="1899-12-30T16:46:00"/>
    <s v="Credit card"/>
    <n v="39.01"/>
    <n v="4.7619047620000003"/>
    <n v="1.9504999999999999"/>
    <n v="4.7"/>
    <n v="1.9504999999999999"/>
  </r>
  <r>
    <s v="735-06-4124"/>
    <x v="211"/>
    <x v="10"/>
    <x v="1"/>
    <x v="2"/>
    <x v="1"/>
    <x v="1"/>
    <x v="1"/>
    <x v="4"/>
    <n v="48.61"/>
    <n v="1"/>
    <n v="2.4304999999999999"/>
    <n v="51.040500000000002"/>
    <d v="1899-12-30T15:31:00"/>
    <s v="Cash"/>
    <n v="48.61"/>
    <n v="4.7619047620000003"/>
    <n v="2.4304999999999999"/>
    <n v="4.4000000000000004"/>
    <n v="2.4304999999999999"/>
  </r>
  <r>
    <s v="439-54-7422"/>
    <x v="132"/>
    <x v="4"/>
    <x v="0"/>
    <x v="6"/>
    <x v="1"/>
    <x v="0"/>
    <x v="1"/>
    <x v="1"/>
    <n v="51.19"/>
    <n v="4"/>
    <n v="10.238"/>
    <n v="214.99799999999999"/>
    <d v="1899-12-30T17:15:00"/>
    <s v="Credit card"/>
    <n v="204.76"/>
    <n v="4.7619047620000003"/>
    <n v="10.238"/>
    <n v="4.7"/>
    <n v="10.238"/>
  </r>
  <r>
    <s v="396-90-2219"/>
    <x v="50"/>
    <x v="8"/>
    <x v="2"/>
    <x v="3"/>
    <x v="1"/>
    <x v="0"/>
    <x v="0"/>
    <x v="1"/>
    <n v="14.96"/>
    <n v="8"/>
    <n v="5.984"/>
    <n v="125.664"/>
    <d v="1899-12-30T12:29:00"/>
    <s v="Cash"/>
    <n v="119.68"/>
    <n v="4.7619047620000003"/>
    <n v="5.984"/>
    <n v="8.6"/>
    <n v="5.984"/>
  </r>
  <r>
    <s v="411-77-0180"/>
    <x v="42"/>
    <x v="8"/>
    <x v="0"/>
    <x v="4"/>
    <x v="0"/>
    <x v="1"/>
    <x v="1"/>
    <x v="1"/>
    <n v="72.2"/>
    <n v="7"/>
    <n v="25.27"/>
    <n v="530.66999999999996"/>
    <d v="1899-12-30T20:14:00"/>
    <s v="Ewallet"/>
    <n v="505.4"/>
    <n v="4.7619047620000003"/>
    <n v="25.27"/>
    <n v="4.3"/>
    <n v="25.27"/>
  </r>
  <r>
    <s v="286-01-5402"/>
    <x v="123"/>
    <x v="11"/>
    <x v="0"/>
    <x v="5"/>
    <x v="1"/>
    <x v="0"/>
    <x v="3"/>
    <x v="3"/>
    <n v="40.229999999999997"/>
    <n v="7"/>
    <n v="14.080500000000001"/>
    <n v="295.69049999999999"/>
    <d v="1899-12-30T13:22:00"/>
    <s v="Cash"/>
    <n v="281.61"/>
    <n v="4.7619047620000003"/>
    <n v="14.080500000000001"/>
    <n v="9.6"/>
    <n v="14.080500000000001"/>
  </r>
  <r>
    <s v="803-17-8013"/>
    <x v="59"/>
    <x v="1"/>
    <x v="0"/>
    <x v="2"/>
    <x v="0"/>
    <x v="0"/>
    <x v="3"/>
    <x v="2"/>
    <n v="88.79"/>
    <n v="8"/>
    <n v="35.515999999999998"/>
    <n v="745.83600000000001"/>
    <d v="1899-12-30T17:09:00"/>
    <s v="Cash"/>
    <n v="710.32"/>
    <n v="4.7619047620000003"/>
    <n v="35.515999999999998"/>
    <n v="4.0999999999999996"/>
    <n v="35.515999999999998"/>
  </r>
  <r>
    <s v="512-98-1403"/>
    <x v="31"/>
    <x v="9"/>
    <x v="0"/>
    <x v="6"/>
    <x v="0"/>
    <x v="0"/>
    <x v="1"/>
    <x v="1"/>
    <n v="26.48"/>
    <n v="3"/>
    <n v="3.972"/>
    <n v="83.412000000000006"/>
    <d v="1899-12-30T10:40:00"/>
    <s v="Ewallet"/>
    <n v="79.44"/>
    <n v="4.7619047620000003"/>
    <n v="3.972"/>
    <n v="4.7"/>
    <n v="3.972"/>
  </r>
  <r>
    <s v="848-42-2560"/>
    <x v="159"/>
    <x v="3"/>
    <x v="0"/>
    <x v="4"/>
    <x v="1"/>
    <x v="0"/>
    <x v="1"/>
    <x v="5"/>
    <n v="81.91"/>
    <n v="2"/>
    <n v="8.1910000000000007"/>
    <n v="172.011"/>
    <d v="1899-12-30T17:43:00"/>
    <s v="Cash"/>
    <n v="163.82"/>
    <n v="4.7619047620000003"/>
    <n v="8.1910000000000007"/>
    <n v="7.8"/>
    <n v="8.1910000000000007"/>
  </r>
  <r>
    <s v="532-59-7201"/>
    <x v="212"/>
    <x v="11"/>
    <x v="2"/>
    <x v="0"/>
    <x v="0"/>
    <x v="1"/>
    <x v="1"/>
    <x v="3"/>
    <n v="79.930000000000007"/>
    <n v="6"/>
    <n v="23.978999999999999"/>
    <n v="503.55900000000003"/>
    <d v="1899-12-30T14:04:00"/>
    <s v="Cash"/>
    <n v="479.58"/>
    <n v="4.7619047620000003"/>
    <n v="23.978999999999999"/>
    <n v="5.5"/>
    <n v="23.978999999999999"/>
  </r>
  <r>
    <s v="181-94-6432"/>
    <x v="207"/>
    <x v="9"/>
    <x v="1"/>
    <x v="1"/>
    <x v="0"/>
    <x v="1"/>
    <x v="1"/>
    <x v="5"/>
    <n v="69.33"/>
    <n v="2"/>
    <n v="6.9329999999999998"/>
    <n v="145.59299999999999"/>
    <d v="1899-12-30T19:05:00"/>
    <s v="Ewallet"/>
    <n v="138.66"/>
    <n v="4.7619047620000003"/>
    <n v="6.9329999999999998"/>
    <n v="9.6999999999999993"/>
    <n v="6.9329999999999998"/>
  </r>
  <r>
    <s v="870-76-1733"/>
    <x v="23"/>
    <x v="7"/>
    <x v="0"/>
    <x v="5"/>
    <x v="0"/>
    <x v="0"/>
    <x v="1"/>
    <x v="4"/>
    <n v="14.23"/>
    <n v="5"/>
    <n v="3.5575000000000001"/>
    <n v="74.707499999999996"/>
    <d v="1899-12-30T10:08:00"/>
    <s v="Credit card"/>
    <n v="71.150000000000006"/>
    <n v="4.7619047620000003"/>
    <n v="3.5575000000000001"/>
    <n v="4.4000000000000004"/>
    <n v="3.5575000000000001"/>
  </r>
  <r>
    <s v="423-64-4619"/>
    <x v="172"/>
    <x v="5"/>
    <x v="0"/>
    <x v="1"/>
    <x v="0"/>
    <x v="0"/>
    <x v="1"/>
    <x v="0"/>
    <n v="15.55"/>
    <n v="9"/>
    <n v="6.9974999999999996"/>
    <n v="146.94749999999999"/>
    <d v="1899-12-30T13:12:00"/>
    <s v="Cash"/>
    <n v="139.94999999999999"/>
    <n v="4.7619047620000003"/>
    <n v="6.9974999999999996"/>
    <n v="5"/>
    <n v="6.9974999999999996"/>
  </r>
  <r>
    <s v="227-07-4446"/>
    <x v="89"/>
    <x v="0"/>
    <x v="1"/>
    <x v="6"/>
    <x v="0"/>
    <x v="0"/>
    <x v="0"/>
    <x v="1"/>
    <n v="78.13"/>
    <n v="10"/>
    <n v="39.064999999999998"/>
    <n v="820.36500000000001"/>
    <d v="1899-12-30T20:51:00"/>
    <s v="Cash"/>
    <n v="781.3"/>
    <n v="4.7619047620000003"/>
    <n v="39.064999999999998"/>
    <n v="4.4000000000000004"/>
    <n v="39.064999999999998"/>
  </r>
  <r>
    <s v="174-36-3675"/>
    <x v="154"/>
    <x v="2"/>
    <x v="1"/>
    <x v="6"/>
    <x v="0"/>
    <x v="1"/>
    <x v="3"/>
    <x v="4"/>
    <n v="99.37"/>
    <n v="2"/>
    <n v="9.9369999999999994"/>
    <n v="208.67699999999999"/>
    <d v="1899-12-30T17:29:00"/>
    <s v="Cash"/>
    <n v="198.74"/>
    <n v="4.7619047620000003"/>
    <n v="9.9369999999999994"/>
    <n v="5.2"/>
    <n v="9.9369999999999994"/>
  </r>
  <r>
    <s v="428-83-5800"/>
    <x v="213"/>
    <x v="11"/>
    <x v="1"/>
    <x v="3"/>
    <x v="0"/>
    <x v="0"/>
    <x v="1"/>
    <x v="4"/>
    <n v="21.08"/>
    <n v="3"/>
    <n v="3.1619999999999999"/>
    <n v="66.402000000000001"/>
    <d v="1899-12-30T10:25:00"/>
    <s v="Cash"/>
    <n v="63.24"/>
    <n v="4.7619047620000003"/>
    <n v="3.1619999999999999"/>
    <n v="7.3"/>
    <n v="3.1619999999999999"/>
  </r>
  <r>
    <s v="603-07-0961"/>
    <x v="214"/>
    <x v="7"/>
    <x v="1"/>
    <x v="4"/>
    <x v="0"/>
    <x v="1"/>
    <x v="1"/>
    <x v="1"/>
    <n v="74.790000000000006"/>
    <n v="5"/>
    <n v="18.697500000000002"/>
    <n v="392.64749999999998"/>
    <d v="1899-12-30T11:34:00"/>
    <s v="Cash"/>
    <n v="373.95"/>
    <n v="4.7619047620000003"/>
    <n v="18.697500000000002"/>
    <n v="4.9000000000000004"/>
    <n v="18.697500000000002"/>
  </r>
  <r>
    <s v="704-20-4138"/>
    <x v="215"/>
    <x v="0"/>
    <x v="1"/>
    <x v="0"/>
    <x v="0"/>
    <x v="0"/>
    <x v="2"/>
    <x v="0"/>
    <n v="29.67"/>
    <n v="7"/>
    <n v="10.384499999999999"/>
    <n v="218.0745"/>
    <d v="1899-12-30T18:58:00"/>
    <s v="Credit card"/>
    <n v="207.69"/>
    <n v="4.7619047620000003"/>
    <n v="10.384499999999999"/>
    <n v="8.1"/>
    <n v="10.384499999999999"/>
  </r>
  <r>
    <s v="787-15-1757"/>
    <x v="216"/>
    <x v="1"/>
    <x v="1"/>
    <x v="1"/>
    <x v="0"/>
    <x v="1"/>
    <x v="1"/>
    <x v="0"/>
    <n v="44.07"/>
    <n v="4"/>
    <n v="8.8140000000000001"/>
    <n v="185.09399999999999"/>
    <d v="1899-12-30T16:28:00"/>
    <s v="Ewallet"/>
    <n v="176.28"/>
    <n v="4.7619047620000003"/>
    <n v="8.8140000000000001"/>
    <n v="8.4"/>
    <n v="8.8140000000000001"/>
  </r>
  <r>
    <s v="649-11-3678"/>
    <x v="217"/>
    <x v="7"/>
    <x v="1"/>
    <x v="5"/>
    <x v="1"/>
    <x v="0"/>
    <x v="0"/>
    <x v="4"/>
    <n v="22.93"/>
    <n v="9"/>
    <n v="10.3185"/>
    <n v="216.6885"/>
    <d v="1899-12-30T20:26:00"/>
    <s v="Cash"/>
    <n v="206.37"/>
    <n v="4.7619047620000003"/>
    <n v="10.3185"/>
    <n v="5.5"/>
    <n v="10.3185"/>
  </r>
  <r>
    <s v="622-20-1945"/>
    <x v="107"/>
    <x v="6"/>
    <x v="1"/>
    <x v="0"/>
    <x v="1"/>
    <x v="0"/>
    <x v="3"/>
    <x v="0"/>
    <n v="39.42"/>
    <n v="1"/>
    <n v="1.9710000000000001"/>
    <n v="41.390999999999998"/>
    <d v="1899-12-30T15:08:00"/>
    <s v="Cash"/>
    <n v="39.42"/>
    <n v="4.7619047620000003"/>
    <n v="1.9710000000000001"/>
    <n v="8.4"/>
    <n v="1.9710000000000001"/>
  </r>
  <r>
    <s v="372-94-8041"/>
    <x v="176"/>
    <x v="9"/>
    <x v="0"/>
    <x v="1"/>
    <x v="1"/>
    <x v="1"/>
    <x v="2"/>
    <x v="0"/>
    <n v="15.26"/>
    <n v="6"/>
    <n v="4.5780000000000003"/>
    <n v="96.138000000000005"/>
    <d v="1899-12-30T18:03:00"/>
    <s v="Ewallet"/>
    <n v="91.56"/>
    <n v="4.7619047620000003"/>
    <n v="4.5780000000000003"/>
    <n v="9.8000000000000007"/>
    <n v="4.5780000000000003"/>
  </r>
  <r>
    <s v="563-91-7120"/>
    <x v="218"/>
    <x v="0"/>
    <x v="0"/>
    <x v="5"/>
    <x v="1"/>
    <x v="0"/>
    <x v="1"/>
    <x v="5"/>
    <n v="61.77"/>
    <n v="5"/>
    <n v="15.442500000000001"/>
    <n v="324.29250000000002"/>
    <d v="1899-12-30T13:21:00"/>
    <s v="Cash"/>
    <n v="308.85000000000002"/>
    <n v="4.7619047620000003"/>
    <n v="15.442500000000001"/>
    <n v="6.7"/>
    <n v="15.442500000000001"/>
  </r>
  <r>
    <s v="746-54-5508"/>
    <x v="64"/>
    <x v="3"/>
    <x v="0"/>
    <x v="2"/>
    <x v="1"/>
    <x v="1"/>
    <x v="0"/>
    <x v="2"/>
    <n v="21.52"/>
    <n v="6"/>
    <n v="6.4560000000000004"/>
    <n v="135.57599999999999"/>
    <d v="1899-12-30T12:48:00"/>
    <s v="Credit card"/>
    <n v="129.12"/>
    <n v="4.7619047620000003"/>
    <n v="6.4560000000000004"/>
    <n v="9.4"/>
    <n v="6.4560000000000004"/>
  </r>
  <r>
    <s v="276-54-0879"/>
    <x v="19"/>
    <x v="2"/>
    <x v="2"/>
    <x v="6"/>
    <x v="1"/>
    <x v="1"/>
    <x v="1"/>
    <x v="3"/>
    <n v="97.74"/>
    <n v="4"/>
    <n v="19.547999999999998"/>
    <n v="410.50799999999998"/>
    <d v="1899-12-30T19:53:00"/>
    <s v="Ewallet"/>
    <n v="390.96"/>
    <n v="4.7619047620000003"/>
    <n v="19.547999999999998"/>
    <n v="6.4"/>
    <n v="19.547999999999998"/>
  </r>
  <r>
    <s v="815-11-1168"/>
    <x v="219"/>
    <x v="4"/>
    <x v="0"/>
    <x v="3"/>
    <x v="0"/>
    <x v="1"/>
    <x v="0"/>
    <x v="4"/>
    <n v="99.78"/>
    <n v="5"/>
    <n v="24.945"/>
    <n v="523.84500000000003"/>
    <d v="1899-12-30T19:09:00"/>
    <s v="Cash"/>
    <n v="498.9"/>
    <n v="4.7619047620000003"/>
    <n v="24.945"/>
    <n v="5.4"/>
    <n v="24.945"/>
  </r>
  <r>
    <s v="719-76-3868"/>
    <x v="220"/>
    <x v="10"/>
    <x v="1"/>
    <x v="3"/>
    <x v="0"/>
    <x v="1"/>
    <x v="0"/>
    <x v="4"/>
    <n v="94.26"/>
    <n v="4"/>
    <n v="18.852"/>
    <n v="395.892"/>
    <d v="1899-12-30T16:30:00"/>
    <s v="Cash"/>
    <n v="377.04"/>
    <n v="4.7619047620000003"/>
    <n v="18.852"/>
    <n v="8.6"/>
    <n v="18.852"/>
  </r>
  <r>
    <s v="730-61-8757"/>
    <x v="27"/>
    <x v="2"/>
    <x v="2"/>
    <x v="4"/>
    <x v="0"/>
    <x v="1"/>
    <x v="2"/>
    <x v="0"/>
    <n v="51.13"/>
    <n v="4"/>
    <n v="10.226000000000001"/>
    <n v="214.74600000000001"/>
    <d v="1899-12-30T10:11:00"/>
    <s v="Credit card"/>
    <n v="204.52"/>
    <n v="4.7619047620000003"/>
    <n v="10.226000000000001"/>
    <n v="4"/>
    <n v="10.226000000000001"/>
  </r>
  <r>
    <s v="340-66-0321"/>
    <x v="133"/>
    <x v="9"/>
    <x v="0"/>
    <x v="6"/>
    <x v="0"/>
    <x v="1"/>
    <x v="2"/>
    <x v="1"/>
    <n v="36.36"/>
    <n v="4"/>
    <n v="7.2720000000000002"/>
    <n v="152.71199999999999"/>
    <d v="1899-12-30T13:07:00"/>
    <s v="Cash"/>
    <n v="145.44"/>
    <n v="4.7619047620000003"/>
    <n v="7.2720000000000002"/>
    <n v="7.6"/>
    <n v="7.2720000000000002"/>
  </r>
  <r>
    <s v="868-81-1752"/>
    <x v="32"/>
    <x v="6"/>
    <x v="2"/>
    <x v="4"/>
    <x v="1"/>
    <x v="1"/>
    <x v="2"/>
    <x v="2"/>
    <n v="22.02"/>
    <n v="9"/>
    <n v="9.9090000000000007"/>
    <n v="208.089"/>
    <d v="1899-12-30T18:48:00"/>
    <s v="Cash"/>
    <n v="198.18"/>
    <n v="4.7619047620000003"/>
    <n v="9.9090000000000007"/>
    <n v="6.8"/>
    <n v="9.9090000000000007"/>
  </r>
  <r>
    <s v="634-97-8956"/>
    <x v="221"/>
    <x v="9"/>
    <x v="0"/>
    <x v="4"/>
    <x v="1"/>
    <x v="1"/>
    <x v="1"/>
    <x v="4"/>
    <n v="32.9"/>
    <n v="3"/>
    <n v="4.9349999999999996"/>
    <n v="103.63500000000001"/>
    <d v="1899-12-30T17:27:00"/>
    <s v="Credit card"/>
    <n v="98.7"/>
    <n v="4.7619047620000003"/>
    <n v="4.9349999999999996"/>
    <n v="9.1"/>
    <n v="4.9349999999999996"/>
  </r>
  <r>
    <s v="566-71-1091"/>
    <x v="222"/>
    <x v="11"/>
    <x v="0"/>
    <x v="0"/>
    <x v="1"/>
    <x v="1"/>
    <x v="0"/>
    <x v="5"/>
    <n v="77.02"/>
    <n v="5"/>
    <n v="19.254999999999999"/>
    <n v="404.35500000000002"/>
    <d v="1899-12-30T15:59:00"/>
    <s v="Cash"/>
    <n v="385.1"/>
    <n v="4.7619047620000003"/>
    <n v="19.254999999999999"/>
    <n v="5.5"/>
    <n v="19.254999999999999"/>
  </r>
  <r>
    <s v="442-48-3607"/>
    <x v="64"/>
    <x v="3"/>
    <x v="0"/>
    <x v="5"/>
    <x v="0"/>
    <x v="1"/>
    <x v="0"/>
    <x v="4"/>
    <n v="23.48"/>
    <n v="2"/>
    <n v="2.3479999999999999"/>
    <n v="49.308"/>
    <d v="1899-12-30T11:21:00"/>
    <s v="Credit card"/>
    <n v="46.96"/>
    <n v="4.7619047620000003"/>
    <n v="2.3479999999999999"/>
    <n v="7.9"/>
    <n v="2.3479999999999999"/>
  </r>
  <r>
    <s v="835-16-0096"/>
    <x v="223"/>
    <x v="1"/>
    <x v="1"/>
    <x v="2"/>
    <x v="0"/>
    <x v="1"/>
    <x v="0"/>
    <x v="3"/>
    <n v="14.7"/>
    <n v="5"/>
    <n v="3.6749999999999998"/>
    <n v="77.174999999999997"/>
    <d v="1899-12-30T13:48:00"/>
    <s v="Ewallet"/>
    <n v="73.5"/>
    <n v="4.7619047620000003"/>
    <n v="3.6749999999999998"/>
    <n v="8.5"/>
    <n v="3.6749999999999998"/>
  </r>
  <r>
    <s v="527-09-6272"/>
    <x v="224"/>
    <x v="0"/>
    <x v="0"/>
    <x v="6"/>
    <x v="0"/>
    <x v="0"/>
    <x v="3"/>
    <x v="1"/>
    <n v="28.45"/>
    <n v="5"/>
    <n v="7.1124999999999998"/>
    <n v="149.36250000000001"/>
    <d v="1899-12-30T10:17:00"/>
    <s v="Credit card"/>
    <n v="142.25"/>
    <n v="4.7619047620000003"/>
    <n v="7.1124999999999998"/>
    <n v="9.1"/>
    <n v="7.1124999999999998"/>
  </r>
  <r>
    <s v="898-04-2717"/>
    <x v="225"/>
    <x v="4"/>
    <x v="0"/>
    <x v="3"/>
    <x v="1"/>
    <x v="1"/>
    <x v="2"/>
    <x v="5"/>
    <n v="76.400000000000006"/>
    <n v="9"/>
    <n v="34.380000000000003"/>
    <n v="721.98"/>
    <d v="1899-12-30T15:49:00"/>
    <s v="Ewallet"/>
    <n v="687.6"/>
    <n v="4.7619047620000003"/>
    <n v="34.380000000000003"/>
    <n v="7.5"/>
    <n v="34.380000000000003"/>
  </r>
  <r>
    <s v="692-27-8933"/>
    <x v="3"/>
    <x v="3"/>
    <x v="2"/>
    <x v="4"/>
    <x v="1"/>
    <x v="0"/>
    <x v="0"/>
    <x v="3"/>
    <n v="57.95"/>
    <n v="6"/>
    <n v="17.385000000000002"/>
    <n v="365.08499999999998"/>
    <d v="1899-12-30T13:02:00"/>
    <s v="Cash"/>
    <n v="347.7"/>
    <n v="4.7619047620000003"/>
    <n v="17.385000000000002"/>
    <n v="5.2"/>
    <n v="17.385000000000002"/>
  </r>
  <r>
    <s v="633-09-3463"/>
    <x v="226"/>
    <x v="9"/>
    <x v="1"/>
    <x v="0"/>
    <x v="1"/>
    <x v="0"/>
    <x v="2"/>
    <x v="1"/>
    <n v="47.65"/>
    <n v="3"/>
    <n v="7.1475"/>
    <n v="150.0975"/>
    <d v="1899-12-30T12:58:00"/>
    <s v="Credit card"/>
    <n v="142.94999999999999"/>
    <n v="4.7619047620000003"/>
    <n v="7.1475"/>
    <n v="9.5"/>
    <n v="7.1475"/>
  </r>
  <r>
    <s v="374-17-3652"/>
    <x v="219"/>
    <x v="4"/>
    <x v="2"/>
    <x v="3"/>
    <x v="0"/>
    <x v="0"/>
    <x v="0"/>
    <x v="4"/>
    <n v="42.82"/>
    <n v="9"/>
    <n v="19.268999999999998"/>
    <n v="404.649"/>
    <d v="1899-12-30T15:26:00"/>
    <s v="Credit card"/>
    <n v="385.38"/>
    <n v="4.7619047620000003"/>
    <n v="19.268999999999998"/>
    <n v="8.9"/>
    <n v="19.268999999999998"/>
  </r>
  <r>
    <s v="378-07-7001"/>
    <x v="227"/>
    <x v="10"/>
    <x v="2"/>
    <x v="6"/>
    <x v="0"/>
    <x v="1"/>
    <x v="0"/>
    <x v="1"/>
    <n v="48.09"/>
    <n v="3"/>
    <n v="7.2134999999999998"/>
    <n v="151.48349999999999"/>
    <d v="1899-12-30T18:23:00"/>
    <s v="Credit card"/>
    <n v="144.27000000000001"/>
    <n v="4.7619047620000003"/>
    <n v="7.2134999999999998"/>
    <n v="7.8"/>
    <n v="7.2134999999999998"/>
  </r>
  <r>
    <s v="433-75-6987"/>
    <x v="228"/>
    <x v="11"/>
    <x v="2"/>
    <x v="0"/>
    <x v="0"/>
    <x v="0"/>
    <x v="0"/>
    <x v="0"/>
    <n v="55.97"/>
    <n v="7"/>
    <n v="19.589500000000001"/>
    <n v="411.37950000000001"/>
    <d v="1899-12-30T19:06:00"/>
    <s v="Ewallet"/>
    <n v="391.79"/>
    <n v="4.7619047620000003"/>
    <n v="19.589500000000001"/>
    <n v="8.9"/>
    <n v="19.589500000000001"/>
  </r>
  <r>
    <s v="873-95-4984"/>
    <x v="49"/>
    <x v="1"/>
    <x v="2"/>
    <x v="1"/>
    <x v="0"/>
    <x v="0"/>
    <x v="0"/>
    <x v="0"/>
    <n v="76.900000000000006"/>
    <n v="7"/>
    <n v="26.914999999999999"/>
    <n v="565.21500000000003"/>
    <d v="1899-12-30T20:21:00"/>
    <s v="Cash"/>
    <n v="538.29999999999995"/>
    <n v="4.7619047620000003"/>
    <n v="26.914999999999999"/>
    <n v="7.7"/>
    <n v="26.914999999999999"/>
  </r>
  <r>
    <s v="416-13-5917"/>
    <x v="16"/>
    <x v="4"/>
    <x v="1"/>
    <x v="5"/>
    <x v="1"/>
    <x v="0"/>
    <x v="0"/>
    <x v="4"/>
    <n v="97.03"/>
    <n v="5"/>
    <n v="24.2575"/>
    <n v="509.40750000000003"/>
    <d v="1899-12-30T16:24:00"/>
    <s v="Ewallet"/>
    <n v="485.15"/>
    <n v="4.7619047620000003"/>
    <n v="24.2575"/>
    <n v="9.3000000000000007"/>
    <n v="24.2575"/>
  </r>
  <r>
    <s v="150-89-8043"/>
    <x v="155"/>
    <x v="7"/>
    <x v="0"/>
    <x v="2"/>
    <x v="1"/>
    <x v="1"/>
    <x v="1"/>
    <x v="3"/>
    <n v="44.65"/>
    <n v="3"/>
    <n v="6.6974999999999998"/>
    <n v="140.64750000000001"/>
    <d v="1899-12-30T15:04:00"/>
    <s v="Cash"/>
    <n v="133.94999999999999"/>
    <n v="4.7619047620000003"/>
    <n v="6.6974999999999998"/>
    <n v="6.2"/>
    <n v="6.6974999999999998"/>
  </r>
  <r>
    <s v="135-84-8019"/>
    <x v="229"/>
    <x v="7"/>
    <x v="0"/>
    <x v="2"/>
    <x v="1"/>
    <x v="0"/>
    <x v="2"/>
    <x v="5"/>
    <n v="77.930000000000007"/>
    <n v="9"/>
    <n v="35.0685"/>
    <n v="736.43849999999998"/>
    <d v="1899-12-30T16:10:00"/>
    <s v="Ewallet"/>
    <n v="701.37"/>
    <n v="4.7619047620000003"/>
    <n v="35.0685"/>
    <n v="7.6"/>
    <n v="35.0685"/>
  </r>
  <r>
    <s v="441-94-7118"/>
    <x v="23"/>
    <x v="7"/>
    <x v="0"/>
    <x v="6"/>
    <x v="0"/>
    <x v="1"/>
    <x v="0"/>
    <x v="1"/>
    <n v="71.95"/>
    <n v="1"/>
    <n v="3.5975000000000001"/>
    <n v="75.547499999999999"/>
    <d v="1899-12-30T12:14:00"/>
    <s v="Cash"/>
    <n v="71.95"/>
    <n v="4.7619047620000003"/>
    <n v="3.5975000000000001"/>
    <n v="7.3"/>
    <n v="3.5975000000000001"/>
  </r>
  <r>
    <s v="725-96-3778"/>
    <x v="9"/>
    <x v="4"/>
    <x v="1"/>
    <x v="3"/>
    <x v="0"/>
    <x v="0"/>
    <x v="1"/>
    <x v="2"/>
    <n v="89.25"/>
    <n v="8"/>
    <n v="35.700000000000003"/>
    <n v="749.7"/>
    <d v="1899-12-30T10:13:00"/>
    <s v="Cash"/>
    <n v="714"/>
    <n v="4.7619047620000003"/>
    <n v="35.700000000000003"/>
    <n v="4.7"/>
    <n v="35.700000000000003"/>
  </r>
  <r>
    <s v="531-80-1784"/>
    <x v="230"/>
    <x v="7"/>
    <x v="0"/>
    <x v="4"/>
    <x v="1"/>
    <x v="1"/>
    <x v="0"/>
    <x v="1"/>
    <n v="26.02"/>
    <n v="7"/>
    <n v="9.1069999999999993"/>
    <n v="191.24700000000001"/>
    <d v="1899-12-30T17:38:00"/>
    <s v="Cash"/>
    <n v="182.14"/>
    <n v="4.7619047620000003"/>
    <n v="9.1069999999999993"/>
    <n v="5.0999999999999996"/>
    <n v="9.1069999999999993"/>
  </r>
  <r>
    <s v="400-45-1220"/>
    <x v="97"/>
    <x v="8"/>
    <x v="2"/>
    <x v="0"/>
    <x v="1"/>
    <x v="0"/>
    <x v="2"/>
    <x v="0"/>
    <n v="13.5"/>
    <n v="10"/>
    <n v="6.75"/>
    <n v="141.75"/>
    <d v="1899-12-30T11:06:00"/>
    <s v="Credit card"/>
    <n v="135"/>
    <n v="4.7619047620000003"/>
    <n v="6.75"/>
    <n v="4.8"/>
    <n v="6.75"/>
  </r>
  <r>
    <s v="860-79-0874"/>
    <x v="152"/>
    <x v="7"/>
    <x v="1"/>
    <x v="1"/>
    <x v="0"/>
    <x v="0"/>
    <x v="3"/>
    <x v="5"/>
    <n v="99.3"/>
    <n v="10"/>
    <n v="49.65"/>
    <n v="1042.6500000000001"/>
    <d v="1899-12-30T14:53:00"/>
    <s v="Credit card"/>
    <n v="993"/>
    <n v="4.7619047620000003"/>
    <n v="49.65"/>
    <n v="6.6"/>
    <n v="49.65"/>
  </r>
  <r>
    <s v="834-61-8124"/>
    <x v="151"/>
    <x v="8"/>
    <x v="0"/>
    <x v="5"/>
    <x v="1"/>
    <x v="1"/>
    <x v="1"/>
    <x v="1"/>
    <n v="51.69"/>
    <n v="7"/>
    <n v="18.0915"/>
    <n v="379.92149999999998"/>
    <d v="1899-12-30T18:22:00"/>
    <s v="Cash"/>
    <n v="361.83"/>
    <n v="4.7619047620000003"/>
    <n v="18.0915"/>
    <n v="5.5"/>
    <n v="18.0915"/>
  </r>
  <r>
    <s v="115-99-4379"/>
    <x v="133"/>
    <x v="9"/>
    <x v="2"/>
    <x v="2"/>
    <x v="0"/>
    <x v="0"/>
    <x v="1"/>
    <x v="5"/>
    <n v="54.73"/>
    <n v="7"/>
    <n v="19.1555"/>
    <n v="402.26549999999997"/>
    <d v="1899-12-30T19:02:00"/>
    <s v="Credit card"/>
    <n v="383.11"/>
    <n v="4.7619047620000003"/>
    <n v="19.1555"/>
    <n v="8.5"/>
    <n v="19.1555"/>
  </r>
  <r>
    <s v="565-67-6697"/>
    <x v="127"/>
    <x v="3"/>
    <x v="2"/>
    <x v="6"/>
    <x v="0"/>
    <x v="1"/>
    <x v="2"/>
    <x v="2"/>
    <n v="27"/>
    <n v="9"/>
    <n v="12.15"/>
    <n v="255.15"/>
    <d v="1899-12-30T14:16:00"/>
    <s v="Cash"/>
    <n v="243"/>
    <n v="4.7619047620000003"/>
    <n v="12.15"/>
    <n v="4.8"/>
    <n v="12.15"/>
  </r>
  <r>
    <s v="320-49-6392"/>
    <x v="35"/>
    <x v="3"/>
    <x v="1"/>
    <x v="3"/>
    <x v="1"/>
    <x v="0"/>
    <x v="0"/>
    <x v="1"/>
    <n v="30.24"/>
    <n v="1"/>
    <n v="1.512"/>
    <n v="31.751999999999999"/>
    <d v="1899-12-30T15:44:00"/>
    <s v="Cash"/>
    <n v="30.24"/>
    <n v="4.7619047620000003"/>
    <n v="1.512"/>
    <n v="8.4"/>
    <n v="1.512"/>
  </r>
  <r>
    <s v="889-04-9723"/>
    <x v="46"/>
    <x v="3"/>
    <x v="2"/>
    <x v="0"/>
    <x v="0"/>
    <x v="0"/>
    <x v="0"/>
    <x v="4"/>
    <n v="89.14"/>
    <n v="4"/>
    <n v="17.827999999999999"/>
    <n v="374.38799999999998"/>
    <d v="1899-12-30T12:20:00"/>
    <s v="Credit card"/>
    <n v="356.56"/>
    <n v="4.7619047620000003"/>
    <n v="17.827999999999999"/>
    <n v="7.8"/>
    <n v="17.827999999999999"/>
  </r>
  <r>
    <s v="632-90-0281"/>
    <x v="182"/>
    <x v="7"/>
    <x v="1"/>
    <x v="1"/>
    <x v="1"/>
    <x v="0"/>
    <x v="3"/>
    <x v="5"/>
    <n v="37.549999999999997"/>
    <n v="10"/>
    <n v="18.774999999999999"/>
    <n v="394.27499999999998"/>
    <d v="1899-12-30T20:01:00"/>
    <s v="Credit card"/>
    <n v="375.5"/>
    <n v="4.7619047620000003"/>
    <n v="18.774999999999999"/>
    <n v="9.3000000000000007"/>
    <n v="18.774999999999999"/>
  </r>
  <r>
    <s v="554-42-2417"/>
    <x v="231"/>
    <x v="11"/>
    <x v="1"/>
    <x v="5"/>
    <x v="1"/>
    <x v="0"/>
    <x v="3"/>
    <x v="3"/>
    <n v="95.44"/>
    <n v="10"/>
    <n v="47.72"/>
    <n v="1002.12"/>
    <d v="1899-12-30T13:45:00"/>
    <s v="Cash"/>
    <n v="954.4"/>
    <n v="4.7619047620000003"/>
    <n v="47.72"/>
    <n v="5.2"/>
    <n v="47.72"/>
  </r>
  <r>
    <s v="453-63-6187"/>
    <x v="215"/>
    <x v="0"/>
    <x v="2"/>
    <x v="2"/>
    <x v="1"/>
    <x v="1"/>
    <x v="1"/>
    <x v="1"/>
    <n v="27.5"/>
    <n v="3"/>
    <n v="4.125"/>
    <n v="86.625"/>
    <d v="1899-12-30T15:40:00"/>
    <s v="Ewallet"/>
    <n v="82.5"/>
    <n v="4.7619047620000003"/>
    <n v="4.125"/>
    <n v="6.5"/>
    <n v="4.125"/>
  </r>
  <r>
    <s v="578-80-7669"/>
    <x v="181"/>
    <x v="6"/>
    <x v="2"/>
    <x v="1"/>
    <x v="1"/>
    <x v="1"/>
    <x v="0"/>
    <x v="3"/>
    <n v="74.97"/>
    <n v="1"/>
    <n v="3.7484999999999999"/>
    <n v="78.718500000000006"/>
    <d v="1899-12-30T16:58:00"/>
    <s v="Cash"/>
    <n v="74.97"/>
    <n v="4.7619047620000003"/>
    <n v="3.7484999999999999"/>
    <n v="5.6"/>
    <n v="3.7484999999999999"/>
  </r>
  <r>
    <s v="612-36-5536"/>
    <x v="22"/>
    <x v="7"/>
    <x v="0"/>
    <x v="3"/>
    <x v="0"/>
    <x v="1"/>
    <x v="2"/>
    <x v="4"/>
    <n v="80.959999999999994"/>
    <n v="8"/>
    <n v="32.384"/>
    <n v="680.06399999999996"/>
    <d v="1899-12-30T11:12:00"/>
    <s v="Credit card"/>
    <n v="647.67999999999995"/>
    <n v="4.7619047620000003"/>
    <n v="32.384"/>
    <n v="7.4"/>
    <n v="32.384"/>
  </r>
  <r>
    <s v="605-72-4132"/>
    <x v="232"/>
    <x v="6"/>
    <x v="1"/>
    <x v="4"/>
    <x v="1"/>
    <x v="0"/>
    <x v="2"/>
    <x v="4"/>
    <n v="94.47"/>
    <n v="8"/>
    <n v="37.787999999999997"/>
    <n v="793.548"/>
    <d v="1899-12-30T15:12:00"/>
    <s v="Cash"/>
    <n v="755.76"/>
    <n v="4.7619047620000003"/>
    <n v="37.787999999999997"/>
    <n v="9.1"/>
    <n v="37.787999999999997"/>
  </r>
  <r>
    <s v="471-41-2823"/>
    <x v="3"/>
    <x v="3"/>
    <x v="1"/>
    <x v="6"/>
    <x v="1"/>
    <x v="1"/>
    <x v="2"/>
    <x v="4"/>
    <n v="99.79"/>
    <n v="2"/>
    <n v="9.9789999999999992"/>
    <n v="209.559"/>
    <d v="1899-12-30T20:37:00"/>
    <s v="Ewallet"/>
    <n v="199.58"/>
    <n v="4.7619047620000003"/>
    <n v="9.9789999999999992"/>
    <n v="8"/>
    <n v="9.9789999999999992"/>
  </r>
  <r>
    <s v="462-67-9126"/>
    <x v="233"/>
    <x v="0"/>
    <x v="0"/>
    <x v="1"/>
    <x v="1"/>
    <x v="1"/>
    <x v="0"/>
    <x v="2"/>
    <n v="73.22"/>
    <n v="6"/>
    <n v="21.966000000000001"/>
    <n v="461.286"/>
    <d v="1899-12-30T17:44:00"/>
    <s v="Cash"/>
    <n v="439.32"/>
    <n v="4.7619047620000003"/>
    <n v="21.966000000000001"/>
    <n v="7.2"/>
    <n v="21.966000000000001"/>
  </r>
  <r>
    <s v="272-27-9238"/>
    <x v="16"/>
    <x v="4"/>
    <x v="1"/>
    <x v="5"/>
    <x v="1"/>
    <x v="0"/>
    <x v="0"/>
    <x v="4"/>
    <n v="41.24"/>
    <n v="4"/>
    <n v="8.2479999999999993"/>
    <n v="173.208"/>
    <d v="1899-12-30T16:23:00"/>
    <s v="Cash"/>
    <n v="164.96"/>
    <n v="4.7619047620000003"/>
    <n v="8.2479999999999993"/>
    <n v="7.1"/>
    <n v="8.2479999999999993"/>
  </r>
  <r>
    <s v="834-25-9262"/>
    <x v="200"/>
    <x v="8"/>
    <x v="1"/>
    <x v="2"/>
    <x v="1"/>
    <x v="0"/>
    <x v="0"/>
    <x v="5"/>
    <n v="81.680000000000007"/>
    <n v="4"/>
    <n v="16.335999999999999"/>
    <n v="343.05599999999998"/>
    <d v="1899-12-30T12:12:00"/>
    <s v="Cash"/>
    <n v="326.72000000000003"/>
    <n v="4.7619047620000003"/>
    <n v="16.335999999999999"/>
    <n v="9.1"/>
    <n v="16.335999999999999"/>
  </r>
  <r>
    <s v="122-61-9553"/>
    <x v="234"/>
    <x v="0"/>
    <x v="1"/>
    <x v="6"/>
    <x v="1"/>
    <x v="0"/>
    <x v="0"/>
    <x v="1"/>
    <n v="51.32"/>
    <n v="9"/>
    <n v="23.094000000000001"/>
    <n v="484.97399999999999"/>
    <d v="1899-12-30T19:33:00"/>
    <s v="Cash"/>
    <n v="461.88"/>
    <n v="4.7619047620000003"/>
    <n v="23.094000000000001"/>
    <n v="5.6"/>
    <n v="23.094000000000001"/>
  </r>
  <r>
    <s v="468-88-0009"/>
    <x v="235"/>
    <x v="11"/>
    <x v="0"/>
    <x v="3"/>
    <x v="0"/>
    <x v="1"/>
    <x v="1"/>
    <x v="2"/>
    <n v="65.94"/>
    <n v="4"/>
    <n v="13.188000000000001"/>
    <n v="276.94799999999998"/>
    <d v="1899-12-30T10:29:00"/>
    <s v="Cash"/>
    <n v="263.76"/>
    <n v="4.7619047620000003"/>
    <n v="13.188000000000001"/>
    <n v="6"/>
    <n v="13.188000000000001"/>
  </r>
  <r>
    <s v="613-59-9758"/>
    <x v="137"/>
    <x v="9"/>
    <x v="1"/>
    <x v="4"/>
    <x v="1"/>
    <x v="0"/>
    <x v="2"/>
    <x v="3"/>
    <n v="14.36"/>
    <n v="10"/>
    <n v="7.18"/>
    <n v="150.78"/>
    <d v="1899-12-30T14:28:00"/>
    <s v="Cash"/>
    <n v="143.6"/>
    <n v="4.7619047620000003"/>
    <n v="7.18"/>
    <n v="5.4"/>
    <n v="7.18"/>
  </r>
  <r>
    <s v="254-31-0042"/>
    <x v="88"/>
    <x v="2"/>
    <x v="0"/>
    <x v="0"/>
    <x v="0"/>
    <x v="1"/>
    <x v="2"/>
    <x v="1"/>
    <n v="21.5"/>
    <n v="9"/>
    <n v="9.6750000000000007"/>
    <n v="203.17500000000001"/>
    <d v="1899-12-30T12:46:00"/>
    <s v="Credit card"/>
    <n v="193.5"/>
    <n v="4.7619047620000003"/>
    <n v="9.6750000000000007"/>
    <n v="7.8"/>
    <n v="9.6750000000000007"/>
  </r>
  <r>
    <s v="201-86-2184"/>
    <x v="236"/>
    <x v="9"/>
    <x v="2"/>
    <x v="1"/>
    <x v="0"/>
    <x v="0"/>
    <x v="2"/>
    <x v="1"/>
    <n v="26.26"/>
    <n v="7"/>
    <n v="9.1910000000000007"/>
    <n v="193.011"/>
    <d v="1899-12-30T19:40:00"/>
    <s v="Cash"/>
    <n v="183.82"/>
    <n v="4.7619047620000003"/>
    <n v="9.1910000000000007"/>
    <n v="9.9"/>
    <n v="9.1910000000000007"/>
  </r>
  <r>
    <s v="261-12-8671"/>
    <x v="168"/>
    <x v="8"/>
    <x v="2"/>
    <x v="5"/>
    <x v="1"/>
    <x v="0"/>
    <x v="0"/>
    <x v="5"/>
    <n v="60.96"/>
    <n v="2"/>
    <n v="6.0960000000000001"/>
    <n v="128.01599999999999"/>
    <d v="1899-12-30T19:39:00"/>
    <s v="Credit card"/>
    <n v="121.92"/>
    <n v="4.7619047620000003"/>
    <n v="6.0960000000000001"/>
    <n v="4.9000000000000004"/>
    <n v="6.0960000000000001"/>
  </r>
  <r>
    <s v="730-70-9830"/>
    <x v="237"/>
    <x v="2"/>
    <x v="1"/>
    <x v="1"/>
    <x v="1"/>
    <x v="0"/>
    <x v="1"/>
    <x v="2"/>
    <n v="70.11"/>
    <n v="6"/>
    <n v="21.033000000000001"/>
    <n v="441.69299999999998"/>
    <d v="1899-12-30T17:54:00"/>
    <s v="Ewallet"/>
    <n v="420.66"/>
    <n v="4.7619047620000003"/>
    <n v="21.033000000000001"/>
    <n v="5.2"/>
    <n v="21.033000000000001"/>
  </r>
  <r>
    <s v="382-25-8917"/>
    <x v="99"/>
    <x v="1"/>
    <x v="1"/>
    <x v="5"/>
    <x v="1"/>
    <x v="1"/>
    <x v="1"/>
    <x v="5"/>
    <n v="42.08"/>
    <n v="6"/>
    <n v="12.624000000000001"/>
    <n v="265.10399999999998"/>
    <d v="1899-12-30T12:25:00"/>
    <s v="Cash"/>
    <n v="252.48"/>
    <n v="4.7619047620000003"/>
    <n v="12.624000000000001"/>
    <n v="8.9"/>
    <n v="12.624000000000001"/>
  </r>
  <r>
    <s v="422-29-8786"/>
    <x v="76"/>
    <x v="7"/>
    <x v="0"/>
    <x v="2"/>
    <x v="1"/>
    <x v="0"/>
    <x v="2"/>
    <x v="2"/>
    <n v="67.09"/>
    <n v="5"/>
    <n v="16.772500000000001"/>
    <n v="352.22250000000003"/>
    <d v="1899-12-30T16:47:00"/>
    <s v="Credit card"/>
    <n v="335.45"/>
    <n v="4.7619047620000003"/>
    <n v="16.772500000000001"/>
    <n v="9.1"/>
    <n v="16.772500000000001"/>
  </r>
  <r>
    <s v="667-23-5919"/>
    <x v="6"/>
    <x v="5"/>
    <x v="0"/>
    <x v="5"/>
    <x v="0"/>
    <x v="0"/>
    <x v="2"/>
    <x v="5"/>
    <n v="96.7"/>
    <n v="5"/>
    <n v="24.175000000000001"/>
    <n v="507.67500000000001"/>
    <d v="1899-12-30T12:52:00"/>
    <s v="Ewallet"/>
    <n v="483.5"/>
    <n v="4.7619047620000003"/>
    <n v="24.175000000000001"/>
    <n v="7"/>
    <n v="24.175000000000001"/>
  </r>
  <r>
    <s v="843-01-4703"/>
    <x v="238"/>
    <x v="11"/>
    <x v="2"/>
    <x v="3"/>
    <x v="0"/>
    <x v="0"/>
    <x v="2"/>
    <x v="2"/>
    <n v="35.380000000000003"/>
    <n v="9"/>
    <n v="15.920999999999999"/>
    <n v="334.34100000000001"/>
    <d v="1899-12-30T19:50:00"/>
    <s v="Credit card"/>
    <n v="318.42"/>
    <n v="4.7619047620000003"/>
    <n v="15.920999999999999"/>
    <n v="9.6"/>
    <n v="15.920999999999999"/>
  </r>
  <r>
    <s v="743-88-1662"/>
    <x v="105"/>
    <x v="5"/>
    <x v="1"/>
    <x v="4"/>
    <x v="1"/>
    <x v="1"/>
    <x v="0"/>
    <x v="3"/>
    <n v="95.49"/>
    <n v="7"/>
    <n v="33.421500000000002"/>
    <n v="701.85149999999999"/>
    <d v="1899-12-30T18:17:00"/>
    <s v="Ewallet"/>
    <n v="668.43"/>
    <n v="4.7619047620000003"/>
    <n v="33.421500000000002"/>
    <n v="8.6999999999999993"/>
    <n v="33.421500000000002"/>
  </r>
  <r>
    <s v="595-86-2894"/>
    <x v="86"/>
    <x v="4"/>
    <x v="1"/>
    <x v="0"/>
    <x v="0"/>
    <x v="1"/>
    <x v="0"/>
    <x v="5"/>
    <n v="96.98"/>
    <n v="4"/>
    <n v="19.396000000000001"/>
    <n v="407.31599999999997"/>
    <d v="1899-12-30T17:20:00"/>
    <s v="Ewallet"/>
    <n v="387.92"/>
    <n v="4.7619047620000003"/>
    <n v="19.396000000000001"/>
    <n v="9.4"/>
    <n v="19.396000000000001"/>
  </r>
  <r>
    <s v="182-69-8360"/>
    <x v="239"/>
    <x v="7"/>
    <x v="2"/>
    <x v="1"/>
    <x v="1"/>
    <x v="0"/>
    <x v="1"/>
    <x v="1"/>
    <n v="23.65"/>
    <n v="4"/>
    <n v="4.7300000000000004"/>
    <n v="99.33"/>
    <d v="1899-12-30T13:32:00"/>
    <s v="Credit card"/>
    <n v="94.6"/>
    <n v="4.7619047620000003"/>
    <n v="4.7300000000000004"/>
    <n v="4"/>
    <n v="4.7300000000000004"/>
  </r>
  <r>
    <s v="289-15-7034"/>
    <x v="143"/>
    <x v="11"/>
    <x v="0"/>
    <x v="4"/>
    <x v="0"/>
    <x v="1"/>
    <x v="1"/>
    <x v="3"/>
    <n v="82.33"/>
    <n v="4"/>
    <n v="16.466000000000001"/>
    <n v="345.786"/>
    <d v="1899-12-30T10:37:00"/>
    <s v="Credit card"/>
    <n v="329.32"/>
    <n v="4.7619047620000003"/>
    <n v="16.466000000000001"/>
    <n v="7.5"/>
    <n v="16.466000000000001"/>
  </r>
  <r>
    <s v="462-78-5240"/>
    <x v="98"/>
    <x v="11"/>
    <x v="1"/>
    <x v="6"/>
    <x v="1"/>
    <x v="0"/>
    <x v="3"/>
    <x v="1"/>
    <n v="26.61"/>
    <n v="2"/>
    <n v="2.661"/>
    <n v="55.881"/>
    <d v="1899-12-30T14:35:00"/>
    <s v="Cash"/>
    <n v="53.22"/>
    <n v="4.7619047620000003"/>
    <n v="2.661"/>
    <n v="4.2"/>
    <n v="2.661"/>
  </r>
  <r>
    <s v="868-52-7573"/>
    <x v="240"/>
    <x v="5"/>
    <x v="2"/>
    <x v="3"/>
    <x v="1"/>
    <x v="0"/>
    <x v="0"/>
    <x v="4"/>
    <n v="99.69"/>
    <n v="5"/>
    <n v="24.922499999999999"/>
    <n v="523.37249999999995"/>
    <d v="1899-12-30T12:09:00"/>
    <s v="Cash"/>
    <n v="498.45"/>
    <n v="4.7619047620000003"/>
    <n v="24.922499999999999"/>
    <n v="9.9"/>
    <n v="24.922499999999999"/>
  </r>
  <r>
    <s v="153-58-4872"/>
    <x v="104"/>
    <x v="11"/>
    <x v="1"/>
    <x v="4"/>
    <x v="0"/>
    <x v="0"/>
    <x v="0"/>
    <x v="4"/>
    <n v="74.89"/>
    <n v="4"/>
    <n v="14.978"/>
    <n v="314.53800000000001"/>
    <d v="1899-12-30T15:32:00"/>
    <s v="Ewallet"/>
    <n v="299.56"/>
    <n v="4.7619047620000003"/>
    <n v="14.978"/>
    <n v="4.2"/>
    <n v="14.978"/>
  </r>
  <r>
    <s v="662-72-2873"/>
    <x v="241"/>
    <x v="5"/>
    <x v="0"/>
    <x v="1"/>
    <x v="1"/>
    <x v="0"/>
    <x v="1"/>
    <x v="4"/>
    <n v="40.94"/>
    <n v="5"/>
    <n v="10.234999999999999"/>
    <n v="214.935"/>
    <d v="1899-12-30T13:58:00"/>
    <s v="Ewallet"/>
    <n v="204.7"/>
    <n v="4.7619047620000003"/>
    <n v="10.234999999999999"/>
    <n v="9.9"/>
    <n v="10.234999999999999"/>
  </r>
  <r>
    <s v="525-88-7307"/>
    <x v="55"/>
    <x v="3"/>
    <x v="2"/>
    <x v="1"/>
    <x v="0"/>
    <x v="1"/>
    <x v="1"/>
    <x v="3"/>
    <n v="75.819999999999993"/>
    <n v="1"/>
    <n v="3.7909999999999999"/>
    <n v="79.611000000000004"/>
    <d v="1899-12-30T13:19:00"/>
    <s v="Cash"/>
    <n v="75.819999999999993"/>
    <n v="4.7619047620000003"/>
    <n v="3.7909999999999999"/>
    <n v="5.8"/>
    <n v="3.7909999999999999"/>
  </r>
  <r>
    <s v="689-16-9784"/>
    <x v="133"/>
    <x v="9"/>
    <x v="1"/>
    <x v="5"/>
    <x v="1"/>
    <x v="1"/>
    <x v="1"/>
    <x v="4"/>
    <n v="46.77"/>
    <n v="6"/>
    <n v="14.031000000000001"/>
    <n v="294.65100000000001"/>
    <d v="1899-12-30T13:37:00"/>
    <s v="Cash"/>
    <n v="280.62"/>
    <n v="4.7619047620000003"/>
    <n v="14.031000000000001"/>
    <n v="6"/>
    <n v="14.031000000000001"/>
  </r>
  <r>
    <s v="725-56-0833"/>
    <x v="22"/>
    <x v="7"/>
    <x v="0"/>
    <x v="2"/>
    <x v="1"/>
    <x v="0"/>
    <x v="0"/>
    <x v="0"/>
    <n v="32.32"/>
    <n v="10"/>
    <n v="16.16"/>
    <n v="339.36"/>
    <d v="1899-12-30T16:49:00"/>
    <s v="Credit card"/>
    <n v="323.2"/>
    <n v="4.7619047620000003"/>
    <n v="16.16"/>
    <n v="10"/>
    <n v="16.16"/>
  </r>
  <r>
    <s v="394-41-0748"/>
    <x v="151"/>
    <x v="8"/>
    <x v="1"/>
    <x v="6"/>
    <x v="0"/>
    <x v="0"/>
    <x v="2"/>
    <x v="5"/>
    <n v="54.07"/>
    <n v="9"/>
    <n v="24.331499999999998"/>
    <n v="510.9615"/>
    <d v="1899-12-30T14:55:00"/>
    <s v="Ewallet"/>
    <n v="486.63"/>
    <n v="4.7619047620000003"/>
    <n v="24.331499999999998"/>
    <n v="9.5"/>
    <n v="24.331499999999998"/>
  </r>
  <r>
    <s v="596-42-3999"/>
    <x v="32"/>
    <x v="6"/>
    <x v="2"/>
    <x v="3"/>
    <x v="1"/>
    <x v="1"/>
    <x v="2"/>
    <x v="4"/>
    <n v="18.22"/>
    <n v="7"/>
    <n v="6.3769999999999998"/>
    <n v="133.917"/>
    <d v="1899-12-30T14:04:00"/>
    <s v="Credit card"/>
    <n v="127.54"/>
    <n v="4.7619047620000003"/>
    <n v="6.3769999999999998"/>
    <n v="6.6"/>
    <n v="6.3769999999999998"/>
  </r>
  <r>
    <s v="541-89-9860"/>
    <x v="121"/>
    <x v="5"/>
    <x v="1"/>
    <x v="3"/>
    <x v="0"/>
    <x v="0"/>
    <x v="1"/>
    <x v="5"/>
    <n v="80.48"/>
    <n v="3"/>
    <n v="12.071999999999999"/>
    <n v="253.512"/>
    <d v="1899-12-30T12:31:00"/>
    <s v="Cash"/>
    <n v="241.44"/>
    <n v="4.7619047620000003"/>
    <n v="12.071999999999999"/>
    <n v="8.1"/>
    <n v="12.071999999999999"/>
  </r>
  <r>
    <s v="173-82-9529"/>
    <x v="242"/>
    <x v="11"/>
    <x v="2"/>
    <x v="4"/>
    <x v="1"/>
    <x v="0"/>
    <x v="0"/>
    <x v="5"/>
    <n v="37.950000000000003"/>
    <n v="10"/>
    <n v="18.975000000000001"/>
    <n v="398.47500000000002"/>
    <d v="1899-12-30T14:51:00"/>
    <s v="Cash"/>
    <n v="379.5"/>
    <n v="4.7619047620000003"/>
    <n v="18.975000000000001"/>
    <n v="9.6999999999999993"/>
    <n v="18.975000000000001"/>
  </r>
  <r>
    <s v="563-36-9814"/>
    <x v="140"/>
    <x v="2"/>
    <x v="0"/>
    <x v="6"/>
    <x v="0"/>
    <x v="1"/>
    <x v="2"/>
    <x v="1"/>
    <n v="76.819999999999993"/>
    <n v="1"/>
    <n v="3.8410000000000002"/>
    <n v="80.661000000000001"/>
    <d v="1899-12-30T18:27:00"/>
    <s v="Ewallet"/>
    <n v="76.819999999999993"/>
    <n v="4.7619047620000003"/>
    <n v="3.8410000000000002"/>
    <n v="7.2"/>
    <n v="3.8410000000000002"/>
  </r>
  <r>
    <s v="308-47-4913"/>
    <x v="154"/>
    <x v="2"/>
    <x v="0"/>
    <x v="4"/>
    <x v="0"/>
    <x v="0"/>
    <x v="1"/>
    <x v="3"/>
    <n v="52.26"/>
    <n v="10"/>
    <n v="26.13"/>
    <n v="548.73"/>
    <d v="1899-12-30T12:45:00"/>
    <s v="Credit card"/>
    <n v="522.6"/>
    <n v="4.7619047620000003"/>
    <n v="26.13"/>
    <n v="6.2"/>
    <n v="26.13"/>
  </r>
  <r>
    <s v="885-17-6250"/>
    <x v="94"/>
    <x v="5"/>
    <x v="0"/>
    <x v="2"/>
    <x v="1"/>
    <x v="0"/>
    <x v="2"/>
    <x v="0"/>
    <n v="79.739999999999995"/>
    <n v="1"/>
    <n v="3.9870000000000001"/>
    <n v="83.727000000000004"/>
    <d v="1899-12-30T10:36:00"/>
    <s v="Ewallet"/>
    <n v="79.739999999999995"/>
    <n v="4.7619047620000003"/>
    <n v="3.9870000000000001"/>
    <n v="7.3"/>
    <n v="3.9870000000000001"/>
  </r>
  <r>
    <s v="726-27-2396"/>
    <x v="31"/>
    <x v="9"/>
    <x v="0"/>
    <x v="6"/>
    <x v="1"/>
    <x v="0"/>
    <x v="0"/>
    <x v="0"/>
    <n v="77.5"/>
    <n v="5"/>
    <n v="19.375"/>
    <n v="406.875"/>
    <d v="1899-12-30T20:36:00"/>
    <s v="Ewallet"/>
    <n v="387.5"/>
    <n v="4.7619047620000003"/>
    <n v="19.375"/>
    <n v="4.3"/>
    <n v="19.375"/>
  </r>
  <r>
    <s v="316-01-3952"/>
    <x v="171"/>
    <x v="11"/>
    <x v="0"/>
    <x v="2"/>
    <x v="1"/>
    <x v="0"/>
    <x v="3"/>
    <x v="4"/>
    <n v="54.27"/>
    <n v="5"/>
    <n v="13.567500000000001"/>
    <n v="284.91750000000002"/>
    <d v="1899-12-30T14:16:00"/>
    <s v="Ewallet"/>
    <n v="271.35000000000002"/>
    <n v="4.7619047620000003"/>
    <n v="13.567500000000001"/>
    <n v="4.5999999999999996"/>
    <n v="13.567500000000001"/>
  </r>
  <r>
    <s v="760-54-1821"/>
    <x v="14"/>
    <x v="7"/>
    <x v="2"/>
    <x v="6"/>
    <x v="1"/>
    <x v="1"/>
    <x v="1"/>
    <x v="2"/>
    <n v="13.59"/>
    <n v="9"/>
    <n v="6.1154999999999999"/>
    <n v="128.4255"/>
    <d v="1899-12-30T10:26:00"/>
    <s v="Cash"/>
    <n v="122.31"/>
    <n v="4.7619047620000003"/>
    <n v="6.1154999999999999"/>
    <n v="5.8"/>
    <n v="6.1154999999999999"/>
  </r>
  <r>
    <s v="793-10-3222"/>
    <x v="83"/>
    <x v="5"/>
    <x v="2"/>
    <x v="4"/>
    <x v="0"/>
    <x v="0"/>
    <x v="0"/>
    <x v="0"/>
    <n v="41.06"/>
    <n v="6"/>
    <n v="12.318"/>
    <n v="258.678"/>
    <d v="1899-12-30T13:30:00"/>
    <s v="Credit card"/>
    <n v="246.36"/>
    <n v="4.7619047620000003"/>
    <n v="12.318"/>
    <n v="8.3000000000000007"/>
    <n v="12.318"/>
  </r>
  <r>
    <s v="346-12-3257"/>
    <x v="84"/>
    <x v="7"/>
    <x v="2"/>
    <x v="0"/>
    <x v="0"/>
    <x v="1"/>
    <x v="3"/>
    <x v="1"/>
    <n v="19.239999999999998"/>
    <n v="9"/>
    <n v="8.6579999999999995"/>
    <n v="181.81800000000001"/>
    <d v="1899-12-30T16:28:00"/>
    <s v="Cash"/>
    <n v="173.16"/>
    <n v="4.7619047620000003"/>
    <n v="8.6579999999999995"/>
    <n v="8"/>
    <n v="8.6579999999999995"/>
  </r>
  <r>
    <s v="110-05-6330"/>
    <x v="35"/>
    <x v="3"/>
    <x v="1"/>
    <x v="0"/>
    <x v="1"/>
    <x v="0"/>
    <x v="3"/>
    <x v="4"/>
    <n v="39.43"/>
    <n v="6"/>
    <n v="11.829000000000001"/>
    <n v="248.40899999999999"/>
    <d v="1899-12-30T20:18:00"/>
    <s v="Credit card"/>
    <n v="236.58"/>
    <n v="4.7619047620000003"/>
    <n v="11.829000000000001"/>
    <n v="9.4"/>
    <n v="11.829000000000001"/>
  </r>
  <r>
    <s v="651-61-0874"/>
    <x v="196"/>
    <x v="7"/>
    <x v="1"/>
    <x v="1"/>
    <x v="1"/>
    <x v="1"/>
    <x v="0"/>
    <x v="2"/>
    <n v="46.22"/>
    <n v="4"/>
    <n v="9.2439999999999998"/>
    <n v="194.124"/>
    <d v="1899-12-30T20:04:00"/>
    <s v="Credit card"/>
    <n v="184.88"/>
    <n v="4.7619047620000003"/>
    <n v="9.2439999999999998"/>
    <n v="6.2"/>
    <n v="9.2439999999999998"/>
  </r>
  <r>
    <s v="236-86-3015"/>
    <x v="188"/>
    <x v="11"/>
    <x v="1"/>
    <x v="5"/>
    <x v="0"/>
    <x v="1"/>
    <x v="0"/>
    <x v="2"/>
    <n v="13.98"/>
    <n v="1"/>
    <n v="0.69899999999999995"/>
    <n v="14.679"/>
    <d v="1899-12-30T13:38:00"/>
    <s v="Ewallet"/>
    <n v="13.98"/>
    <n v="4.7619047620000003"/>
    <n v="0.69899999999999995"/>
    <n v="9.8000000000000007"/>
    <n v="0.69899999999999995"/>
  </r>
  <r>
    <s v="831-64-0259"/>
    <x v="13"/>
    <x v="0"/>
    <x v="2"/>
    <x v="2"/>
    <x v="1"/>
    <x v="0"/>
    <x v="2"/>
    <x v="5"/>
    <n v="39.75"/>
    <n v="5"/>
    <n v="9.9375"/>
    <n v="208.6875"/>
    <d v="1899-12-30T10:43:00"/>
    <s v="Ewallet"/>
    <n v="198.75"/>
    <n v="4.7619047620000003"/>
    <n v="9.9375"/>
    <n v="9.6"/>
    <n v="9.9375"/>
  </r>
  <r>
    <s v="587-03-7455"/>
    <x v="243"/>
    <x v="10"/>
    <x v="1"/>
    <x v="0"/>
    <x v="0"/>
    <x v="0"/>
    <x v="1"/>
    <x v="5"/>
    <n v="97.79"/>
    <n v="7"/>
    <n v="34.226500000000001"/>
    <n v="718.75649999999996"/>
    <d v="1899-12-30T17:30:00"/>
    <s v="Ewallet"/>
    <n v="684.53"/>
    <n v="4.7619047620000003"/>
    <n v="34.226500000000001"/>
    <n v="4.9000000000000004"/>
    <n v="34.226500000000001"/>
  </r>
  <r>
    <s v="882-40-4577"/>
    <x v="154"/>
    <x v="2"/>
    <x v="0"/>
    <x v="1"/>
    <x v="0"/>
    <x v="1"/>
    <x v="0"/>
    <x v="3"/>
    <n v="67.260000000000005"/>
    <n v="4"/>
    <n v="13.452"/>
    <n v="282.49200000000002"/>
    <d v="1899-12-30T15:28:00"/>
    <s v="Credit card"/>
    <n v="269.04000000000002"/>
    <n v="4.7619047620000003"/>
    <n v="13.452"/>
    <n v="8"/>
    <n v="13.452"/>
  </r>
  <r>
    <s v="732-67-5346"/>
    <x v="5"/>
    <x v="4"/>
    <x v="0"/>
    <x v="5"/>
    <x v="1"/>
    <x v="1"/>
    <x v="2"/>
    <x v="4"/>
    <n v="13.79"/>
    <n v="5"/>
    <n v="3.4474999999999998"/>
    <n v="72.397499999999994"/>
    <d v="1899-12-30T19:07:00"/>
    <s v="Credit card"/>
    <n v="68.95"/>
    <n v="4.7619047620000003"/>
    <n v="3.4474999999999998"/>
    <n v="7.8"/>
    <n v="3.4474999999999998"/>
  </r>
  <r>
    <s v="725-32-9708"/>
    <x v="244"/>
    <x v="10"/>
    <x v="2"/>
    <x v="2"/>
    <x v="0"/>
    <x v="0"/>
    <x v="1"/>
    <x v="5"/>
    <n v="68.709999999999994"/>
    <n v="4"/>
    <n v="13.742000000000001"/>
    <n v="288.58199999999999"/>
    <d v="1899-12-30T19:01:00"/>
    <s v="Cash"/>
    <n v="274.83999999999997"/>
    <n v="4.7619047620000003"/>
    <n v="13.742000000000001"/>
    <n v="4.0999999999999996"/>
    <n v="13.742000000000001"/>
  </r>
  <r>
    <s v="256-08-8343"/>
    <x v="245"/>
    <x v="6"/>
    <x v="0"/>
    <x v="3"/>
    <x v="1"/>
    <x v="0"/>
    <x v="1"/>
    <x v="2"/>
    <n v="56.53"/>
    <n v="4"/>
    <n v="11.305999999999999"/>
    <n v="237.42599999999999"/>
    <d v="1899-12-30T19:48:00"/>
    <s v="Ewallet"/>
    <n v="226.12"/>
    <n v="4.7619047620000003"/>
    <n v="11.305999999999999"/>
    <n v="5.5"/>
    <n v="11.305999999999999"/>
  </r>
  <r>
    <s v="372-26-1506"/>
    <x v="183"/>
    <x v="1"/>
    <x v="1"/>
    <x v="4"/>
    <x v="1"/>
    <x v="0"/>
    <x v="0"/>
    <x v="5"/>
    <n v="23.82"/>
    <n v="5"/>
    <n v="5.9550000000000001"/>
    <n v="125.05500000000001"/>
    <d v="1899-12-30T19:24:00"/>
    <s v="Ewallet"/>
    <n v="119.1"/>
    <n v="4.7619047620000003"/>
    <n v="5.9550000000000001"/>
    <n v="5.4"/>
    <n v="5.9550000000000001"/>
  </r>
  <r>
    <s v="244-08-0162"/>
    <x v="192"/>
    <x v="4"/>
    <x v="2"/>
    <x v="0"/>
    <x v="1"/>
    <x v="0"/>
    <x v="0"/>
    <x v="0"/>
    <n v="34.21"/>
    <n v="10"/>
    <n v="17.105"/>
    <n v="359.20499999999998"/>
    <d v="1899-12-30T13:00:00"/>
    <s v="Cash"/>
    <n v="342.1"/>
    <n v="4.7619047620000003"/>
    <n v="17.105"/>
    <n v="5.0999999999999996"/>
    <n v="17.105"/>
  </r>
  <r>
    <s v="569-71-4390"/>
    <x v="172"/>
    <x v="5"/>
    <x v="2"/>
    <x v="1"/>
    <x v="1"/>
    <x v="1"/>
    <x v="1"/>
    <x v="3"/>
    <n v="21.87"/>
    <n v="2"/>
    <n v="2.1869999999999998"/>
    <n v="45.927"/>
    <d v="1899-12-30T14:29:00"/>
    <s v="Ewallet"/>
    <n v="43.74"/>
    <n v="4.7619047620000003"/>
    <n v="2.1869999999999998"/>
    <n v="6.9"/>
    <n v="2.1869999999999998"/>
  </r>
  <r>
    <s v="132-23-6451"/>
    <x v="107"/>
    <x v="6"/>
    <x v="0"/>
    <x v="3"/>
    <x v="0"/>
    <x v="1"/>
    <x v="1"/>
    <x v="0"/>
    <n v="20.97"/>
    <n v="5"/>
    <n v="5.2424999999999997"/>
    <n v="110.0925"/>
    <d v="1899-12-30T13:21:00"/>
    <s v="Cash"/>
    <n v="104.85"/>
    <n v="4.7619047620000003"/>
    <n v="5.2424999999999997"/>
    <n v="7.8"/>
    <n v="5.2424999999999997"/>
  </r>
  <r>
    <s v="696-90-2548"/>
    <x v="246"/>
    <x v="9"/>
    <x v="0"/>
    <x v="4"/>
    <x v="1"/>
    <x v="1"/>
    <x v="1"/>
    <x v="3"/>
    <n v="25.84"/>
    <n v="3"/>
    <n v="3.8759999999999999"/>
    <n v="81.396000000000001"/>
    <d v="1899-12-30T18:55:00"/>
    <s v="Ewallet"/>
    <n v="77.52"/>
    <n v="4.7619047620000003"/>
    <n v="3.8759999999999999"/>
    <n v="6.6"/>
    <n v="3.8759999999999999"/>
  </r>
  <r>
    <s v="472-15-9636"/>
    <x v="247"/>
    <x v="10"/>
    <x v="0"/>
    <x v="6"/>
    <x v="1"/>
    <x v="1"/>
    <x v="0"/>
    <x v="2"/>
    <n v="50.93"/>
    <n v="8"/>
    <n v="20.372"/>
    <n v="427.81200000000001"/>
    <d v="1899-12-30T19:36:00"/>
    <s v="Ewallet"/>
    <n v="407.44"/>
    <n v="4.7619047620000003"/>
    <n v="20.372"/>
    <n v="9.1999999999999993"/>
    <n v="20.372"/>
  </r>
  <r>
    <s v="268-03-6164"/>
    <x v="104"/>
    <x v="11"/>
    <x v="2"/>
    <x v="3"/>
    <x v="1"/>
    <x v="1"/>
    <x v="0"/>
    <x v="0"/>
    <n v="96.11"/>
    <n v="1"/>
    <n v="4.8055000000000003"/>
    <n v="100.91549999999999"/>
    <d v="1899-12-30T16:28:00"/>
    <s v="Ewallet"/>
    <n v="96.11"/>
    <n v="4.7619047620000003"/>
    <n v="4.8055000000000003"/>
    <n v="7.8"/>
    <n v="4.8055000000000003"/>
  </r>
  <r>
    <s v="750-57-9686"/>
    <x v="179"/>
    <x v="3"/>
    <x v="1"/>
    <x v="1"/>
    <x v="1"/>
    <x v="0"/>
    <x v="0"/>
    <x v="2"/>
    <n v="45.38"/>
    <n v="4"/>
    <n v="9.0760000000000005"/>
    <n v="190.596"/>
    <d v="1899-12-30T13:48:00"/>
    <s v="Credit card"/>
    <n v="181.52"/>
    <n v="4.7619047620000003"/>
    <n v="9.0760000000000005"/>
    <n v="8.6999999999999993"/>
    <n v="9.0760000000000005"/>
  </r>
  <r>
    <s v="186-09-3669"/>
    <x v="248"/>
    <x v="1"/>
    <x v="1"/>
    <x v="5"/>
    <x v="0"/>
    <x v="0"/>
    <x v="0"/>
    <x v="0"/>
    <n v="81.510000000000005"/>
    <n v="1"/>
    <n v="4.0754999999999999"/>
    <n v="85.585499999999996"/>
    <d v="1899-12-30T10:57:00"/>
    <s v="Ewallet"/>
    <n v="81.510000000000005"/>
    <n v="4.7619047620000003"/>
    <n v="4.0754999999999999"/>
    <n v="9.1999999999999993"/>
    <n v="4.0754999999999999"/>
  </r>
  <r>
    <s v="848-07-1692"/>
    <x v="249"/>
    <x v="6"/>
    <x v="2"/>
    <x v="2"/>
    <x v="1"/>
    <x v="0"/>
    <x v="1"/>
    <x v="0"/>
    <n v="57.22"/>
    <n v="2"/>
    <n v="5.7220000000000004"/>
    <n v="120.16200000000001"/>
    <d v="1899-12-30T17:13:00"/>
    <s v="Ewallet"/>
    <n v="114.44"/>
    <n v="4.7619047620000003"/>
    <n v="5.7220000000000004"/>
    <n v="8.3000000000000007"/>
    <n v="5.7220000000000004"/>
  </r>
  <r>
    <s v="745-71-3520"/>
    <x v="250"/>
    <x v="0"/>
    <x v="0"/>
    <x v="6"/>
    <x v="0"/>
    <x v="0"/>
    <x v="0"/>
    <x v="1"/>
    <n v="25.22"/>
    <n v="7"/>
    <n v="8.827"/>
    <n v="185.36699999999999"/>
    <d v="1899-12-30T10:23:00"/>
    <s v="Cash"/>
    <n v="176.54"/>
    <n v="4.7619047620000003"/>
    <n v="8.827"/>
    <n v="8.1999999999999993"/>
    <n v="8.827"/>
  </r>
  <r>
    <s v="266-76-6436"/>
    <x v="180"/>
    <x v="8"/>
    <x v="1"/>
    <x v="6"/>
    <x v="0"/>
    <x v="0"/>
    <x v="1"/>
    <x v="4"/>
    <n v="38.6"/>
    <n v="3"/>
    <n v="5.79"/>
    <n v="121.59"/>
    <d v="1899-12-30T13:57:00"/>
    <s v="Ewallet"/>
    <n v="115.8"/>
    <n v="4.7619047620000003"/>
    <n v="5.79"/>
    <n v="7.5"/>
    <n v="5.79"/>
  </r>
  <r>
    <s v="740-22-2500"/>
    <x v="240"/>
    <x v="5"/>
    <x v="1"/>
    <x v="3"/>
    <x v="1"/>
    <x v="0"/>
    <x v="0"/>
    <x v="1"/>
    <n v="84.05"/>
    <n v="3"/>
    <n v="12.6075"/>
    <n v="264.75749999999999"/>
    <d v="1899-12-30T13:29:00"/>
    <s v="Cash"/>
    <n v="252.15"/>
    <n v="4.7619047620000003"/>
    <n v="12.6075"/>
    <n v="9.8000000000000007"/>
    <n v="12.6075"/>
  </r>
  <r>
    <s v="271-88-8734"/>
    <x v="47"/>
    <x v="8"/>
    <x v="1"/>
    <x v="4"/>
    <x v="0"/>
    <x v="0"/>
    <x v="2"/>
    <x v="5"/>
    <n v="97.21"/>
    <n v="10"/>
    <n v="48.604999999999997"/>
    <n v="1020.705"/>
    <d v="1899-12-30T13:00:00"/>
    <s v="Credit card"/>
    <n v="972.1"/>
    <n v="4.7619047620000003"/>
    <n v="48.604999999999997"/>
    <n v="8.6999999999999993"/>
    <n v="48.604999999999997"/>
  </r>
  <r>
    <s v="301-81-8610"/>
    <x v="128"/>
    <x v="5"/>
    <x v="2"/>
    <x v="0"/>
    <x v="0"/>
    <x v="1"/>
    <x v="1"/>
    <x v="5"/>
    <n v="25.42"/>
    <n v="8"/>
    <n v="10.167999999999999"/>
    <n v="213.52799999999999"/>
    <d v="1899-12-30T19:42:00"/>
    <s v="Credit card"/>
    <n v="203.36"/>
    <n v="4.7619047620000003"/>
    <n v="10.167999999999999"/>
    <n v="6.7"/>
    <n v="10.167999999999999"/>
  </r>
  <r>
    <s v="489-64-4354"/>
    <x v="147"/>
    <x v="0"/>
    <x v="1"/>
    <x v="1"/>
    <x v="1"/>
    <x v="1"/>
    <x v="0"/>
    <x v="5"/>
    <n v="16.28"/>
    <n v="1"/>
    <n v="0.81399999999999995"/>
    <n v="17.094000000000001"/>
    <d v="1899-12-30T15:36:00"/>
    <s v="Cash"/>
    <n v="16.28"/>
    <n v="4.7619047620000003"/>
    <n v="0.81399999999999995"/>
    <n v="5"/>
    <n v="0.81399999999999995"/>
  </r>
  <r>
    <s v="198-84-7132"/>
    <x v="39"/>
    <x v="9"/>
    <x v="2"/>
    <x v="6"/>
    <x v="0"/>
    <x v="1"/>
    <x v="1"/>
    <x v="5"/>
    <n v="40.61"/>
    <n v="9"/>
    <n v="18.2745"/>
    <n v="383.7645"/>
    <d v="1899-12-30T13:40:00"/>
    <s v="Cash"/>
    <n v="365.49"/>
    <n v="4.7619047620000003"/>
    <n v="18.2745"/>
    <n v="7"/>
    <n v="18.2745"/>
  </r>
  <r>
    <s v="269-10-8440"/>
    <x v="56"/>
    <x v="3"/>
    <x v="0"/>
    <x v="3"/>
    <x v="0"/>
    <x v="1"/>
    <x v="0"/>
    <x v="0"/>
    <n v="53.17"/>
    <n v="7"/>
    <n v="18.609500000000001"/>
    <n v="390.79950000000002"/>
    <d v="1899-12-30T18:01:00"/>
    <s v="Cash"/>
    <n v="372.19"/>
    <n v="4.7619047620000003"/>
    <n v="18.609500000000001"/>
    <n v="8.9"/>
    <n v="18.609500000000001"/>
  </r>
  <r>
    <s v="650-98-6268"/>
    <x v="37"/>
    <x v="4"/>
    <x v="2"/>
    <x v="4"/>
    <x v="0"/>
    <x v="0"/>
    <x v="1"/>
    <x v="4"/>
    <n v="20.87"/>
    <n v="3"/>
    <n v="3.1305000000000001"/>
    <n v="65.740499999999997"/>
    <d v="1899-12-30T13:53:00"/>
    <s v="Credit card"/>
    <n v="62.61"/>
    <n v="4.7619047620000003"/>
    <n v="3.1305000000000001"/>
    <n v="8"/>
    <n v="3.1305000000000001"/>
  </r>
  <r>
    <s v="741-73-3559"/>
    <x v="243"/>
    <x v="10"/>
    <x v="2"/>
    <x v="0"/>
    <x v="1"/>
    <x v="1"/>
    <x v="0"/>
    <x v="3"/>
    <n v="67.27"/>
    <n v="5"/>
    <n v="16.817499999999999"/>
    <n v="353.16750000000002"/>
    <d v="1899-12-30T17:27:00"/>
    <s v="Cash"/>
    <n v="336.35"/>
    <n v="4.7619047620000003"/>
    <n v="16.817499999999999"/>
    <n v="6.9"/>
    <n v="16.817499999999999"/>
  </r>
  <r>
    <s v="325-77-6186"/>
    <x v="7"/>
    <x v="1"/>
    <x v="0"/>
    <x v="1"/>
    <x v="0"/>
    <x v="0"/>
    <x v="1"/>
    <x v="2"/>
    <n v="90.65"/>
    <n v="10"/>
    <n v="45.325000000000003"/>
    <n v="951.82500000000005"/>
    <d v="1899-12-30T10:53:00"/>
    <s v="Ewallet"/>
    <n v="906.5"/>
    <n v="4.7619047620000003"/>
    <n v="45.325000000000003"/>
    <n v="7.3"/>
    <n v="45.325000000000003"/>
  </r>
  <r>
    <s v="286-75-7818"/>
    <x v="195"/>
    <x v="1"/>
    <x v="2"/>
    <x v="5"/>
    <x v="1"/>
    <x v="1"/>
    <x v="0"/>
    <x v="5"/>
    <n v="69.08"/>
    <n v="2"/>
    <n v="6.9080000000000004"/>
    <n v="145.06800000000001"/>
    <d v="1899-12-30T19:48:00"/>
    <s v="Credit card"/>
    <n v="138.16"/>
    <n v="4.7619047620000003"/>
    <n v="6.9080000000000004"/>
    <n v="6.9"/>
    <n v="6.9080000000000004"/>
  </r>
  <r>
    <s v="574-57-9721"/>
    <x v="0"/>
    <x v="0"/>
    <x v="1"/>
    <x v="2"/>
    <x v="1"/>
    <x v="1"/>
    <x v="1"/>
    <x v="4"/>
    <n v="43.27"/>
    <n v="2"/>
    <n v="4.327"/>
    <n v="90.867000000000004"/>
    <d v="1899-12-30T16:53:00"/>
    <s v="Ewallet"/>
    <n v="86.54"/>
    <n v="4.7619047620000003"/>
    <n v="4.327"/>
    <n v="5.7"/>
    <n v="4.327"/>
  </r>
  <r>
    <s v="459-50-7686"/>
    <x v="0"/>
    <x v="0"/>
    <x v="0"/>
    <x v="6"/>
    <x v="1"/>
    <x v="0"/>
    <x v="2"/>
    <x v="1"/>
    <n v="23.46"/>
    <n v="6"/>
    <n v="7.0380000000000003"/>
    <n v="147.798"/>
    <d v="1899-12-30T19:14:00"/>
    <s v="Ewallet"/>
    <n v="140.76"/>
    <n v="4.7619047620000003"/>
    <n v="7.0380000000000003"/>
    <n v="6.4"/>
    <n v="7.0380000000000003"/>
  </r>
  <r>
    <s v="616-87-0016"/>
    <x v="171"/>
    <x v="11"/>
    <x v="2"/>
    <x v="3"/>
    <x v="1"/>
    <x v="1"/>
    <x v="2"/>
    <x v="5"/>
    <n v="95.54"/>
    <n v="7"/>
    <n v="33.439"/>
    <n v="702.21900000000005"/>
    <d v="1899-12-30T14:36:00"/>
    <s v="Credit card"/>
    <n v="668.78"/>
    <n v="4.7619047620000003"/>
    <n v="33.439"/>
    <n v="9.6"/>
    <n v="33.439"/>
  </r>
  <r>
    <s v="837-55-7229"/>
    <x v="212"/>
    <x v="11"/>
    <x v="2"/>
    <x v="4"/>
    <x v="1"/>
    <x v="0"/>
    <x v="1"/>
    <x v="5"/>
    <n v="47.44"/>
    <n v="1"/>
    <n v="2.3719999999999999"/>
    <n v="49.811999999999998"/>
    <d v="1899-12-30T18:19:00"/>
    <s v="Credit card"/>
    <n v="47.44"/>
    <n v="4.7619047620000003"/>
    <n v="2.3719999999999999"/>
    <n v="6.8"/>
    <n v="2.3719999999999999"/>
  </r>
  <r>
    <s v="751-69-0068"/>
    <x v="167"/>
    <x v="8"/>
    <x v="1"/>
    <x v="4"/>
    <x v="1"/>
    <x v="1"/>
    <x v="2"/>
    <x v="3"/>
    <n v="99.24"/>
    <n v="9"/>
    <n v="44.658000000000001"/>
    <n v="937.81799999999998"/>
    <d v="1899-12-30T19:09:00"/>
    <s v="Ewallet"/>
    <n v="893.16"/>
    <n v="4.7619047620000003"/>
    <n v="44.658000000000001"/>
    <n v="9"/>
    <n v="44.658000000000001"/>
  </r>
  <r>
    <s v="257-73-1380"/>
    <x v="82"/>
    <x v="7"/>
    <x v="1"/>
    <x v="0"/>
    <x v="0"/>
    <x v="1"/>
    <x v="1"/>
    <x v="3"/>
    <n v="82.93"/>
    <n v="4"/>
    <n v="16.585999999999999"/>
    <n v="348.30599999999998"/>
    <d v="1899-12-30T16:51:00"/>
    <s v="Ewallet"/>
    <n v="331.72"/>
    <n v="4.7619047620000003"/>
    <n v="16.585999999999999"/>
    <n v="9.6"/>
    <n v="16.585999999999999"/>
  </r>
  <r>
    <s v="345-08-4992"/>
    <x v="80"/>
    <x v="9"/>
    <x v="0"/>
    <x v="1"/>
    <x v="1"/>
    <x v="1"/>
    <x v="1"/>
    <x v="2"/>
    <n v="33.99"/>
    <n v="6"/>
    <n v="10.196999999999999"/>
    <n v="214.137"/>
    <d v="1899-12-30T15:37:00"/>
    <s v="Credit card"/>
    <n v="203.94"/>
    <n v="4.7619047620000003"/>
    <n v="10.196999999999999"/>
    <n v="7.7"/>
    <n v="10.196999999999999"/>
  </r>
  <r>
    <s v="549-96-4200"/>
    <x v="142"/>
    <x v="1"/>
    <x v="1"/>
    <x v="5"/>
    <x v="0"/>
    <x v="1"/>
    <x v="0"/>
    <x v="4"/>
    <n v="17.04"/>
    <n v="4"/>
    <n v="3.4079999999999999"/>
    <n v="71.567999999999998"/>
    <d v="1899-12-30T20:15:00"/>
    <s v="Ewallet"/>
    <n v="68.16"/>
    <n v="4.7619047620000003"/>
    <n v="3.4079999999999999"/>
    <n v="7"/>
    <n v="3.4079999999999999"/>
  </r>
  <r>
    <s v="810-60-6344"/>
    <x v="251"/>
    <x v="5"/>
    <x v="1"/>
    <x v="2"/>
    <x v="1"/>
    <x v="0"/>
    <x v="2"/>
    <x v="1"/>
    <n v="40.86"/>
    <n v="8"/>
    <n v="16.344000000000001"/>
    <n v="343.22399999999999"/>
    <d v="1899-12-30T14:38:00"/>
    <s v="Credit card"/>
    <n v="326.88"/>
    <n v="4.7619047620000003"/>
    <n v="16.344000000000001"/>
    <n v="6.5"/>
    <n v="16.344000000000001"/>
  </r>
  <r>
    <s v="450-28-2866"/>
    <x v="40"/>
    <x v="5"/>
    <x v="1"/>
    <x v="3"/>
    <x v="0"/>
    <x v="1"/>
    <x v="0"/>
    <x v="4"/>
    <n v="17.440000000000001"/>
    <n v="5"/>
    <n v="4.3600000000000003"/>
    <n v="91.56"/>
    <d v="1899-12-30T19:25:00"/>
    <s v="Cash"/>
    <n v="87.2"/>
    <n v="4.7619047620000003"/>
    <n v="4.3600000000000003"/>
    <n v="8.1"/>
    <n v="4.3600000000000003"/>
  </r>
  <r>
    <s v="394-30-3170"/>
    <x v="230"/>
    <x v="7"/>
    <x v="2"/>
    <x v="4"/>
    <x v="0"/>
    <x v="0"/>
    <x v="2"/>
    <x v="3"/>
    <n v="88.43"/>
    <n v="8"/>
    <n v="35.372"/>
    <n v="742.81200000000001"/>
    <d v="1899-12-30T19:35:00"/>
    <s v="Credit card"/>
    <n v="707.44"/>
    <n v="4.7619047620000003"/>
    <n v="35.372"/>
    <n v="4.3"/>
    <n v="35.372"/>
  </r>
  <r>
    <s v="138-17-5109"/>
    <x v="252"/>
    <x v="4"/>
    <x v="0"/>
    <x v="2"/>
    <x v="0"/>
    <x v="0"/>
    <x v="2"/>
    <x v="2"/>
    <n v="89.21"/>
    <n v="9"/>
    <n v="40.144500000000001"/>
    <n v="843.03449999999998"/>
    <d v="1899-12-30T15:42:00"/>
    <s v="Credit card"/>
    <n v="802.89"/>
    <n v="4.7619047620000003"/>
    <n v="40.144500000000001"/>
    <n v="6.5"/>
    <n v="40.144500000000001"/>
  </r>
  <r>
    <s v="192-98-7397"/>
    <x v="141"/>
    <x v="7"/>
    <x v="1"/>
    <x v="1"/>
    <x v="1"/>
    <x v="1"/>
    <x v="2"/>
    <x v="5"/>
    <n v="12.78"/>
    <n v="1"/>
    <n v="0.63900000000000001"/>
    <n v="13.419"/>
    <d v="1899-12-30T14:11:00"/>
    <s v="Ewallet"/>
    <n v="12.78"/>
    <n v="4.7619047620000003"/>
    <n v="0.63900000000000001"/>
    <n v="9.5"/>
    <n v="0.63900000000000001"/>
  </r>
  <r>
    <s v="301-11-9629"/>
    <x v="99"/>
    <x v="1"/>
    <x v="0"/>
    <x v="5"/>
    <x v="1"/>
    <x v="0"/>
    <x v="2"/>
    <x v="3"/>
    <n v="19.100000000000001"/>
    <n v="7"/>
    <n v="6.6849999999999996"/>
    <n v="140.38499999999999"/>
    <d v="1899-12-30T10:43:00"/>
    <s v="Cash"/>
    <n v="133.69999999999999"/>
    <n v="4.7619047620000003"/>
    <n v="6.6849999999999996"/>
    <n v="9.6999999999999993"/>
    <n v="6.6849999999999996"/>
  </r>
  <r>
    <s v="390-80-5128"/>
    <x v="253"/>
    <x v="11"/>
    <x v="2"/>
    <x v="5"/>
    <x v="0"/>
    <x v="0"/>
    <x v="1"/>
    <x v="0"/>
    <n v="19.149999999999999"/>
    <n v="1"/>
    <n v="0.95750000000000002"/>
    <n v="20.107500000000002"/>
    <d v="1899-12-30T17:58:00"/>
    <s v="Credit card"/>
    <n v="19.149999999999999"/>
    <n v="4.7619047620000003"/>
    <n v="0.95750000000000002"/>
    <n v="9.5"/>
    <n v="0.95750000000000002"/>
  </r>
  <r>
    <s v="235-46-8343"/>
    <x v="24"/>
    <x v="1"/>
    <x v="1"/>
    <x v="5"/>
    <x v="0"/>
    <x v="1"/>
    <x v="2"/>
    <x v="4"/>
    <n v="27.66"/>
    <n v="10"/>
    <n v="13.83"/>
    <n v="290.43"/>
    <d v="1899-12-30T11:26:00"/>
    <s v="Credit card"/>
    <n v="276.60000000000002"/>
    <n v="4.7619047620000003"/>
    <n v="13.83"/>
    <n v="8.9"/>
    <n v="13.83"/>
  </r>
  <r>
    <s v="453-12-7053"/>
    <x v="166"/>
    <x v="2"/>
    <x v="1"/>
    <x v="0"/>
    <x v="1"/>
    <x v="1"/>
    <x v="0"/>
    <x v="5"/>
    <n v="45.74"/>
    <n v="3"/>
    <n v="6.8609999999999998"/>
    <n v="144.08099999999999"/>
    <d v="1899-12-30T17:38:00"/>
    <s v="Credit card"/>
    <n v="137.22"/>
    <n v="4.7619047620000003"/>
    <n v="6.8609999999999998"/>
    <n v="6.5"/>
    <n v="6.8609999999999998"/>
  </r>
  <r>
    <s v="296-11-7041"/>
    <x v="254"/>
    <x v="9"/>
    <x v="2"/>
    <x v="6"/>
    <x v="0"/>
    <x v="0"/>
    <x v="1"/>
    <x v="0"/>
    <n v="27.07"/>
    <n v="1"/>
    <n v="1.3534999999999999"/>
    <n v="28.423500000000001"/>
    <d v="1899-12-30T20:07:00"/>
    <s v="Credit card"/>
    <n v="27.07"/>
    <n v="4.7619047620000003"/>
    <n v="1.3534999999999999"/>
    <n v="5.3"/>
    <n v="1.3534999999999999"/>
  </r>
  <r>
    <s v="449-27-2918"/>
    <x v="48"/>
    <x v="0"/>
    <x v="2"/>
    <x v="5"/>
    <x v="0"/>
    <x v="0"/>
    <x v="3"/>
    <x v="3"/>
    <n v="39.119999999999997"/>
    <n v="1"/>
    <n v="1.956"/>
    <n v="41.076000000000001"/>
    <d v="1899-12-30T11:02:00"/>
    <s v="Credit card"/>
    <n v="39.119999999999997"/>
    <n v="4.7619047620000003"/>
    <n v="1.956"/>
    <n v="9.6"/>
    <n v="1.956"/>
  </r>
  <r>
    <s v="891-01-7034"/>
    <x v="255"/>
    <x v="11"/>
    <x v="2"/>
    <x v="2"/>
    <x v="1"/>
    <x v="0"/>
    <x v="2"/>
    <x v="1"/>
    <n v="74.709999999999994"/>
    <n v="6"/>
    <n v="22.413"/>
    <n v="470.673"/>
    <d v="1899-12-30T19:07:00"/>
    <s v="Cash"/>
    <n v="448.26"/>
    <n v="4.7619047620000003"/>
    <n v="22.413"/>
    <n v="6.7"/>
    <n v="22.413"/>
  </r>
  <r>
    <s v="744-09-5786"/>
    <x v="6"/>
    <x v="5"/>
    <x v="2"/>
    <x v="6"/>
    <x v="1"/>
    <x v="1"/>
    <x v="2"/>
    <x v="1"/>
    <n v="22.01"/>
    <n v="6"/>
    <n v="6.6029999999999998"/>
    <n v="138.66300000000001"/>
    <d v="1899-12-30T18:50:00"/>
    <s v="Cash"/>
    <n v="132.06"/>
    <n v="4.7619047620000003"/>
    <n v="6.6029999999999998"/>
    <n v="7.6"/>
    <n v="6.6029999999999998"/>
  </r>
  <r>
    <s v="727-17-0390"/>
    <x v="61"/>
    <x v="11"/>
    <x v="0"/>
    <x v="3"/>
    <x v="1"/>
    <x v="0"/>
    <x v="0"/>
    <x v="4"/>
    <n v="63.61"/>
    <n v="5"/>
    <n v="15.9025"/>
    <n v="333.95249999999999"/>
    <d v="1899-12-30T12:43:00"/>
    <s v="Ewallet"/>
    <n v="318.05"/>
    <n v="4.7619047620000003"/>
    <n v="15.9025"/>
    <n v="4.8"/>
    <n v="15.9025"/>
  </r>
  <r>
    <s v="568-88-3448"/>
    <x v="31"/>
    <x v="9"/>
    <x v="0"/>
    <x v="4"/>
    <x v="1"/>
    <x v="1"/>
    <x v="1"/>
    <x v="0"/>
    <n v="25"/>
    <n v="1"/>
    <n v="1.25"/>
    <n v="26.25"/>
    <d v="1899-12-30T15:09:00"/>
    <s v="Ewallet"/>
    <n v="25"/>
    <n v="4.7619047620000003"/>
    <n v="1.25"/>
    <n v="5.5"/>
    <n v="1.25"/>
  </r>
  <r>
    <s v="187-83-5490"/>
    <x v="256"/>
    <x v="7"/>
    <x v="0"/>
    <x v="6"/>
    <x v="0"/>
    <x v="1"/>
    <x v="0"/>
    <x v="1"/>
    <n v="20.77"/>
    <n v="4"/>
    <n v="4.1539999999999999"/>
    <n v="87.233999999999995"/>
    <d v="1899-12-30T13:47:00"/>
    <s v="Cash"/>
    <n v="83.08"/>
    <n v="4.7619047620000003"/>
    <n v="4.1539999999999999"/>
    <n v="4.7"/>
    <n v="4.1539999999999999"/>
  </r>
  <r>
    <s v="767-54-1907"/>
    <x v="140"/>
    <x v="2"/>
    <x v="2"/>
    <x v="3"/>
    <x v="0"/>
    <x v="0"/>
    <x v="0"/>
    <x v="5"/>
    <n v="29.56"/>
    <n v="5"/>
    <n v="7.39"/>
    <n v="155.19"/>
    <d v="1899-12-30T16:59:00"/>
    <s v="Cash"/>
    <n v="147.80000000000001"/>
    <n v="4.7619047620000003"/>
    <n v="7.39"/>
    <n v="6.9"/>
    <n v="7.39"/>
  </r>
  <r>
    <s v="710-46-4433"/>
    <x v="76"/>
    <x v="7"/>
    <x v="2"/>
    <x v="4"/>
    <x v="0"/>
    <x v="0"/>
    <x v="0"/>
    <x v="4"/>
    <n v="77.400000000000006"/>
    <n v="9"/>
    <n v="34.83"/>
    <n v="731.43"/>
    <d v="1899-12-30T14:15:00"/>
    <s v="Credit card"/>
    <n v="696.6"/>
    <n v="4.7619047620000003"/>
    <n v="34.83"/>
    <n v="4.5"/>
    <n v="34.83"/>
  </r>
  <r>
    <s v="533-33-5337"/>
    <x v="143"/>
    <x v="11"/>
    <x v="2"/>
    <x v="2"/>
    <x v="1"/>
    <x v="1"/>
    <x v="0"/>
    <x v="1"/>
    <n v="79.39"/>
    <n v="10"/>
    <n v="39.695"/>
    <n v="833.59500000000003"/>
    <d v="1899-12-30T20:24:00"/>
    <s v="Cash"/>
    <n v="793.9"/>
    <n v="4.7619047620000003"/>
    <n v="39.695"/>
    <n v="6.2"/>
    <n v="39.695"/>
  </r>
  <r>
    <s v="325-90-8763"/>
    <x v="85"/>
    <x v="8"/>
    <x v="1"/>
    <x v="6"/>
    <x v="0"/>
    <x v="0"/>
    <x v="0"/>
    <x v="1"/>
    <n v="46.57"/>
    <n v="10"/>
    <n v="23.285"/>
    <n v="488.98500000000001"/>
    <d v="1899-12-30T13:58:00"/>
    <s v="Cash"/>
    <n v="465.7"/>
    <n v="4.7619047620000003"/>
    <n v="23.285"/>
    <n v="7.6"/>
    <n v="23.285"/>
  </r>
  <r>
    <s v="729-46-7422"/>
    <x v="257"/>
    <x v="1"/>
    <x v="1"/>
    <x v="3"/>
    <x v="1"/>
    <x v="1"/>
    <x v="3"/>
    <x v="4"/>
    <n v="35.89"/>
    <n v="1"/>
    <n v="1.7945"/>
    <n v="37.6845"/>
    <d v="1899-12-30T16:52:00"/>
    <s v="Credit card"/>
    <n v="35.89"/>
    <n v="4.7619047620000003"/>
    <n v="1.7945"/>
    <n v="7.9"/>
    <n v="1.7945"/>
  </r>
  <r>
    <s v="639-76-1242"/>
    <x v="117"/>
    <x v="8"/>
    <x v="1"/>
    <x v="4"/>
    <x v="1"/>
    <x v="1"/>
    <x v="0"/>
    <x v="4"/>
    <n v="40.520000000000003"/>
    <n v="5"/>
    <n v="10.130000000000001"/>
    <n v="212.73"/>
    <d v="1899-12-30T15:19:00"/>
    <s v="Cash"/>
    <n v="202.6"/>
    <n v="4.7619047620000003"/>
    <n v="10.130000000000001"/>
    <n v="4.5"/>
    <n v="10.130000000000001"/>
  </r>
  <r>
    <s v="234-03-4040"/>
    <x v="119"/>
    <x v="4"/>
    <x v="2"/>
    <x v="0"/>
    <x v="0"/>
    <x v="0"/>
    <x v="0"/>
    <x v="4"/>
    <n v="73.05"/>
    <n v="10"/>
    <n v="36.524999999999999"/>
    <n v="767.02499999999998"/>
    <d v="1899-12-30T12:25:00"/>
    <s v="Credit card"/>
    <n v="730.5"/>
    <n v="4.7619047620000003"/>
    <n v="36.524999999999999"/>
    <n v="8.6999999999999993"/>
    <n v="36.524999999999999"/>
  </r>
  <r>
    <s v="326-71-2155"/>
    <x v="258"/>
    <x v="6"/>
    <x v="1"/>
    <x v="0"/>
    <x v="1"/>
    <x v="0"/>
    <x v="3"/>
    <x v="3"/>
    <n v="73.95"/>
    <n v="4"/>
    <n v="14.79"/>
    <n v="310.58999999999997"/>
    <d v="1899-12-30T10:02:00"/>
    <s v="Cash"/>
    <n v="295.8"/>
    <n v="4.7619047620000003"/>
    <n v="14.79"/>
    <n v="6.1"/>
    <n v="14.79"/>
  </r>
  <r>
    <s v="320-32-8842"/>
    <x v="259"/>
    <x v="4"/>
    <x v="1"/>
    <x v="5"/>
    <x v="0"/>
    <x v="0"/>
    <x v="2"/>
    <x v="4"/>
    <n v="22.62"/>
    <n v="1"/>
    <n v="1.131"/>
    <n v="23.751000000000001"/>
    <d v="1899-12-30T18:58:00"/>
    <s v="Cash"/>
    <n v="22.62"/>
    <n v="4.7619047620000003"/>
    <n v="1.131"/>
    <n v="6.4"/>
    <n v="1.131"/>
  </r>
  <r>
    <s v="470-32-9057"/>
    <x v="151"/>
    <x v="8"/>
    <x v="0"/>
    <x v="1"/>
    <x v="0"/>
    <x v="1"/>
    <x v="1"/>
    <x v="4"/>
    <n v="51.34"/>
    <n v="5"/>
    <n v="12.835000000000001"/>
    <n v="269.53500000000003"/>
    <d v="1899-12-30T15:31:00"/>
    <s v="Credit card"/>
    <n v="256.7"/>
    <n v="4.7619047620000003"/>
    <n v="12.835000000000001"/>
    <n v="9.1"/>
    <n v="12.835000000000001"/>
  </r>
  <r>
    <s v="878-30-2331"/>
    <x v="73"/>
    <x v="5"/>
    <x v="1"/>
    <x v="5"/>
    <x v="0"/>
    <x v="0"/>
    <x v="1"/>
    <x v="3"/>
    <n v="54.55"/>
    <n v="10"/>
    <n v="27.274999999999999"/>
    <n v="572.77499999999998"/>
    <d v="1899-12-30T11:22:00"/>
    <s v="Credit card"/>
    <n v="545.5"/>
    <n v="4.7619047620000003"/>
    <n v="27.274999999999999"/>
    <n v="7.1"/>
    <n v="27.274999999999999"/>
  </r>
  <r>
    <s v="440-59-5691"/>
    <x v="260"/>
    <x v="4"/>
    <x v="1"/>
    <x v="2"/>
    <x v="0"/>
    <x v="0"/>
    <x v="2"/>
    <x v="0"/>
    <n v="37.15"/>
    <n v="7"/>
    <n v="13.0025"/>
    <n v="273.05250000000001"/>
    <d v="1899-12-30T13:12:00"/>
    <s v="Credit card"/>
    <n v="260.05"/>
    <n v="4.7619047620000003"/>
    <n v="13.0025"/>
    <n v="7.7"/>
    <n v="13.0025"/>
  </r>
  <r>
    <s v="554-53-3790"/>
    <x v="156"/>
    <x v="5"/>
    <x v="2"/>
    <x v="6"/>
    <x v="1"/>
    <x v="1"/>
    <x v="1"/>
    <x v="3"/>
    <n v="37.020000000000003"/>
    <n v="6"/>
    <n v="11.106"/>
    <n v="233.226"/>
    <d v="1899-12-30T18:33:00"/>
    <s v="Cash"/>
    <n v="222.12"/>
    <n v="4.7619047620000003"/>
    <n v="11.106"/>
    <n v="4.5"/>
    <n v="11.106"/>
  </r>
  <r>
    <s v="746-19-0921"/>
    <x v="76"/>
    <x v="7"/>
    <x v="1"/>
    <x v="3"/>
    <x v="1"/>
    <x v="1"/>
    <x v="0"/>
    <x v="4"/>
    <n v="21.58"/>
    <n v="1"/>
    <n v="1.079"/>
    <n v="22.658999999999999"/>
    <d v="1899-12-30T10:02:00"/>
    <s v="Ewallet"/>
    <n v="21.58"/>
    <n v="4.7619047620000003"/>
    <n v="1.079"/>
    <n v="7.2"/>
    <n v="1.079"/>
  </r>
  <r>
    <s v="233-34-0817"/>
    <x v="261"/>
    <x v="8"/>
    <x v="1"/>
    <x v="4"/>
    <x v="0"/>
    <x v="0"/>
    <x v="2"/>
    <x v="1"/>
    <n v="98.84"/>
    <n v="1"/>
    <n v="4.9420000000000002"/>
    <n v="103.782"/>
    <d v="1899-12-30T11:21:00"/>
    <s v="Cash"/>
    <n v="98.84"/>
    <n v="4.7619047620000003"/>
    <n v="4.9420000000000002"/>
    <n v="8.4"/>
    <n v="4.9420000000000002"/>
  </r>
  <r>
    <s v="767-05-1286"/>
    <x v="217"/>
    <x v="7"/>
    <x v="1"/>
    <x v="0"/>
    <x v="0"/>
    <x v="0"/>
    <x v="3"/>
    <x v="2"/>
    <n v="83.77"/>
    <n v="6"/>
    <n v="25.131"/>
    <n v="527.75099999999998"/>
    <d v="1899-12-30T12:10:00"/>
    <s v="Ewallet"/>
    <n v="502.62"/>
    <n v="4.7619047620000003"/>
    <n v="25.131"/>
    <n v="5.4"/>
    <n v="25.131"/>
  </r>
  <r>
    <s v="340-21-9136"/>
    <x v="240"/>
    <x v="5"/>
    <x v="0"/>
    <x v="3"/>
    <x v="0"/>
    <x v="0"/>
    <x v="1"/>
    <x v="3"/>
    <n v="40.049999999999997"/>
    <n v="4"/>
    <n v="8.01"/>
    <n v="168.21"/>
    <d v="1899-12-30T11:40:00"/>
    <s v="Cash"/>
    <n v="160.19999999999999"/>
    <n v="4.7619047620000003"/>
    <n v="8.01"/>
    <n v="9.6999999999999993"/>
    <n v="8.01"/>
  </r>
  <r>
    <s v="405-31-3305"/>
    <x v="130"/>
    <x v="9"/>
    <x v="0"/>
    <x v="4"/>
    <x v="0"/>
    <x v="1"/>
    <x v="3"/>
    <x v="5"/>
    <n v="43.13"/>
    <n v="10"/>
    <n v="21.565000000000001"/>
    <n v="452.86500000000001"/>
    <d v="1899-12-30T18:31:00"/>
    <s v="Credit card"/>
    <n v="431.3"/>
    <n v="4.7619047620000003"/>
    <n v="21.565000000000001"/>
    <n v="5.5"/>
    <n v="21.565000000000001"/>
  </r>
  <r>
    <s v="731-59-7531"/>
    <x v="72"/>
    <x v="3"/>
    <x v="2"/>
    <x v="1"/>
    <x v="0"/>
    <x v="1"/>
    <x v="2"/>
    <x v="0"/>
    <n v="72.569999999999993"/>
    <n v="8"/>
    <n v="29.027999999999999"/>
    <n v="609.58799999999997"/>
    <d v="1899-12-30T17:58:00"/>
    <s v="Cash"/>
    <n v="580.55999999999995"/>
    <n v="4.7619047620000003"/>
    <n v="29.027999999999999"/>
    <n v="4.5999999999999996"/>
    <n v="29.027999999999999"/>
  </r>
  <r>
    <s v="676-39-6028"/>
    <x v="262"/>
    <x v="6"/>
    <x v="0"/>
    <x v="1"/>
    <x v="0"/>
    <x v="0"/>
    <x v="1"/>
    <x v="1"/>
    <n v="64.44"/>
    <n v="5"/>
    <n v="16.11"/>
    <n v="338.31"/>
    <d v="1899-12-30T17:04:00"/>
    <s v="Cash"/>
    <n v="322.2"/>
    <n v="4.7619047620000003"/>
    <n v="16.11"/>
    <n v="6.6"/>
    <n v="16.11"/>
  </r>
  <r>
    <s v="502-05-1910"/>
    <x v="263"/>
    <x v="8"/>
    <x v="0"/>
    <x v="5"/>
    <x v="1"/>
    <x v="1"/>
    <x v="1"/>
    <x v="0"/>
    <n v="65.180000000000007"/>
    <n v="3"/>
    <n v="9.7769999999999992"/>
    <n v="205.31700000000001"/>
    <d v="1899-12-30T20:35:00"/>
    <s v="Credit card"/>
    <n v="195.54"/>
    <n v="4.7619047620000003"/>
    <n v="9.7769999999999992"/>
    <n v="6.3"/>
    <n v="9.7769999999999992"/>
  </r>
  <r>
    <s v="485-30-8700"/>
    <x v="174"/>
    <x v="3"/>
    <x v="0"/>
    <x v="2"/>
    <x v="1"/>
    <x v="0"/>
    <x v="3"/>
    <x v="3"/>
    <n v="33.26"/>
    <n v="5"/>
    <n v="8.3149999999999995"/>
    <n v="174.61500000000001"/>
    <d v="1899-12-30T16:10:00"/>
    <s v="Credit card"/>
    <n v="166.3"/>
    <n v="4.7619047620000003"/>
    <n v="8.3149999999999995"/>
    <n v="4.2"/>
    <n v="8.3149999999999995"/>
  </r>
  <r>
    <s v="598-47-9715"/>
    <x v="264"/>
    <x v="1"/>
    <x v="1"/>
    <x v="6"/>
    <x v="1"/>
    <x v="1"/>
    <x v="0"/>
    <x v="1"/>
    <n v="84.07"/>
    <n v="4"/>
    <n v="16.814"/>
    <n v="353.09399999999999"/>
    <d v="1899-12-30T16:54:00"/>
    <s v="Ewallet"/>
    <n v="336.28"/>
    <n v="4.7619047620000003"/>
    <n v="16.814"/>
    <n v="4.4000000000000004"/>
    <n v="16.814"/>
  </r>
  <r>
    <s v="701-69-8742"/>
    <x v="129"/>
    <x v="2"/>
    <x v="2"/>
    <x v="6"/>
    <x v="1"/>
    <x v="1"/>
    <x v="1"/>
    <x v="3"/>
    <n v="34.369999999999997"/>
    <n v="10"/>
    <n v="17.184999999999999"/>
    <n v="360.88499999999999"/>
    <d v="1899-12-30T10:11:00"/>
    <s v="Ewallet"/>
    <n v="343.7"/>
    <n v="4.7619047620000003"/>
    <n v="17.184999999999999"/>
    <n v="6.7"/>
    <n v="17.184999999999999"/>
  </r>
  <r>
    <s v="575-67-1508"/>
    <x v="265"/>
    <x v="10"/>
    <x v="0"/>
    <x v="4"/>
    <x v="1"/>
    <x v="1"/>
    <x v="2"/>
    <x v="1"/>
    <n v="38.6"/>
    <n v="1"/>
    <n v="1.93"/>
    <n v="40.53"/>
    <d v="1899-12-30T11:26:00"/>
    <s v="Ewallet"/>
    <n v="38.6"/>
    <n v="4.7619047620000003"/>
    <n v="1.93"/>
    <n v="6.7"/>
    <n v="1.93"/>
  </r>
  <r>
    <s v="541-08-3113"/>
    <x v="266"/>
    <x v="0"/>
    <x v="1"/>
    <x v="4"/>
    <x v="1"/>
    <x v="1"/>
    <x v="0"/>
    <x v="4"/>
    <n v="65.97"/>
    <n v="8"/>
    <n v="26.388000000000002"/>
    <n v="554.14800000000002"/>
    <d v="1899-12-30T20:29:00"/>
    <s v="Cash"/>
    <n v="527.76"/>
    <n v="4.7619047620000003"/>
    <n v="26.388000000000002"/>
    <n v="8.4"/>
    <n v="26.388000000000002"/>
  </r>
  <r>
    <s v="246-11-3901"/>
    <x v="142"/>
    <x v="1"/>
    <x v="1"/>
    <x v="6"/>
    <x v="1"/>
    <x v="0"/>
    <x v="1"/>
    <x v="1"/>
    <n v="32.799999999999997"/>
    <n v="10"/>
    <n v="16.399999999999999"/>
    <n v="344.4"/>
    <d v="1899-12-30T12:12:00"/>
    <s v="Cash"/>
    <n v="328"/>
    <n v="4.7619047620000003"/>
    <n v="16.399999999999999"/>
    <n v="6.2"/>
    <n v="16.399999999999999"/>
  </r>
  <r>
    <s v="674-15-9296"/>
    <x v="99"/>
    <x v="1"/>
    <x v="0"/>
    <x v="3"/>
    <x v="1"/>
    <x v="1"/>
    <x v="0"/>
    <x v="3"/>
    <n v="37.14"/>
    <n v="5"/>
    <n v="9.2850000000000001"/>
    <n v="194.98500000000001"/>
    <d v="1899-12-30T13:05:00"/>
    <s v="Ewallet"/>
    <n v="185.7"/>
    <n v="4.7619047620000003"/>
    <n v="9.2850000000000001"/>
    <n v="5"/>
    <n v="9.2850000000000001"/>
  </r>
  <r>
    <s v="305-18-3552"/>
    <x v="50"/>
    <x v="8"/>
    <x v="2"/>
    <x v="4"/>
    <x v="0"/>
    <x v="1"/>
    <x v="0"/>
    <x v="2"/>
    <n v="60.38"/>
    <n v="10"/>
    <n v="30.19"/>
    <n v="633.99"/>
    <d v="1899-12-30T16:19:00"/>
    <s v="Cash"/>
    <n v="603.79999999999995"/>
    <n v="4.7619047620000003"/>
    <n v="30.19"/>
    <n v="6"/>
    <n v="30.19"/>
  </r>
  <r>
    <s v="493-65-6248"/>
    <x v="84"/>
    <x v="7"/>
    <x v="1"/>
    <x v="0"/>
    <x v="0"/>
    <x v="0"/>
    <x v="2"/>
    <x v="3"/>
    <n v="36.979999999999997"/>
    <n v="10"/>
    <n v="18.489999999999998"/>
    <n v="388.29"/>
    <d v="1899-12-30T19:48:00"/>
    <s v="Credit card"/>
    <n v="369.8"/>
    <n v="4.7619047620000003"/>
    <n v="18.489999999999998"/>
    <n v="7"/>
    <n v="18.489999999999998"/>
  </r>
  <r>
    <s v="438-01-4015"/>
    <x v="212"/>
    <x v="11"/>
    <x v="2"/>
    <x v="0"/>
    <x v="0"/>
    <x v="0"/>
    <x v="1"/>
    <x v="3"/>
    <n v="49.49"/>
    <n v="4"/>
    <n v="9.8979999999999997"/>
    <n v="207.858"/>
    <d v="1899-12-30T15:25:00"/>
    <s v="Ewallet"/>
    <n v="197.96"/>
    <n v="4.7619047620000003"/>
    <n v="9.8979999999999997"/>
    <n v="6.6"/>
    <n v="9.8979999999999997"/>
  </r>
  <r>
    <s v="709-58-4068"/>
    <x v="181"/>
    <x v="6"/>
    <x v="2"/>
    <x v="1"/>
    <x v="1"/>
    <x v="0"/>
    <x v="3"/>
    <x v="5"/>
    <n v="41.09"/>
    <n v="10"/>
    <n v="20.545000000000002"/>
    <n v="431.44499999999999"/>
    <d v="1899-12-30T14:42:00"/>
    <s v="Cash"/>
    <n v="410.9"/>
    <n v="4.7619047620000003"/>
    <n v="20.545000000000002"/>
    <n v="7.3"/>
    <n v="20.545000000000002"/>
  </r>
  <r>
    <s v="795-49-7276"/>
    <x v="56"/>
    <x v="3"/>
    <x v="0"/>
    <x v="5"/>
    <x v="1"/>
    <x v="1"/>
    <x v="2"/>
    <x v="5"/>
    <n v="37.15"/>
    <n v="4"/>
    <n v="7.43"/>
    <n v="156.03"/>
    <d v="1899-12-30T18:59:00"/>
    <s v="Ewallet"/>
    <n v="148.6"/>
    <n v="4.7619047620000003"/>
    <n v="7.43"/>
    <n v="8.3000000000000007"/>
    <n v="7.43"/>
  </r>
  <r>
    <s v="556-72-8512"/>
    <x v="149"/>
    <x v="4"/>
    <x v="1"/>
    <x v="2"/>
    <x v="1"/>
    <x v="1"/>
    <x v="2"/>
    <x v="2"/>
    <n v="22.96"/>
    <n v="1"/>
    <n v="1.1479999999999999"/>
    <n v="24.108000000000001"/>
    <d v="1899-12-30T20:47:00"/>
    <s v="Cash"/>
    <n v="22.96"/>
    <n v="4.7619047620000003"/>
    <n v="1.1479999999999999"/>
    <n v="4.3"/>
    <n v="1.1479999999999999"/>
  </r>
  <r>
    <s v="627-95-3243"/>
    <x v="267"/>
    <x v="1"/>
    <x v="2"/>
    <x v="6"/>
    <x v="0"/>
    <x v="0"/>
    <x v="2"/>
    <x v="2"/>
    <n v="77.680000000000007"/>
    <n v="9"/>
    <n v="34.956000000000003"/>
    <n v="734.07600000000002"/>
    <d v="1899-12-30T13:21:00"/>
    <s v="Ewallet"/>
    <n v="699.12"/>
    <n v="4.7619047620000003"/>
    <n v="34.956000000000003"/>
    <n v="9.8000000000000007"/>
    <n v="34.956000000000003"/>
  </r>
  <r>
    <s v="686-41-0932"/>
    <x v="208"/>
    <x v="11"/>
    <x v="2"/>
    <x v="3"/>
    <x v="1"/>
    <x v="0"/>
    <x v="1"/>
    <x v="5"/>
    <n v="34.700000000000003"/>
    <n v="2"/>
    <n v="3.47"/>
    <n v="72.87"/>
    <d v="1899-12-30T19:48:00"/>
    <s v="Ewallet"/>
    <n v="69.400000000000006"/>
    <n v="4.7619047620000003"/>
    <n v="3.47"/>
    <n v="8.1999999999999993"/>
    <n v="3.47"/>
  </r>
  <r>
    <s v="510-09-5628"/>
    <x v="268"/>
    <x v="3"/>
    <x v="0"/>
    <x v="4"/>
    <x v="0"/>
    <x v="0"/>
    <x v="2"/>
    <x v="5"/>
    <n v="19.66"/>
    <n v="10"/>
    <n v="9.83"/>
    <n v="206.43"/>
    <d v="1899-12-30T18:20:00"/>
    <s v="Credit card"/>
    <n v="196.6"/>
    <n v="4.7619047620000003"/>
    <n v="9.83"/>
    <n v="7.2"/>
    <n v="9.83"/>
  </r>
  <r>
    <s v="608-04-3797"/>
    <x v="269"/>
    <x v="2"/>
    <x v="2"/>
    <x v="0"/>
    <x v="0"/>
    <x v="0"/>
    <x v="1"/>
    <x v="0"/>
    <n v="25.32"/>
    <n v="8"/>
    <n v="10.128"/>
    <n v="212.68799999999999"/>
    <d v="1899-12-30T20:24:00"/>
    <s v="Ewallet"/>
    <n v="202.56"/>
    <n v="4.7619047620000003"/>
    <n v="10.128"/>
    <n v="8.6999999999999993"/>
    <n v="10.128"/>
  </r>
  <r>
    <s v="148-82-2527"/>
    <x v="70"/>
    <x v="10"/>
    <x v="1"/>
    <x v="5"/>
    <x v="0"/>
    <x v="0"/>
    <x v="2"/>
    <x v="2"/>
    <n v="12.12"/>
    <n v="10"/>
    <n v="6.06"/>
    <n v="127.26"/>
    <d v="1899-12-30T13:44:00"/>
    <s v="Credit card"/>
    <n v="121.2"/>
    <n v="4.7619047620000003"/>
    <n v="6.06"/>
    <n v="8.4"/>
    <n v="6.06"/>
  </r>
  <r>
    <s v="437-53-3084"/>
    <x v="58"/>
    <x v="3"/>
    <x v="2"/>
    <x v="4"/>
    <x v="1"/>
    <x v="1"/>
    <x v="0"/>
    <x v="5"/>
    <n v="99.89"/>
    <n v="2"/>
    <n v="9.9890000000000008"/>
    <n v="209.76900000000001"/>
    <d v="1899-12-30T11:48:00"/>
    <s v="Ewallet"/>
    <n v="199.78"/>
    <n v="4.7619047620000003"/>
    <n v="9.9890000000000008"/>
    <n v="7.1"/>
    <n v="9.9890000000000008"/>
  </r>
  <r>
    <s v="632-32-4574"/>
    <x v="110"/>
    <x v="4"/>
    <x v="2"/>
    <x v="3"/>
    <x v="1"/>
    <x v="1"/>
    <x v="0"/>
    <x v="3"/>
    <n v="75.92"/>
    <n v="8"/>
    <n v="30.367999999999999"/>
    <n v="637.72799999999995"/>
    <d v="1899-12-30T14:14:00"/>
    <s v="Cash"/>
    <n v="607.36"/>
    <n v="4.7619047620000003"/>
    <n v="30.367999999999999"/>
    <n v="5.5"/>
    <n v="30.367999999999999"/>
  </r>
  <r>
    <s v="556-97-7101"/>
    <x v="270"/>
    <x v="10"/>
    <x v="1"/>
    <x v="4"/>
    <x v="1"/>
    <x v="0"/>
    <x v="0"/>
    <x v="1"/>
    <n v="63.22"/>
    <n v="2"/>
    <n v="6.3220000000000001"/>
    <n v="132.762"/>
    <d v="1899-12-30T15:51:00"/>
    <s v="Cash"/>
    <n v="126.44"/>
    <n v="4.7619047620000003"/>
    <n v="6.3220000000000001"/>
    <n v="8.5"/>
    <n v="6.3220000000000001"/>
  </r>
  <r>
    <s v="862-59-8517"/>
    <x v="95"/>
    <x v="0"/>
    <x v="1"/>
    <x v="0"/>
    <x v="1"/>
    <x v="0"/>
    <x v="0"/>
    <x v="4"/>
    <n v="90.24"/>
    <n v="6"/>
    <n v="27.071999999999999"/>
    <n v="568.51199999999994"/>
    <d v="1899-12-30T11:17:00"/>
    <s v="Cash"/>
    <n v="541.44000000000005"/>
    <n v="4.7619047620000003"/>
    <n v="27.071999999999999"/>
    <n v="6.2"/>
    <n v="27.071999999999999"/>
  </r>
  <r>
    <s v="401-18-8016"/>
    <x v="271"/>
    <x v="5"/>
    <x v="2"/>
    <x v="1"/>
    <x v="0"/>
    <x v="0"/>
    <x v="0"/>
    <x v="3"/>
    <n v="98.13"/>
    <n v="1"/>
    <n v="4.9065000000000003"/>
    <n v="103.0365"/>
    <d v="1899-12-30T17:36:00"/>
    <s v="Cash"/>
    <n v="98.13"/>
    <n v="4.7619047620000003"/>
    <n v="4.9065000000000003"/>
    <n v="8.9"/>
    <n v="4.9065000000000003"/>
  </r>
  <r>
    <s v="420-18-8989"/>
    <x v="152"/>
    <x v="7"/>
    <x v="0"/>
    <x v="5"/>
    <x v="0"/>
    <x v="0"/>
    <x v="3"/>
    <x v="3"/>
    <n v="51.52"/>
    <n v="8"/>
    <n v="20.608000000000001"/>
    <n v="432.76799999999997"/>
    <d v="1899-12-30T15:47:00"/>
    <s v="Cash"/>
    <n v="412.16"/>
    <n v="4.7619047620000003"/>
    <n v="20.608000000000001"/>
    <n v="9.6"/>
    <n v="20.608000000000001"/>
  </r>
  <r>
    <s v="277-63-2961"/>
    <x v="25"/>
    <x v="8"/>
    <x v="2"/>
    <x v="2"/>
    <x v="0"/>
    <x v="1"/>
    <x v="1"/>
    <x v="3"/>
    <n v="73.97"/>
    <n v="1"/>
    <n v="3.6985000000000001"/>
    <n v="77.668499999999995"/>
    <d v="1899-12-30T15:53:00"/>
    <s v="Credit card"/>
    <n v="73.97"/>
    <n v="4.7619047620000003"/>
    <n v="3.6985000000000001"/>
    <n v="5.4"/>
    <n v="3.6985000000000001"/>
  </r>
  <r>
    <s v="573-98-8548"/>
    <x v="272"/>
    <x v="0"/>
    <x v="1"/>
    <x v="1"/>
    <x v="0"/>
    <x v="0"/>
    <x v="2"/>
    <x v="5"/>
    <n v="31.9"/>
    <n v="1"/>
    <n v="1.595"/>
    <n v="33.494999999999997"/>
    <d v="1899-12-30T12:40:00"/>
    <s v="Ewallet"/>
    <n v="31.9"/>
    <n v="4.7619047620000003"/>
    <n v="1.595"/>
    <n v="9.1"/>
    <n v="1.595"/>
  </r>
  <r>
    <s v="620-02-2046"/>
    <x v="273"/>
    <x v="3"/>
    <x v="1"/>
    <x v="5"/>
    <x v="1"/>
    <x v="1"/>
    <x v="2"/>
    <x v="2"/>
    <n v="69.400000000000006"/>
    <n v="2"/>
    <n v="6.94"/>
    <n v="145.74"/>
    <d v="1899-12-30T19:48:00"/>
    <s v="Ewallet"/>
    <n v="138.80000000000001"/>
    <n v="4.7619047620000003"/>
    <n v="6.94"/>
    <n v="9"/>
    <n v="6.94"/>
  </r>
  <r>
    <s v="282-35-2475"/>
    <x v="210"/>
    <x v="3"/>
    <x v="2"/>
    <x v="2"/>
    <x v="1"/>
    <x v="0"/>
    <x v="0"/>
    <x v="3"/>
    <n v="93.31"/>
    <n v="2"/>
    <n v="9.3309999999999995"/>
    <n v="195.95099999999999"/>
    <d v="1899-12-30T17:53:00"/>
    <s v="Cash"/>
    <n v="186.62"/>
    <n v="4.7619047620000003"/>
    <n v="9.3309999999999995"/>
    <n v="6.3"/>
    <n v="9.3309999999999995"/>
  </r>
  <r>
    <s v="511-54-3087"/>
    <x v="183"/>
    <x v="1"/>
    <x v="2"/>
    <x v="6"/>
    <x v="1"/>
    <x v="1"/>
    <x v="1"/>
    <x v="3"/>
    <n v="88.45"/>
    <n v="1"/>
    <n v="4.4225000000000003"/>
    <n v="92.872500000000002"/>
    <d v="1899-12-30T16:36:00"/>
    <s v="Credit card"/>
    <n v="88.45"/>
    <n v="4.7619047620000003"/>
    <n v="4.4225000000000003"/>
    <n v="9.5"/>
    <n v="4.4225000000000003"/>
  </r>
  <r>
    <s v="726-29-6793"/>
    <x v="136"/>
    <x v="10"/>
    <x v="0"/>
    <x v="4"/>
    <x v="0"/>
    <x v="1"/>
    <x v="1"/>
    <x v="1"/>
    <n v="24.18"/>
    <n v="8"/>
    <n v="9.6720000000000006"/>
    <n v="203.11199999999999"/>
    <d v="1899-12-30T20:54:00"/>
    <s v="Ewallet"/>
    <n v="193.44"/>
    <n v="4.7619047620000003"/>
    <n v="9.6720000000000006"/>
    <n v="9.8000000000000007"/>
    <n v="9.6720000000000006"/>
  </r>
  <r>
    <s v="387-49-4215"/>
    <x v="160"/>
    <x v="10"/>
    <x v="2"/>
    <x v="4"/>
    <x v="0"/>
    <x v="0"/>
    <x v="1"/>
    <x v="3"/>
    <n v="48.5"/>
    <n v="3"/>
    <n v="7.2750000000000004"/>
    <n v="152.77500000000001"/>
    <d v="1899-12-30T12:50:00"/>
    <s v="Cash"/>
    <n v="145.5"/>
    <n v="4.7619047620000003"/>
    <n v="7.2750000000000004"/>
    <n v="6.7"/>
    <n v="7.2750000000000004"/>
  </r>
  <r>
    <s v="862-17-9201"/>
    <x v="274"/>
    <x v="0"/>
    <x v="2"/>
    <x v="6"/>
    <x v="1"/>
    <x v="0"/>
    <x v="3"/>
    <x v="4"/>
    <n v="84.05"/>
    <n v="6"/>
    <n v="25.215"/>
    <n v="529.51499999999999"/>
    <d v="1899-12-30T10:48:00"/>
    <s v="Credit card"/>
    <n v="504.3"/>
    <n v="4.7619047620000003"/>
    <n v="25.215"/>
    <n v="7.7"/>
    <n v="25.215"/>
  </r>
  <r>
    <s v="291-21-5991"/>
    <x v="145"/>
    <x v="7"/>
    <x v="2"/>
    <x v="3"/>
    <x v="0"/>
    <x v="1"/>
    <x v="1"/>
    <x v="0"/>
    <n v="61.29"/>
    <n v="5"/>
    <n v="15.3225"/>
    <n v="321.77249999999998"/>
    <d v="1899-12-30T14:28:00"/>
    <s v="Cash"/>
    <n v="306.45"/>
    <n v="4.7619047620000003"/>
    <n v="15.3225"/>
    <n v="7"/>
    <n v="15.3225"/>
  </r>
  <r>
    <s v="602-80-9671"/>
    <x v="275"/>
    <x v="3"/>
    <x v="1"/>
    <x v="3"/>
    <x v="0"/>
    <x v="0"/>
    <x v="3"/>
    <x v="2"/>
    <n v="15.95"/>
    <n v="6"/>
    <n v="4.7850000000000001"/>
    <n v="100.485"/>
    <d v="1899-12-30T17:15:00"/>
    <s v="Credit card"/>
    <n v="95.7"/>
    <n v="4.7619047620000003"/>
    <n v="4.7850000000000001"/>
    <n v="5.0999999999999996"/>
    <n v="4.7850000000000001"/>
  </r>
  <r>
    <s v="347-72-6115"/>
    <x v="227"/>
    <x v="10"/>
    <x v="2"/>
    <x v="4"/>
    <x v="0"/>
    <x v="0"/>
    <x v="2"/>
    <x v="3"/>
    <n v="90.74"/>
    <n v="7"/>
    <n v="31.759"/>
    <n v="666.93899999999996"/>
    <d v="1899-12-30T18:03:00"/>
    <s v="Credit card"/>
    <n v="635.17999999999995"/>
    <n v="4.7619047620000003"/>
    <n v="31.759"/>
    <n v="6.2"/>
    <n v="31.759"/>
  </r>
  <r>
    <s v="209-61-0206"/>
    <x v="151"/>
    <x v="8"/>
    <x v="0"/>
    <x v="0"/>
    <x v="1"/>
    <x v="0"/>
    <x v="2"/>
    <x v="2"/>
    <n v="42.91"/>
    <n v="5"/>
    <n v="10.727499999999999"/>
    <n v="225.2775"/>
    <d v="1899-12-30T17:29:00"/>
    <s v="Ewallet"/>
    <n v="214.55"/>
    <n v="4.7619047620000003"/>
    <n v="10.727499999999999"/>
    <n v="6.1"/>
    <n v="10.727499999999999"/>
  </r>
  <r>
    <s v="595-27-4851"/>
    <x v="196"/>
    <x v="7"/>
    <x v="0"/>
    <x v="1"/>
    <x v="1"/>
    <x v="0"/>
    <x v="0"/>
    <x v="5"/>
    <n v="54.28"/>
    <n v="7"/>
    <n v="18.998000000000001"/>
    <n v="398.95800000000003"/>
    <d v="1899-12-30T18:05:00"/>
    <s v="Ewallet"/>
    <n v="379.96"/>
    <n v="4.7619047620000003"/>
    <n v="18.998000000000001"/>
    <n v="9.3000000000000007"/>
    <n v="18.998000000000001"/>
  </r>
  <r>
    <s v="189-52-0236"/>
    <x v="178"/>
    <x v="11"/>
    <x v="0"/>
    <x v="5"/>
    <x v="1"/>
    <x v="1"/>
    <x v="0"/>
    <x v="1"/>
    <n v="99.55"/>
    <n v="7"/>
    <n v="34.842500000000001"/>
    <n v="731.6925"/>
    <d v="1899-12-30T12:07:00"/>
    <s v="Cash"/>
    <n v="696.85"/>
    <n v="4.7619047620000003"/>
    <n v="34.842500000000001"/>
    <n v="7.6"/>
    <n v="34.842500000000001"/>
  </r>
  <r>
    <s v="503-07-0930"/>
    <x v="36"/>
    <x v="2"/>
    <x v="1"/>
    <x v="6"/>
    <x v="0"/>
    <x v="1"/>
    <x v="1"/>
    <x v="3"/>
    <n v="58.39"/>
    <n v="7"/>
    <n v="20.436499999999999"/>
    <n v="429.16649999999998"/>
    <d v="1899-12-30T19:49:00"/>
    <s v="Credit card"/>
    <n v="408.73"/>
    <n v="4.7619047620000003"/>
    <n v="20.436499999999999"/>
    <n v="8.1999999999999993"/>
    <n v="20.436499999999999"/>
  </r>
  <r>
    <s v="413-20-6708"/>
    <x v="238"/>
    <x v="11"/>
    <x v="1"/>
    <x v="6"/>
    <x v="0"/>
    <x v="0"/>
    <x v="0"/>
    <x v="5"/>
    <n v="51.47"/>
    <n v="1"/>
    <n v="2.5735000000000001"/>
    <n v="54.043500000000002"/>
    <d v="1899-12-30T15:52:00"/>
    <s v="Ewallet"/>
    <n v="51.47"/>
    <n v="4.7619047620000003"/>
    <n v="2.5735000000000001"/>
    <n v="8.5"/>
    <n v="2.5735000000000001"/>
  </r>
  <r>
    <s v="425-85-2085"/>
    <x v="276"/>
    <x v="3"/>
    <x v="2"/>
    <x v="4"/>
    <x v="0"/>
    <x v="1"/>
    <x v="1"/>
    <x v="0"/>
    <n v="54.86"/>
    <n v="5"/>
    <n v="13.715"/>
    <n v="288.01499999999999"/>
    <d v="1899-12-30T16:48:00"/>
    <s v="Ewallet"/>
    <n v="274.3"/>
    <n v="4.7619047620000003"/>
    <n v="13.715"/>
    <n v="9.8000000000000007"/>
    <n v="13.715"/>
  </r>
  <r>
    <s v="521-18-7827"/>
    <x v="277"/>
    <x v="11"/>
    <x v="1"/>
    <x v="1"/>
    <x v="0"/>
    <x v="1"/>
    <x v="0"/>
    <x v="2"/>
    <n v="39.39"/>
    <n v="5"/>
    <n v="9.8475000000000001"/>
    <n v="206.79750000000001"/>
    <d v="1899-12-30T20:46:00"/>
    <s v="Credit card"/>
    <n v="196.95"/>
    <n v="4.7619047620000003"/>
    <n v="9.8475000000000001"/>
    <n v="8.6999999999999993"/>
    <n v="9.8475000000000001"/>
  </r>
  <r>
    <s v="220-28-1851"/>
    <x v="278"/>
    <x v="5"/>
    <x v="0"/>
    <x v="4"/>
    <x v="1"/>
    <x v="1"/>
    <x v="1"/>
    <x v="2"/>
    <n v="34.729999999999997"/>
    <n v="2"/>
    <n v="3.4729999999999999"/>
    <n v="72.933000000000007"/>
    <d v="1899-12-30T18:14:00"/>
    <s v="Ewallet"/>
    <n v="69.459999999999994"/>
    <n v="4.7619047620000003"/>
    <n v="3.4729999999999999"/>
    <n v="9.6999999999999993"/>
    <n v="3.4729999999999999"/>
  </r>
  <r>
    <s v="600-38-9738"/>
    <x v="279"/>
    <x v="1"/>
    <x v="1"/>
    <x v="2"/>
    <x v="0"/>
    <x v="1"/>
    <x v="3"/>
    <x v="3"/>
    <n v="71.92"/>
    <n v="5"/>
    <n v="17.98"/>
    <n v="377.58"/>
    <d v="1899-12-30T15:05:00"/>
    <s v="Credit card"/>
    <n v="359.6"/>
    <n v="4.7619047620000003"/>
    <n v="17.98"/>
    <n v="4.3"/>
    <n v="17.98"/>
  </r>
  <r>
    <s v="734-91-1155"/>
    <x v="217"/>
    <x v="7"/>
    <x v="2"/>
    <x v="6"/>
    <x v="1"/>
    <x v="0"/>
    <x v="0"/>
    <x v="1"/>
    <n v="45.71"/>
    <n v="3"/>
    <n v="6.8564999999999996"/>
    <n v="143.98650000000001"/>
    <d v="1899-12-30T10:34:00"/>
    <s v="Credit card"/>
    <n v="137.13"/>
    <n v="4.7619047620000003"/>
    <n v="6.8564999999999996"/>
    <n v="7.7"/>
    <n v="6.8564999999999996"/>
  </r>
  <r>
    <s v="451-28-5717"/>
    <x v="257"/>
    <x v="1"/>
    <x v="1"/>
    <x v="3"/>
    <x v="0"/>
    <x v="0"/>
    <x v="2"/>
    <x v="2"/>
    <n v="83.17"/>
    <n v="6"/>
    <n v="24.951000000000001"/>
    <n v="523.971"/>
    <d v="1899-12-30T11:23:00"/>
    <s v="Cash"/>
    <n v="499.02"/>
    <n v="4.7619047620000003"/>
    <n v="24.951000000000001"/>
    <n v="7.3"/>
    <n v="24.951000000000001"/>
  </r>
  <r>
    <s v="609-81-8548"/>
    <x v="120"/>
    <x v="11"/>
    <x v="0"/>
    <x v="4"/>
    <x v="0"/>
    <x v="0"/>
    <x v="0"/>
    <x v="2"/>
    <n v="37.44"/>
    <n v="6"/>
    <n v="11.231999999999999"/>
    <n v="235.87200000000001"/>
    <d v="1899-12-30T13:55:00"/>
    <s v="Credit card"/>
    <n v="224.64"/>
    <n v="4.7619047620000003"/>
    <n v="11.231999999999999"/>
    <n v="5.9"/>
    <n v="11.231999999999999"/>
  </r>
  <r>
    <s v="133-14-7229"/>
    <x v="26"/>
    <x v="7"/>
    <x v="1"/>
    <x v="0"/>
    <x v="1"/>
    <x v="1"/>
    <x v="2"/>
    <x v="0"/>
    <n v="62.87"/>
    <n v="2"/>
    <n v="6.2869999999999999"/>
    <n v="132.02699999999999"/>
    <d v="1899-12-30T11:43:00"/>
    <s v="Cash"/>
    <n v="125.74"/>
    <n v="4.7619047620000003"/>
    <n v="6.2869999999999999"/>
    <n v="5"/>
    <n v="6.2869999999999999"/>
  </r>
  <r>
    <s v="534-01-4457"/>
    <x v="280"/>
    <x v="1"/>
    <x v="0"/>
    <x v="1"/>
    <x v="1"/>
    <x v="1"/>
    <x v="1"/>
    <x v="4"/>
    <n v="81.709999999999994"/>
    <n v="6"/>
    <n v="24.513000000000002"/>
    <n v="514.77300000000002"/>
    <d v="1899-12-30T14:36:00"/>
    <s v="Credit card"/>
    <n v="490.26"/>
    <n v="4.7619047620000003"/>
    <n v="24.513000000000002"/>
    <n v="8"/>
    <n v="24.513000000000002"/>
  </r>
  <r>
    <s v="719-89-8991"/>
    <x v="281"/>
    <x v="4"/>
    <x v="0"/>
    <x v="1"/>
    <x v="0"/>
    <x v="0"/>
    <x v="3"/>
    <x v="3"/>
    <n v="91.41"/>
    <n v="5"/>
    <n v="22.852499999999999"/>
    <n v="479.90249999999997"/>
    <d v="1899-12-30T16:03:00"/>
    <s v="Ewallet"/>
    <n v="457.05"/>
    <n v="4.7619047620000003"/>
    <n v="22.852499999999999"/>
    <n v="7.1"/>
    <n v="22.852499999999999"/>
  </r>
  <r>
    <s v="286-62-6248"/>
    <x v="26"/>
    <x v="7"/>
    <x v="2"/>
    <x v="5"/>
    <x v="1"/>
    <x v="1"/>
    <x v="1"/>
    <x v="5"/>
    <n v="39.21"/>
    <n v="4"/>
    <n v="7.8419999999999996"/>
    <n v="164.68199999999999"/>
    <d v="1899-12-30T20:03:00"/>
    <s v="Credit card"/>
    <n v="156.84"/>
    <n v="4.7619047620000003"/>
    <n v="7.8419999999999996"/>
    <n v="9"/>
    <n v="7.8419999999999996"/>
  </r>
  <r>
    <s v="339-38-9982"/>
    <x v="48"/>
    <x v="0"/>
    <x v="2"/>
    <x v="2"/>
    <x v="0"/>
    <x v="1"/>
    <x v="1"/>
    <x v="5"/>
    <n v="59.86"/>
    <n v="2"/>
    <n v="5.9859999999999998"/>
    <n v="125.706"/>
    <d v="1899-12-30T14:55:00"/>
    <s v="Ewallet"/>
    <n v="119.72"/>
    <n v="4.7619047620000003"/>
    <n v="5.9859999999999998"/>
    <n v="6.7"/>
    <n v="5.9859999999999998"/>
  </r>
  <r>
    <s v="827-44-5872"/>
    <x v="261"/>
    <x v="8"/>
    <x v="2"/>
    <x v="6"/>
    <x v="0"/>
    <x v="0"/>
    <x v="0"/>
    <x v="4"/>
    <n v="54.36"/>
    <n v="10"/>
    <n v="27.18"/>
    <n v="570.78"/>
    <d v="1899-12-30T11:28:00"/>
    <s v="Credit card"/>
    <n v="543.6"/>
    <n v="4.7619047620000003"/>
    <n v="27.18"/>
    <n v="6.1"/>
    <n v="27.18"/>
  </r>
  <r>
    <s v="827-77-7633"/>
    <x v="213"/>
    <x v="11"/>
    <x v="0"/>
    <x v="3"/>
    <x v="1"/>
    <x v="1"/>
    <x v="2"/>
    <x v="3"/>
    <n v="98.09"/>
    <n v="9"/>
    <n v="44.140500000000003"/>
    <n v="926.95050000000003"/>
    <d v="1899-12-30T19:41:00"/>
    <s v="Cash"/>
    <n v="882.81"/>
    <n v="4.7619047620000003"/>
    <n v="44.140500000000003"/>
    <n v="9.3000000000000007"/>
    <n v="44.140500000000003"/>
  </r>
  <r>
    <s v="287-83-1405"/>
    <x v="282"/>
    <x v="6"/>
    <x v="0"/>
    <x v="4"/>
    <x v="1"/>
    <x v="1"/>
    <x v="1"/>
    <x v="0"/>
    <n v="25.43"/>
    <n v="6"/>
    <n v="7.6289999999999996"/>
    <n v="160.209"/>
    <d v="1899-12-30T19:01:00"/>
    <s v="Ewallet"/>
    <n v="152.58000000000001"/>
    <n v="4.7619047620000003"/>
    <n v="7.6289999999999996"/>
    <n v="7"/>
    <n v="7.6289999999999996"/>
  </r>
  <r>
    <s v="435-13-4908"/>
    <x v="126"/>
    <x v="5"/>
    <x v="0"/>
    <x v="4"/>
    <x v="0"/>
    <x v="1"/>
    <x v="1"/>
    <x v="5"/>
    <n v="86.68"/>
    <n v="8"/>
    <n v="34.671999999999997"/>
    <n v="728.11199999999997"/>
    <d v="1899-12-30T18:04:00"/>
    <s v="Credit card"/>
    <n v="693.44"/>
    <n v="4.7619047620000003"/>
    <n v="34.671999999999997"/>
    <n v="7.2"/>
    <n v="34.671999999999997"/>
  </r>
  <r>
    <s v="857-67-9057"/>
    <x v="283"/>
    <x v="7"/>
    <x v="2"/>
    <x v="0"/>
    <x v="1"/>
    <x v="1"/>
    <x v="0"/>
    <x v="1"/>
    <n v="22.95"/>
    <n v="10"/>
    <n v="11.475"/>
    <n v="240.97499999999999"/>
    <d v="1899-12-30T19:20:00"/>
    <s v="Ewallet"/>
    <n v="229.5"/>
    <n v="4.7619047620000003"/>
    <n v="11.475"/>
    <n v="8.1999999999999993"/>
    <n v="11.475"/>
  </r>
  <r>
    <s v="236-27-1144"/>
    <x v="70"/>
    <x v="10"/>
    <x v="1"/>
    <x v="1"/>
    <x v="1"/>
    <x v="0"/>
    <x v="0"/>
    <x v="4"/>
    <n v="16.309999999999999"/>
    <n v="9"/>
    <n v="7.3395000000000001"/>
    <n v="154.12950000000001"/>
    <d v="1899-12-30T10:31:00"/>
    <s v="Ewallet"/>
    <n v="146.79"/>
    <n v="4.7619047620000003"/>
    <n v="7.3395000000000001"/>
    <n v="8.4"/>
    <n v="7.3395000000000001"/>
  </r>
  <r>
    <s v="892-05-6689"/>
    <x v="19"/>
    <x v="2"/>
    <x v="0"/>
    <x v="4"/>
    <x v="1"/>
    <x v="0"/>
    <x v="3"/>
    <x v="2"/>
    <n v="28.32"/>
    <n v="5"/>
    <n v="7.08"/>
    <n v="148.68"/>
    <d v="1899-12-30T13:28:00"/>
    <s v="Ewallet"/>
    <n v="141.6"/>
    <n v="4.7619047620000003"/>
    <n v="7.08"/>
    <n v="6.2"/>
    <n v="7.08"/>
  </r>
  <r>
    <s v="583-41-4548"/>
    <x v="284"/>
    <x v="10"/>
    <x v="1"/>
    <x v="0"/>
    <x v="1"/>
    <x v="1"/>
    <x v="0"/>
    <x v="2"/>
    <n v="16.670000000000002"/>
    <n v="7"/>
    <n v="5.8345000000000002"/>
    <n v="122.5245"/>
    <d v="1899-12-30T11:36:00"/>
    <s v="Ewallet"/>
    <n v="116.69"/>
    <n v="4.7619047620000003"/>
    <n v="5.8345000000000002"/>
    <n v="7.4"/>
    <n v="5.8345000000000002"/>
  </r>
  <r>
    <s v="339-12-4827"/>
    <x v="114"/>
    <x v="3"/>
    <x v="2"/>
    <x v="5"/>
    <x v="0"/>
    <x v="0"/>
    <x v="0"/>
    <x v="5"/>
    <n v="73.959999999999994"/>
    <n v="1"/>
    <n v="3.698"/>
    <n v="77.658000000000001"/>
    <d v="1899-12-30T11:32:00"/>
    <s v="Credit card"/>
    <n v="73.959999999999994"/>
    <n v="4.7619047620000003"/>
    <n v="3.698"/>
    <n v="5"/>
    <n v="3.698"/>
  </r>
  <r>
    <s v="643-38-7867"/>
    <x v="285"/>
    <x v="1"/>
    <x v="0"/>
    <x v="5"/>
    <x v="1"/>
    <x v="1"/>
    <x v="1"/>
    <x v="2"/>
    <n v="97.94"/>
    <n v="1"/>
    <n v="4.8970000000000002"/>
    <n v="102.837"/>
    <d v="1899-12-30T11:44:00"/>
    <s v="Ewallet"/>
    <n v="97.94"/>
    <n v="4.7619047620000003"/>
    <n v="4.8970000000000002"/>
    <n v="6.9"/>
    <n v="4.8970000000000002"/>
  </r>
  <r>
    <s v="308-81-0538"/>
    <x v="230"/>
    <x v="7"/>
    <x v="0"/>
    <x v="2"/>
    <x v="1"/>
    <x v="0"/>
    <x v="0"/>
    <x v="5"/>
    <n v="73.05"/>
    <n v="4"/>
    <n v="14.61"/>
    <n v="306.81"/>
    <d v="1899-12-30T17:16:00"/>
    <s v="Credit card"/>
    <n v="292.2"/>
    <n v="4.7619047620000003"/>
    <n v="14.61"/>
    <n v="4.9000000000000004"/>
    <n v="14.61"/>
  </r>
  <r>
    <s v="358-88-9262"/>
    <x v="286"/>
    <x v="3"/>
    <x v="1"/>
    <x v="6"/>
    <x v="0"/>
    <x v="0"/>
    <x v="2"/>
    <x v="4"/>
    <n v="87.48"/>
    <n v="6"/>
    <n v="26.244"/>
    <n v="551.12400000000002"/>
    <d v="1899-12-30T18:43:00"/>
    <s v="Ewallet"/>
    <n v="524.88"/>
    <n v="4.7619047620000003"/>
    <n v="26.244"/>
    <n v="5.0999999999999996"/>
    <n v="26.244"/>
  </r>
  <r>
    <s v="460-35-4390"/>
    <x v="252"/>
    <x v="4"/>
    <x v="0"/>
    <x v="6"/>
    <x v="1"/>
    <x v="1"/>
    <x v="3"/>
    <x v="2"/>
    <n v="30.68"/>
    <n v="3"/>
    <n v="4.6020000000000003"/>
    <n v="96.641999999999996"/>
    <d v="1899-12-30T11:00:00"/>
    <s v="Ewallet"/>
    <n v="92.04"/>
    <n v="4.7619047620000003"/>
    <n v="4.6020000000000003"/>
    <n v="9.1"/>
    <n v="4.6020000000000003"/>
  </r>
  <r>
    <s v="343-87-0864"/>
    <x v="285"/>
    <x v="1"/>
    <x v="1"/>
    <x v="3"/>
    <x v="0"/>
    <x v="1"/>
    <x v="2"/>
    <x v="0"/>
    <n v="75.88"/>
    <n v="1"/>
    <n v="3.794"/>
    <n v="79.674000000000007"/>
    <d v="1899-12-30T10:30:00"/>
    <s v="Credit card"/>
    <n v="75.88"/>
    <n v="4.7619047620000003"/>
    <n v="3.794"/>
    <n v="7.1"/>
    <n v="3.794"/>
  </r>
  <r>
    <s v="173-50-1108"/>
    <x v="287"/>
    <x v="0"/>
    <x v="2"/>
    <x v="4"/>
    <x v="0"/>
    <x v="0"/>
    <x v="1"/>
    <x v="3"/>
    <n v="20.18"/>
    <n v="4"/>
    <n v="4.0359999999999996"/>
    <n v="84.756"/>
    <d v="1899-12-30T12:14:00"/>
    <s v="Credit card"/>
    <n v="80.72"/>
    <n v="4.7619047620000003"/>
    <n v="4.0359999999999996"/>
    <n v="5"/>
    <n v="4.0359999999999996"/>
  </r>
  <r>
    <s v="243-47-2663"/>
    <x v="115"/>
    <x v="0"/>
    <x v="1"/>
    <x v="0"/>
    <x v="0"/>
    <x v="1"/>
    <x v="0"/>
    <x v="1"/>
    <n v="18.77"/>
    <n v="6"/>
    <n v="5.6310000000000002"/>
    <n v="118.251"/>
    <d v="1899-12-30T16:43:00"/>
    <s v="Credit card"/>
    <n v="112.62"/>
    <n v="4.7619047620000003"/>
    <n v="5.6310000000000002"/>
    <n v="5.5"/>
    <n v="5.6310000000000002"/>
  </r>
  <r>
    <s v="841-18-8232"/>
    <x v="90"/>
    <x v="5"/>
    <x v="2"/>
    <x v="1"/>
    <x v="1"/>
    <x v="0"/>
    <x v="0"/>
    <x v="4"/>
    <n v="71.2"/>
    <n v="1"/>
    <n v="3.56"/>
    <n v="74.760000000000005"/>
    <d v="1899-12-30T20:40:00"/>
    <s v="Credit card"/>
    <n v="71.2"/>
    <n v="4.7619047620000003"/>
    <n v="3.56"/>
    <n v="9.1999999999999993"/>
    <n v="3.56"/>
  </r>
  <r>
    <s v="701-23-5550"/>
    <x v="186"/>
    <x v="2"/>
    <x v="2"/>
    <x v="5"/>
    <x v="0"/>
    <x v="1"/>
    <x v="0"/>
    <x v="2"/>
    <n v="38.81"/>
    <n v="4"/>
    <n v="7.7619999999999996"/>
    <n v="163.00200000000001"/>
    <d v="1899-12-30T13:40:00"/>
    <s v="Ewallet"/>
    <n v="155.24"/>
    <n v="4.7619047620000003"/>
    <n v="7.7619999999999996"/>
    <n v="4.9000000000000004"/>
    <n v="7.7619999999999996"/>
  </r>
  <r>
    <s v="647-50-1224"/>
    <x v="219"/>
    <x v="4"/>
    <x v="0"/>
    <x v="5"/>
    <x v="1"/>
    <x v="0"/>
    <x v="2"/>
    <x v="5"/>
    <n v="29.42"/>
    <n v="10"/>
    <n v="14.71"/>
    <n v="308.91000000000003"/>
    <d v="1899-12-30T16:23:00"/>
    <s v="Ewallet"/>
    <n v="294.2"/>
    <n v="4.7619047620000003"/>
    <n v="14.71"/>
    <n v="8.9"/>
    <n v="14.71"/>
  </r>
  <r>
    <s v="541-48-8554"/>
    <x v="226"/>
    <x v="9"/>
    <x v="0"/>
    <x v="2"/>
    <x v="1"/>
    <x v="1"/>
    <x v="0"/>
    <x v="3"/>
    <n v="60.95"/>
    <n v="9"/>
    <n v="27.427499999999998"/>
    <n v="575.97749999999996"/>
    <d v="1899-12-30T12:08:00"/>
    <s v="Credit card"/>
    <n v="548.54999999999995"/>
    <n v="4.7619047620000003"/>
    <n v="27.427499999999998"/>
    <n v="6"/>
    <n v="27.427499999999998"/>
  </r>
  <r>
    <s v="539-21-7227"/>
    <x v="288"/>
    <x v="9"/>
    <x v="2"/>
    <x v="6"/>
    <x v="1"/>
    <x v="0"/>
    <x v="0"/>
    <x v="3"/>
    <n v="51.54"/>
    <n v="5"/>
    <n v="12.885"/>
    <n v="270.58499999999998"/>
    <d v="1899-12-30T17:45:00"/>
    <s v="Cash"/>
    <n v="257.7"/>
    <n v="4.7619047620000003"/>
    <n v="12.885"/>
    <n v="4.2"/>
    <n v="12.885"/>
  </r>
  <r>
    <s v="213-32-1216"/>
    <x v="81"/>
    <x v="10"/>
    <x v="0"/>
    <x v="5"/>
    <x v="1"/>
    <x v="0"/>
    <x v="0"/>
    <x v="1"/>
    <n v="66.06"/>
    <n v="6"/>
    <n v="19.818000000000001"/>
    <n v="416.178"/>
    <d v="1899-12-30T10:28:00"/>
    <s v="Cash"/>
    <n v="396.36"/>
    <n v="4.7619047620000003"/>
    <n v="19.818000000000001"/>
    <n v="7.3"/>
    <n v="19.818000000000001"/>
  </r>
  <r>
    <s v="747-58-7183"/>
    <x v="289"/>
    <x v="7"/>
    <x v="2"/>
    <x v="2"/>
    <x v="1"/>
    <x v="1"/>
    <x v="0"/>
    <x v="5"/>
    <n v="57.27"/>
    <n v="3"/>
    <n v="8.5905000000000005"/>
    <n v="180.40049999999999"/>
    <d v="1899-12-30T20:31:00"/>
    <s v="Ewallet"/>
    <n v="171.81"/>
    <n v="4.7619047620000003"/>
    <n v="8.5905000000000005"/>
    <n v="6.5"/>
    <n v="8.5905000000000005"/>
  </r>
  <r>
    <s v="582-52-8065"/>
    <x v="236"/>
    <x v="9"/>
    <x v="2"/>
    <x v="0"/>
    <x v="1"/>
    <x v="0"/>
    <x v="0"/>
    <x v="5"/>
    <n v="54.31"/>
    <n v="9"/>
    <n v="24.439499999999999"/>
    <n v="513.22950000000003"/>
    <d v="1899-12-30T10:49:00"/>
    <s v="Cash"/>
    <n v="488.79"/>
    <n v="4.7619047620000003"/>
    <n v="24.439499999999999"/>
    <n v="8.9"/>
    <n v="24.439499999999999"/>
  </r>
  <r>
    <s v="210-57-1719"/>
    <x v="273"/>
    <x v="3"/>
    <x v="2"/>
    <x v="3"/>
    <x v="1"/>
    <x v="0"/>
    <x v="0"/>
    <x v="0"/>
    <n v="58.24"/>
    <n v="9"/>
    <n v="26.207999999999998"/>
    <n v="550.36800000000005"/>
    <d v="1899-12-30T12:34:00"/>
    <s v="Cash"/>
    <n v="524.16"/>
    <n v="4.7619047620000003"/>
    <n v="26.207999999999998"/>
    <n v="9.6999999999999993"/>
    <n v="26.207999999999998"/>
  </r>
  <r>
    <s v="399-69-4630"/>
    <x v="162"/>
    <x v="10"/>
    <x v="1"/>
    <x v="4"/>
    <x v="1"/>
    <x v="1"/>
    <x v="1"/>
    <x v="1"/>
    <n v="22.21"/>
    <n v="6"/>
    <n v="6.6630000000000003"/>
    <n v="139.923"/>
    <d v="1899-12-30T10:23:00"/>
    <s v="Credit card"/>
    <n v="133.26"/>
    <n v="4.7619047620000003"/>
    <n v="6.6630000000000003"/>
    <n v="8.6"/>
    <n v="6.6630000000000003"/>
  </r>
  <r>
    <s v="134-75-2619"/>
    <x v="25"/>
    <x v="8"/>
    <x v="0"/>
    <x v="0"/>
    <x v="0"/>
    <x v="1"/>
    <x v="0"/>
    <x v="1"/>
    <n v="19.32"/>
    <n v="7"/>
    <n v="6.7619999999999996"/>
    <n v="142.00200000000001"/>
    <d v="1899-12-30T18:51:00"/>
    <s v="Cash"/>
    <n v="135.24"/>
    <n v="4.7619047620000003"/>
    <n v="6.7619999999999996"/>
    <n v="6.9"/>
    <n v="6.7619999999999996"/>
  </r>
  <r>
    <s v="356-44-8813"/>
    <x v="76"/>
    <x v="7"/>
    <x v="2"/>
    <x v="0"/>
    <x v="1"/>
    <x v="1"/>
    <x v="1"/>
    <x v="2"/>
    <n v="37.479999999999997"/>
    <n v="3"/>
    <n v="5.6219999999999999"/>
    <n v="118.062"/>
    <d v="1899-12-30T13:45:00"/>
    <s v="Credit card"/>
    <n v="112.44"/>
    <n v="4.7619047620000003"/>
    <n v="5.6219999999999999"/>
    <n v="7.7"/>
    <n v="5.6219999999999999"/>
  </r>
  <r>
    <s v="198-66-9832"/>
    <x v="189"/>
    <x v="5"/>
    <x v="2"/>
    <x v="1"/>
    <x v="0"/>
    <x v="0"/>
    <x v="1"/>
    <x v="5"/>
    <n v="72.040000000000006"/>
    <n v="2"/>
    <n v="7.2039999999999997"/>
    <n v="151.28399999999999"/>
    <d v="1899-12-30T19:38:00"/>
    <s v="Cash"/>
    <n v="144.08000000000001"/>
    <n v="4.7619047620000003"/>
    <n v="7.2039999999999997"/>
    <n v="9.5"/>
    <n v="7.2039999999999997"/>
  </r>
  <r>
    <s v="283-26-5248"/>
    <x v="290"/>
    <x v="6"/>
    <x v="1"/>
    <x v="2"/>
    <x v="0"/>
    <x v="0"/>
    <x v="0"/>
    <x v="4"/>
    <n v="98.52"/>
    <n v="10"/>
    <n v="49.26"/>
    <n v="1034.46"/>
    <d v="1899-12-30T20:23:00"/>
    <s v="Ewallet"/>
    <n v="985.2"/>
    <n v="4.7619047620000003"/>
    <n v="49.26"/>
    <n v="4.5"/>
    <n v="49.26"/>
  </r>
  <r>
    <s v="712-39-0363"/>
    <x v="236"/>
    <x v="9"/>
    <x v="0"/>
    <x v="6"/>
    <x v="0"/>
    <x v="1"/>
    <x v="0"/>
    <x v="4"/>
    <n v="41.66"/>
    <n v="6"/>
    <n v="12.497999999999999"/>
    <n v="262.45800000000003"/>
    <d v="1899-12-30T15:24:00"/>
    <s v="Ewallet"/>
    <n v="249.96"/>
    <n v="4.7619047620000003"/>
    <n v="12.497999999999999"/>
    <n v="5.6"/>
    <n v="12.497999999999999"/>
  </r>
  <r>
    <s v="218-59-9410"/>
    <x v="70"/>
    <x v="10"/>
    <x v="0"/>
    <x v="3"/>
    <x v="0"/>
    <x v="0"/>
    <x v="2"/>
    <x v="2"/>
    <n v="72.42"/>
    <n v="3"/>
    <n v="10.863"/>
    <n v="228.12299999999999"/>
    <d v="1899-12-30T16:54:00"/>
    <s v="Ewallet"/>
    <n v="217.26"/>
    <n v="4.7619047620000003"/>
    <n v="10.863"/>
    <n v="8.1999999999999993"/>
    <n v="10.863"/>
  </r>
  <r>
    <s v="174-75-0888"/>
    <x v="253"/>
    <x v="11"/>
    <x v="2"/>
    <x v="4"/>
    <x v="1"/>
    <x v="1"/>
    <x v="1"/>
    <x v="1"/>
    <n v="21.58"/>
    <n v="9"/>
    <n v="9.7110000000000003"/>
    <n v="203.93100000000001"/>
    <d v="1899-12-30T12:32:00"/>
    <s v="Cash"/>
    <n v="194.22"/>
    <n v="4.7619047620000003"/>
    <n v="9.7110000000000003"/>
    <n v="7.3"/>
    <n v="9.7110000000000003"/>
  </r>
  <r>
    <s v="866-99-7614"/>
    <x v="79"/>
    <x v="2"/>
    <x v="1"/>
    <x v="3"/>
    <x v="1"/>
    <x v="1"/>
    <x v="0"/>
    <x v="4"/>
    <n v="89.2"/>
    <n v="10"/>
    <n v="44.6"/>
    <n v="936.6"/>
    <d v="1899-12-30T15:42:00"/>
    <s v="Credit card"/>
    <n v="892"/>
    <n v="4.7619047620000003"/>
    <n v="44.6"/>
    <n v="4.4000000000000004"/>
    <n v="44.6"/>
  </r>
  <r>
    <s v="134-54-4720"/>
    <x v="195"/>
    <x v="1"/>
    <x v="2"/>
    <x v="4"/>
    <x v="1"/>
    <x v="0"/>
    <x v="1"/>
    <x v="1"/>
    <n v="42.42"/>
    <n v="8"/>
    <n v="16.968"/>
    <n v="356.32799999999997"/>
    <d v="1899-12-30T13:58:00"/>
    <s v="Ewallet"/>
    <n v="339.36"/>
    <n v="4.7619047620000003"/>
    <n v="16.968"/>
    <n v="5.7"/>
    <n v="16.968"/>
  </r>
  <r>
    <s v="760-90-2357"/>
    <x v="205"/>
    <x v="8"/>
    <x v="0"/>
    <x v="1"/>
    <x v="0"/>
    <x v="1"/>
    <x v="0"/>
    <x v="1"/>
    <n v="74.510000000000005"/>
    <n v="6"/>
    <n v="22.353000000000002"/>
    <n v="469.41300000000001"/>
    <d v="1899-12-30T15:08:00"/>
    <s v="Ewallet"/>
    <n v="447.06"/>
    <n v="4.7619047620000003"/>
    <n v="22.353000000000002"/>
    <n v="5"/>
    <n v="22.353000000000002"/>
  </r>
  <r>
    <s v="514-37-2845"/>
    <x v="32"/>
    <x v="6"/>
    <x v="2"/>
    <x v="5"/>
    <x v="1"/>
    <x v="1"/>
    <x v="1"/>
    <x v="5"/>
    <n v="99.25"/>
    <n v="2"/>
    <n v="9.9250000000000007"/>
    <n v="208.42500000000001"/>
    <d v="1899-12-30T13:02:00"/>
    <s v="Cash"/>
    <n v="198.5"/>
    <n v="4.7619047620000003"/>
    <n v="9.9250000000000007"/>
    <n v="9"/>
    <n v="9.9250000000000007"/>
  </r>
  <r>
    <s v="698-98-5964"/>
    <x v="43"/>
    <x v="5"/>
    <x v="0"/>
    <x v="5"/>
    <x v="1"/>
    <x v="0"/>
    <x v="0"/>
    <x v="4"/>
    <n v="81.209999999999994"/>
    <n v="10"/>
    <n v="40.604999999999997"/>
    <n v="852.70500000000004"/>
    <d v="1899-12-30T13:01:00"/>
    <s v="Credit card"/>
    <n v="812.1"/>
    <n v="4.7619047620000003"/>
    <n v="40.604999999999997"/>
    <n v="6.3"/>
    <n v="40.604999999999997"/>
  </r>
  <r>
    <s v="718-57-9773"/>
    <x v="254"/>
    <x v="9"/>
    <x v="1"/>
    <x v="2"/>
    <x v="1"/>
    <x v="0"/>
    <x v="2"/>
    <x v="3"/>
    <n v="49.33"/>
    <n v="10"/>
    <n v="24.664999999999999"/>
    <n v="517.96500000000003"/>
    <d v="1899-12-30T16:40:00"/>
    <s v="Credit card"/>
    <n v="493.3"/>
    <n v="4.7619047620000003"/>
    <n v="24.664999999999999"/>
    <n v="9.4"/>
    <n v="24.664999999999999"/>
  </r>
  <r>
    <s v="651-88-7328"/>
    <x v="49"/>
    <x v="1"/>
    <x v="0"/>
    <x v="3"/>
    <x v="1"/>
    <x v="0"/>
    <x v="1"/>
    <x v="5"/>
    <n v="65.739999999999995"/>
    <n v="9"/>
    <n v="29.582999999999998"/>
    <n v="621.24300000000005"/>
    <d v="1899-12-30T13:55:00"/>
    <s v="Cash"/>
    <n v="591.66"/>
    <n v="4.7619047620000003"/>
    <n v="29.582999999999998"/>
    <n v="7.7"/>
    <n v="29.582999999999998"/>
  </r>
  <r>
    <s v="241-11-2261"/>
    <x v="291"/>
    <x v="7"/>
    <x v="2"/>
    <x v="4"/>
    <x v="1"/>
    <x v="0"/>
    <x v="2"/>
    <x v="5"/>
    <n v="79.86"/>
    <n v="7"/>
    <n v="27.951000000000001"/>
    <n v="586.971"/>
    <d v="1899-12-30T10:33:00"/>
    <s v="Credit card"/>
    <n v="559.02"/>
    <n v="4.7619047620000003"/>
    <n v="27.951000000000001"/>
    <n v="5.5"/>
    <n v="27.951000000000001"/>
  </r>
  <r>
    <s v="408-26-9866"/>
    <x v="179"/>
    <x v="3"/>
    <x v="1"/>
    <x v="0"/>
    <x v="1"/>
    <x v="0"/>
    <x v="2"/>
    <x v="3"/>
    <n v="73.98"/>
    <n v="7"/>
    <n v="25.893000000000001"/>
    <n v="543.75300000000004"/>
    <d v="1899-12-30T16:42:00"/>
    <s v="Ewallet"/>
    <n v="517.86"/>
    <n v="4.7619047620000003"/>
    <n v="25.893000000000001"/>
    <n v="4.0999999999999996"/>
    <n v="25.893000000000001"/>
  </r>
  <r>
    <s v="834-83-1826"/>
    <x v="266"/>
    <x v="0"/>
    <x v="2"/>
    <x v="1"/>
    <x v="0"/>
    <x v="0"/>
    <x v="3"/>
    <x v="2"/>
    <n v="82.04"/>
    <n v="5"/>
    <n v="20.51"/>
    <n v="430.71"/>
    <d v="1899-12-30T17:16:00"/>
    <s v="Credit card"/>
    <n v="410.2"/>
    <n v="4.7619047620000003"/>
    <n v="20.51"/>
    <n v="7.6"/>
    <n v="20.51"/>
  </r>
  <r>
    <s v="343-61-3544"/>
    <x v="292"/>
    <x v="6"/>
    <x v="2"/>
    <x v="4"/>
    <x v="0"/>
    <x v="1"/>
    <x v="0"/>
    <x v="3"/>
    <n v="26.67"/>
    <n v="10"/>
    <n v="13.335000000000001"/>
    <n v="280.03500000000003"/>
    <d v="1899-12-30T11:48:00"/>
    <s v="Cash"/>
    <n v="266.7"/>
    <n v="4.7619047620000003"/>
    <n v="13.335000000000001"/>
    <n v="8.6"/>
    <n v="13.335000000000001"/>
  </r>
  <r>
    <s v="239-48-4278"/>
    <x v="126"/>
    <x v="5"/>
    <x v="0"/>
    <x v="2"/>
    <x v="0"/>
    <x v="1"/>
    <x v="0"/>
    <x v="4"/>
    <n v="10.130000000000001"/>
    <n v="7"/>
    <n v="3.5455000000000001"/>
    <n v="74.455500000000001"/>
    <d v="1899-12-30T19:35:00"/>
    <s v="Ewallet"/>
    <n v="70.91"/>
    <n v="4.7619047620000003"/>
    <n v="3.5455000000000001"/>
    <n v="8.3000000000000007"/>
    <n v="3.5455000000000001"/>
  </r>
  <r>
    <s v="355-34-6244"/>
    <x v="238"/>
    <x v="11"/>
    <x v="2"/>
    <x v="2"/>
    <x v="1"/>
    <x v="1"/>
    <x v="3"/>
    <x v="4"/>
    <n v="72.39"/>
    <n v="2"/>
    <n v="7.2389999999999999"/>
    <n v="152.01900000000001"/>
    <d v="1899-12-30T19:55:00"/>
    <s v="Credit card"/>
    <n v="144.78"/>
    <n v="4.7619047620000003"/>
    <n v="7.2389999999999999"/>
    <n v="8.1"/>
    <n v="7.2389999999999999"/>
  </r>
  <r>
    <s v="550-84-8664"/>
    <x v="8"/>
    <x v="6"/>
    <x v="0"/>
    <x v="6"/>
    <x v="1"/>
    <x v="1"/>
    <x v="0"/>
    <x v="3"/>
    <n v="85.91"/>
    <n v="5"/>
    <n v="21.477499999999999"/>
    <n v="451.02749999999997"/>
    <d v="1899-12-30T14:33:00"/>
    <s v="Credit card"/>
    <n v="429.55"/>
    <n v="4.7619047620000003"/>
    <n v="21.477499999999999"/>
    <n v="8.6"/>
    <n v="21.477499999999999"/>
  </r>
  <r>
    <s v="339-96-8318"/>
    <x v="110"/>
    <x v="4"/>
    <x v="2"/>
    <x v="6"/>
    <x v="0"/>
    <x v="1"/>
    <x v="1"/>
    <x v="5"/>
    <n v="81.31"/>
    <n v="7"/>
    <n v="28.458500000000001"/>
    <n v="597.62850000000003"/>
    <d v="1899-12-30T19:49:00"/>
    <s v="Ewallet"/>
    <n v="569.16999999999996"/>
    <n v="4.7619047620000003"/>
    <n v="28.458500000000001"/>
    <n v="6.3"/>
    <n v="28.458500000000001"/>
  </r>
  <r>
    <s v="458-61-0011"/>
    <x v="186"/>
    <x v="2"/>
    <x v="2"/>
    <x v="6"/>
    <x v="1"/>
    <x v="1"/>
    <x v="1"/>
    <x v="4"/>
    <n v="60.3"/>
    <n v="4"/>
    <n v="12.06"/>
    <n v="253.26"/>
    <d v="1899-12-30T18:43:00"/>
    <s v="Cash"/>
    <n v="241.2"/>
    <n v="4.7619047620000003"/>
    <n v="12.06"/>
    <n v="5.8"/>
    <n v="12.06"/>
  </r>
  <r>
    <s v="592-34-6155"/>
    <x v="166"/>
    <x v="2"/>
    <x v="1"/>
    <x v="5"/>
    <x v="1"/>
    <x v="1"/>
    <x v="0"/>
    <x v="4"/>
    <n v="31.77"/>
    <n v="4"/>
    <n v="6.3540000000000001"/>
    <n v="133.434"/>
    <d v="1899-12-30T14:43:00"/>
    <s v="Ewallet"/>
    <n v="127.08"/>
    <n v="4.7619047620000003"/>
    <n v="6.3540000000000001"/>
    <n v="6.2"/>
    <n v="6.3540000000000001"/>
  </r>
  <r>
    <s v="797-88-0493"/>
    <x v="77"/>
    <x v="4"/>
    <x v="0"/>
    <x v="5"/>
    <x v="1"/>
    <x v="0"/>
    <x v="0"/>
    <x v="0"/>
    <n v="64.27"/>
    <n v="4"/>
    <n v="12.853999999999999"/>
    <n v="269.93400000000003"/>
    <d v="1899-12-30T13:54:00"/>
    <s v="Cash"/>
    <n v="257.08"/>
    <n v="4.7619047620000003"/>
    <n v="12.853999999999999"/>
    <n v="7.7"/>
    <n v="12.853999999999999"/>
  </r>
  <r>
    <s v="207-73-1363"/>
    <x v="293"/>
    <x v="2"/>
    <x v="2"/>
    <x v="3"/>
    <x v="1"/>
    <x v="1"/>
    <x v="0"/>
    <x v="0"/>
    <n v="69.510000000000005"/>
    <n v="2"/>
    <n v="6.9509999999999996"/>
    <n v="145.971"/>
    <d v="1899-12-30T12:15:00"/>
    <s v="Ewallet"/>
    <n v="139.02000000000001"/>
    <n v="4.7619047620000003"/>
    <n v="6.9509999999999996"/>
    <n v="8.1"/>
    <n v="6.9509999999999996"/>
  </r>
  <r>
    <s v="390-31-6381"/>
    <x v="61"/>
    <x v="11"/>
    <x v="1"/>
    <x v="3"/>
    <x v="1"/>
    <x v="1"/>
    <x v="0"/>
    <x v="4"/>
    <n v="27.22"/>
    <n v="3"/>
    <n v="4.0830000000000002"/>
    <n v="85.742999999999995"/>
    <d v="1899-12-30T12:37:00"/>
    <s v="Cash"/>
    <n v="81.66"/>
    <n v="4.7619047620000003"/>
    <n v="4.0830000000000002"/>
    <n v="7.3"/>
    <n v="4.0830000000000002"/>
  </r>
  <r>
    <s v="443-82-0585"/>
    <x v="164"/>
    <x v="0"/>
    <x v="0"/>
    <x v="4"/>
    <x v="0"/>
    <x v="0"/>
    <x v="0"/>
    <x v="0"/>
    <n v="77.680000000000007"/>
    <n v="4"/>
    <n v="15.536"/>
    <n v="326.25599999999997"/>
    <d v="1899-12-30T19:54:00"/>
    <s v="Cash"/>
    <n v="310.72000000000003"/>
    <n v="4.7619047620000003"/>
    <n v="15.536"/>
    <n v="8.4"/>
    <n v="15.536"/>
  </r>
  <r>
    <s v="339-18-7061"/>
    <x v="185"/>
    <x v="2"/>
    <x v="1"/>
    <x v="2"/>
    <x v="0"/>
    <x v="0"/>
    <x v="1"/>
    <x v="5"/>
    <n v="92.98"/>
    <n v="2"/>
    <n v="9.298"/>
    <n v="195.25800000000001"/>
    <d v="1899-12-30T15:06:00"/>
    <s v="Credit card"/>
    <n v="185.96"/>
    <n v="4.7619047620000003"/>
    <n v="9.298"/>
    <n v="8"/>
    <n v="9.298"/>
  </r>
  <r>
    <s v="359-90-3665"/>
    <x v="87"/>
    <x v="8"/>
    <x v="2"/>
    <x v="4"/>
    <x v="0"/>
    <x v="0"/>
    <x v="0"/>
    <x v="5"/>
    <n v="18.079999999999998"/>
    <n v="4"/>
    <n v="3.6160000000000001"/>
    <n v="75.936000000000007"/>
    <d v="1899-12-30T18:03:00"/>
    <s v="Credit card"/>
    <n v="72.319999999999993"/>
    <n v="4.7619047620000003"/>
    <n v="3.6160000000000001"/>
    <n v="9.5"/>
    <n v="3.6160000000000001"/>
  </r>
  <r>
    <s v="375-72-3056"/>
    <x v="252"/>
    <x v="4"/>
    <x v="2"/>
    <x v="2"/>
    <x v="1"/>
    <x v="1"/>
    <x v="0"/>
    <x v="3"/>
    <n v="63.06"/>
    <n v="3"/>
    <n v="9.4589999999999996"/>
    <n v="198.63900000000001"/>
    <d v="1899-12-30T15:58:00"/>
    <s v="Ewallet"/>
    <n v="189.18"/>
    <n v="4.7619047620000003"/>
    <n v="9.4589999999999996"/>
    <n v="7"/>
    <n v="9.4589999999999996"/>
  </r>
  <r>
    <s v="127-47-6963"/>
    <x v="134"/>
    <x v="10"/>
    <x v="0"/>
    <x v="6"/>
    <x v="1"/>
    <x v="1"/>
    <x v="1"/>
    <x v="0"/>
    <n v="51.71"/>
    <n v="4"/>
    <n v="10.342000000000001"/>
    <n v="217.18199999999999"/>
    <d v="1899-12-30T13:53:00"/>
    <s v="Credit card"/>
    <n v="206.84"/>
    <n v="4.7619047620000003"/>
    <n v="10.342000000000001"/>
    <n v="9.8000000000000007"/>
    <n v="10.342000000000001"/>
  </r>
  <r>
    <s v="278-86-2735"/>
    <x v="188"/>
    <x v="11"/>
    <x v="0"/>
    <x v="2"/>
    <x v="1"/>
    <x v="0"/>
    <x v="2"/>
    <x v="4"/>
    <n v="52.34"/>
    <n v="3"/>
    <n v="7.851"/>
    <n v="164.87100000000001"/>
    <d v="1899-12-30T14:03:00"/>
    <s v="Cash"/>
    <n v="157.02000000000001"/>
    <n v="4.7619047620000003"/>
    <n v="7.851"/>
    <n v="9.1999999999999993"/>
    <n v="7.851"/>
  </r>
  <r>
    <s v="695-28-6250"/>
    <x v="294"/>
    <x v="3"/>
    <x v="0"/>
    <x v="6"/>
    <x v="1"/>
    <x v="0"/>
    <x v="0"/>
    <x v="3"/>
    <n v="43.06"/>
    <n v="5"/>
    <n v="10.765000000000001"/>
    <n v="226.065"/>
    <d v="1899-12-30T16:38:00"/>
    <s v="Ewallet"/>
    <n v="215.3"/>
    <n v="4.7619047620000003"/>
    <n v="10.765000000000001"/>
    <n v="7.7"/>
    <n v="10.765000000000001"/>
  </r>
  <r>
    <s v="379-17-6588"/>
    <x v="70"/>
    <x v="10"/>
    <x v="1"/>
    <x v="4"/>
    <x v="1"/>
    <x v="1"/>
    <x v="0"/>
    <x v="5"/>
    <n v="59.61"/>
    <n v="10"/>
    <n v="29.805"/>
    <n v="625.90499999999997"/>
    <d v="1899-12-30T11:07:00"/>
    <s v="Cash"/>
    <n v="596.1"/>
    <n v="4.7619047620000003"/>
    <n v="29.805"/>
    <n v="5.3"/>
    <n v="29.805"/>
  </r>
  <r>
    <s v="227-50-3718"/>
    <x v="295"/>
    <x v="9"/>
    <x v="0"/>
    <x v="0"/>
    <x v="1"/>
    <x v="1"/>
    <x v="0"/>
    <x v="0"/>
    <n v="14.62"/>
    <n v="5"/>
    <n v="3.6549999999999998"/>
    <n v="76.754999999999995"/>
    <d v="1899-12-30T12:23:00"/>
    <s v="Cash"/>
    <n v="73.099999999999994"/>
    <n v="4.7619047620000003"/>
    <n v="3.6549999999999998"/>
    <n v="4.4000000000000004"/>
    <n v="3.6549999999999998"/>
  </r>
  <r>
    <s v="302-15-2162"/>
    <x v="124"/>
    <x v="0"/>
    <x v="1"/>
    <x v="0"/>
    <x v="0"/>
    <x v="1"/>
    <x v="1"/>
    <x v="0"/>
    <n v="46.53"/>
    <n v="6"/>
    <n v="13.959"/>
    <n v="293.13900000000001"/>
    <d v="1899-12-30T10:54:00"/>
    <s v="Credit card"/>
    <n v="279.18"/>
    <n v="4.7619047620000003"/>
    <n v="13.959"/>
    <n v="4.3"/>
    <n v="13.959"/>
  </r>
  <r>
    <s v="788-07-8452"/>
    <x v="284"/>
    <x v="10"/>
    <x v="1"/>
    <x v="1"/>
    <x v="0"/>
    <x v="0"/>
    <x v="3"/>
    <x v="2"/>
    <n v="24.24"/>
    <n v="7"/>
    <n v="8.484"/>
    <n v="178.16399999999999"/>
    <d v="1899-12-30T17:38:00"/>
    <s v="Ewallet"/>
    <n v="169.68"/>
    <n v="4.7619047620000003"/>
    <n v="8.484"/>
    <n v="9.4"/>
    <n v="8.484"/>
  </r>
  <r>
    <s v="560-49-6611"/>
    <x v="54"/>
    <x v="3"/>
    <x v="0"/>
    <x v="0"/>
    <x v="0"/>
    <x v="0"/>
    <x v="1"/>
    <x v="3"/>
    <n v="45.58"/>
    <n v="1"/>
    <n v="2.2789999999999999"/>
    <n v="47.859000000000002"/>
    <d v="1899-12-30T14:13:00"/>
    <s v="Cash"/>
    <n v="45.58"/>
    <n v="4.7619047620000003"/>
    <n v="2.2789999999999999"/>
    <n v="9.8000000000000007"/>
    <n v="2.2789999999999999"/>
  </r>
  <r>
    <s v="880-35-0356"/>
    <x v="95"/>
    <x v="0"/>
    <x v="0"/>
    <x v="1"/>
    <x v="0"/>
    <x v="0"/>
    <x v="0"/>
    <x v="3"/>
    <n v="75.2"/>
    <n v="3"/>
    <n v="11.28"/>
    <n v="236.88"/>
    <d v="1899-12-30T11:51:00"/>
    <s v="Ewallet"/>
    <n v="225.6"/>
    <n v="4.7619047620000003"/>
    <n v="11.28"/>
    <n v="4.8"/>
    <n v="11.28"/>
  </r>
  <r>
    <s v="585-11-6748"/>
    <x v="30"/>
    <x v="9"/>
    <x v="2"/>
    <x v="4"/>
    <x v="0"/>
    <x v="1"/>
    <x v="1"/>
    <x v="3"/>
    <n v="96.8"/>
    <n v="3"/>
    <n v="14.52"/>
    <n v="304.92"/>
    <d v="1899-12-30T13:05:00"/>
    <s v="Cash"/>
    <n v="290.39999999999998"/>
    <n v="4.7619047620000003"/>
    <n v="14.52"/>
    <n v="5.3"/>
    <n v="14.52"/>
  </r>
  <r>
    <s v="470-31-3286"/>
    <x v="133"/>
    <x v="9"/>
    <x v="2"/>
    <x v="4"/>
    <x v="1"/>
    <x v="1"/>
    <x v="0"/>
    <x v="0"/>
    <n v="14.82"/>
    <n v="3"/>
    <n v="2.2229999999999999"/>
    <n v="46.683"/>
    <d v="1899-12-30T11:30:00"/>
    <s v="Credit card"/>
    <n v="44.46"/>
    <n v="4.7619047620000003"/>
    <n v="2.2229999999999999"/>
    <n v="8.6999999999999993"/>
    <n v="2.2229999999999999"/>
  </r>
  <r>
    <s v="152-68-2907"/>
    <x v="83"/>
    <x v="5"/>
    <x v="0"/>
    <x v="3"/>
    <x v="1"/>
    <x v="1"/>
    <x v="1"/>
    <x v="4"/>
    <n v="52.2"/>
    <n v="3"/>
    <n v="7.83"/>
    <n v="164.43"/>
    <d v="1899-12-30T13:30:00"/>
    <s v="Credit card"/>
    <n v="156.6"/>
    <n v="4.7619047620000003"/>
    <n v="7.83"/>
    <n v="9.5"/>
    <n v="7.83"/>
  </r>
  <r>
    <s v="123-35-4896"/>
    <x v="244"/>
    <x v="10"/>
    <x v="1"/>
    <x v="4"/>
    <x v="1"/>
    <x v="0"/>
    <x v="1"/>
    <x v="3"/>
    <n v="46.66"/>
    <n v="9"/>
    <n v="20.997"/>
    <n v="440.93700000000001"/>
    <d v="1899-12-30T19:11:00"/>
    <s v="Ewallet"/>
    <n v="419.94"/>
    <n v="4.7619047620000003"/>
    <n v="20.997"/>
    <n v="5.3"/>
    <n v="20.997"/>
  </r>
  <r>
    <s v="258-69-7810"/>
    <x v="76"/>
    <x v="7"/>
    <x v="1"/>
    <x v="1"/>
    <x v="1"/>
    <x v="0"/>
    <x v="2"/>
    <x v="5"/>
    <n v="36.85"/>
    <n v="5"/>
    <n v="9.2125000000000004"/>
    <n v="193.46250000000001"/>
    <d v="1899-12-30T18:53:00"/>
    <s v="Cash"/>
    <n v="184.25"/>
    <n v="4.7619047620000003"/>
    <n v="9.2125000000000004"/>
    <n v="9.1999999999999993"/>
    <n v="9.2125000000000004"/>
  </r>
  <r>
    <s v="334-64-2006"/>
    <x v="282"/>
    <x v="6"/>
    <x v="0"/>
    <x v="5"/>
    <x v="0"/>
    <x v="0"/>
    <x v="0"/>
    <x v="2"/>
    <n v="70.319999999999993"/>
    <n v="2"/>
    <n v="7.032"/>
    <n v="147.672"/>
    <d v="1899-12-30T14:22:00"/>
    <s v="Ewallet"/>
    <n v="140.63999999999999"/>
    <n v="4.7619047620000003"/>
    <n v="7.032"/>
    <n v="9.6"/>
    <n v="7.032"/>
  </r>
  <r>
    <s v="219-61-4139"/>
    <x v="115"/>
    <x v="0"/>
    <x v="1"/>
    <x v="5"/>
    <x v="1"/>
    <x v="1"/>
    <x v="0"/>
    <x v="1"/>
    <n v="83.08"/>
    <n v="1"/>
    <n v="4.1539999999999999"/>
    <n v="87.233999999999995"/>
    <d v="1899-12-30T17:16:00"/>
    <s v="Ewallet"/>
    <n v="83.08"/>
    <n v="4.7619047620000003"/>
    <n v="4.1539999999999999"/>
    <n v="6.4"/>
    <n v="4.1539999999999999"/>
  </r>
  <r>
    <s v="881-41-7302"/>
    <x v="117"/>
    <x v="8"/>
    <x v="1"/>
    <x v="2"/>
    <x v="1"/>
    <x v="0"/>
    <x v="0"/>
    <x v="5"/>
    <n v="64.989999999999995"/>
    <n v="1"/>
    <n v="3.2494999999999998"/>
    <n v="68.239500000000007"/>
    <d v="1899-12-30T10:06:00"/>
    <s v="Credit card"/>
    <n v="64.989999999999995"/>
    <n v="4.7619047620000003"/>
    <n v="3.2494999999999998"/>
    <n v="4.5"/>
    <n v="3.2494999999999998"/>
  </r>
  <r>
    <s v="373-09-4567"/>
    <x v="139"/>
    <x v="6"/>
    <x v="1"/>
    <x v="6"/>
    <x v="1"/>
    <x v="1"/>
    <x v="3"/>
    <x v="4"/>
    <n v="77.56"/>
    <n v="10"/>
    <n v="38.78"/>
    <n v="814.38"/>
    <d v="1899-12-30T20:35:00"/>
    <s v="Ewallet"/>
    <n v="775.6"/>
    <n v="4.7619047620000003"/>
    <n v="38.78"/>
    <n v="6.9"/>
    <n v="38.78"/>
  </r>
  <r>
    <s v="642-30-6693"/>
    <x v="192"/>
    <x v="4"/>
    <x v="2"/>
    <x v="3"/>
    <x v="1"/>
    <x v="0"/>
    <x v="0"/>
    <x v="3"/>
    <n v="54.51"/>
    <n v="6"/>
    <n v="16.353000000000002"/>
    <n v="343.41300000000001"/>
    <d v="1899-12-30T13:54:00"/>
    <s v="Ewallet"/>
    <n v="327.06"/>
    <n v="4.7619047620000003"/>
    <n v="16.353000000000002"/>
    <n v="7.8"/>
    <n v="16.353000000000002"/>
  </r>
  <r>
    <s v="484-22-8230"/>
    <x v="207"/>
    <x v="9"/>
    <x v="1"/>
    <x v="4"/>
    <x v="0"/>
    <x v="0"/>
    <x v="2"/>
    <x v="5"/>
    <n v="51.89"/>
    <n v="7"/>
    <n v="18.1615"/>
    <n v="381.39150000000001"/>
    <d v="1899-12-30T20:08:00"/>
    <s v="Cash"/>
    <n v="363.23"/>
    <n v="4.7619047620000003"/>
    <n v="18.1615"/>
    <n v="4.5"/>
    <n v="18.1615"/>
  </r>
  <r>
    <s v="830-58-2383"/>
    <x v="287"/>
    <x v="0"/>
    <x v="2"/>
    <x v="5"/>
    <x v="1"/>
    <x v="1"/>
    <x v="0"/>
    <x v="2"/>
    <n v="31.75"/>
    <n v="4"/>
    <n v="6.35"/>
    <n v="133.35"/>
    <d v="1899-12-30T15:26:00"/>
    <s v="Cash"/>
    <n v="127"/>
    <n v="4.7619047620000003"/>
    <n v="6.35"/>
    <n v="8.6"/>
    <n v="6.35"/>
  </r>
  <r>
    <s v="559-98-9873"/>
    <x v="293"/>
    <x v="2"/>
    <x v="0"/>
    <x v="2"/>
    <x v="0"/>
    <x v="0"/>
    <x v="0"/>
    <x v="5"/>
    <n v="53.65"/>
    <n v="7"/>
    <n v="18.7775"/>
    <n v="394.32749999999999"/>
    <d v="1899-12-30T12:56:00"/>
    <s v="Ewallet"/>
    <n v="375.55"/>
    <n v="4.7619047620000003"/>
    <n v="18.7775"/>
    <n v="5.2"/>
    <n v="18.7775"/>
  </r>
  <r>
    <s v="544-32-5024"/>
    <x v="57"/>
    <x v="0"/>
    <x v="1"/>
    <x v="6"/>
    <x v="0"/>
    <x v="0"/>
    <x v="2"/>
    <x v="4"/>
    <n v="49.79"/>
    <n v="4"/>
    <n v="9.9580000000000002"/>
    <n v="209.11799999999999"/>
    <d v="1899-12-30T19:16:00"/>
    <s v="Credit card"/>
    <n v="199.16"/>
    <n v="4.7619047620000003"/>
    <n v="9.9580000000000002"/>
    <n v="6.4"/>
    <n v="9.9580000000000002"/>
  </r>
  <r>
    <s v="318-12-0304"/>
    <x v="217"/>
    <x v="7"/>
    <x v="0"/>
    <x v="3"/>
    <x v="1"/>
    <x v="1"/>
    <x v="0"/>
    <x v="5"/>
    <n v="30.61"/>
    <n v="1"/>
    <n v="1.5305"/>
    <n v="32.140500000000003"/>
    <d v="1899-12-30T12:20:00"/>
    <s v="Ewallet"/>
    <n v="30.61"/>
    <n v="4.7619047620000003"/>
    <n v="1.5305"/>
    <n v="5.2"/>
    <n v="1.5305"/>
  </r>
  <r>
    <s v="349-97-8902"/>
    <x v="57"/>
    <x v="0"/>
    <x v="2"/>
    <x v="4"/>
    <x v="0"/>
    <x v="1"/>
    <x v="3"/>
    <x v="4"/>
    <n v="57.89"/>
    <n v="2"/>
    <n v="5.7889999999999997"/>
    <n v="121.569"/>
    <d v="1899-12-30T10:37:00"/>
    <s v="Ewallet"/>
    <n v="115.78"/>
    <n v="4.7619047620000003"/>
    <n v="5.7889999999999997"/>
    <n v="8.9"/>
    <n v="5.7889999999999997"/>
  </r>
  <r>
    <s v="421-95-9805"/>
    <x v="223"/>
    <x v="1"/>
    <x v="0"/>
    <x v="0"/>
    <x v="1"/>
    <x v="0"/>
    <x v="0"/>
    <x v="1"/>
    <n v="28.96"/>
    <n v="1"/>
    <n v="1.448"/>
    <n v="30.408000000000001"/>
    <d v="1899-12-30T10:18:00"/>
    <s v="Credit card"/>
    <n v="28.96"/>
    <n v="4.7619047620000003"/>
    <n v="1.448"/>
    <n v="6.2"/>
    <n v="1.448"/>
  </r>
  <r>
    <s v="277-35-5865"/>
    <x v="73"/>
    <x v="5"/>
    <x v="1"/>
    <x v="1"/>
    <x v="0"/>
    <x v="0"/>
    <x v="0"/>
    <x v="4"/>
    <n v="98.97"/>
    <n v="9"/>
    <n v="44.536499999999997"/>
    <n v="935.26649999999995"/>
    <d v="1899-12-30T11:23:00"/>
    <s v="Cash"/>
    <n v="890.73"/>
    <n v="4.7619047620000003"/>
    <n v="44.536499999999997"/>
    <n v="6.7"/>
    <n v="44.536499999999997"/>
  </r>
  <r>
    <s v="789-23-8625"/>
    <x v="139"/>
    <x v="6"/>
    <x v="2"/>
    <x v="5"/>
    <x v="0"/>
    <x v="1"/>
    <x v="0"/>
    <x v="5"/>
    <n v="93.22"/>
    <n v="3"/>
    <n v="13.983000000000001"/>
    <n v="293.64299999999997"/>
    <d v="1899-12-30T11:45:00"/>
    <s v="Cash"/>
    <n v="279.66000000000003"/>
    <n v="4.7619047620000003"/>
    <n v="13.983000000000001"/>
    <n v="7.2"/>
    <n v="13.983000000000001"/>
  </r>
  <r>
    <s v="284-54-4231"/>
    <x v="296"/>
    <x v="5"/>
    <x v="1"/>
    <x v="2"/>
    <x v="0"/>
    <x v="1"/>
    <x v="0"/>
    <x v="3"/>
    <n v="80.930000000000007"/>
    <n v="1"/>
    <n v="4.0465"/>
    <n v="84.976500000000001"/>
    <d v="1899-12-30T16:08:00"/>
    <s v="Credit card"/>
    <n v="80.930000000000007"/>
    <n v="4.7619047620000003"/>
    <n v="4.0465"/>
    <n v="9"/>
    <n v="4.0465"/>
  </r>
  <r>
    <s v="443-59-0061"/>
    <x v="184"/>
    <x v="9"/>
    <x v="0"/>
    <x v="6"/>
    <x v="0"/>
    <x v="1"/>
    <x v="1"/>
    <x v="4"/>
    <n v="67.45"/>
    <n v="10"/>
    <n v="33.725000000000001"/>
    <n v="708.22500000000002"/>
    <d v="1899-12-30T11:25:00"/>
    <s v="Ewallet"/>
    <n v="674.5"/>
    <n v="4.7619047620000003"/>
    <n v="33.725000000000001"/>
    <n v="4.2"/>
    <n v="33.725000000000001"/>
  </r>
  <r>
    <s v="509-29-3912"/>
    <x v="155"/>
    <x v="7"/>
    <x v="0"/>
    <x v="6"/>
    <x v="0"/>
    <x v="0"/>
    <x v="2"/>
    <x v="3"/>
    <n v="38.72"/>
    <n v="9"/>
    <n v="17.423999999999999"/>
    <n v="365.904"/>
    <d v="1899-12-30T12:24:00"/>
    <s v="Ewallet"/>
    <n v="348.48"/>
    <n v="4.7619047620000003"/>
    <n v="17.423999999999999"/>
    <n v="4.2"/>
    <n v="17.423999999999999"/>
  </r>
  <r>
    <s v="327-40-9673"/>
    <x v="187"/>
    <x v="8"/>
    <x v="2"/>
    <x v="3"/>
    <x v="0"/>
    <x v="1"/>
    <x v="2"/>
    <x v="3"/>
    <n v="72.599999999999994"/>
    <n v="6"/>
    <n v="21.78"/>
    <n v="457.38"/>
    <d v="1899-12-30T19:51:00"/>
    <s v="Cash"/>
    <n v="435.6"/>
    <n v="4.7619047620000003"/>
    <n v="21.78"/>
    <n v="6.9"/>
    <n v="21.78"/>
  </r>
  <r>
    <s v="840-19-2096"/>
    <x v="169"/>
    <x v="9"/>
    <x v="1"/>
    <x v="2"/>
    <x v="0"/>
    <x v="1"/>
    <x v="0"/>
    <x v="1"/>
    <n v="87.91"/>
    <n v="5"/>
    <n v="21.977499999999999"/>
    <n v="461.52749999999997"/>
    <d v="1899-12-30T18:10:00"/>
    <s v="Ewallet"/>
    <n v="439.55"/>
    <n v="4.7619047620000003"/>
    <n v="21.977499999999999"/>
    <n v="4.4000000000000004"/>
    <n v="21.977499999999999"/>
  </r>
  <r>
    <s v="828-46-6863"/>
    <x v="71"/>
    <x v="2"/>
    <x v="0"/>
    <x v="0"/>
    <x v="0"/>
    <x v="1"/>
    <x v="2"/>
    <x v="4"/>
    <n v="98.53"/>
    <n v="6"/>
    <n v="29.559000000000001"/>
    <n v="620.73900000000003"/>
    <d v="1899-12-30T11:22:00"/>
    <s v="Credit card"/>
    <n v="591.17999999999995"/>
    <n v="4.7619047620000003"/>
    <n v="29.559000000000001"/>
    <n v="4"/>
    <n v="29.559000000000001"/>
  </r>
  <r>
    <s v="641-96-3695"/>
    <x v="204"/>
    <x v="7"/>
    <x v="1"/>
    <x v="1"/>
    <x v="0"/>
    <x v="0"/>
    <x v="1"/>
    <x v="5"/>
    <n v="43.46"/>
    <n v="6"/>
    <n v="13.038"/>
    <n v="273.798"/>
    <d v="1899-12-30T17:55:00"/>
    <s v="Ewallet"/>
    <n v="260.76"/>
    <n v="4.7619047620000003"/>
    <n v="13.038"/>
    <n v="8.5"/>
    <n v="13.038"/>
  </r>
  <r>
    <s v="420-97-3340"/>
    <x v="252"/>
    <x v="4"/>
    <x v="0"/>
    <x v="2"/>
    <x v="1"/>
    <x v="0"/>
    <x v="1"/>
    <x v="4"/>
    <n v="71.680000000000007"/>
    <n v="3"/>
    <n v="10.752000000000001"/>
    <n v="225.792"/>
    <d v="1899-12-30T15:30:00"/>
    <s v="Credit card"/>
    <n v="215.04"/>
    <n v="4.7619047620000003"/>
    <n v="10.752000000000001"/>
    <n v="9.1999999999999993"/>
    <n v="10.752000000000001"/>
  </r>
  <r>
    <s v="436-54-4512"/>
    <x v="56"/>
    <x v="3"/>
    <x v="0"/>
    <x v="6"/>
    <x v="0"/>
    <x v="0"/>
    <x v="1"/>
    <x v="4"/>
    <n v="91.61"/>
    <n v="1"/>
    <n v="4.5804999999999998"/>
    <n v="96.1905"/>
    <d v="1899-12-30T19:44:00"/>
    <s v="Cash"/>
    <n v="91.61"/>
    <n v="4.7619047620000003"/>
    <n v="4.5804999999999998"/>
    <n v="9.8000000000000007"/>
    <n v="4.5804999999999998"/>
  </r>
  <r>
    <s v="670-79-6321"/>
    <x v="197"/>
    <x v="10"/>
    <x v="2"/>
    <x v="3"/>
    <x v="0"/>
    <x v="0"/>
    <x v="0"/>
    <x v="2"/>
    <n v="94.59"/>
    <n v="7"/>
    <n v="33.106499999999997"/>
    <n v="695.23649999999998"/>
    <d v="1899-12-30T15:27:00"/>
    <s v="Credit card"/>
    <n v="662.13"/>
    <n v="4.7619047620000003"/>
    <n v="33.106499999999997"/>
    <n v="4.9000000000000004"/>
    <n v="33.106499999999997"/>
  </r>
  <r>
    <s v="852-62-7105"/>
    <x v="13"/>
    <x v="0"/>
    <x v="2"/>
    <x v="4"/>
    <x v="1"/>
    <x v="0"/>
    <x v="0"/>
    <x v="5"/>
    <n v="83.25"/>
    <n v="10"/>
    <n v="41.625"/>
    <n v="874.125"/>
    <d v="1899-12-30T11:25:00"/>
    <s v="Credit card"/>
    <n v="832.5"/>
    <n v="4.7619047620000003"/>
    <n v="41.625"/>
    <n v="4.4000000000000004"/>
    <n v="41.625"/>
  </r>
  <r>
    <s v="598-06-7312"/>
    <x v="153"/>
    <x v="6"/>
    <x v="2"/>
    <x v="0"/>
    <x v="0"/>
    <x v="1"/>
    <x v="0"/>
    <x v="5"/>
    <n v="91.35"/>
    <n v="1"/>
    <n v="4.5674999999999999"/>
    <n v="95.917500000000004"/>
    <d v="1899-12-30T15:42:00"/>
    <s v="Cash"/>
    <n v="91.35"/>
    <n v="4.7619047620000003"/>
    <n v="4.5674999999999999"/>
    <n v="6.8"/>
    <n v="4.5674999999999999"/>
  </r>
  <r>
    <s v="135-13-8269"/>
    <x v="297"/>
    <x v="8"/>
    <x v="2"/>
    <x v="0"/>
    <x v="0"/>
    <x v="0"/>
    <x v="3"/>
    <x v="4"/>
    <n v="78.88"/>
    <n v="2"/>
    <n v="7.8879999999999999"/>
    <n v="165.648"/>
    <d v="1899-12-30T16:04:00"/>
    <s v="Cash"/>
    <n v="157.76"/>
    <n v="4.7619047620000003"/>
    <n v="7.8879999999999999"/>
    <n v="9.1"/>
    <n v="7.8879999999999999"/>
  </r>
  <r>
    <s v="816-57-2053"/>
    <x v="66"/>
    <x v="4"/>
    <x v="0"/>
    <x v="1"/>
    <x v="1"/>
    <x v="1"/>
    <x v="0"/>
    <x v="3"/>
    <n v="60.87"/>
    <n v="2"/>
    <n v="6.0869999999999997"/>
    <n v="127.827"/>
    <d v="1899-12-30T12:37:00"/>
    <s v="Ewallet"/>
    <n v="121.74"/>
    <n v="4.7619047620000003"/>
    <n v="6.0869999999999997"/>
    <n v="8.6999999999999993"/>
    <n v="6.0869999999999997"/>
  </r>
  <r>
    <s v="628-90-8624"/>
    <x v="231"/>
    <x v="11"/>
    <x v="2"/>
    <x v="0"/>
    <x v="0"/>
    <x v="1"/>
    <x v="1"/>
    <x v="0"/>
    <n v="82.58"/>
    <n v="10"/>
    <n v="41.29"/>
    <n v="867.09"/>
    <d v="1899-12-30T14:41:00"/>
    <s v="Cash"/>
    <n v="825.8"/>
    <n v="4.7619047620000003"/>
    <n v="41.29"/>
    <n v="5"/>
    <n v="41.29"/>
  </r>
  <r>
    <s v="856-66-2701"/>
    <x v="255"/>
    <x v="11"/>
    <x v="0"/>
    <x v="1"/>
    <x v="0"/>
    <x v="1"/>
    <x v="0"/>
    <x v="2"/>
    <n v="53.3"/>
    <n v="3"/>
    <n v="7.9950000000000001"/>
    <n v="167.89500000000001"/>
    <d v="1899-12-30T14:19:00"/>
    <s v="Ewallet"/>
    <n v="159.9"/>
    <n v="4.7619047620000003"/>
    <n v="7.9950000000000001"/>
    <n v="7.5"/>
    <n v="7.9950000000000001"/>
  </r>
  <r>
    <s v="308-39-1707"/>
    <x v="134"/>
    <x v="10"/>
    <x v="0"/>
    <x v="3"/>
    <x v="1"/>
    <x v="0"/>
    <x v="0"/>
    <x v="5"/>
    <n v="12.09"/>
    <n v="1"/>
    <n v="0.60450000000000004"/>
    <n v="12.6945"/>
    <d v="1899-12-30T18:19:00"/>
    <s v="Credit card"/>
    <n v="12.09"/>
    <n v="4.7619047620000003"/>
    <n v="0.60450000000000004"/>
    <n v="8.1999999999999993"/>
    <n v="0.60450000000000004"/>
  </r>
  <r>
    <s v="149-61-1929"/>
    <x v="265"/>
    <x v="10"/>
    <x v="0"/>
    <x v="4"/>
    <x v="1"/>
    <x v="1"/>
    <x v="0"/>
    <x v="3"/>
    <n v="64.19"/>
    <n v="10"/>
    <n v="32.094999999999999"/>
    <n v="673.995"/>
    <d v="1899-12-30T14:08:00"/>
    <s v="Credit card"/>
    <n v="641.9"/>
    <n v="4.7619047620000003"/>
    <n v="32.094999999999999"/>
    <n v="6.7"/>
    <n v="32.094999999999999"/>
  </r>
  <r>
    <s v="655-07-2265"/>
    <x v="70"/>
    <x v="10"/>
    <x v="0"/>
    <x v="5"/>
    <x v="1"/>
    <x v="1"/>
    <x v="2"/>
    <x v="1"/>
    <n v="78.31"/>
    <n v="3"/>
    <n v="11.746499999999999"/>
    <n v="246.6765"/>
    <d v="1899-12-30T16:38:00"/>
    <s v="Ewallet"/>
    <n v="234.93"/>
    <n v="4.7619047620000003"/>
    <n v="11.746499999999999"/>
    <n v="5.4"/>
    <n v="11.746499999999999"/>
  </r>
  <r>
    <s v="589-02-8023"/>
    <x v="121"/>
    <x v="5"/>
    <x v="0"/>
    <x v="2"/>
    <x v="0"/>
    <x v="1"/>
    <x v="3"/>
    <x v="4"/>
    <n v="83.77"/>
    <n v="2"/>
    <n v="8.3770000000000007"/>
    <n v="175.917"/>
    <d v="1899-12-30T10:54:00"/>
    <s v="Credit card"/>
    <n v="167.54"/>
    <n v="4.7619047620000003"/>
    <n v="8.3770000000000007"/>
    <n v="7"/>
    <n v="8.3770000000000007"/>
  </r>
  <r>
    <s v="420-04-7590"/>
    <x v="253"/>
    <x v="11"/>
    <x v="2"/>
    <x v="1"/>
    <x v="1"/>
    <x v="1"/>
    <x v="2"/>
    <x v="2"/>
    <n v="99.7"/>
    <n v="3"/>
    <n v="14.955"/>
    <n v="314.05500000000001"/>
    <d v="1899-12-30T11:29:00"/>
    <s v="Ewallet"/>
    <n v="299.10000000000002"/>
    <n v="4.7619047620000003"/>
    <n v="14.955"/>
    <n v="4.7"/>
    <n v="14.955"/>
  </r>
  <r>
    <s v="182-88-2763"/>
    <x v="73"/>
    <x v="5"/>
    <x v="2"/>
    <x v="5"/>
    <x v="0"/>
    <x v="1"/>
    <x v="0"/>
    <x v="4"/>
    <n v="79.91"/>
    <n v="3"/>
    <n v="11.986499999999999"/>
    <n v="251.7165"/>
    <d v="1899-12-30T19:28:00"/>
    <s v="Credit card"/>
    <n v="239.73"/>
    <n v="4.7619047620000003"/>
    <n v="11.986499999999999"/>
    <n v="5"/>
    <n v="11.986499999999999"/>
  </r>
  <r>
    <s v="188-55-0967"/>
    <x v="139"/>
    <x v="6"/>
    <x v="2"/>
    <x v="5"/>
    <x v="0"/>
    <x v="1"/>
    <x v="1"/>
    <x v="0"/>
    <n v="66.47"/>
    <n v="10"/>
    <n v="33.234999999999999"/>
    <n v="697.93499999999995"/>
    <d v="1899-12-30T15:01:00"/>
    <s v="Credit card"/>
    <n v="664.7"/>
    <n v="4.7619047620000003"/>
    <n v="33.234999999999999"/>
    <n v="5"/>
    <n v="33.234999999999999"/>
  </r>
  <r>
    <s v="610-46-4100"/>
    <x v="56"/>
    <x v="3"/>
    <x v="0"/>
    <x v="2"/>
    <x v="1"/>
    <x v="1"/>
    <x v="1"/>
    <x v="0"/>
    <n v="28.95"/>
    <n v="7"/>
    <n v="10.1325"/>
    <n v="212.7825"/>
    <d v="1899-12-30T20:31:00"/>
    <s v="Credit card"/>
    <n v="202.65"/>
    <n v="4.7619047620000003"/>
    <n v="10.1325"/>
    <n v="6"/>
    <n v="10.1325"/>
  </r>
  <r>
    <s v="318-81-2368"/>
    <x v="283"/>
    <x v="7"/>
    <x v="1"/>
    <x v="6"/>
    <x v="1"/>
    <x v="0"/>
    <x v="0"/>
    <x v="1"/>
    <n v="46.2"/>
    <n v="1"/>
    <n v="2.31"/>
    <n v="48.51"/>
    <d v="1899-12-30T12:16:00"/>
    <s v="Cash"/>
    <n v="46.2"/>
    <n v="4.7619047620000003"/>
    <n v="2.31"/>
    <n v="6.3"/>
    <n v="2.31"/>
  </r>
  <r>
    <s v="364-33-8584"/>
    <x v="153"/>
    <x v="6"/>
    <x v="2"/>
    <x v="3"/>
    <x v="0"/>
    <x v="0"/>
    <x v="3"/>
    <x v="4"/>
    <n v="17.63"/>
    <n v="5"/>
    <n v="4.4074999999999998"/>
    <n v="92.557500000000005"/>
    <d v="1899-12-30T15:27:00"/>
    <s v="Cash"/>
    <n v="88.15"/>
    <n v="4.7619047620000003"/>
    <n v="4.4074999999999998"/>
    <n v="8.5"/>
    <n v="4.4074999999999998"/>
  </r>
  <r>
    <s v="665-63-9737"/>
    <x v="204"/>
    <x v="7"/>
    <x v="2"/>
    <x v="4"/>
    <x v="1"/>
    <x v="1"/>
    <x v="2"/>
    <x v="5"/>
    <n v="52.42"/>
    <n v="3"/>
    <n v="7.8630000000000004"/>
    <n v="165.12299999999999"/>
    <d v="1899-12-30T17:36:00"/>
    <s v="Ewallet"/>
    <n v="157.26"/>
    <n v="4.7619047620000003"/>
    <n v="7.8630000000000004"/>
    <n v="7.5"/>
    <n v="7.8630000000000004"/>
  </r>
  <r>
    <s v="695-09-5146"/>
    <x v="15"/>
    <x v="2"/>
    <x v="2"/>
    <x v="6"/>
    <x v="0"/>
    <x v="0"/>
    <x v="0"/>
    <x v="4"/>
    <n v="98.79"/>
    <n v="3"/>
    <n v="14.8185"/>
    <n v="311.18849999999998"/>
    <d v="1899-12-30T20:00:00"/>
    <s v="Ewallet"/>
    <n v="296.37"/>
    <n v="4.7619047620000003"/>
    <n v="14.8185"/>
    <n v="6.4"/>
    <n v="14.8185"/>
  </r>
  <r>
    <s v="155-45-3814"/>
    <x v="25"/>
    <x v="8"/>
    <x v="1"/>
    <x v="3"/>
    <x v="0"/>
    <x v="0"/>
    <x v="2"/>
    <x v="1"/>
    <n v="88.55"/>
    <n v="8"/>
    <n v="35.42"/>
    <n v="743.82"/>
    <d v="1899-12-30T15:29:00"/>
    <s v="Ewallet"/>
    <n v="708.4"/>
    <n v="4.7619047620000003"/>
    <n v="35.42"/>
    <n v="4.7"/>
    <n v="35.42"/>
  </r>
  <r>
    <s v="794-32-2436"/>
    <x v="271"/>
    <x v="5"/>
    <x v="2"/>
    <x v="5"/>
    <x v="0"/>
    <x v="1"/>
    <x v="0"/>
    <x v="1"/>
    <n v="55.67"/>
    <n v="2"/>
    <n v="5.5670000000000002"/>
    <n v="116.907"/>
    <d v="1899-12-30T15:08:00"/>
    <s v="Ewallet"/>
    <n v="111.34"/>
    <n v="4.7619047620000003"/>
    <n v="5.5670000000000002"/>
    <n v="6"/>
    <n v="5.5670000000000002"/>
  </r>
  <r>
    <s v="131-15-8856"/>
    <x v="278"/>
    <x v="5"/>
    <x v="1"/>
    <x v="2"/>
    <x v="0"/>
    <x v="0"/>
    <x v="0"/>
    <x v="4"/>
    <n v="72.52"/>
    <n v="8"/>
    <n v="29.007999999999999"/>
    <n v="609.16800000000001"/>
    <d v="1899-12-30T19:26:00"/>
    <s v="Credit card"/>
    <n v="580.16"/>
    <n v="4.7619047620000003"/>
    <n v="29.007999999999999"/>
    <n v="4"/>
    <n v="29.007999999999999"/>
  </r>
  <r>
    <s v="273-84-2164"/>
    <x v="298"/>
    <x v="4"/>
    <x v="1"/>
    <x v="5"/>
    <x v="0"/>
    <x v="1"/>
    <x v="1"/>
    <x v="1"/>
    <n v="12.05"/>
    <n v="5"/>
    <n v="3.0125000000000002"/>
    <n v="63.262500000000003"/>
    <d v="1899-12-30T15:53:00"/>
    <s v="Ewallet"/>
    <n v="60.25"/>
    <n v="4.7619047620000003"/>
    <n v="3.0125000000000002"/>
    <n v="5.5"/>
    <n v="3.0125000000000002"/>
  </r>
  <r>
    <s v="706-36-6154"/>
    <x v="184"/>
    <x v="9"/>
    <x v="0"/>
    <x v="3"/>
    <x v="0"/>
    <x v="1"/>
    <x v="2"/>
    <x v="2"/>
    <n v="19.36"/>
    <n v="9"/>
    <n v="8.7119999999999997"/>
    <n v="182.952"/>
    <d v="1899-12-30T18:43:00"/>
    <s v="Ewallet"/>
    <n v="174.24"/>
    <n v="4.7619047620000003"/>
    <n v="8.7119999999999997"/>
    <n v="8.6999999999999993"/>
    <n v="8.7119999999999997"/>
  </r>
  <r>
    <s v="778-89-7974"/>
    <x v="203"/>
    <x v="11"/>
    <x v="1"/>
    <x v="4"/>
    <x v="1"/>
    <x v="1"/>
    <x v="0"/>
    <x v="0"/>
    <n v="70.209999999999994"/>
    <n v="6"/>
    <n v="21.062999999999999"/>
    <n v="442.32299999999998"/>
    <d v="1899-12-30T14:58:00"/>
    <s v="Cash"/>
    <n v="421.26"/>
    <n v="4.7619047620000003"/>
    <n v="21.062999999999999"/>
    <n v="7.4"/>
    <n v="21.062999999999999"/>
  </r>
  <r>
    <s v="574-31-8277"/>
    <x v="286"/>
    <x v="3"/>
    <x v="2"/>
    <x v="2"/>
    <x v="0"/>
    <x v="1"/>
    <x v="1"/>
    <x v="5"/>
    <n v="33.630000000000003"/>
    <n v="1"/>
    <n v="1.6815"/>
    <n v="35.311500000000002"/>
    <d v="1899-12-30T19:55:00"/>
    <s v="Cash"/>
    <n v="33.630000000000003"/>
    <n v="4.7619047620000003"/>
    <n v="1.6815"/>
    <n v="5.6"/>
    <n v="1.6815"/>
  </r>
  <r>
    <s v="859-71-0933"/>
    <x v="258"/>
    <x v="6"/>
    <x v="1"/>
    <x v="0"/>
    <x v="0"/>
    <x v="0"/>
    <x v="0"/>
    <x v="3"/>
    <n v="15.49"/>
    <n v="2"/>
    <n v="1.5489999999999999"/>
    <n v="32.529000000000003"/>
    <d v="1899-12-30T15:10:00"/>
    <s v="Cash"/>
    <n v="30.98"/>
    <n v="4.7619047620000003"/>
    <n v="1.5489999999999999"/>
    <n v="6.3"/>
    <n v="1.5489999999999999"/>
  </r>
  <r>
    <s v="740-11-5257"/>
    <x v="113"/>
    <x v="4"/>
    <x v="1"/>
    <x v="0"/>
    <x v="1"/>
    <x v="1"/>
    <x v="0"/>
    <x v="1"/>
    <n v="24.74"/>
    <n v="10"/>
    <n v="12.37"/>
    <n v="259.77"/>
    <d v="1899-12-30T16:44:00"/>
    <s v="Cash"/>
    <n v="247.4"/>
    <n v="4.7619047620000003"/>
    <n v="12.37"/>
    <n v="7.1"/>
    <n v="12.37"/>
  </r>
  <r>
    <s v="369-82-2676"/>
    <x v="161"/>
    <x v="2"/>
    <x v="2"/>
    <x v="1"/>
    <x v="1"/>
    <x v="1"/>
    <x v="0"/>
    <x v="1"/>
    <n v="75.66"/>
    <n v="5"/>
    <n v="18.914999999999999"/>
    <n v="397.21499999999997"/>
    <d v="1899-12-30T18:22:00"/>
    <s v="Ewallet"/>
    <n v="378.3"/>
    <n v="4.7619047620000003"/>
    <n v="18.914999999999999"/>
    <n v="7.8"/>
    <n v="18.914999999999999"/>
  </r>
  <r>
    <s v="563-47-4072"/>
    <x v="46"/>
    <x v="3"/>
    <x v="2"/>
    <x v="5"/>
    <x v="1"/>
    <x v="0"/>
    <x v="3"/>
    <x v="0"/>
    <n v="55.81"/>
    <n v="6"/>
    <n v="16.742999999999999"/>
    <n v="351.60300000000001"/>
    <d v="1899-12-30T11:52:00"/>
    <s v="Cash"/>
    <n v="334.86"/>
    <n v="4.7619047620000003"/>
    <n v="16.742999999999999"/>
    <n v="9.9"/>
    <n v="16.742999999999999"/>
  </r>
  <r>
    <s v="742-04-5161"/>
    <x v="299"/>
    <x v="10"/>
    <x v="0"/>
    <x v="2"/>
    <x v="0"/>
    <x v="1"/>
    <x v="1"/>
    <x v="2"/>
    <n v="72.78"/>
    <n v="10"/>
    <n v="36.39"/>
    <n v="764.19"/>
    <d v="1899-12-30T17:24:00"/>
    <s v="Cash"/>
    <n v="727.8"/>
    <n v="4.7619047620000003"/>
    <n v="36.39"/>
    <n v="7.3"/>
    <n v="36.39"/>
  </r>
  <r>
    <s v="149-15-7606"/>
    <x v="209"/>
    <x v="7"/>
    <x v="2"/>
    <x v="6"/>
    <x v="0"/>
    <x v="1"/>
    <x v="1"/>
    <x v="3"/>
    <n v="37.32"/>
    <n v="9"/>
    <n v="16.794"/>
    <n v="352.67399999999998"/>
    <d v="1899-12-30T15:31:00"/>
    <s v="Ewallet"/>
    <n v="335.88"/>
    <n v="4.7619047620000003"/>
    <n v="16.794"/>
    <n v="5.0999999999999996"/>
    <n v="16.794"/>
  </r>
  <r>
    <s v="133-77-3154"/>
    <x v="79"/>
    <x v="2"/>
    <x v="2"/>
    <x v="3"/>
    <x v="0"/>
    <x v="1"/>
    <x v="2"/>
    <x v="5"/>
    <n v="60.18"/>
    <n v="4"/>
    <n v="12.036"/>
    <n v="252.756"/>
    <d v="1899-12-30T18:04:00"/>
    <s v="Credit card"/>
    <n v="240.72"/>
    <n v="4.7619047620000003"/>
    <n v="12.036"/>
    <n v="9.4"/>
    <n v="12.036"/>
  </r>
  <r>
    <s v="169-52-4504"/>
    <x v="176"/>
    <x v="9"/>
    <x v="0"/>
    <x v="4"/>
    <x v="1"/>
    <x v="0"/>
    <x v="2"/>
    <x v="1"/>
    <n v="15.69"/>
    <n v="3"/>
    <n v="2.3534999999999999"/>
    <n v="49.423499999999997"/>
    <d v="1899-12-30T14:13:00"/>
    <s v="Credit card"/>
    <n v="47.07"/>
    <n v="4.7619047620000003"/>
    <n v="2.3534999999999999"/>
    <n v="5.8"/>
    <n v="2.3534999999999999"/>
  </r>
  <r>
    <s v="250-81-7186"/>
    <x v="160"/>
    <x v="10"/>
    <x v="1"/>
    <x v="6"/>
    <x v="1"/>
    <x v="0"/>
    <x v="3"/>
    <x v="1"/>
    <n v="99.69"/>
    <n v="1"/>
    <n v="4.9844999999999997"/>
    <n v="104.67449999999999"/>
    <d v="1899-12-30T10:23:00"/>
    <s v="Credit card"/>
    <n v="99.69"/>
    <n v="4.7619047620000003"/>
    <n v="4.9844999999999997"/>
    <n v="8"/>
    <n v="4.9844999999999997"/>
  </r>
  <r>
    <s v="562-12-5430"/>
    <x v="72"/>
    <x v="3"/>
    <x v="0"/>
    <x v="1"/>
    <x v="0"/>
    <x v="0"/>
    <x v="0"/>
    <x v="5"/>
    <n v="88.15"/>
    <n v="3"/>
    <n v="13.2225"/>
    <n v="277.67250000000001"/>
    <d v="1899-12-30T10:11:00"/>
    <s v="Ewallet"/>
    <n v="264.45"/>
    <n v="4.7619047620000003"/>
    <n v="13.2225"/>
    <n v="7.9"/>
    <n v="13.2225"/>
  </r>
  <r>
    <s v="816-72-8853"/>
    <x v="86"/>
    <x v="4"/>
    <x v="0"/>
    <x v="4"/>
    <x v="0"/>
    <x v="0"/>
    <x v="1"/>
    <x v="3"/>
    <n v="27.93"/>
    <n v="5"/>
    <n v="6.9824999999999999"/>
    <n v="146.63249999999999"/>
    <d v="1899-12-30T15:48:00"/>
    <s v="Cash"/>
    <n v="139.65"/>
    <n v="4.7619047620000003"/>
    <n v="6.9824999999999999"/>
    <n v="5.9"/>
    <n v="6.9824999999999999"/>
  </r>
  <r>
    <s v="491-38-3499"/>
    <x v="189"/>
    <x v="5"/>
    <x v="0"/>
    <x v="0"/>
    <x v="0"/>
    <x v="1"/>
    <x v="2"/>
    <x v="5"/>
    <n v="55.45"/>
    <n v="1"/>
    <n v="2.7725"/>
    <n v="58.222499999999997"/>
    <d v="1899-12-30T17:46:00"/>
    <s v="Credit card"/>
    <n v="55.45"/>
    <n v="4.7619047620000003"/>
    <n v="2.7725"/>
    <n v="4.9000000000000004"/>
    <n v="2.7725"/>
  </r>
  <r>
    <s v="322-02-2271"/>
    <x v="184"/>
    <x v="9"/>
    <x v="2"/>
    <x v="1"/>
    <x v="1"/>
    <x v="0"/>
    <x v="1"/>
    <x v="3"/>
    <n v="42.97"/>
    <n v="3"/>
    <n v="6.4455"/>
    <n v="135.35550000000001"/>
    <d v="1899-12-30T11:46:00"/>
    <s v="Cash"/>
    <n v="128.91"/>
    <n v="4.7619047620000003"/>
    <n v="6.4455"/>
    <n v="9.3000000000000007"/>
    <n v="6.4455"/>
  </r>
  <r>
    <s v="842-29-4695"/>
    <x v="49"/>
    <x v="1"/>
    <x v="1"/>
    <x v="5"/>
    <x v="0"/>
    <x v="1"/>
    <x v="0"/>
    <x v="3"/>
    <n v="17.14"/>
    <n v="7"/>
    <n v="5.9989999999999997"/>
    <n v="125.979"/>
    <d v="1899-12-30T12:07:00"/>
    <s v="Credit card"/>
    <n v="119.98"/>
    <n v="4.7619047620000003"/>
    <n v="5.9989999999999997"/>
    <n v="7.9"/>
    <n v="5.9989999999999997"/>
  </r>
  <r>
    <s v="725-67-2480"/>
    <x v="69"/>
    <x v="7"/>
    <x v="2"/>
    <x v="2"/>
    <x v="0"/>
    <x v="0"/>
    <x v="0"/>
    <x v="5"/>
    <n v="58.75"/>
    <n v="6"/>
    <n v="17.625"/>
    <n v="370.125"/>
    <d v="1899-12-30T18:14:00"/>
    <s v="Credit card"/>
    <n v="352.5"/>
    <n v="4.7619047620000003"/>
    <n v="17.625"/>
    <n v="5.9"/>
    <n v="17.625"/>
  </r>
  <r>
    <s v="641-51-2661"/>
    <x v="300"/>
    <x v="5"/>
    <x v="1"/>
    <x v="2"/>
    <x v="0"/>
    <x v="0"/>
    <x v="0"/>
    <x v="4"/>
    <n v="87.1"/>
    <n v="10"/>
    <n v="43.55"/>
    <n v="914.55"/>
    <d v="1899-12-30T14:45:00"/>
    <s v="Credit card"/>
    <n v="871"/>
    <n v="4.7619047620000003"/>
    <n v="43.55"/>
    <n v="9.9"/>
    <n v="43.55"/>
  </r>
  <r>
    <s v="714-02-3114"/>
    <x v="171"/>
    <x v="11"/>
    <x v="1"/>
    <x v="6"/>
    <x v="1"/>
    <x v="0"/>
    <x v="1"/>
    <x v="3"/>
    <n v="98.8"/>
    <n v="2"/>
    <n v="9.8800000000000008"/>
    <n v="207.48"/>
    <d v="1899-12-30T11:39:00"/>
    <s v="Cash"/>
    <n v="197.6"/>
    <n v="4.7619047620000003"/>
    <n v="9.8800000000000008"/>
    <n v="7.7"/>
    <n v="9.8800000000000008"/>
  </r>
  <r>
    <s v="518-17-2983"/>
    <x v="36"/>
    <x v="2"/>
    <x v="0"/>
    <x v="3"/>
    <x v="1"/>
    <x v="0"/>
    <x v="0"/>
    <x v="5"/>
    <n v="48.63"/>
    <n v="4"/>
    <n v="9.7260000000000009"/>
    <n v="204.24600000000001"/>
    <d v="1899-12-30T15:44:00"/>
    <s v="Ewallet"/>
    <n v="194.52"/>
    <n v="4.7619047620000003"/>
    <n v="9.7260000000000009"/>
    <n v="7.6"/>
    <n v="9.7260000000000009"/>
  </r>
  <r>
    <s v="779-42-2410"/>
    <x v="228"/>
    <x v="11"/>
    <x v="2"/>
    <x v="4"/>
    <x v="0"/>
    <x v="1"/>
    <x v="1"/>
    <x v="4"/>
    <n v="57.74"/>
    <n v="3"/>
    <n v="8.6609999999999996"/>
    <n v="181.881"/>
    <d v="1899-12-30T13:06:00"/>
    <s v="Ewallet"/>
    <n v="173.22"/>
    <n v="4.7619047620000003"/>
    <n v="8.6609999999999996"/>
    <n v="7.7"/>
    <n v="8.6609999999999996"/>
  </r>
  <r>
    <s v="190-14-3147"/>
    <x v="254"/>
    <x v="9"/>
    <x v="2"/>
    <x v="6"/>
    <x v="1"/>
    <x v="0"/>
    <x v="0"/>
    <x v="0"/>
    <n v="17.97"/>
    <n v="4"/>
    <n v="3.5939999999999999"/>
    <n v="75.474000000000004"/>
    <d v="1899-12-30T20:43:00"/>
    <s v="Ewallet"/>
    <n v="71.88"/>
    <n v="4.7619047620000003"/>
    <n v="3.5939999999999999"/>
    <n v="6.4"/>
    <n v="3.5939999999999999"/>
  </r>
  <r>
    <s v="408-66-6712"/>
    <x v="301"/>
    <x v="0"/>
    <x v="1"/>
    <x v="3"/>
    <x v="0"/>
    <x v="0"/>
    <x v="3"/>
    <x v="0"/>
    <n v="47.71"/>
    <n v="6"/>
    <n v="14.313000000000001"/>
    <n v="300.57299999999998"/>
    <d v="1899-12-30T14:19:00"/>
    <s v="Ewallet"/>
    <n v="286.26"/>
    <n v="4.7619047620000003"/>
    <n v="14.313000000000001"/>
    <n v="4.4000000000000004"/>
    <n v="14.313000000000001"/>
  </r>
  <r>
    <s v="679-22-6530"/>
    <x v="302"/>
    <x v="6"/>
    <x v="2"/>
    <x v="4"/>
    <x v="1"/>
    <x v="0"/>
    <x v="2"/>
    <x v="3"/>
    <n v="40.619999999999997"/>
    <n v="2"/>
    <n v="4.0620000000000003"/>
    <n v="85.302000000000007"/>
    <d v="1899-12-30T10:01:00"/>
    <s v="Credit card"/>
    <n v="81.239999999999995"/>
    <n v="4.7619047620000003"/>
    <n v="4.0620000000000003"/>
    <n v="4.0999999999999996"/>
    <n v="4.0620000000000003"/>
  </r>
  <r>
    <s v="588-47-8641"/>
    <x v="50"/>
    <x v="8"/>
    <x v="0"/>
    <x v="0"/>
    <x v="0"/>
    <x v="1"/>
    <x v="0"/>
    <x v="5"/>
    <n v="56.04"/>
    <n v="10"/>
    <n v="28.02"/>
    <n v="588.41999999999996"/>
    <d v="1899-12-30T19:30:00"/>
    <s v="Ewallet"/>
    <n v="560.4"/>
    <n v="4.7619047620000003"/>
    <n v="28.02"/>
    <n v="4.4000000000000004"/>
    <n v="28.02"/>
  </r>
  <r>
    <s v="642-61-4706"/>
    <x v="36"/>
    <x v="2"/>
    <x v="2"/>
    <x v="1"/>
    <x v="0"/>
    <x v="1"/>
    <x v="1"/>
    <x v="4"/>
    <n v="93.4"/>
    <n v="2"/>
    <n v="9.34"/>
    <n v="196.14"/>
    <d v="1899-12-30T16:34:00"/>
    <s v="Cash"/>
    <n v="186.8"/>
    <n v="4.7619047620000003"/>
    <n v="9.34"/>
    <n v="5.5"/>
    <n v="9.34"/>
  </r>
  <r>
    <s v="576-31-4774"/>
    <x v="69"/>
    <x v="7"/>
    <x v="2"/>
    <x v="5"/>
    <x v="1"/>
    <x v="0"/>
    <x v="1"/>
    <x v="0"/>
    <n v="73.41"/>
    <n v="3"/>
    <n v="11.0115"/>
    <n v="231.2415"/>
    <d v="1899-12-30T13:10:00"/>
    <s v="Ewallet"/>
    <n v="220.23"/>
    <n v="4.7619047620000003"/>
    <n v="11.0115"/>
    <n v="4"/>
    <n v="11.0115"/>
  </r>
  <r>
    <s v="556-41-6224"/>
    <x v="237"/>
    <x v="2"/>
    <x v="1"/>
    <x v="5"/>
    <x v="1"/>
    <x v="1"/>
    <x v="3"/>
    <x v="0"/>
    <n v="33.64"/>
    <n v="8"/>
    <n v="13.456"/>
    <n v="282.57600000000002"/>
    <d v="1899-12-30T17:10:00"/>
    <s v="Credit card"/>
    <n v="269.12"/>
    <n v="4.7619047620000003"/>
    <n v="13.456"/>
    <n v="9.3000000000000007"/>
    <n v="13.456"/>
  </r>
  <r>
    <s v="811-03-8790"/>
    <x v="235"/>
    <x v="11"/>
    <x v="0"/>
    <x v="2"/>
    <x v="1"/>
    <x v="0"/>
    <x v="0"/>
    <x v="1"/>
    <n v="45.48"/>
    <n v="10"/>
    <n v="22.74"/>
    <n v="477.54"/>
    <d v="1899-12-30T10:22:00"/>
    <s v="Credit card"/>
    <n v="454.8"/>
    <n v="4.7619047620000003"/>
    <n v="22.74"/>
    <n v="4.8"/>
    <n v="22.74"/>
  </r>
  <r>
    <s v="242-11-3142"/>
    <x v="49"/>
    <x v="1"/>
    <x v="2"/>
    <x v="6"/>
    <x v="0"/>
    <x v="1"/>
    <x v="0"/>
    <x v="5"/>
    <n v="83.77"/>
    <n v="2"/>
    <n v="8.3770000000000007"/>
    <n v="175.917"/>
    <d v="1899-12-30T19:57:00"/>
    <s v="Cash"/>
    <n v="167.54"/>
    <n v="4.7619047620000003"/>
    <n v="8.3770000000000007"/>
    <n v="4.5999999999999996"/>
    <n v="8.3770000000000007"/>
  </r>
  <r>
    <s v="752-23-3760"/>
    <x v="82"/>
    <x v="7"/>
    <x v="2"/>
    <x v="0"/>
    <x v="0"/>
    <x v="0"/>
    <x v="2"/>
    <x v="3"/>
    <n v="64.08"/>
    <n v="7"/>
    <n v="22.428000000000001"/>
    <n v="470.988"/>
    <d v="1899-12-30T19:29:00"/>
    <s v="Credit card"/>
    <n v="448.56"/>
    <n v="4.7619047620000003"/>
    <n v="22.428000000000001"/>
    <n v="7.3"/>
    <n v="22.428000000000001"/>
  </r>
  <r>
    <s v="274-05-5470"/>
    <x v="66"/>
    <x v="4"/>
    <x v="0"/>
    <x v="1"/>
    <x v="0"/>
    <x v="0"/>
    <x v="0"/>
    <x v="4"/>
    <n v="73.47"/>
    <n v="4"/>
    <n v="14.694000000000001"/>
    <n v="308.57400000000001"/>
    <d v="1899-12-30T18:30:00"/>
    <s v="Cash"/>
    <n v="293.88"/>
    <n v="4.7619047620000003"/>
    <n v="14.694000000000001"/>
    <n v="6"/>
    <n v="14.694000000000001"/>
  </r>
  <r>
    <s v="648-94-3045"/>
    <x v="61"/>
    <x v="11"/>
    <x v="1"/>
    <x v="5"/>
    <x v="1"/>
    <x v="1"/>
    <x v="0"/>
    <x v="0"/>
    <n v="58.95"/>
    <n v="10"/>
    <n v="29.475000000000001"/>
    <n v="618.97500000000002"/>
    <d v="1899-12-30T14:27:00"/>
    <s v="Ewallet"/>
    <n v="589.5"/>
    <n v="4.7619047620000003"/>
    <n v="29.475000000000001"/>
    <n v="8.1"/>
    <n v="29.475000000000001"/>
  </r>
  <r>
    <s v="130-67-4723"/>
    <x v="10"/>
    <x v="0"/>
    <x v="0"/>
    <x v="6"/>
    <x v="0"/>
    <x v="1"/>
    <x v="0"/>
    <x v="4"/>
    <n v="48.5"/>
    <n v="6"/>
    <n v="14.55"/>
    <n v="305.55"/>
    <d v="1899-12-30T13:57:00"/>
    <s v="Ewallet"/>
    <n v="291"/>
    <n v="4.7619047620000003"/>
    <n v="14.55"/>
    <n v="9.4"/>
    <n v="14.55"/>
  </r>
  <r>
    <s v="528-87-5606"/>
    <x v="80"/>
    <x v="9"/>
    <x v="2"/>
    <x v="3"/>
    <x v="0"/>
    <x v="0"/>
    <x v="1"/>
    <x v="1"/>
    <n v="39.479999999999997"/>
    <n v="1"/>
    <n v="1.974"/>
    <n v="41.454000000000001"/>
    <d v="1899-12-30T19:43:00"/>
    <s v="Cash"/>
    <n v="39.479999999999997"/>
    <n v="4.7619047620000003"/>
    <n v="1.974"/>
    <n v="6.5"/>
    <n v="1.974"/>
  </r>
  <r>
    <s v="320-85-2052"/>
    <x v="284"/>
    <x v="10"/>
    <x v="2"/>
    <x v="4"/>
    <x v="1"/>
    <x v="0"/>
    <x v="0"/>
    <x v="3"/>
    <n v="34.81"/>
    <n v="1"/>
    <n v="1.7404999999999999"/>
    <n v="36.5505"/>
    <d v="1899-12-30T10:11:00"/>
    <s v="Credit card"/>
    <n v="34.81"/>
    <n v="4.7619047620000003"/>
    <n v="1.7404999999999999"/>
    <n v="7"/>
    <n v="1.7404999999999999"/>
  </r>
  <r>
    <s v="370-96-0655"/>
    <x v="303"/>
    <x v="8"/>
    <x v="1"/>
    <x v="0"/>
    <x v="1"/>
    <x v="0"/>
    <x v="0"/>
    <x v="5"/>
    <n v="49.32"/>
    <n v="6"/>
    <n v="14.795999999999999"/>
    <n v="310.71600000000001"/>
    <d v="1899-12-30T13:46:00"/>
    <s v="Ewallet"/>
    <n v="295.92"/>
    <n v="4.7619047620000003"/>
    <n v="14.795999999999999"/>
    <n v="7.1"/>
    <n v="14.795999999999999"/>
  </r>
  <r>
    <s v="105-10-6182"/>
    <x v="8"/>
    <x v="6"/>
    <x v="0"/>
    <x v="1"/>
    <x v="0"/>
    <x v="1"/>
    <x v="2"/>
    <x v="5"/>
    <n v="21.48"/>
    <n v="2"/>
    <n v="2.1480000000000001"/>
    <n v="45.107999999999997"/>
    <d v="1899-12-30T12:22:00"/>
    <s v="Ewallet"/>
    <n v="42.96"/>
    <n v="4.7619047620000003"/>
    <n v="2.1480000000000001"/>
    <n v="6.6"/>
    <n v="2.1480000000000001"/>
  </r>
  <r>
    <s v="510-79-0415"/>
    <x v="157"/>
    <x v="8"/>
    <x v="2"/>
    <x v="5"/>
    <x v="0"/>
    <x v="0"/>
    <x v="1"/>
    <x v="3"/>
    <n v="23.08"/>
    <n v="6"/>
    <n v="6.9240000000000004"/>
    <n v="145.404"/>
    <d v="1899-12-30T19:20:00"/>
    <s v="Ewallet"/>
    <n v="138.47999999999999"/>
    <n v="4.7619047620000003"/>
    <n v="6.9240000000000004"/>
    <n v="4.9000000000000004"/>
    <n v="6.9240000000000004"/>
  </r>
  <r>
    <s v="241-96-5076"/>
    <x v="304"/>
    <x v="10"/>
    <x v="2"/>
    <x v="2"/>
    <x v="0"/>
    <x v="0"/>
    <x v="0"/>
    <x v="2"/>
    <n v="49.1"/>
    <n v="2"/>
    <n v="4.91"/>
    <n v="103.11"/>
    <d v="1899-12-30T12:58:00"/>
    <s v="Credit card"/>
    <n v="98.2"/>
    <n v="4.7619047620000003"/>
    <n v="4.91"/>
    <n v="6.4"/>
    <n v="4.91"/>
  </r>
  <r>
    <s v="767-97-4650"/>
    <x v="305"/>
    <x v="4"/>
    <x v="2"/>
    <x v="6"/>
    <x v="0"/>
    <x v="0"/>
    <x v="0"/>
    <x v="3"/>
    <n v="64.83"/>
    <n v="2"/>
    <n v="6.4829999999999997"/>
    <n v="136.143"/>
    <d v="1899-12-30T11:59:00"/>
    <s v="Credit card"/>
    <n v="129.66"/>
    <n v="4.7619047620000003"/>
    <n v="6.4829999999999997"/>
    <n v="8"/>
    <n v="6.4829999999999997"/>
  </r>
  <r>
    <s v="648-83-1321"/>
    <x v="12"/>
    <x v="4"/>
    <x v="0"/>
    <x v="3"/>
    <x v="0"/>
    <x v="1"/>
    <x v="3"/>
    <x v="2"/>
    <n v="63.56"/>
    <n v="10"/>
    <n v="31.78"/>
    <n v="667.38"/>
    <d v="1899-12-30T17:59:00"/>
    <s v="Cash"/>
    <n v="635.6"/>
    <n v="4.7619047620000003"/>
    <n v="31.78"/>
    <n v="4.3"/>
    <n v="31.78"/>
  </r>
  <r>
    <s v="173-57-2300"/>
    <x v="64"/>
    <x v="3"/>
    <x v="1"/>
    <x v="4"/>
    <x v="0"/>
    <x v="1"/>
    <x v="2"/>
    <x v="3"/>
    <n v="72.88"/>
    <n v="2"/>
    <n v="7.2880000000000003"/>
    <n v="153.048"/>
    <d v="1899-12-30T12:51:00"/>
    <s v="Cash"/>
    <n v="145.76"/>
    <n v="4.7619047620000003"/>
    <n v="7.2880000000000003"/>
    <n v="6.1"/>
    <n v="7.2880000000000003"/>
  </r>
  <r>
    <s v="305-03-2383"/>
    <x v="12"/>
    <x v="4"/>
    <x v="0"/>
    <x v="0"/>
    <x v="1"/>
    <x v="0"/>
    <x v="2"/>
    <x v="4"/>
    <n v="67.099999999999994"/>
    <n v="3"/>
    <n v="10.065"/>
    <n v="211.36500000000001"/>
    <d v="1899-12-30T10:36:00"/>
    <s v="Cash"/>
    <n v="201.3"/>
    <n v="4.7619047620000003"/>
    <n v="10.065"/>
    <n v="7.5"/>
    <n v="10.065"/>
  </r>
  <r>
    <s v="394-55-6384"/>
    <x v="284"/>
    <x v="10"/>
    <x v="1"/>
    <x v="1"/>
    <x v="0"/>
    <x v="0"/>
    <x v="0"/>
    <x v="3"/>
    <n v="70.19"/>
    <n v="9"/>
    <n v="31.5855"/>
    <n v="663.29549999999995"/>
    <d v="1899-12-30T13:38:00"/>
    <s v="Cash"/>
    <n v="631.71"/>
    <n v="4.7619047620000003"/>
    <n v="31.5855"/>
    <n v="6.7"/>
    <n v="31.5855"/>
  </r>
  <r>
    <s v="266-20-6657"/>
    <x v="306"/>
    <x v="10"/>
    <x v="1"/>
    <x v="5"/>
    <x v="0"/>
    <x v="1"/>
    <x v="1"/>
    <x v="4"/>
    <n v="55.04"/>
    <n v="7"/>
    <n v="19.263999999999999"/>
    <n v="404.54399999999998"/>
    <d v="1899-12-30T19:39:00"/>
    <s v="Ewallet"/>
    <n v="385.28"/>
    <n v="4.7619047620000003"/>
    <n v="19.263999999999999"/>
    <n v="5.2"/>
    <n v="19.263999999999999"/>
  </r>
  <r>
    <s v="689-05-1884"/>
    <x v="39"/>
    <x v="9"/>
    <x v="0"/>
    <x v="2"/>
    <x v="0"/>
    <x v="1"/>
    <x v="1"/>
    <x v="0"/>
    <n v="48.63"/>
    <n v="10"/>
    <n v="24.315000000000001"/>
    <n v="510.61500000000001"/>
    <d v="1899-12-30T12:44:00"/>
    <s v="Cash"/>
    <n v="486.3"/>
    <n v="4.7619047620000003"/>
    <n v="24.315000000000001"/>
    <n v="8.8000000000000007"/>
    <n v="24.315000000000001"/>
  </r>
  <r>
    <s v="196-01-2849"/>
    <x v="204"/>
    <x v="7"/>
    <x v="1"/>
    <x v="6"/>
    <x v="0"/>
    <x v="0"/>
    <x v="0"/>
    <x v="5"/>
    <n v="73.38"/>
    <n v="7"/>
    <n v="25.683"/>
    <n v="539.34299999999996"/>
    <d v="1899-12-30T13:56:00"/>
    <s v="Cash"/>
    <n v="513.66"/>
    <n v="4.7619047620000003"/>
    <n v="25.683"/>
    <n v="9.5"/>
    <n v="25.683"/>
  </r>
  <r>
    <s v="372-62-5264"/>
    <x v="100"/>
    <x v="2"/>
    <x v="1"/>
    <x v="3"/>
    <x v="1"/>
    <x v="0"/>
    <x v="2"/>
    <x v="4"/>
    <n v="52.6"/>
    <n v="9"/>
    <n v="23.67"/>
    <n v="497.07"/>
    <d v="1899-12-30T14:42:00"/>
    <s v="Cash"/>
    <n v="473.4"/>
    <n v="4.7619047620000003"/>
    <n v="23.67"/>
    <n v="7.6"/>
    <n v="23.67"/>
  </r>
  <r>
    <s v="800-09-8606"/>
    <x v="188"/>
    <x v="11"/>
    <x v="0"/>
    <x v="4"/>
    <x v="0"/>
    <x v="0"/>
    <x v="3"/>
    <x v="2"/>
    <n v="87.37"/>
    <n v="5"/>
    <n v="21.842500000000001"/>
    <n v="458.6925"/>
    <d v="1899-12-30T19:45:00"/>
    <s v="Cash"/>
    <n v="436.85"/>
    <n v="4.7619047620000003"/>
    <n v="21.842500000000001"/>
    <n v="6.6"/>
    <n v="21.842500000000001"/>
  </r>
  <r>
    <s v="182-52-7000"/>
    <x v="193"/>
    <x v="9"/>
    <x v="0"/>
    <x v="0"/>
    <x v="0"/>
    <x v="0"/>
    <x v="1"/>
    <x v="3"/>
    <n v="27.04"/>
    <n v="4"/>
    <n v="5.4080000000000004"/>
    <n v="113.568"/>
    <d v="1899-12-30T20:26:00"/>
    <s v="Ewallet"/>
    <n v="108.16"/>
    <n v="4.7619047620000003"/>
    <n v="5.4080000000000004"/>
    <n v="6.9"/>
    <n v="5.4080000000000004"/>
  </r>
  <r>
    <s v="826-58-8051"/>
    <x v="201"/>
    <x v="6"/>
    <x v="2"/>
    <x v="1"/>
    <x v="1"/>
    <x v="1"/>
    <x v="2"/>
    <x v="2"/>
    <n v="62.19"/>
    <n v="4"/>
    <n v="12.438000000000001"/>
    <n v="261.19799999999998"/>
    <d v="1899-12-30T19:46:00"/>
    <s v="Ewallet"/>
    <n v="248.76"/>
    <n v="4.7619047620000003"/>
    <n v="12.438000000000001"/>
    <n v="4.3"/>
    <n v="12.438000000000001"/>
  </r>
  <r>
    <s v="868-06-0466"/>
    <x v="129"/>
    <x v="2"/>
    <x v="0"/>
    <x v="5"/>
    <x v="0"/>
    <x v="1"/>
    <x v="1"/>
    <x v="1"/>
    <n v="69.58"/>
    <n v="9"/>
    <n v="31.311"/>
    <n v="657.53099999999995"/>
    <d v="1899-12-30T19:38:00"/>
    <s v="Credit card"/>
    <n v="626.22"/>
    <n v="4.7619047620000003"/>
    <n v="31.311"/>
    <n v="7.8"/>
    <n v="31.311"/>
  </r>
  <r>
    <s v="751-41-9720"/>
    <x v="39"/>
    <x v="9"/>
    <x v="1"/>
    <x v="2"/>
    <x v="1"/>
    <x v="1"/>
    <x v="1"/>
    <x v="2"/>
    <n v="97.5"/>
    <n v="10"/>
    <n v="48.75"/>
    <n v="1023.75"/>
    <d v="1899-12-30T16:18:00"/>
    <s v="Ewallet"/>
    <n v="975"/>
    <n v="4.7619047620000003"/>
    <n v="48.75"/>
    <n v="8"/>
    <n v="48.75"/>
  </r>
  <r>
    <s v="626-43-7888"/>
    <x v="48"/>
    <x v="0"/>
    <x v="1"/>
    <x v="6"/>
    <x v="1"/>
    <x v="0"/>
    <x v="0"/>
    <x v="5"/>
    <n v="60.41"/>
    <n v="8"/>
    <n v="24.164000000000001"/>
    <n v="507.44400000000002"/>
    <d v="1899-12-30T12:23:00"/>
    <s v="Ewallet"/>
    <n v="483.28"/>
    <n v="4.7619047620000003"/>
    <n v="24.164000000000001"/>
    <n v="9.6"/>
    <n v="24.164000000000001"/>
  </r>
  <r>
    <s v="176-64-7711"/>
    <x v="307"/>
    <x v="11"/>
    <x v="2"/>
    <x v="3"/>
    <x v="1"/>
    <x v="1"/>
    <x v="0"/>
    <x v="4"/>
    <n v="32.32"/>
    <n v="3"/>
    <n v="4.8479999999999999"/>
    <n v="101.80800000000001"/>
    <d v="1899-12-30T19:11:00"/>
    <s v="Credit card"/>
    <n v="96.96"/>
    <n v="4.7619047620000003"/>
    <n v="4.8479999999999999"/>
    <n v="4.3"/>
    <n v="4.8479999999999999"/>
  </r>
  <r>
    <s v="191-29-0321"/>
    <x v="96"/>
    <x v="11"/>
    <x v="2"/>
    <x v="4"/>
    <x v="0"/>
    <x v="0"/>
    <x v="1"/>
    <x v="5"/>
    <n v="19.77"/>
    <n v="10"/>
    <n v="9.8849999999999998"/>
    <n v="207.58500000000001"/>
    <d v="1899-12-30T18:57:00"/>
    <s v="Credit card"/>
    <n v="197.7"/>
    <n v="4.7619047620000003"/>
    <n v="9.8849999999999998"/>
    <n v="5"/>
    <n v="9.8849999999999998"/>
  </r>
  <r>
    <s v="729-06-2010"/>
    <x v="225"/>
    <x v="4"/>
    <x v="2"/>
    <x v="0"/>
    <x v="0"/>
    <x v="1"/>
    <x v="0"/>
    <x v="0"/>
    <n v="80.47"/>
    <n v="9"/>
    <n v="36.211500000000001"/>
    <n v="760.44150000000002"/>
    <d v="1899-12-30T11:18:00"/>
    <s v="Cash"/>
    <n v="724.23"/>
    <n v="4.7619047620000003"/>
    <n v="36.211500000000001"/>
    <n v="9.1999999999999993"/>
    <n v="36.211500000000001"/>
  </r>
  <r>
    <s v="640-48-5028"/>
    <x v="227"/>
    <x v="10"/>
    <x v="2"/>
    <x v="1"/>
    <x v="0"/>
    <x v="0"/>
    <x v="0"/>
    <x v="2"/>
    <n v="88.39"/>
    <n v="9"/>
    <n v="39.775500000000001"/>
    <n v="835.28549999999996"/>
    <d v="1899-12-30T12:40:00"/>
    <s v="Cash"/>
    <n v="795.51"/>
    <n v="4.7619047620000003"/>
    <n v="39.775500000000001"/>
    <n v="6.3"/>
    <n v="39.775500000000001"/>
  </r>
  <r>
    <s v="186-79-9562"/>
    <x v="113"/>
    <x v="4"/>
    <x v="2"/>
    <x v="5"/>
    <x v="1"/>
    <x v="1"/>
    <x v="0"/>
    <x v="0"/>
    <n v="71.77"/>
    <n v="7"/>
    <n v="25.119499999999999"/>
    <n v="527.5095"/>
    <d v="1899-12-30T14:06:00"/>
    <s v="Cash"/>
    <n v="502.39"/>
    <n v="4.7619047620000003"/>
    <n v="25.119499999999999"/>
    <n v="8.9"/>
    <n v="25.119499999999999"/>
  </r>
  <r>
    <s v="834-45-5519"/>
    <x v="10"/>
    <x v="0"/>
    <x v="2"/>
    <x v="2"/>
    <x v="1"/>
    <x v="0"/>
    <x v="1"/>
    <x v="1"/>
    <n v="43"/>
    <n v="4"/>
    <n v="8.6"/>
    <n v="180.6"/>
    <d v="1899-12-30T20:48:00"/>
    <s v="Ewallet"/>
    <n v="172"/>
    <n v="4.7619047620000003"/>
    <n v="8.6"/>
    <n v="7.6"/>
    <n v="8.6"/>
  </r>
  <r>
    <s v="162-65-8559"/>
    <x v="135"/>
    <x v="3"/>
    <x v="1"/>
    <x v="6"/>
    <x v="0"/>
    <x v="1"/>
    <x v="0"/>
    <x v="4"/>
    <n v="68.98"/>
    <n v="1"/>
    <n v="3.4489999999999998"/>
    <n v="72.429000000000002"/>
    <d v="1899-12-30T20:13:00"/>
    <s v="Cash"/>
    <n v="68.98"/>
    <n v="4.7619047620000003"/>
    <n v="3.4489999999999998"/>
    <n v="4.8"/>
    <n v="3.4489999999999998"/>
  </r>
  <r>
    <s v="760-27-5490"/>
    <x v="128"/>
    <x v="5"/>
    <x v="1"/>
    <x v="3"/>
    <x v="1"/>
    <x v="1"/>
    <x v="1"/>
    <x v="5"/>
    <n v="15.62"/>
    <n v="8"/>
    <n v="6.2480000000000002"/>
    <n v="131.208"/>
    <d v="1899-12-30T20:37:00"/>
    <s v="Ewallet"/>
    <n v="124.96"/>
    <n v="4.7619047620000003"/>
    <n v="6.2480000000000002"/>
    <n v="9.1"/>
    <n v="6.2480000000000002"/>
  </r>
  <r>
    <s v="445-30-9252"/>
    <x v="12"/>
    <x v="4"/>
    <x v="0"/>
    <x v="4"/>
    <x v="1"/>
    <x v="1"/>
    <x v="2"/>
    <x v="3"/>
    <n v="25.7"/>
    <n v="3"/>
    <n v="3.855"/>
    <n v="80.954999999999998"/>
    <d v="1899-12-30T17:59:00"/>
    <s v="Ewallet"/>
    <n v="77.099999999999994"/>
    <n v="4.7619047620000003"/>
    <n v="3.855"/>
    <n v="6.1"/>
    <n v="3.855"/>
  </r>
  <r>
    <s v="786-94-2700"/>
    <x v="308"/>
    <x v="2"/>
    <x v="0"/>
    <x v="0"/>
    <x v="0"/>
    <x v="1"/>
    <x v="2"/>
    <x v="4"/>
    <n v="80.62"/>
    <n v="6"/>
    <n v="24.186"/>
    <n v="507.90600000000001"/>
    <d v="1899-12-30T20:18:00"/>
    <s v="Cash"/>
    <n v="483.72"/>
    <n v="4.7619047620000003"/>
    <n v="24.186"/>
    <n v="9.1"/>
    <n v="24.186"/>
  </r>
  <r>
    <s v="728-88-7867"/>
    <x v="243"/>
    <x v="10"/>
    <x v="1"/>
    <x v="1"/>
    <x v="0"/>
    <x v="0"/>
    <x v="0"/>
    <x v="2"/>
    <n v="75.53"/>
    <n v="4"/>
    <n v="15.106"/>
    <n v="317.226"/>
    <d v="1899-12-30T15:52:00"/>
    <s v="Ewallet"/>
    <n v="302.12"/>
    <n v="4.7619047620000003"/>
    <n v="15.106"/>
    <n v="8.3000000000000007"/>
    <n v="15.106"/>
  </r>
  <r>
    <s v="183-21-3799"/>
    <x v="309"/>
    <x v="6"/>
    <x v="1"/>
    <x v="1"/>
    <x v="1"/>
    <x v="0"/>
    <x v="3"/>
    <x v="1"/>
    <n v="77.63"/>
    <n v="9"/>
    <n v="34.933500000000002"/>
    <n v="733.60350000000005"/>
    <d v="1899-12-30T15:14:00"/>
    <s v="Ewallet"/>
    <n v="698.67"/>
    <n v="4.7619047620000003"/>
    <n v="34.933500000000002"/>
    <n v="7.2"/>
    <n v="34.933500000000002"/>
  </r>
  <r>
    <s v="268-20-3585"/>
    <x v="101"/>
    <x v="0"/>
    <x v="1"/>
    <x v="2"/>
    <x v="1"/>
    <x v="0"/>
    <x v="0"/>
    <x v="0"/>
    <n v="13.85"/>
    <n v="9"/>
    <n v="6.2324999999999999"/>
    <n v="130.88249999999999"/>
    <d v="1899-12-30T12:50:00"/>
    <s v="Ewallet"/>
    <n v="124.65"/>
    <n v="4.7619047620000003"/>
    <n v="6.2324999999999999"/>
    <n v="6"/>
    <n v="6.2324999999999999"/>
  </r>
  <r>
    <s v="735-32-9839"/>
    <x v="310"/>
    <x v="6"/>
    <x v="1"/>
    <x v="4"/>
    <x v="0"/>
    <x v="1"/>
    <x v="0"/>
    <x v="5"/>
    <n v="98.7"/>
    <n v="8"/>
    <n v="39.479999999999997"/>
    <n v="829.08"/>
    <d v="1899-12-30T10:36:00"/>
    <s v="Ewallet"/>
    <n v="789.6"/>
    <n v="4.7619047620000003"/>
    <n v="39.479999999999997"/>
    <n v="8.5"/>
    <n v="39.479999999999997"/>
  </r>
  <r>
    <s v="258-92-7466"/>
    <x v="136"/>
    <x v="10"/>
    <x v="0"/>
    <x v="3"/>
    <x v="1"/>
    <x v="0"/>
    <x v="1"/>
    <x v="0"/>
    <n v="35.68"/>
    <n v="5"/>
    <n v="8.92"/>
    <n v="187.32"/>
    <d v="1899-12-30T18:33:00"/>
    <s v="Credit card"/>
    <n v="178.4"/>
    <n v="4.7619047620000003"/>
    <n v="8.92"/>
    <n v="6.6"/>
    <n v="8.92"/>
  </r>
  <r>
    <s v="857-16-3520"/>
    <x v="265"/>
    <x v="10"/>
    <x v="0"/>
    <x v="4"/>
    <x v="0"/>
    <x v="0"/>
    <x v="0"/>
    <x v="5"/>
    <n v="71.459999999999994"/>
    <n v="7"/>
    <n v="25.010999999999999"/>
    <n v="525.23099999999999"/>
    <d v="1899-12-30T16:06:00"/>
    <s v="Ewallet"/>
    <n v="500.22"/>
    <n v="4.7619047620000003"/>
    <n v="25.010999999999999"/>
    <n v="4.5"/>
    <n v="25.010999999999999"/>
  </r>
  <r>
    <s v="482-17-1179"/>
    <x v="194"/>
    <x v="1"/>
    <x v="0"/>
    <x v="2"/>
    <x v="0"/>
    <x v="1"/>
    <x v="2"/>
    <x v="1"/>
    <n v="11.94"/>
    <n v="3"/>
    <n v="1.7909999999999999"/>
    <n v="37.610999999999997"/>
    <d v="1899-12-30T12:47:00"/>
    <s v="Credit card"/>
    <n v="35.82"/>
    <n v="4.7619047620000003"/>
    <n v="1.7909999999999999"/>
    <n v="8.1"/>
    <n v="1.7909999999999999"/>
  </r>
  <r>
    <s v="788-21-5741"/>
    <x v="117"/>
    <x v="8"/>
    <x v="0"/>
    <x v="6"/>
    <x v="1"/>
    <x v="1"/>
    <x v="3"/>
    <x v="5"/>
    <n v="45.38"/>
    <n v="3"/>
    <n v="6.8070000000000004"/>
    <n v="142.947"/>
    <d v="1899-12-30T13:34:00"/>
    <s v="Credit card"/>
    <n v="136.13999999999999"/>
    <n v="4.7619047620000003"/>
    <n v="6.8070000000000004"/>
    <n v="7.2"/>
    <n v="6.8070000000000004"/>
  </r>
  <r>
    <s v="821-14-9046"/>
    <x v="33"/>
    <x v="1"/>
    <x v="2"/>
    <x v="3"/>
    <x v="0"/>
    <x v="0"/>
    <x v="1"/>
    <x v="5"/>
    <n v="17.48"/>
    <n v="6"/>
    <n v="5.2439999999999998"/>
    <n v="110.124"/>
    <d v="1899-12-30T15:04:00"/>
    <s v="Credit card"/>
    <n v="104.88"/>
    <n v="4.7619047620000003"/>
    <n v="5.2439999999999998"/>
    <n v="6.1"/>
    <n v="5.2439999999999998"/>
  </r>
  <r>
    <s v="418-05-0656"/>
    <x v="164"/>
    <x v="0"/>
    <x v="2"/>
    <x v="4"/>
    <x v="1"/>
    <x v="0"/>
    <x v="3"/>
    <x v="5"/>
    <n v="25.56"/>
    <n v="7"/>
    <n v="8.9459999999999997"/>
    <n v="187.86600000000001"/>
    <d v="1899-12-30T20:42:00"/>
    <s v="Cash"/>
    <n v="178.92"/>
    <n v="4.7619047620000003"/>
    <n v="8.9459999999999997"/>
    <n v="7.1"/>
    <n v="8.9459999999999997"/>
  </r>
  <r>
    <s v="678-79-0726"/>
    <x v="311"/>
    <x v="4"/>
    <x v="1"/>
    <x v="6"/>
    <x v="0"/>
    <x v="0"/>
    <x v="1"/>
    <x v="3"/>
    <n v="90.63"/>
    <n v="9"/>
    <n v="40.783499999999997"/>
    <n v="856.45349999999996"/>
    <d v="1899-12-30T15:28:00"/>
    <s v="Cash"/>
    <n v="815.67"/>
    <n v="4.7619047620000003"/>
    <n v="40.783499999999997"/>
    <n v="5.0999999999999996"/>
    <n v="40.783499999999997"/>
  </r>
  <r>
    <s v="776-68-1096"/>
    <x v="112"/>
    <x v="0"/>
    <x v="2"/>
    <x v="3"/>
    <x v="1"/>
    <x v="1"/>
    <x v="1"/>
    <x v="2"/>
    <n v="44.12"/>
    <n v="3"/>
    <n v="6.6180000000000003"/>
    <n v="138.97800000000001"/>
    <d v="1899-12-30T13:45:00"/>
    <s v="Credit card"/>
    <n v="132.36000000000001"/>
    <n v="4.7619047620000003"/>
    <n v="6.6180000000000003"/>
    <n v="7.9"/>
    <n v="6.6180000000000003"/>
  </r>
  <r>
    <s v="592-46-1692"/>
    <x v="312"/>
    <x v="7"/>
    <x v="1"/>
    <x v="4"/>
    <x v="0"/>
    <x v="0"/>
    <x v="0"/>
    <x v="4"/>
    <n v="36.770000000000003"/>
    <n v="7"/>
    <n v="12.8695"/>
    <n v="270.2595"/>
    <d v="1899-12-30T20:10:00"/>
    <s v="Cash"/>
    <n v="257.39"/>
    <n v="4.7619047620000003"/>
    <n v="12.8695"/>
    <n v="7.4"/>
    <n v="12.8695"/>
  </r>
  <r>
    <s v="434-35-9162"/>
    <x v="108"/>
    <x v="6"/>
    <x v="2"/>
    <x v="0"/>
    <x v="0"/>
    <x v="1"/>
    <x v="0"/>
    <x v="4"/>
    <n v="23.34"/>
    <n v="4"/>
    <n v="4.6680000000000001"/>
    <n v="98.028000000000006"/>
    <d v="1899-12-30T18:53:00"/>
    <s v="Ewallet"/>
    <n v="93.36"/>
    <n v="4.7619047620000003"/>
    <n v="4.6680000000000001"/>
    <n v="7.4"/>
    <n v="4.6680000000000001"/>
  </r>
  <r>
    <s v="149-14-0304"/>
    <x v="182"/>
    <x v="7"/>
    <x v="1"/>
    <x v="1"/>
    <x v="0"/>
    <x v="0"/>
    <x v="1"/>
    <x v="0"/>
    <n v="28.5"/>
    <n v="8"/>
    <n v="11.4"/>
    <n v="239.4"/>
    <d v="1899-12-30T14:24:00"/>
    <s v="Cash"/>
    <n v="228"/>
    <n v="4.7619047620000003"/>
    <n v="11.4"/>
    <n v="6.6"/>
    <n v="11.4"/>
  </r>
  <r>
    <s v="442-44-6497"/>
    <x v="93"/>
    <x v="3"/>
    <x v="1"/>
    <x v="5"/>
    <x v="0"/>
    <x v="1"/>
    <x v="2"/>
    <x v="2"/>
    <n v="55.57"/>
    <n v="3"/>
    <n v="8.3354999999999997"/>
    <n v="175.0455"/>
    <d v="1899-12-30T11:42:00"/>
    <s v="Credit card"/>
    <n v="166.71"/>
    <n v="4.7619047620000003"/>
    <n v="8.3354999999999997"/>
    <n v="5.9"/>
    <n v="8.3354999999999997"/>
  </r>
  <r>
    <s v="174-64-0215"/>
    <x v="118"/>
    <x v="10"/>
    <x v="2"/>
    <x v="2"/>
    <x v="1"/>
    <x v="1"/>
    <x v="1"/>
    <x v="3"/>
    <n v="69.739999999999995"/>
    <n v="10"/>
    <n v="34.869999999999997"/>
    <n v="732.27"/>
    <d v="1899-12-30T17:49:00"/>
    <s v="Credit card"/>
    <n v="697.4"/>
    <n v="4.7619047620000003"/>
    <n v="34.869999999999997"/>
    <n v="8.9"/>
    <n v="34.869999999999997"/>
  </r>
  <r>
    <s v="210-74-9613"/>
    <x v="286"/>
    <x v="3"/>
    <x v="1"/>
    <x v="6"/>
    <x v="1"/>
    <x v="1"/>
    <x v="0"/>
    <x v="5"/>
    <n v="97.26"/>
    <n v="4"/>
    <n v="19.452000000000002"/>
    <n v="408.49200000000002"/>
    <d v="1899-12-30T15:33:00"/>
    <s v="Ewallet"/>
    <n v="389.04"/>
    <n v="4.7619047620000003"/>
    <n v="19.452000000000002"/>
    <n v="6.8"/>
    <n v="19.452000000000002"/>
  </r>
  <r>
    <s v="299-29-0180"/>
    <x v="313"/>
    <x v="11"/>
    <x v="2"/>
    <x v="3"/>
    <x v="0"/>
    <x v="0"/>
    <x v="2"/>
    <x v="2"/>
    <n v="52.18"/>
    <n v="7"/>
    <n v="18.263000000000002"/>
    <n v="383.52300000000002"/>
    <d v="1899-12-30T10:54:00"/>
    <s v="Cash"/>
    <n v="365.26"/>
    <n v="4.7619047620000003"/>
    <n v="18.263000000000002"/>
    <n v="9.3000000000000007"/>
    <n v="18.263000000000002"/>
  </r>
  <r>
    <s v="247-11-2470"/>
    <x v="90"/>
    <x v="5"/>
    <x v="0"/>
    <x v="4"/>
    <x v="0"/>
    <x v="0"/>
    <x v="0"/>
    <x v="5"/>
    <n v="22.32"/>
    <n v="4"/>
    <n v="4.4640000000000004"/>
    <n v="93.744"/>
    <d v="1899-12-30T16:23:00"/>
    <s v="Credit card"/>
    <n v="89.28"/>
    <n v="4.7619047620000003"/>
    <n v="4.4640000000000004"/>
    <n v="4.4000000000000004"/>
    <n v="4.4640000000000004"/>
  </r>
  <r>
    <s v="635-28-5728"/>
    <x v="295"/>
    <x v="9"/>
    <x v="0"/>
    <x v="0"/>
    <x v="1"/>
    <x v="1"/>
    <x v="1"/>
    <x v="0"/>
    <n v="56"/>
    <n v="3"/>
    <n v="8.4"/>
    <n v="176.4"/>
    <d v="1899-12-30T19:33:00"/>
    <s v="Ewallet"/>
    <n v="168"/>
    <n v="4.7619047620000003"/>
    <n v="8.4"/>
    <n v="4.8"/>
    <n v="8.4"/>
  </r>
  <r>
    <s v="756-49-0168"/>
    <x v="82"/>
    <x v="7"/>
    <x v="0"/>
    <x v="1"/>
    <x v="0"/>
    <x v="1"/>
    <x v="0"/>
    <x v="5"/>
    <n v="19.7"/>
    <n v="1"/>
    <n v="0.98499999999999999"/>
    <n v="20.684999999999999"/>
    <d v="1899-12-30T11:39:00"/>
    <s v="Ewallet"/>
    <n v="19.7"/>
    <n v="4.7619047620000003"/>
    <n v="0.98499999999999999"/>
    <n v="9.5"/>
    <n v="0.98499999999999999"/>
  </r>
  <r>
    <s v="438-23-1242"/>
    <x v="4"/>
    <x v="1"/>
    <x v="2"/>
    <x v="0"/>
    <x v="1"/>
    <x v="1"/>
    <x v="1"/>
    <x v="1"/>
    <n v="75.88"/>
    <n v="7"/>
    <n v="26.558"/>
    <n v="557.71799999999996"/>
    <d v="1899-12-30T10:38:00"/>
    <s v="Ewallet"/>
    <n v="531.16"/>
    <n v="4.7619047620000003"/>
    <n v="26.558"/>
    <n v="8.9"/>
    <n v="26.558"/>
  </r>
  <r>
    <s v="238-45-6950"/>
    <x v="58"/>
    <x v="3"/>
    <x v="2"/>
    <x v="1"/>
    <x v="0"/>
    <x v="1"/>
    <x v="0"/>
    <x v="4"/>
    <n v="53.72"/>
    <n v="1"/>
    <n v="2.6859999999999999"/>
    <n v="56.405999999999999"/>
    <d v="1899-12-30T20:03:00"/>
    <s v="Ewallet"/>
    <n v="53.72"/>
    <n v="4.7619047620000003"/>
    <n v="2.6859999999999999"/>
    <n v="6.4"/>
    <n v="2.6859999999999999"/>
  </r>
  <r>
    <s v="607-65-2441"/>
    <x v="196"/>
    <x v="7"/>
    <x v="1"/>
    <x v="5"/>
    <x v="0"/>
    <x v="1"/>
    <x v="1"/>
    <x v="0"/>
    <n v="81.95"/>
    <n v="10"/>
    <n v="40.975000000000001"/>
    <n v="860.47500000000002"/>
    <d v="1899-12-30T12:39:00"/>
    <s v="Credit card"/>
    <n v="819.5"/>
    <n v="4.7619047620000003"/>
    <n v="40.975000000000001"/>
    <n v="6"/>
    <n v="40.975000000000001"/>
  </r>
  <r>
    <s v="386-27-7606"/>
    <x v="307"/>
    <x v="11"/>
    <x v="1"/>
    <x v="2"/>
    <x v="0"/>
    <x v="0"/>
    <x v="0"/>
    <x v="2"/>
    <n v="81.2"/>
    <n v="7"/>
    <n v="28.42"/>
    <n v="596.82000000000005"/>
    <d v="1899-12-30T15:59:00"/>
    <s v="Credit card"/>
    <n v="568.4"/>
    <n v="4.7619047620000003"/>
    <n v="28.42"/>
    <n v="8.1"/>
    <n v="28.42"/>
  </r>
  <r>
    <s v="137-63-5492"/>
    <x v="216"/>
    <x v="1"/>
    <x v="1"/>
    <x v="6"/>
    <x v="1"/>
    <x v="1"/>
    <x v="1"/>
    <x v="1"/>
    <n v="58.76"/>
    <n v="10"/>
    <n v="29.38"/>
    <n v="616.98"/>
    <d v="1899-12-30T14:26:00"/>
    <s v="Ewallet"/>
    <n v="587.6"/>
    <n v="4.7619047620000003"/>
    <n v="29.38"/>
    <n v="9"/>
    <n v="29.38"/>
  </r>
  <r>
    <s v="197-77-7132"/>
    <x v="240"/>
    <x v="5"/>
    <x v="2"/>
    <x v="3"/>
    <x v="0"/>
    <x v="1"/>
    <x v="1"/>
    <x v="1"/>
    <n v="91.56"/>
    <n v="8"/>
    <n v="36.624000000000002"/>
    <n v="769.10400000000004"/>
    <d v="1899-12-30T18:22:00"/>
    <s v="Ewallet"/>
    <n v="732.48"/>
    <n v="4.7619047620000003"/>
    <n v="36.624000000000002"/>
    <n v="6"/>
    <n v="36.624000000000002"/>
  </r>
  <r>
    <s v="805-86-0265"/>
    <x v="195"/>
    <x v="1"/>
    <x v="0"/>
    <x v="4"/>
    <x v="1"/>
    <x v="1"/>
    <x v="1"/>
    <x v="2"/>
    <n v="93.96"/>
    <n v="9"/>
    <n v="42.281999999999996"/>
    <n v="887.92200000000003"/>
    <d v="1899-12-30T11:32:00"/>
    <s v="Cash"/>
    <n v="845.64"/>
    <n v="4.7619047620000003"/>
    <n v="42.281999999999996"/>
    <n v="9.8000000000000007"/>
    <n v="42.281999999999996"/>
  </r>
  <r>
    <s v="733-29-1227"/>
    <x v="267"/>
    <x v="1"/>
    <x v="1"/>
    <x v="0"/>
    <x v="1"/>
    <x v="1"/>
    <x v="0"/>
    <x v="2"/>
    <n v="55.61"/>
    <n v="7"/>
    <n v="19.4635"/>
    <n v="408.73349999999999"/>
    <d v="1899-12-30T12:41:00"/>
    <s v="Cash"/>
    <n v="389.27"/>
    <n v="4.7619047620000003"/>
    <n v="19.4635"/>
    <n v="8.5"/>
    <n v="19.4635"/>
  </r>
  <r>
    <s v="451-73-2711"/>
    <x v="96"/>
    <x v="11"/>
    <x v="1"/>
    <x v="5"/>
    <x v="1"/>
    <x v="1"/>
    <x v="0"/>
    <x v="4"/>
    <n v="84.83"/>
    <n v="1"/>
    <n v="4.2415000000000003"/>
    <n v="89.0715"/>
    <d v="1899-12-30T15:20:00"/>
    <s v="Ewallet"/>
    <n v="84.83"/>
    <n v="4.7619047620000003"/>
    <n v="4.2415000000000003"/>
    <n v="8.8000000000000007"/>
    <n v="4.2415000000000003"/>
  </r>
  <r>
    <s v="373-14-0504"/>
    <x v="177"/>
    <x v="10"/>
    <x v="0"/>
    <x v="5"/>
    <x v="0"/>
    <x v="0"/>
    <x v="0"/>
    <x v="3"/>
    <n v="71.63"/>
    <n v="2"/>
    <n v="7.1630000000000003"/>
    <n v="150.423"/>
    <d v="1899-12-30T14:33:00"/>
    <s v="Ewallet"/>
    <n v="143.26"/>
    <n v="4.7619047620000003"/>
    <n v="7.1630000000000003"/>
    <n v="8.8000000000000007"/>
    <n v="7.1630000000000003"/>
  </r>
  <r>
    <s v="546-80-2899"/>
    <x v="53"/>
    <x v="11"/>
    <x v="0"/>
    <x v="2"/>
    <x v="0"/>
    <x v="1"/>
    <x v="0"/>
    <x v="2"/>
    <n v="37.69"/>
    <n v="2"/>
    <n v="3.7690000000000001"/>
    <n v="79.149000000000001"/>
    <d v="1899-12-30T15:29:00"/>
    <s v="Ewallet"/>
    <n v="75.38"/>
    <n v="4.7619047620000003"/>
    <n v="3.7690000000000001"/>
    <n v="9.5"/>
    <n v="3.7690000000000001"/>
  </r>
  <r>
    <s v="345-68-9016"/>
    <x v="72"/>
    <x v="3"/>
    <x v="1"/>
    <x v="6"/>
    <x v="0"/>
    <x v="0"/>
    <x v="3"/>
    <x v="3"/>
    <n v="31.67"/>
    <n v="8"/>
    <n v="12.667999999999999"/>
    <n v="266.02800000000002"/>
    <d v="1899-12-30T16:19:00"/>
    <s v="Credit card"/>
    <n v="253.36"/>
    <n v="4.7619047620000003"/>
    <n v="12.667999999999999"/>
    <n v="5.6"/>
    <n v="12.667999999999999"/>
  </r>
  <r>
    <s v="390-17-5806"/>
    <x v="76"/>
    <x v="7"/>
    <x v="1"/>
    <x v="6"/>
    <x v="0"/>
    <x v="0"/>
    <x v="1"/>
    <x v="4"/>
    <n v="38.42"/>
    <n v="1"/>
    <n v="1.921"/>
    <n v="40.341000000000001"/>
    <d v="1899-12-30T16:33:00"/>
    <s v="Cash"/>
    <n v="38.42"/>
    <n v="4.7619047620000003"/>
    <n v="1.921"/>
    <n v="8.6"/>
    <n v="1.921"/>
  </r>
  <r>
    <s v="457-13-1708"/>
    <x v="271"/>
    <x v="5"/>
    <x v="2"/>
    <x v="4"/>
    <x v="0"/>
    <x v="1"/>
    <x v="0"/>
    <x v="5"/>
    <n v="65.23"/>
    <n v="10"/>
    <n v="32.615000000000002"/>
    <n v="684.91499999999996"/>
    <d v="1899-12-30T19:07:00"/>
    <s v="Credit card"/>
    <n v="652.29999999999995"/>
    <n v="4.7619047620000003"/>
    <n v="32.615000000000002"/>
    <n v="5.2"/>
    <n v="32.615000000000002"/>
  </r>
  <r>
    <s v="664-14-2882"/>
    <x v="292"/>
    <x v="6"/>
    <x v="1"/>
    <x v="0"/>
    <x v="0"/>
    <x v="0"/>
    <x v="1"/>
    <x v="2"/>
    <n v="10.53"/>
    <n v="5"/>
    <n v="2.6324999999999998"/>
    <n v="55.282499999999999"/>
    <d v="1899-12-30T14:43:00"/>
    <s v="Credit card"/>
    <n v="52.65"/>
    <n v="4.7619047620000003"/>
    <n v="2.6324999999999998"/>
    <n v="5.8"/>
    <n v="2.6324999999999998"/>
  </r>
  <r>
    <s v="487-79-6868"/>
    <x v="60"/>
    <x v="5"/>
    <x v="2"/>
    <x v="1"/>
    <x v="0"/>
    <x v="0"/>
    <x v="0"/>
    <x v="2"/>
    <n v="12.29"/>
    <n v="9"/>
    <n v="5.5305"/>
    <n v="116.1405"/>
    <d v="1899-12-30T19:28:00"/>
    <s v="Credit card"/>
    <n v="110.61"/>
    <n v="4.7619047620000003"/>
    <n v="5.5305"/>
    <n v="8"/>
    <n v="5.5305"/>
  </r>
  <r>
    <s v="314-23-4520"/>
    <x v="167"/>
    <x v="8"/>
    <x v="1"/>
    <x v="2"/>
    <x v="0"/>
    <x v="1"/>
    <x v="3"/>
    <x v="0"/>
    <n v="81.23"/>
    <n v="7"/>
    <n v="28.430499999999999"/>
    <n v="597.04049999999995"/>
    <d v="1899-12-30T20:44:00"/>
    <s v="Cash"/>
    <n v="568.61"/>
    <n v="4.7619047620000003"/>
    <n v="28.430499999999999"/>
    <n v="9"/>
    <n v="28.430499999999999"/>
  </r>
  <r>
    <s v="210-30-7976"/>
    <x v="285"/>
    <x v="1"/>
    <x v="2"/>
    <x v="6"/>
    <x v="0"/>
    <x v="0"/>
    <x v="0"/>
    <x v="5"/>
    <n v="22.32"/>
    <n v="4"/>
    <n v="4.4640000000000004"/>
    <n v="93.744"/>
    <d v="1899-12-30T11:16:00"/>
    <s v="Ewallet"/>
    <n v="89.28"/>
    <n v="4.7619047620000003"/>
    <n v="4.4640000000000004"/>
    <n v="4.0999999999999996"/>
    <n v="4.4640000000000004"/>
  </r>
  <r>
    <s v="585-86-8361"/>
    <x v="314"/>
    <x v="5"/>
    <x v="0"/>
    <x v="3"/>
    <x v="1"/>
    <x v="0"/>
    <x v="0"/>
    <x v="4"/>
    <n v="27.28"/>
    <n v="5"/>
    <n v="6.82"/>
    <n v="143.22"/>
    <d v="1899-12-30T10:31:00"/>
    <s v="Credit card"/>
    <n v="136.4"/>
    <n v="4.7619047620000003"/>
    <n v="6.82"/>
    <n v="8.6"/>
    <n v="6.82"/>
  </r>
  <r>
    <s v="807-14-7833"/>
    <x v="70"/>
    <x v="10"/>
    <x v="0"/>
    <x v="4"/>
    <x v="0"/>
    <x v="0"/>
    <x v="0"/>
    <x v="1"/>
    <n v="17.420000000000002"/>
    <n v="10"/>
    <n v="8.7100000000000009"/>
    <n v="182.91"/>
    <d v="1899-12-30T12:30:00"/>
    <s v="Ewallet"/>
    <n v="174.2"/>
    <n v="4.7619047620000003"/>
    <n v="8.7100000000000009"/>
    <n v="7"/>
    <n v="8.7100000000000009"/>
  </r>
  <r>
    <s v="775-72-1988"/>
    <x v="18"/>
    <x v="3"/>
    <x v="2"/>
    <x v="0"/>
    <x v="1"/>
    <x v="1"/>
    <x v="3"/>
    <x v="2"/>
    <n v="73.28"/>
    <n v="5"/>
    <n v="18.32"/>
    <n v="384.72"/>
    <d v="1899-12-30T15:05:00"/>
    <s v="Ewallet"/>
    <n v="366.4"/>
    <n v="4.7619047620000003"/>
    <n v="18.32"/>
    <n v="8.4"/>
    <n v="18.32"/>
  </r>
  <r>
    <s v="288-38-3758"/>
    <x v="54"/>
    <x v="3"/>
    <x v="1"/>
    <x v="1"/>
    <x v="0"/>
    <x v="0"/>
    <x v="2"/>
    <x v="5"/>
    <n v="84.87"/>
    <n v="3"/>
    <n v="12.730499999999999"/>
    <n v="267.34050000000002"/>
    <d v="1899-12-30T18:30:00"/>
    <s v="Ewallet"/>
    <n v="254.61"/>
    <n v="4.7619047620000003"/>
    <n v="12.730499999999999"/>
    <n v="7.4"/>
    <n v="12.730499999999999"/>
  </r>
  <r>
    <s v="652-43-6591"/>
    <x v="73"/>
    <x v="5"/>
    <x v="0"/>
    <x v="5"/>
    <x v="1"/>
    <x v="0"/>
    <x v="3"/>
    <x v="5"/>
    <n v="97.29"/>
    <n v="8"/>
    <n v="38.915999999999997"/>
    <n v="817.23599999999999"/>
    <d v="1899-12-30T13:18:00"/>
    <s v="Credit card"/>
    <n v="778.32"/>
    <n v="4.7619047620000003"/>
    <n v="38.915999999999997"/>
    <n v="6.2"/>
    <n v="38.915999999999997"/>
  </r>
  <r>
    <s v="785-96-0615"/>
    <x v="252"/>
    <x v="4"/>
    <x v="2"/>
    <x v="2"/>
    <x v="0"/>
    <x v="0"/>
    <x v="1"/>
    <x v="1"/>
    <n v="35.74"/>
    <n v="8"/>
    <n v="14.295999999999999"/>
    <n v="300.21600000000001"/>
    <d v="1899-12-30T15:28:00"/>
    <s v="Ewallet"/>
    <n v="285.92"/>
    <n v="4.7619047620000003"/>
    <n v="14.295999999999999"/>
    <n v="4.9000000000000004"/>
    <n v="14.295999999999999"/>
  </r>
  <r>
    <s v="406-46-7107"/>
    <x v="154"/>
    <x v="2"/>
    <x v="0"/>
    <x v="6"/>
    <x v="1"/>
    <x v="0"/>
    <x v="1"/>
    <x v="2"/>
    <n v="96.52"/>
    <n v="6"/>
    <n v="28.956"/>
    <n v="608.07600000000002"/>
    <d v="1899-12-30T11:52:00"/>
    <s v="Cash"/>
    <n v="579.12"/>
    <n v="4.7619047620000003"/>
    <n v="28.956"/>
    <n v="4.5"/>
    <n v="28.956"/>
  </r>
  <r>
    <s v="250-17-5703"/>
    <x v="18"/>
    <x v="3"/>
    <x v="0"/>
    <x v="3"/>
    <x v="0"/>
    <x v="1"/>
    <x v="0"/>
    <x v="4"/>
    <n v="18.850000000000001"/>
    <n v="10"/>
    <n v="9.4250000000000007"/>
    <n v="197.92500000000001"/>
    <d v="1899-12-30T18:24:00"/>
    <s v="Ewallet"/>
    <n v="188.5"/>
    <n v="4.7619047620000003"/>
    <n v="9.4250000000000007"/>
    <n v="5.6"/>
    <n v="9.4250000000000007"/>
  </r>
  <r>
    <s v="156-95-3964"/>
    <x v="315"/>
    <x v="6"/>
    <x v="0"/>
    <x v="4"/>
    <x v="1"/>
    <x v="0"/>
    <x v="0"/>
    <x v="4"/>
    <n v="55.39"/>
    <n v="4"/>
    <n v="11.077999999999999"/>
    <n v="232.63800000000001"/>
    <d v="1899-12-30T15:19:00"/>
    <s v="Ewallet"/>
    <n v="221.56"/>
    <n v="4.7619047620000003"/>
    <n v="11.077999999999999"/>
    <n v="8"/>
    <n v="11.077999999999999"/>
  </r>
  <r>
    <s v="842-40-8179"/>
    <x v="316"/>
    <x v="7"/>
    <x v="2"/>
    <x v="0"/>
    <x v="0"/>
    <x v="0"/>
    <x v="1"/>
    <x v="4"/>
    <n v="77.2"/>
    <n v="10"/>
    <n v="38.6"/>
    <n v="810.6"/>
    <d v="1899-12-30T10:38:00"/>
    <s v="Credit card"/>
    <n v="772"/>
    <n v="4.7619047620000003"/>
    <n v="38.6"/>
    <n v="5.6"/>
    <n v="38.6"/>
  </r>
  <r>
    <s v="525-09-8450"/>
    <x v="136"/>
    <x v="10"/>
    <x v="2"/>
    <x v="1"/>
    <x v="1"/>
    <x v="1"/>
    <x v="2"/>
    <x v="1"/>
    <n v="72.13"/>
    <n v="10"/>
    <n v="36.064999999999998"/>
    <n v="757.36500000000001"/>
    <d v="1899-12-30T15:12:00"/>
    <s v="Credit card"/>
    <n v="721.3"/>
    <n v="4.7619047620000003"/>
    <n v="36.064999999999998"/>
    <n v="4.2"/>
    <n v="36.064999999999998"/>
  </r>
  <r>
    <s v="410-67-1709"/>
    <x v="239"/>
    <x v="7"/>
    <x v="0"/>
    <x v="5"/>
    <x v="0"/>
    <x v="0"/>
    <x v="1"/>
    <x v="5"/>
    <n v="63.88"/>
    <n v="8"/>
    <n v="25.552"/>
    <n v="536.59199999999998"/>
    <d v="1899-12-30T17:48:00"/>
    <s v="Ewallet"/>
    <n v="511.04"/>
    <n v="4.7619047620000003"/>
    <n v="25.552"/>
    <n v="9.9"/>
    <n v="25.552"/>
  </r>
  <r>
    <s v="587-73-4862"/>
    <x v="26"/>
    <x v="7"/>
    <x v="0"/>
    <x v="2"/>
    <x v="0"/>
    <x v="0"/>
    <x v="1"/>
    <x v="0"/>
    <n v="10.69"/>
    <n v="5"/>
    <n v="2.6724999999999999"/>
    <n v="56.122500000000002"/>
    <d v="1899-12-30T11:07:00"/>
    <s v="Ewallet"/>
    <n v="53.45"/>
    <n v="4.7619047620000003"/>
    <n v="2.6724999999999999"/>
    <n v="7.6"/>
    <n v="2.6724999999999999"/>
  </r>
  <r>
    <s v="787-87-2010"/>
    <x v="252"/>
    <x v="4"/>
    <x v="0"/>
    <x v="6"/>
    <x v="0"/>
    <x v="1"/>
    <x v="0"/>
    <x v="0"/>
    <n v="55.5"/>
    <n v="4"/>
    <n v="11.1"/>
    <n v="233.1"/>
    <d v="1899-12-30T15:48:00"/>
    <s v="Credit card"/>
    <n v="222"/>
    <n v="4.7619047620000003"/>
    <n v="11.1"/>
    <n v="6.6"/>
    <n v="11.1"/>
  </r>
  <r>
    <s v="593-14-4239"/>
    <x v="68"/>
    <x v="9"/>
    <x v="2"/>
    <x v="3"/>
    <x v="1"/>
    <x v="0"/>
    <x v="0"/>
    <x v="2"/>
    <n v="95.46"/>
    <n v="8"/>
    <n v="38.183999999999997"/>
    <n v="801.86400000000003"/>
    <d v="1899-12-30T19:40:00"/>
    <s v="Ewallet"/>
    <n v="763.68"/>
    <n v="4.7619047620000003"/>
    <n v="38.183999999999997"/>
    <n v="4.7"/>
    <n v="38.183999999999997"/>
  </r>
  <r>
    <s v="801-88-0346"/>
    <x v="190"/>
    <x v="9"/>
    <x v="1"/>
    <x v="4"/>
    <x v="1"/>
    <x v="0"/>
    <x v="1"/>
    <x v="5"/>
    <n v="76.06"/>
    <n v="3"/>
    <n v="11.409000000000001"/>
    <n v="239.589"/>
    <d v="1899-12-30T20:30:00"/>
    <s v="Credit card"/>
    <n v="228.18"/>
    <n v="4.7619047620000003"/>
    <n v="11.409000000000001"/>
    <n v="9.8000000000000007"/>
    <n v="11.409000000000001"/>
  </r>
  <r>
    <s v="388-76-2555"/>
    <x v="20"/>
    <x v="2"/>
    <x v="2"/>
    <x v="6"/>
    <x v="1"/>
    <x v="1"/>
    <x v="2"/>
    <x v="3"/>
    <n v="13.69"/>
    <n v="6"/>
    <n v="4.1070000000000002"/>
    <n v="86.247"/>
    <d v="1899-12-30T13:59:00"/>
    <s v="Cash"/>
    <n v="82.14"/>
    <n v="4.7619047620000003"/>
    <n v="4.1070000000000002"/>
    <n v="6.3"/>
    <n v="4.1070000000000002"/>
  </r>
  <r>
    <s v="711-31-1234"/>
    <x v="307"/>
    <x v="11"/>
    <x v="2"/>
    <x v="3"/>
    <x v="1"/>
    <x v="0"/>
    <x v="2"/>
    <x v="1"/>
    <n v="95.64"/>
    <n v="4"/>
    <n v="19.128"/>
    <n v="401.68799999999999"/>
    <d v="1899-12-30T18:51:00"/>
    <s v="Cash"/>
    <n v="382.56"/>
    <n v="4.7619047620000003"/>
    <n v="19.128"/>
    <n v="7.9"/>
    <n v="19.128"/>
  </r>
  <r>
    <s v="886-54-6089"/>
    <x v="139"/>
    <x v="6"/>
    <x v="0"/>
    <x v="5"/>
    <x v="1"/>
    <x v="0"/>
    <x v="1"/>
    <x v="2"/>
    <n v="11.43"/>
    <n v="6"/>
    <n v="3.4289999999999998"/>
    <n v="72.009"/>
    <d v="1899-12-30T17:24:00"/>
    <s v="Cash"/>
    <n v="68.58"/>
    <n v="4.7619047620000003"/>
    <n v="3.4289999999999998"/>
    <n v="7.7"/>
    <n v="3.4289999999999998"/>
  </r>
  <r>
    <s v="707-32-7409"/>
    <x v="146"/>
    <x v="10"/>
    <x v="2"/>
    <x v="2"/>
    <x v="0"/>
    <x v="0"/>
    <x v="1"/>
    <x v="3"/>
    <n v="95.54"/>
    <n v="4"/>
    <n v="19.108000000000001"/>
    <n v="401.26799999999997"/>
    <d v="1899-12-30T11:58:00"/>
    <s v="Ewallet"/>
    <n v="382.16"/>
    <n v="4.7619047620000003"/>
    <n v="19.108000000000001"/>
    <n v="4.5"/>
    <n v="19.108000000000001"/>
  </r>
  <r>
    <s v="759-98-4285"/>
    <x v="37"/>
    <x v="4"/>
    <x v="1"/>
    <x v="5"/>
    <x v="0"/>
    <x v="0"/>
    <x v="0"/>
    <x v="0"/>
    <n v="85.87"/>
    <n v="7"/>
    <n v="30.054500000000001"/>
    <n v="631.14449999999999"/>
    <d v="1899-12-30T19:01:00"/>
    <s v="Credit card"/>
    <n v="601.09"/>
    <n v="4.7619047620000003"/>
    <n v="30.054500000000001"/>
    <n v="8"/>
    <n v="30.054500000000001"/>
  </r>
  <r>
    <s v="201-63-8275"/>
    <x v="303"/>
    <x v="8"/>
    <x v="1"/>
    <x v="6"/>
    <x v="0"/>
    <x v="0"/>
    <x v="1"/>
    <x v="3"/>
    <n v="67.989999999999995"/>
    <n v="7"/>
    <n v="23.796500000000002"/>
    <n v="499.72649999999999"/>
    <d v="1899-12-30T16:50:00"/>
    <s v="Ewallet"/>
    <n v="475.93"/>
    <n v="4.7619047620000003"/>
    <n v="23.796500000000002"/>
    <n v="5.7"/>
    <n v="23.796500000000002"/>
  </r>
  <r>
    <s v="471-06-8611"/>
    <x v="48"/>
    <x v="0"/>
    <x v="1"/>
    <x v="3"/>
    <x v="1"/>
    <x v="0"/>
    <x v="3"/>
    <x v="4"/>
    <n v="52.42"/>
    <n v="1"/>
    <n v="2.621"/>
    <n v="55.040999999999997"/>
    <d v="1899-12-30T10:22:00"/>
    <s v="Credit card"/>
    <n v="52.42"/>
    <n v="4.7619047620000003"/>
    <n v="2.621"/>
    <n v="6.3"/>
    <n v="2.621"/>
  </r>
  <r>
    <s v="200-16-5952"/>
    <x v="40"/>
    <x v="5"/>
    <x v="1"/>
    <x v="4"/>
    <x v="0"/>
    <x v="1"/>
    <x v="1"/>
    <x v="4"/>
    <n v="65.650000000000006"/>
    <n v="2"/>
    <n v="6.5650000000000004"/>
    <n v="137.86500000000001"/>
    <d v="1899-12-30T16:46:00"/>
    <s v="Cash"/>
    <n v="131.30000000000001"/>
    <n v="4.7619047620000003"/>
    <n v="6.5650000000000004"/>
    <n v="6"/>
    <n v="6.5650000000000004"/>
  </r>
  <r>
    <s v="120-54-2248"/>
    <x v="143"/>
    <x v="11"/>
    <x v="2"/>
    <x v="0"/>
    <x v="1"/>
    <x v="0"/>
    <x v="0"/>
    <x v="4"/>
    <n v="28.86"/>
    <n v="5"/>
    <n v="7.2149999999999999"/>
    <n v="151.51499999999999"/>
    <d v="1899-12-30T18:08:00"/>
    <s v="Credit card"/>
    <n v="144.30000000000001"/>
    <n v="4.7619047620000003"/>
    <n v="7.2149999999999999"/>
    <n v="8"/>
    <n v="7.2149999999999999"/>
  </r>
  <r>
    <s v="102-77-2261"/>
    <x v="125"/>
    <x v="2"/>
    <x v="1"/>
    <x v="1"/>
    <x v="0"/>
    <x v="1"/>
    <x v="0"/>
    <x v="0"/>
    <n v="65.31"/>
    <n v="7"/>
    <n v="22.858499999999999"/>
    <n v="480.02850000000001"/>
    <d v="1899-12-30T18:02:00"/>
    <s v="Credit card"/>
    <n v="457.17"/>
    <n v="4.7619047620000003"/>
    <n v="22.858499999999999"/>
    <n v="4.2"/>
    <n v="22.858499999999999"/>
  </r>
  <r>
    <s v="875-31-8302"/>
    <x v="274"/>
    <x v="0"/>
    <x v="2"/>
    <x v="5"/>
    <x v="1"/>
    <x v="1"/>
    <x v="1"/>
    <x v="3"/>
    <n v="93.38"/>
    <n v="1"/>
    <n v="4.6689999999999996"/>
    <n v="98.049000000000007"/>
    <d v="1899-12-30T13:07:00"/>
    <s v="Cash"/>
    <n v="93.38"/>
    <n v="4.7619047620000003"/>
    <n v="4.6689999999999996"/>
    <n v="9.6"/>
    <n v="4.6689999999999996"/>
  </r>
  <r>
    <s v="102-06-2002"/>
    <x v="184"/>
    <x v="9"/>
    <x v="1"/>
    <x v="2"/>
    <x v="0"/>
    <x v="1"/>
    <x v="3"/>
    <x v="3"/>
    <n v="25.25"/>
    <n v="5"/>
    <n v="6.3125"/>
    <n v="132.5625"/>
    <d v="1899-12-30T17:52:00"/>
    <s v="Cash"/>
    <n v="126.25"/>
    <n v="4.7619047620000003"/>
    <n v="6.3125"/>
    <n v="6.1"/>
    <n v="6.3125"/>
  </r>
  <r>
    <s v="457-94-0464"/>
    <x v="81"/>
    <x v="10"/>
    <x v="2"/>
    <x v="4"/>
    <x v="0"/>
    <x v="1"/>
    <x v="1"/>
    <x v="1"/>
    <n v="87.87"/>
    <n v="9"/>
    <n v="39.541499999999999"/>
    <n v="830.37149999999997"/>
    <d v="1899-12-30T20:32:00"/>
    <s v="Ewallet"/>
    <n v="790.83"/>
    <n v="4.7619047620000003"/>
    <n v="39.541499999999999"/>
    <n v="5.6"/>
    <n v="39.541499999999999"/>
  </r>
  <r>
    <s v="629-42-4133"/>
    <x v="317"/>
    <x v="0"/>
    <x v="1"/>
    <x v="0"/>
    <x v="1"/>
    <x v="1"/>
    <x v="2"/>
    <x v="0"/>
    <n v="21.8"/>
    <n v="8"/>
    <n v="8.7200000000000006"/>
    <n v="183.12"/>
    <d v="1899-12-30T19:24:00"/>
    <s v="Cash"/>
    <n v="174.4"/>
    <n v="4.7619047620000003"/>
    <n v="8.7200000000000006"/>
    <n v="8.3000000000000007"/>
    <n v="8.7200000000000006"/>
  </r>
  <r>
    <s v="534-53-3526"/>
    <x v="245"/>
    <x v="6"/>
    <x v="0"/>
    <x v="1"/>
    <x v="1"/>
    <x v="0"/>
    <x v="1"/>
    <x v="3"/>
    <n v="94.76"/>
    <n v="4"/>
    <n v="18.952000000000002"/>
    <n v="397.99200000000002"/>
    <d v="1899-12-30T16:06:00"/>
    <s v="Ewallet"/>
    <n v="379.04"/>
    <n v="4.7619047620000003"/>
    <n v="18.952000000000002"/>
    <n v="7.8"/>
    <n v="18.952000000000002"/>
  </r>
  <r>
    <s v="307-04-2070"/>
    <x v="286"/>
    <x v="3"/>
    <x v="0"/>
    <x v="5"/>
    <x v="0"/>
    <x v="0"/>
    <x v="3"/>
    <x v="5"/>
    <n v="30.62"/>
    <n v="1"/>
    <n v="1.5309999999999999"/>
    <n v="32.151000000000003"/>
    <d v="1899-12-30T14:14:00"/>
    <s v="Credit card"/>
    <n v="30.62"/>
    <n v="4.7619047620000003"/>
    <n v="1.5309999999999999"/>
    <n v="4.0999999999999996"/>
    <n v="1.5309999999999999"/>
  </r>
  <r>
    <s v="468-99-7231"/>
    <x v="276"/>
    <x v="3"/>
    <x v="1"/>
    <x v="6"/>
    <x v="1"/>
    <x v="0"/>
    <x v="1"/>
    <x v="2"/>
    <n v="44.01"/>
    <n v="8"/>
    <n v="17.603999999999999"/>
    <n v="369.68400000000003"/>
    <d v="1899-12-30T17:36:00"/>
    <s v="Cash"/>
    <n v="352.08"/>
    <n v="4.7619047620000003"/>
    <n v="17.603999999999999"/>
    <n v="8.8000000000000007"/>
    <n v="17.603999999999999"/>
  </r>
  <r>
    <s v="516-77-6464"/>
    <x v="309"/>
    <x v="6"/>
    <x v="1"/>
    <x v="3"/>
    <x v="0"/>
    <x v="0"/>
    <x v="1"/>
    <x v="0"/>
    <n v="10.16"/>
    <n v="5"/>
    <n v="2.54"/>
    <n v="53.34"/>
    <d v="1899-12-30T13:08:00"/>
    <s v="Ewallet"/>
    <n v="50.8"/>
    <n v="4.7619047620000003"/>
    <n v="2.54"/>
    <n v="4.0999999999999996"/>
    <n v="2.54"/>
  </r>
  <r>
    <s v="404-91-5964"/>
    <x v="186"/>
    <x v="2"/>
    <x v="0"/>
    <x v="4"/>
    <x v="1"/>
    <x v="1"/>
    <x v="0"/>
    <x v="1"/>
    <n v="74.58"/>
    <n v="7"/>
    <n v="26.103000000000002"/>
    <n v="548.16300000000001"/>
    <d v="1899-12-30T16:09:00"/>
    <s v="Credit card"/>
    <n v="522.05999999999995"/>
    <n v="4.7619047620000003"/>
    <n v="26.103000000000002"/>
    <n v="9"/>
    <n v="26.103000000000002"/>
  </r>
  <r>
    <s v="886-77-9084"/>
    <x v="318"/>
    <x v="4"/>
    <x v="1"/>
    <x v="0"/>
    <x v="1"/>
    <x v="1"/>
    <x v="1"/>
    <x v="1"/>
    <n v="71.89"/>
    <n v="8"/>
    <n v="28.756"/>
    <n v="603.87599999999998"/>
    <d v="1899-12-30T11:33:00"/>
    <s v="Ewallet"/>
    <n v="575.12"/>
    <n v="4.7619047620000003"/>
    <n v="28.756"/>
    <n v="5.5"/>
    <n v="28.756"/>
  </r>
  <r>
    <s v="790-38-4466"/>
    <x v="2"/>
    <x v="2"/>
    <x v="1"/>
    <x v="6"/>
    <x v="1"/>
    <x v="0"/>
    <x v="0"/>
    <x v="0"/>
    <n v="10.99"/>
    <n v="5"/>
    <n v="2.7475000000000001"/>
    <n v="57.697499999999998"/>
    <d v="1899-12-30T10:18:00"/>
    <s v="Credit card"/>
    <n v="54.95"/>
    <n v="4.7619047620000003"/>
    <n v="2.7475000000000001"/>
    <n v="9.3000000000000007"/>
    <n v="2.7475000000000001"/>
  </r>
  <r>
    <s v="704-10-4056"/>
    <x v="124"/>
    <x v="0"/>
    <x v="1"/>
    <x v="3"/>
    <x v="0"/>
    <x v="1"/>
    <x v="3"/>
    <x v="0"/>
    <n v="60.47"/>
    <n v="3"/>
    <n v="9.0704999999999991"/>
    <n v="190.48050000000001"/>
    <d v="1899-12-30T10:55:00"/>
    <s v="Credit card"/>
    <n v="181.41"/>
    <n v="4.7619047620000003"/>
    <n v="9.0704999999999991"/>
    <n v="5.6"/>
    <n v="9.0704999999999991"/>
  </r>
  <r>
    <s v="497-37-6538"/>
    <x v="211"/>
    <x v="10"/>
    <x v="0"/>
    <x v="4"/>
    <x v="1"/>
    <x v="1"/>
    <x v="0"/>
    <x v="3"/>
    <n v="58.91"/>
    <n v="7"/>
    <n v="20.618500000000001"/>
    <n v="432.98849999999999"/>
    <d v="1899-12-30T15:15:00"/>
    <s v="Ewallet"/>
    <n v="412.37"/>
    <n v="4.7619047620000003"/>
    <n v="20.618500000000001"/>
    <n v="9.6999999999999993"/>
    <n v="20.618500000000001"/>
  </r>
  <r>
    <s v="651-96-5970"/>
    <x v="286"/>
    <x v="3"/>
    <x v="0"/>
    <x v="6"/>
    <x v="1"/>
    <x v="1"/>
    <x v="0"/>
    <x v="5"/>
    <n v="46.41"/>
    <n v="1"/>
    <n v="2.3205"/>
    <n v="48.730499999999999"/>
    <d v="1899-12-30T20:06:00"/>
    <s v="Credit card"/>
    <n v="46.41"/>
    <n v="4.7619047620000003"/>
    <n v="2.3205"/>
    <n v="4"/>
    <n v="2.3205"/>
  </r>
  <r>
    <s v="400-80-4065"/>
    <x v="319"/>
    <x v="6"/>
    <x v="1"/>
    <x v="0"/>
    <x v="0"/>
    <x v="1"/>
    <x v="2"/>
    <x v="0"/>
    <n v="68.55"/>
    <n v="4"/>
    <n v="13.71"/>
    <n v="287.91000000000003"/>
    <d v="1899-12-30T20:21:00"/>
    <s v="Credit card"/>
    <n v="274.2"/>
    <n v="4.7619047620000003"/>
    <n v="13.71"/>
    <n v="9.1999999999999993"/>
    <n v="13.71"/>
  </r>
  <r>
    <s v="744-16-7898"/>
    <x v="138"/>
    <x v="2"/>
    <x v="2"/>
    <x v="1"/>
    <x v="1"/>
    <x v="0"/>
    <x v="3"/>
    <x v="2"/>
    <n v="97.37"/>
    <n v="10"/>
    <n v="48.685000000000002"/>
    <n v="1022.385"/>
    <d v="1899-12-30T13:48:00"/>
    <s v="Credit card"/>
    <n v="973.7"/>
    <n v="4.7619047620000003"/>
    <n v="48.685000000000002"/>
    <n v="4.9000000000000004"/>
    <n v="48.685000000000002"/>
  </r>
  <r>
    <s v="263-12-5321"/>
    <x v="94"/>
    <x v="5"/>
    <x v="0"/>
    <x v="5"/>
    <x v="0"/>
    <x v="1"/>
    <x v="0"/>
    <x v="1"/>
    <n v="92.6"/>
    <n v="7"/>
    <n v="32.409999999999997"/>
    <n v="680.61"/>
    <d v="1899-12-30T12:52:00"/>
    <s v="Credit card"/>
    <n v="648.20000000000005"/>
    <n v="4.7619047620000003"/>
    <n v="32.409999999999997"/>
    <n v="9.3000000000000007"/>
    <n v="32.409999999999997"/>
  </r>
  <r>
    <s v="702-72-0487"/>
    <x v="315"/>
    <x v="6"/>
    <x v="0"/>
    <x v="2"/>
    <x v="1"/>
    <x v="0"/>
    <x v="2"/>
    <x v="1"/>
    <n v="46.61"/>
    <n v="2"/>
    <n v="4.6609999999999996"/>
    <n v="97.881"/>
    <d v="1899-12-30T12:28:00"/>
    <s v="Credit card"/>
    <n v="93.22"/>
    <n v="4.7619047620000003"/>
    <n v="4.6609999999999996"/>
    <n v="6.6"/>
    <n v="4.6609999999999996"/>
  </r>
  <r>
    <s v="605-83-1050"/>
    <x v="18"/>
    <x v="3"/>
    <x v="2"/>
    <x v="6"/>
    <x v="1"/>
    <x v="1"/>
    <x v="0"/>
    <x v="5"/>
    <n v="27.18"/>
    <n v="2"/>
    <n v="2.718"/>
    <n v="57.078000000000003"/>
    <d v="1899-12-30T16:26:00"/>
    <s v="Ewallet"/>
    <n v="54.36"/>
    <n v="4.7619047620000003"/>
    <n v="2.718"/>
    <n v="4.3"/>
    <n v="2.718"/>
  </r>
  <r>
    <s v="443-60-9639"/>
    <x v="193"/>
    <x v="9"/>
    <x v="1"/>
    <x v="3"/>
    <x v="0"/>
    <x v="0"/>
    <x v="0"/>
    <x v="2"/>
    <n v="60.87"/>
    <n v="1"/>
    <n v="3.0434999999999999"/>
    <n v="63.913499999999999"/>
    <d v="1899-12-30T13:24:00"/>
    <s v="Cash"/>
    <n v="60.87"/>
    <n v="4.7619047620000003"/>
    <n v="3.0434999999999999"/>
    <n v="5.5"/>
    <n v="3.0434999999999999"/>
  </r>
  <r>
    <s v="864-24-7918"/>
    <x v="158"/>
    <x v="1"/>
    <x v="0"/>
    <x v="4"/>
    <x v="0"/>
    <x v="0"/>
    <x v="1"/>
    <x v="3"/>
    <n v="24.49"/>
    <n v="10"/>
    <n v="12.244999999999999"/>
    <n v="257.14499999999998"/>
    <d v="1899-12-30T15:15:00"/>
    <s v="Cash"/>
    <n v="244.9"/>
    <n v="4.7619047620000003"/>
    <n v="12.244999999999999"/>
    <n v="8.1"/>
    <n v="12.244999999999999"/>
  </r>
  <r>
    <s v="359-94-5395"/>
    <x v="139"/>
    <x v="6"/>
    <x v="2"/>
    <x v="0"/>
    <x v="1"/>
    <x v="1"/>
    <x v="3"/>
    <x v="0"/>
    <n v="92.78"/>
    <n v="1"/>
    <n v="4.6390000000000002"/>
    <n v="97.418999999999997"/>
    <d v="1899-12-30T10:50:00"/>
    <s v="Credit card"/>
    <n v="92.78"/>
    <n v="4.7619047620000003"/>
    <n v="4.6390000000000002"/>
    <n v="9.8000000000000007"/>
    <n v="4.6390000000000002"/>
  </r>
  <r>
    <s v="401-09-4232"/>
    <x v="261"/>
    <x v="8"/>
    <x v="1"/>
    <x v="1"/>
    <x v="0"/>
    <x v="1"/>
    <x v="2"/>
    <x v="2"/>
    <n v="86.69"/>
    <n v="5"/>
    <n v="21.672499999999999"/>
    <n v="455.1225"/>
    <d v="1899-12-30T18:38:00"/>
    <s v="Ewallet"/>
    <n v="433.45"/>
    <n v="4.7619047620000003"/>
    <n v="21.672499999999999"/>
    <n v="9.4"/>
    <n v="21.672499999999999"/>
  </r>
  <r>
    <s v="751-15-6198"/>
    <x v="141"/>
    <x v="7"/>
    <x v="2"/>
    <x v="5"/>
    <x v="1"/>
    <x v="1"/>
    <x v="2"/>
    <x v="3"/>
    <n v="23.01"/>
    <n v="6"/>
    <n v="6.9029999999999996"/>
    <n v="144.96299999999999"/>
    <d v="1899-12-30T16:45:00"/>
    <s v="Ewallet"/>
    <n v="138.06"/>
    <n v="4.7619047620000003"/>
    <n v="6.9029999999999996"/>
    <n v="7.9"/>
    <n v="6.9029999999999996"/>
  </r>
  <r>
    <s v="324-41-6833"/>
    <x v="67"/>
    <x v="8"/>
    <x v="1"/>
    <x v="2"/>
    <x v="0"/>
    <x v="0"/>
    <x v="1"/>
    <x v="1"/>
    <n v="30.2"/>
    <n v="8"/>
    <n v="12.08"/>
    <n v="253.68"/>
    <d v="1899-12-30T19:30:00"/>
    <s v="Ewallet"/>
    <n v="241.6"/>
    <n v="4.7619047620000003"/>
    <n v="12.08"/>
    <n v="5.0999999999999996"/>
    <n v="12.08"/>
  </r>
  <r>
    <s v="474-33-8305"/>
    <x v="199"/>
    <x v="10"/>
    <x v="1"/>
    <x v="6"/>
    <x v="0"/>
    <x v="1"/>
    <x v="1"/>
    <x v="5"/>
    <n v="67.39"/>
    <n v="7"/>
    <n v="23.586500000000001"/>
    <n v="495.31650000000002"/>
    <d v="1899-12-30T13:23:00"/>
    <s v="Ewallet"/>
    <n v="471.73"/>
    <n v="4.7619047620000003"/>
    <n v="23.586500000000001"/>
    <n v="6.9"/>
    <n v="23.586500000000001"/>
  </r>
  <r>
    <s v="759-29-9521"/>
    <x v="250"/>
    <x v="0"/>
    <x v="0"/>
    <x v="2"/>
    <x v="0"/>
    <x v="0"/>
    <x v="1"/>
    <x v="5"/>
    <n v="48.96"/>
    <n v="9"/>
    <n v="22.032"/>
    <n v="462.67200000000003"/>
    <d v="1899-12-30T11:27:00"/>
    <s v="Cash"/>
    <n v="440.64"/>
    <n v="4.7619047620000003"/>
    <n v="22.032"/>
    <n v="8"/>
    <n v="22.032"/>
  </r>
  <r>
    <s v="831-81-6575"/>
    <x v="307"/>
    <x v="11"/>
    <x v="2"/>
    <x v="5"/>
    <x v="0"/>
    <x v="0"/>
    <x v="2"/>
    <x v="1"/>
    <n v="75.59"/>
    <n v="9"/>
    <n v="34.015500000000003"/>
    <n v="714.32550000000003"/>
    <d v="1899-12-30T11:12:00"/>
    <s v="Cash"/>
    <n v="680.31"/>
    <n v="4.7619047620000003"/>
    <n v="34.015500000000003"/>
    <n v="8"/>
    <n v="34.015500000000003"/>
  </r>
  <r>
    <s v="220-68-6701"/>
    <x v="205"/>
    <x v="8"/>
    <x v="0"/>
    <x v="3"/>
    <x v="1"/>
    <x v="0"/>
    <x v="3"/>
    <x v="2"/>
    <n v="77.47"/>
    <n v="4"/>
    <n v="15.494"/>
    <n v="325.37400000000002"/>
    <d v="1899-12-30T16:36:00"/>
    <s v="Cash"/>
    <n v="309.88"/>
    <n v="4.7619047620000003"/>
    <n v="15.494"/>
    <n v="4.2"/>
    <n v="15.494"/>
  </r>
  <r>
    <s v="618-34-8551"/>
    <x v="116"/>
    <x v="4"/>
    <x v="0"/>
    <x v="2"/>
    <x v="1"/>
    <x v="0"/>
    <x v="1"/>
    <x v="3"/>
    <n v="93.18"/>
    <n v="2"/>
    <n v="9.3179999999999996"/>
    <n v="195.678"/>
    <d v="1899-12-30T18:41:00"/>
    <s v="Credit card"/>
    <n v="186.36"/>
    <n v="4.7619047620000003"/>
    <n v="9.3179999999999996"/>
    <n v="8.5"/>
    <n v="9.3179999999999996"/>
  </r>
  <r>
    <s v="257-60-7754"/>
    <x v="284"/>
    <x v="10"/>
    <x v="0"/>
    <x v="0"/>
    <x v="1"/>
    <x v="0"/>
    <x v="0"/>
    <x v="1"/>
    <n v="50.23"/>
    <n v="4"/>
    <n v="10.045999999999999"/>
    <n v="210.96600000000001"/>
    <d v="1899-12-30T17:12:00"/>
    <s v="Cash"/>
    <n v="200.92"/>
    <n v="4.7619047620000003"/>
    <n v="10.045999999999999"/>
    <n v="9"/>
    <n v="10.045999999999999"/>
  </r>
  <r>
    <s v="559-61-5987"/>
    <x v="320"/>
    <x v="8"/>
    <x v="2"/>
    <x v="1"/>
    <x v="1"/>
    <x v="0"/>
    <x v="0"/>
    <x v="0"/>
    <n v="17.75"/>
    <n v="1"/>
    <n v="0.88749999999999996"/>
    <n v="18.637499999999999"/>
    <d v="1899-12-30T10:38:00"/>
    <s v="Cash"/>
    <n v="17.75"/>
    <n v="4.7619047620000003"/>
    <n v="0.88749999999999996"/>
    <n v="8.6"/>
    <n v="0.88749999999999996"/>
  </r>
  <r>
    <s v="189-55-2313"/>
    <x v="102"/>
    <x v="7"/>
    <x v="1"/>
    <x v="5"/>
    <x v="1"/>
    <x v="0"/>
    <x v="1"/>
    <x v="5"/>
    <n v="62.18"/>
    <n v="10"/>
    <n v="31.09"/>
    <n v="652.89"/>
    <d v="1899-12-30T10:33:00"/>
    <s v="Ewallet"/>
    <n v="621.79999999999995"/>
    <n v="4.7619047620000003"/>
    <n v="31.09"/>
    <n v="6"/>
    <n v="31.09"/>
  </r>
  <r>
    <s v="565-91-4567"/>
    <x v="86"/>
    <x v="4"/>
    <x v="2"/>
    <x v="2"/>
    <x v="1"/>
    <x v="1"/>
    <x v="1"/>
    <x v="0"/>
    <n v="10.75"/>
    <n v="8"/>
    <n v="4.3"/>
    <n v="90.3"/>
    <d v="1899-12-30T14:38:00"/>
    <s v="Ewallet"/>
    <n v="86"/>
    <n v="4.7619047620000003"/>
    <n v="4.3"/>
    <n v="6.2"/>
    <n v="4.3"/>
  </r>
  <r>
    <s v="380-60-5336"/>
    <x v="225"/>
    <x v="4"/>
    <x v="0"/>
    <x v="1"/>
    <x v="1"/>
    <x v="0"/>
    <x v="3"/>
    <x v="1"/>
    <n v="40.26"/>
    <n v="10"/>
    <n v="20.13"/>
    <n v="422.73"/>
    <d v="1899-12-30T18:06:00"/>
    <s v="Credit card"/>
    <n v="402.6"/>
    <n v="4.7619047620000003"/>
    <n v="20.13"/>
    <n v="5"/>
    <n v="20.13"/>
  </r>
  <r>
    <s v="815-04-6282"/>
    <x v="249"/>
    <x v="6"/>
    <x v="1"/>
    <x v="5"/>
    <x v="0"/>
    <x v="0"/>
    <x v="0"/>
    <x v="3"/>
    <n v="64.97"/>
    <n v="5"/>
    <n v="16.2425"/>
    <n v="341.09249999999997"/>
    <d v="1899-12-30T12:52:00"/>
    <s v="Credit card"/>
    <n v="324.85000000000002"/>
    <n v="4.7619047620000003"/>
    <n v="16.2425"/>
    <n v="6.5"/>
    <n v="16.2425"/>
  </r>
  <r>
    <s v="674-56-6360"/>
    <x v="232"/>
    <x v="6"/>
    <x v="0"/>
    <x v="2"/>
    <x v="1"/>
    <x v="1"/>
    <x v="1"/>
    <x v="1"/>
    <n v="95.15"/>
    <n v="1"/>
    <n v="4.7575000000000003"/>
    <n v="99.907499999999999"/>
    <d v="1899-12-30T14:00:00"/>
    <s v="Cash"/>
    <n v="95.15"/>
    <n v="4.7619047620000003"/>
    <n v="4.7575000000000003"/>
    <n v="6"/>
    <n v="4.7575000000000003"/>
  </r>
  <r>
    <s v="778-34-2523"/>
    <x v="317"/>
    <x v="0"/>
    <x v="0"/>
    <x v="6"/>
    <x v="0"/>
    <x v="0"/>
    <x v="3"/>
    <x v="1"/>
    <n v="48.62"/>
    <n v="8"/>
    <n v="19.448"/>
    <n v="408.40800000000002"/>
    <d v="1899-12-30T10:57:00"/>
    <s v="Cash"/>
    <n v="388.96"/>
    <n v="4.7619047620000003"/>
    <n v="19.448"/>
    <n v="5"/>
    <n v="19.448"/>
  </r>
  <r>
    <s v="499-27-7781"/>
    <x v="98"/>
    <x v="11"/>
    <x v="2"/>
    <x v="3"/>
    <x v="1"/>
    <x v="0"/>
    <x v="3"/>
    <x v="4"/>
    <n v="53.21"/>
    <n v="8"/>
    <n v="21.283999999999999"/>
    <n v="446.964"/>
    <d v="1899-12-30T16:45:00"/>
    <s v="Ewallet"/>
    <n v="425.68"/>
    <n v="4.7619047620000003"/>
    <n v="21.283999999999999"/>
    <n v="5"/>
    <n v="21.283999999999999"/>
  </r>
  <r>
    <s v="477-59-2456"/>
    <x v="9"/>
    <x v="4"/>
    <x v="1"/>
    <x v="4"/>
    <x v="1"/>
    <x v="0"/>
    <x v="0"/>
    <x v="5"/>
    <n v="45.44"/>
    <n v="7"/>
    <n v="15.904"/>
    <n v="333.98399999999998"/>
    <d v="1899-12-30T11:15:00"/>
    <s v="Cash"/>
    <n v="318.08"/>
    <n v="4.7619047620000003"/>
    <n v="15.904"/>
    <n v="9.1999999999999993"/>
    <n v="15.904"/>
  </r>
  <r>
    <s v="832-51-6761"/>
    <x v="259"/>
    <x v="4"/>
    <x v="0"/>
    <x v="0"/>
    <x v="1"/>
    <x v="1"/>
    <x v="1"/>
    <x v="4"/>
    <n v="33.880000000000003"/>
    <n v="8"/>
    <n v="13.552"/>
    <n v="284.59199999999998"/>
    <d v="1899-12-30T20:29:00"/>
    <s v="Ewallet"/>
    <n v="271.04000000000002"/>
    <n v="4.7619047620000003"/>
    <n v="13.552"/>
    <n v="9.6"/>
    <n v="13.552"/>
  </r>
  <r>
    <s v="869-11-3082"/>
    <x v="273"/>
    <x v="3"/>
    <x v="2"/>
    <x v="1"/>
    <x v="0"/>
    <x v="1"/>
    <x v="2"/>
    <x v="0"/>
    <n v="96.16"/>
    <n v="4"/>
    <n v="19.231999999999999"/>
    <n v="403.87200000000001"/>
    <d v="1899-12-30T20:03:00"/>
    <s v="Credit card"/>
    <n v="384.64"/>
    <n v="4.7619047620000003"/>
    <n v="19.231999999999999"/>
    <n v="8.4"/>
    <n v="19.231999999999999"/>
  </r>
  <r>
    <s v="190-59-3964"/>
    <x v="173"/>
    <x v="11"/>
    <x v="2"/>
    <x v="3"/>
    <x v="0"/>
    <x v="1"/>
    <x v="0"/>
    <x v="4"/>
    <n v="47.16"/>
    <n v="5"/>
    <n v="11.79"/>
    <n v="247.59"/>
    <d v="1899-12-30T14:35:00"/>
    <s v="Credit card"/>
    <n v="235.8"/>
    <n v="4.7619047620000003"/>
    <n v="11.79"/>
    <n v="6"/>
    <n v="11.79"/>
  </r>
  <r>
    <s v="366-43-6862"/>
    <x v="34"/>
    <x v="1"/>
    <x v="2"/>
    <x v="1"/>
    <x v="1"/>
    <x v="1"/>
    <x v="0"/>
    <x v="1"/>
    <n v="52.89"/>
    <n v="4"/>
    <n v="10.577999999999999"/>
    <n v="222.13800000000001"/>
    <d v="1899-12-30T16:32:00"/>
    <s v="Ewallet"/>
    <n v="211.56"/>
    <n v="4.7619047620000003"/>
    <n v="10.577999999999999"/>
    <n v="6.7"/>
    <n v="10.577999999999999"/>
  </r>
  <r>
    <s v="186-43-8965"/>
    <x v="321"/>
    <x v="4"/>
    <x v="0"/>
    <x v="0"/>
    <x v="0"/>
    <x v="0"/>
    <x v="3"/>
    <x v="2"/>
    <n v="47.68"/>
    <n v="2"/>
    <n v="4.7679999999999998"/>
    <n v="100.128"/>
    <d v="1899-12-30T10:10:00"/>
    <s v="Credit card"/>
    <n v="95.36"/>
    <n v="4.7619047620000003"/>
    <n v="4.7679999999999998"/>
    <n v="4.0999999999999996"/>
    <n v="4.7679999999999998"/>
  </r>
  <r>
    <s v="784-21-9238"/>
    <x v="164"/>
    <x v="0"/>
    <x v="1"/>
    <x v="0"/>
    <x v="0"/>
    <x v="1"/>
    <x v="0"/>
    <x v="3"/>
    <n v="10.17"/>
    <n v="1"/>
    <n v="0.50849999999999995"/>
    <n v="10.6785"/>
    <d v="1899-12-30T14:15:00"/>
    <s v="Cash"/>
    <n v="10.17"/>
    <n v="4.7619047620000003"/>
    <n v="0.50849999999999995"/>
    <n v="5.9"/>
    <n v="0.50849999999999995"/>
  </r>
  <r>
    <s v="276-75-6884"/>
    <x v="242"/>
    <x v="11"/>
    <x v="0"/>
    <x v="1"/>
    <x v="1"/>
    <x v="0"/>
    <x v="1"/>
    <x v="0"/>
    <n v="68.709999999999994"/>
    <n v="3"/>
    <n v="10.3065"/>
    <n v="216.4365"/>
    <d v="1899-12-30T10:05:00"/>
    <s v="Cash"/>
    <n v="206.13"/>
    <n v="4.7619047620000003"/>
    <n v="10.3065"/>
    <n v="8.6999999999999993"/>
    <n v="10.3065"/>
  </r>
  <r>
    <s v="109-86-4363"/>
    <x v="169"/>
    <x v="9"/>
    <x v="2"/>
    <x v="3"/>
    <x v="0"/>
    <x v="0"/>
    <x v="2"/>
    <x v="3"/>
    <n v="60.08"/>
    <n v="7"/>
    <n v="21.027999999999999"/>
    <n v="441.58800000000002"/>
    <d v="1899-12-30T11:36:00"/>
    <s v="Credit card"/>
    <n v="420.56"/>
    <n v="4.7619047620000003"/>
    <n v="21.027999999999999"/>
    <n v="4.5"/>
    <n v="21.027999999999999"/>
  </r>
  <r>
    <s v="569-76-2760"/>
    <x v="188"/>
    <x v="11"/>
    <x v="0"/>
    <x v="5"/>
    <x v="0"/>
    <x v="0"/>
    <x v="1"/>
    <x v="3"/>
    <n v="22.01"/>
    <n v="4"/>
    <n v="4.4020000000000001"/>
    <n v="92.441999999999993"/>
    <d v="1899-12-30T18:15:00"/>
    <s v="Credit card"/>
    <n v="88.04"/>
    <n v="4.7619047620000003"/>
    <n v="4.4020000000000001"/>
    <n v="6.6"/>
    <n v="4.4020000000000001"/>
  </r>
  <r>
    <s v="222-42-0244"/>
    <x v="322"/>
    <x v="3"/>
    <x v="2"/>
    <x v="2"/>
    <x v="0"/>
    <x v="0"/>
    <x v="3"/>
    <x v="0"/>
    <n v="72.11"/>
    <n v="9"/>
    <n v="32.4495"/>
    <n v="681.43949999999995"/>
    <d v="1899-12-30T13:53:00"/>
    <s v="Credit card"/>
    <n v="648.99"/>
    <n v="4.7619047620000003"/>
    <n v="32.4495"/>
    <n v="7.7"/>
    <n v="32.4495"/>
  </r>
  <r>
    <s v="760-53-9233"/>
    <x v="186"/>
    <x v="2"/>
    <x v="0"/>
    <x v="6"/>
    <x v="0"/>
    <x v="1"/>
    <x v="1"/>
    <x v="5"/>
    <n v="41.28"/>
    <n v="3"/>
    <n v="6.1920000000000002"/>
    <n v="130.03200000000001"/>
    <d v="1899-12-30T18:37:00"/>
    <s v="Credit card"/>
    <n v="123.84"/>
    <n v="4.7619047620000003"/>
    <n v="6.1920000000000002"/>
    <n v="8.5"/>
    <n v="6.1920000000000002"/>
  </r>
  <r>
    <s v="538-22-0304"/>
    <x v="42"/>
    <x v="8"/>
    <x v="1"/>
    <x v="3"/>
    <x v="1"/>
    <x v="1"/>
    <x v="0"/>
    <x v="1"/>
    <n v="64.95"/>
    <n v="10"/>
    <n v="32.475000000000001"/>
    <n v="681.97500000000002"/>
    <d v="1899-12-30T18:27:00"/>
    <s v="Cash"/>
    <n v="649.5"/>
    <n v="4.7619047620000003"/>
    <n v="32.475000000000001"/>
    <n v="5.2"/>
    <n v="32.475000000000001"/>
  </r>
  <r>
    <s v="416-17-9926"/>
    <x v="55"/>
    <x v="3"/>
    <x v="0"/>
    <x v="4"/>
    <x v="0"/>
    <x v="0"/>
    <x v="3"/>
    <x v="1"/>
    <n v="74.22"/>
    <n v="10"/>
    <n v="37.11"/>
    <n v="779.31"/>
    <d v="1899-12-30T14:42:00"/>
    <s v="Credit card"/>
    <n v="742.2"/>
    <n v="4.7619047620000003"/>
    <n v="37.11"/>
    <n v="4.3"/>
    <n v="37.11"/>
  </r>
  <r>
    <s v="237-44-6163"/>
    <x v="104"/>
    <x v="11"/>
    <x v="0"/>
    <x v="0"/>
    <x v="1"/>
    <x v="1"/>
    <x v="0"/>
    <x v="1"/>
    <n v="10.56"/>
    <n v="8"/>
    <n v="4.2240000000000002"/>
    <n v="88.703999999999994"/>
    <d v="1899-12-30T17:43:00"/>
    <s v="Cash"/>
    <n v="84.48"/>
    <n v="4.7619047620000003"/>
    <n v="4.2240000000000002"/>
    <n v="7.6"/>
    <n v="4.2240000000000002"/>
  </r>
  <r>
    <s v="636-17-0325"/>
    <x v="173"/>
    <x v="11"/>
    <x v="2"/>
    <x v="1"/>
    <x v="1"/>
    <x v="1"/>
    <x v="0"/>
    <x v="0"/>
    <n v="62.57"/>
    <n v="4"/>
    <n v="12.513999999999999"/>
    <n v="262.79399999999998"/>
    <d v="1899-12-30T18:37:00"/>
    <s v="Cash"/>
    <n v="250.28"/>
    <n v="4.7619047620000003"/>
    <n v="12.513999999999999"/>
    <n v="9.5"/>
    <n v="12.513999999999999"/>
  </r>
  <r>
    <s v="343-75-9322"/>
    <x v="257"/>
    <x v="1"/>
    <x v="2"/>
    <x v="5"/>
    <x v="0"/>
    <x v="0"/>
    <x v="0"/>
    <x v="3"/>
    <n v="11.85"/>
    <n v="8"/>
    <n v="4.74"/>
    <n v="99.54"/>
    <d v="1899-12-30T16:34:00"/>
    <s v="Cash"/>
    <n v="94.8"/>
    <n v="4.7619047620000003"/>
    <n v="4.74"/>
    <n v="4.0999999999999996"/>
    <n v="4.74"/>
  </r>
  <r>
    <s v="528-14-9470"/>
    <x v="93"/>
    <x v="3"/>
    <x v="0"/>
    <x v="2"/>
    <x v="0"/>
    <x v="1"/>
    <x v="0"/>
    <x v="0"/>
    <n v="91.3"/>
    <n v="1"/>
    <n v="4.5650000000000004"/>
    <n v="95.864999999999995"/>
    <d v="1899-12-30T14:42:00"/>
    <s v="Ewallet"/>
    <n v="91.3"/>
    <n v="4.7619047620000003"/>
    <n v="4.5650000000000004"/>
    <n v="9.1999999999999993"/>
    <n v="4.5650000000000004"/>
  </r>
  <r>
    <s v="427-45-9297"/>
    <x v="133"/>
    <x v="9"/>
    <x v="2"/>
    <x v="6"/>
    <x v="0"/>
    <x v="0"/>
    <x v="1"/>
    <x v="2"/>
    <n v="40.729999999999997"/>
    <n v="7"/>
    <n v="14.2555"/>
    <n v="299.3655"/>
    <d v="1899-12-30T11:01:00"/>
    <s v="Ewallet"/>
    <n v="285.11"/>
    <n v="4.7619047620000003"/>
    <n v="14.2555"/>
    <n v="5.4"/>
    <n v="14.2555"/>
  </r>
  <r>
    <s v="807-34-3742"/>
    <x v="110"/>
    <x v="4"/>
    <x v="0"/>
    <x v="3"/>
    <x v="1"/>
    <x v="1"/>
    <x v="1"/>
    <x v="5"/>
    <n v="52.38"/>
    <n v="1"/>
    <n v="2.6190000000000002"/>
    <n v="54.999000000000002"/>
    <d v="1899-12-30T19:44:00"/>
    <s v="Cash"/>
    <n v="52.38"/>
    <n v="4.7619047620000003"/>
    <n v="2.6190000000000002"/>
    <n v="5.8"/>
    <n v="2.6190000000000002"/>
  </r>
  <r>
    <s v="288-62-1085"/>
    <x v="57"/>
    <x v="0"/>
    <x v="0"/>
    <x v="4"/>
    <x v="0"/>
    <x v="1"/>
    <x v="1"/>
    <x v="5"/>
    <n v="38.54"/>
    <n v="5"/>
    <n v="9.6349999999999998"/>
    <n v="202.33500000000001"/>
    <d v="1899-12-30T13:34:00"/>
    <s v="Ewallet"/>
    <n v="192.7"/>
    <n v="4.7619047620000003"/>
    <n v="9.6349999999999998"/>
    <n v="5.6"/>
    <n v="9.6349999999999998"/>
  </r>
  <r>
    <s v="670-71-7306"/>
    <x v="310"/>
    <x v="6"/>
    <x v="2"/>
    <x v="6"/>
    <x v="1"/>
    <x v="1"/>
    <x v="0"/>
    <x v="3"/>
    <n v="44.63"/>
    <n v="6"/>
    <n v="13.388999999999999"/>
    <n v="281.16899999999998"/>
    <d v="1899-12-30T20:08:00"/>
    <s v="Credit card"/>
    <n v="267.77999999999997"/>
    <n v="4.7619047620000003"/>
    <n v="13.388999999999999"/>
    <n v="5.0999999999999996"/>
    <n v="13.388999999999999"/>
  </r>
  <r>
    <s v="660-29-7083"/>
    <x v="202"/>
    <x v="9"/>
    <x v="1"/>
    <x v="6"/>
    <x v="1"/>
    <x v="1"/>
    <x v="2"/>
    <x v="1"/>
    <n v="55.87"/>
    <n v="10"/>
    <n v="27.934999999999999"/>
    <n v="586.63499999999999"/>
    <d v="1899-12-30T15:01:00"/>
    <s v="Cash"/>
    <n v="558.70000000000005"/>
    <n v="4.7619047620000003"/>
    <n v="27.934999999999999"/>
    <n v="5.8"/>
    <n v="27.934999999999999"/>
  </r>
  <r>
    <s v="271-77-8740"/>
    <x v="307"/>
    <x v="11"/>
    <x v="1"/>
    <x v="3"/>
    <x v="0"/>
    <x v="0"/>
    <x v="2"/>
    <x v="3"/>
    <n v="29.22"/>
    <n v="6"/>
    <n v="8.766"/>
    <n v="184.08600000000001"/>
    <d v="1899-12-30T11:40:00"/>
    <s v="Ewallet"/>
    <n v="175.32"/>
    <n v="4.7619047620000003"/>
    <n v="8.766"/>
    <n v="5"/>
    <n v="8.766"/>
  </r>
  <r>
    <s v="497-36-0989"/>
    <x v="153"/>
    <x v="6"/>
    <x v="0"/>
    <x v="4"/>
    <x v="1"/>
    <x v="1"/>
    <x v="0"/>
    <x v="5"/>
    <n v="51.94"/>
    <n v="3"/>
    <n v="7.7910000000000004"/>
    <n v="163.61099999999999"/>
    <d v="1899-12-30T15:21:00"/>
    <s v="Cash"/>
    <n v="155.82"/>
    <n v="4.7619047620000003"/>
    <n v="7.7910000000000004"/>
    <n v="7.9"/>
    <n v="7.7910000000000004"/>
  </r>
  <r>
    <s v="291-59-1384"/>
    <x v="218"/>
    <x v="0"/>
    <x v="2"/>
    <x v="5"/>
    <x v="1"/>
    <x v="1"/>
    <x v="3"/>
    <x v="1"/>
    <n v="60.3"/>
    <n v="1"/>
    <n v="3.0150000000000001"/>
    <n v="63.314999999999998"/>
    <d v="1899-12-30T17:38:00"/>
    <s v="Cash"/>
    <n v="60.3"/>
    <n v="4.7619047620000003"/>
    <n v="3.0150000000000001"/>
    <n v="6"/>
    <n v="3.0150000000000001"/>
  </r>
  <r>
    <s v="860-73-6466"/>
    <x v="147"/>
    <x v="0"/>
    <x v="0"/>
    <x v="2"/>
    <x v="0"/>
    <x v="0"/>
    <x v="0"/>
    <x v="3"/>
    <n v="39.47"/>
    <n v="2"/>
    <n v="3.9470000000000001"/>
    <n v="82.887"/>
    <d v="1899-12-30T16:16:00"/>
    <s v="Credit card"/>
    <n v="78.94"/>
    <n v="4.7619047620000003"/>
    <n v="3.9470000000000001"/>
    <n v="5"/>
    <n v="3.9470000000000001"/>
  </r>
  <r>
    <s v="549-23-9016"/>
    <x v="186"/>
    <x v="2"/>
    <x v="1"/>
    <x v="6"/>
    <x v="0"/>
    <x v="0"/>
    <x v="3"/>
    <x v="4"/>
    <n v="14.87"/>
    <n v="2"/>
    <n v="1.4870000000000001"/>
    <n v="31.227"/>
    <d v="1899-12-30T18:15:00"/>
    <s v="Credit card"/>
    <n v="29.74"/>
    <n v="4.7619047620000003"/>
    <n v="1.4870000000000001"/>
    <n v="8.9"/>
    <n v="1.4870000000000001"/>
  </r>
  <r>
    <s v="896-34-0956"/>
    <x v="1"/>
    <x v="1"/>
    <x v="0"/>
    <x v="6"/>
    <x v="1"/>
    <x v="1"/>
    <x v="2"/>
    <x v="5"/>
    <n v="21.32"/>
    <n v="1"/>
    <n v="1.0660000000000001"/>
    <n v="22.385999999999999"/>
    <d v="1899-12-30T12:43:00"/>
    <s v="Cash"/>
    <n v="21.32"/>
    <n v="4.7619047620000003"/>
    <n v="1.0660000000000001"/>
    <n v="5.9"/>
    <n v="1.0660000000000001"/>
  </r>
  <r>
    <s v="804-38-3935"/>
    <x v="103"/>
    <x v="9"/>
    <x v="0"/>
    <x v="3"/>
    <x v="0"/>
    <x v="1"/>
    <x v="2"/>
    <x v="1"/>
    <n v="93.78"/>
    <n v="3"/>
    <n v="14.067"/>
    <n v="295.40699999999998"/>
    <d v="1899-12-30T11:32:00"/>
    <s v="Credit card"/>
    <n v="281.33999999999997"/>
    <n v="4.7619047620000003"/>
    <n v="14.067"/>
    <n v="5.9"/>
    <n v="14.067"/>
  </r>
  <r>
    <s v="585-90-0249"/>
    <x v="155"/>
    <x v="7"/>
    <x v="0"/>
    <x v="4"/>
    <x v="0"/>
    <x v="1"/>
    <x v="0"/>
    <x v="1"/>
    <n v="73.260000000000005"/>
    <n v="1"/>
    <n v="3.6629999999999998"/>
    <n v="76.923000000000002"/>
    <d v="1899-12-30T18:08:00"/>
    <s v="Ewallet"/>
    <n v="73.260000000000005"/>
    <n v="4.7619047620000003"/>
    <n v="3.6629999999999998"/>
    <n v="9.6999999999999993"/>
    <n v="3.6629999999999998"/>
  </r>
  <r>
    <s v="862-29-5914"/>
    <x v="95"/>
    <x v="0"/>
    <x v="1"/>
    <x v="3"/>
    <x v="1"/>
    <x v="0"/>
    <x v="1"/>
    <x v="3"/>
    <n v="22.38"/>
    <n v="1"/>
    <n v="1.119"/>
    <n v="23.498999999999999"/>
    <d v="1899-12-30T17:08:00"/>
    <s v="Credit card"/>
    <n v="22.38"/>
    <n v="4.7619047620000003"/>
    <n v="1.119"/>
    <n v="8.6"/>
    <n v="1.119"/>
  </r>
  <r>
    <s v="845-94-6841"/>
    <x v="193"/>
    <x v="9"/>
    <x v="1"/>
    <x v="4"/>
    <x v="0"/>
    <x v="0"/>
    <x v="0"/>
    <x v="4"/>
    <n v="72.88"/>
    <n v="9"/>
    <n v="32.795999999999999"/>
    <n v="688.71600000000001"/>
    <d v="1899-12-30T19:38:00"/>
    <s v="Cash"/>
    <n v="655.92"/>
    <n v="4.7619047620000003"/>
    <n v="32.795999999999999"/>
    <n v="4"/>
    <n v="32.795999999999999"/>
  </r>
  <r>
    <s v="125-45-2293"/>
    <x v="43"/>
    <x v="5"/>
    <x v="0"/>
    <x v="6"/>
    <x v="1"/>
    <x v="0"/>
    <x v="2"/>
    <x v="5"/>
    <n v="99.1"/>
    <n v="6"/>
    <n v="29.73"/>
    <n v="624.33000000000004"/>
    <d v="1899-12-30T13:11:00"/>
    <s v="Cash"/>
    <n v="594.6"/>
    <n v="4.7619047620000003"/>
    <n v="29.73"/>
    <n v="4.2"/>
    <n v="29.73"/>
  </r>
  <r>
    <s v="843-73-4724"/>
    <x v="285"/>
    <x v="1"/>
    <x v="0"/>
    <x v="3"/>
    <x v="1"/>
    <x v="1"/>
    <x v="0"/>
    <x v="5"/>
    <n v="74.099999999999994"/>
    <n v="1"/>
    <n v="3.7050000000000001"/>
    <n v="77.805000000000007"/>
    <d v="1899-12-30T11:05:00"/>
    <s v="Cash"/>
    <n v="74.099999999999994"/>
    <n v="4.7619047620000003"/>
    <n v="3.7050000000000001"/>
    <n v="9.1999999999999993"/>
    <n v="3.7050000000000001"/>
  </r>
  <r>
    <s v="409-33-9708"/>
    <x v="221"/>
    <x v="9"/>
    <x v="0"/>
    <x v="4"/>
    <x v="1"/>
    <x v="0"/>
    <x v="1"/>
    <x v="5"/>
    <n v="98.48"/>
    <n v="2"/>
    <n v="9.8480000000000008"/>
    <n v="206.80799999999999"/>
    <d v="1899-12-30T10:12:00"/>
    <s v="Ewallet"/>
    <n v="196.96"/>
    <n v="4.7619047620000003"/>
    <n v="9.8480000000000008"/>
    <n v="9.1999999999999993"/>
    <n v="9.8480000000000008"/>
  </r>
  <r>
    <s v="658-66-3967"/>
    <x v="0"/>
    <x v="0"/>
    <x v="1"/>
    <x v="0"/>
    <x v="1"/>
    <x v="1"/>
    <x v="0"/>
    <x v="0"/>
    <n v="53.19"/>
    <n v="7"/>
    <n v="18.616499999999998"/>
    <n v="390.94650000000001"/>
    <d v="1899-12-30T15:42:00"/>
    <s v="Ewallet"/>
    <n v="372.33"/>
    <n v="4.7619047620000003"/>
    <n v="18.616499999999998"/>
    <n v="5"/>
    <n v="18.616499999999998"/>
  </r>
  <r>
    <s v="866-70-2814"/>
    <x v="246"/>
    <x v="9"/>
    <x v="2"/>
    <x v="1"/>
    <x v="1"/>
    <x v="0"/>
    <x v="0"/>
    <x v="1"/>
    <n v="52.79"/>
    <n v="10"/>
    <n v="26.395"/>
    <n v="554.29499999999996"/>
    <d v="1899-12-30T11:58:00"/>
    <s v="Ewallet"/>
    <n v="527.9"/>
    <n v="4.7619047620000003"/>
    <n v="26.395"/>
    <n v="10"/>
    <n v="26.395"/>
  </r>
  <r>
    <s v="160-22-2687"/>
    <x v="77"/>
    <x v="4"/>
    <x v="0"/>
    <x v="3"/>
    <x v="0"/>
    <x v="0"/>
    <x v="1"/>
    <x v="0"/>
    <n v="95.95"/>
    <n v="5"/>
    <n v="23.987500000000001"/>
    <n v="503.73750000000001"/>
    <d v="1899-12-30T14:21:00"/>
    <s v="Ewallet"/>
    <n v="479.75"/>
    <n v="4.7619047620000003"/>
    <n v="23.987500000000001"/>
    <n v="8.8000000000000007"/>
    <n v="23.987500000000001"/>
  </r>
  <r>
    <s v="895-03-6665"/>
    <x v="69"/>
    <x v="7"/>
    <x v="2"/>
    <x v="4"/>
    <x v="1"/>
    <x v="0"/>
    <x v="0"/>
    <x v="5"/>
    <n v="36.51"/>
    <n v="9"/>
    <n v="16.429500000000001"/>
    <n v="345.01949999999999"/>
    <d v="1899-12-30T10:52:00"/>
    <s v="Cash"/>
    <n v="328.59"/>
    <n v="4.7619047620000003"/>
    <n v="16.429500000000001"/>
    <n v="4.2"/>
    <n v="16.429500000000001"/>
  </r>
  <r>
    <s v="770-42-8960"/>
    <x v="69"/>
    <x v="7"/>
    <x v="2"/>
    <x v="0"/>
    <x v="1"/>
    <x v="1"/>
    <x v="1"/>
    <x v="4"/>
    <n v="21.12"/>
    <n v="8"/>
    <n v="8.4480000000000004"/>
    <n v="177.40799999999999"/>
    <d v="1899-12-30T19:31:00"/>
    <s v="Cash"/>
    <n v="168.96"/>
    <n v="4.7619047620000003"/>
    <n v="8.4480000000000004"/>
    <n v="6.3"/>
    <n v="8.4480000000000004"/>
  </r>
  <r>
    <s v="748-45-2862"/>
    <x v="282"/>
    <x v="6"/>
    <x v="0"/>
    <x v="1"/>
    <x v="0"/>
    <x v="0"/>
    <x v="2"/>
    <x v="2"/>
    <n v="28.31"/>
    <n v="4"/>
    <n v="5.6619999999999999"/>
    <n v="118.902"/>
    <d v="1899-12-30T18:35:00"/>
    <s v="Cash"/>
    <n v="113.24"/>
    <n v="4.7619047620000003"/>
    <n v="5.6619999999999999"/>
    <n v="8.1999999999999993"/>
    <n v="5.6619999999999999"/>
  </r>
  <r>
    <s v="234-36-2483"/>
    <x v="30"/>
    <x v="9"/>
    <x v="2"/>
    <x v="3"/>
    <x v="1"/>
    <x v="1"/>
    <x v="3"/>
    <x v="0"/>
    <n v="57.59"/>
    <n v="6"/>
    <n v="17.277000000000001"/>
    <n v="362.81700000000001"/>
    <d v="1899-12-30T13:51:00"/>
    <s v="Cash"/>
    <n v="345.54"/>
    <n v="4.7619047620000003"/>
    <n v="17.277000000000001"/>
    <n v="5.0999999999999996"/>
    <n v="17.277000000000001"/>
  </r>
  <r>
    <s v="316-66-3011"/>
    <x v="323"/>
    <x v="0"/>
    <x v="0"/>
    <x v="6"/>
    <x v="0"/>
    <x v="0"/>
    <x v="2"/>
    <x v="4"/>
    <n v="47.63"/>
    <n v="9"/>
    <n v="21.433499999999999"/>
    <n v="450.1035"/>
    <d v="1899-12-30T12:35:00"/>
    <s v="Cash"/>
    <n v="428.67"/>
    <n v="4.7619047620000003"/>
    <n v="21.433499999999999"/>
    <n v="5"/>
    <n v="21.433499999999999"/>
  </r>
  <r>
    <s v="848-95-6252"/>
    <x v="324"/>
    <x v="4"/>
    <x v="1"/>
    <x v="0"/>
    <x v="0"/>
    <x v="0"/>
    <x v="0"/>
    <x v="2"/>
    <n v="86.27"/>
    <n v="1"/>
    <n v="4.3135000000000003"/>
    <n v="90.583500000000001"/>
    <d v="1899-12-30T13:24:00"/>
    <s v="Ewallet"/>
    <n v="86.27"/>
    <n v="4.7619047620000003"/>
    <n v="4.3135000000000003"/>
    <n v="7"/>
    <n v="4.3135000000000003"/>
  </r>
  <r>
    <s v="840-76-5966"/>
    <x v="108"/>
    <x v="6"/>
    <x v="0"/>
    <x v="1"/>
    <x v="0"/>
    <x v="1"/>
    <x v="2"/>
    <x v="3"/>
    <n v="12.76"/>
    <n v="2"/>
    <n v="1.276"/>
    <n v="26.795999999999999"/>
    <d v="1899-12-30T18:06:00"/>
    <s v="Ewallet"/>
    <n v="25.52"/>
    <n v="4.7619047620000003"/>
    <n v="1.276"/>
    <n v="7.8"/>
    <n v="1.276"/>
  </r>
  <r>
    <s v="152-03-4217"/>
    <x v="35"/>
    <x v="3"/>
    <x v="2"/>
    <x v="5"/>
    <x v="1"/>
    <x v="0"/>
    <x v="0"/>
    <x v="2"/>
    <n v="11.28"/>
    <n v="9"/>
    <n v="5.0759999999999996"/>
    <n v="106.596"/>
    <d v="1899-12-30T11:55:00"/>
    <s v="Credit card"/>
    <n v="101.52"/>
    <n v="4.7619047620000003"/>
    <n v="5.0759999999999996"/>
    <n v="4.3"/>
    <n v="5.0759999999999996"/>
  </r>
  <r>
    <s v="533-66-5566"/>
    <x v="285"/>
    <x v="1"/>
    <x v="2"/>
    <x v="2"/>
    <x v="1"/>
    <x v="0"/>
    <x v="2"/>
    <x v="2"/>
    <n v="51.07"/>
    <n v="7"/>
    <n v="17.874500000000001"/>
    <n v="375.36450000000002"/>
    <d v="1899-12-30T11:42:00"/>
    <s v="Cash"/>
    <n v="357.49"/>
    <n v="4.7619047620000003"/>
    <n v="17.874500000000001"/>
    <n v="7"/>
    <n v="17.874500000000001"/>
  </r>
  <r>
    <s v="124-31-1458"/>
    <x v="53"/>
    <x v="11"/>
    <x v="0"/>
    <x v="0"/>
    <x v="0"/>
    <x v="0"/>
    <x v="0"/>
    <x v="1"/>
    <n v="79.59"/>
    <n v="3"/>
    <n v="11.938499999999999"/>
    <n v="250.70849999999999"/>
    <d v="1899-12-30T14:30:00"/>
    <s v="Cash"/>
    <n v="238.77"/>
    <n v="4.7619047620000003"/>
    <n v="11.938499999999999"/>
    <n v="6.6"/>
    <n v="11.938499999999999"/>
  </r>
  <r>
    <s v="176-78-1170"/>
    <x v="325"/>
    <x v="11"/>
    <x v="1"/>
    <x v="1"/>
    <x v="0"/>
    <x v="1"/>
    <x v="2"/>
    <x v="0"/>
    <n v="33.81"/>
    <n v="3"/>
    <n v="5.0715000000000003"/>
    <n v="106.50149999999999"/>
    <d v="1899-12-30T15:11:00"/>
    <s v="Ewallet"/>
    <n v="101.43"/>
    <n v="4.7619047620000003"/>
    <n v="5.0715000000000003"/>
    <n v="7.3"/>
    <n v="5.0715000000000003"/>
  </r>
  <r>
    <s v="361-59-0574"/>
    <x v="99"/>
    <x v="1"/>
    <x v="2"/>
    <x v="5"/>
    <x v="0"/>
    <x v="1"/>
    <x v="3"/>
    <x v="3"/>
    <n v="90.53"/>
    <n v="8"/>
    <n v="36.212000000000003"/>
    <n v="760.452"/>
    <d v="1899-12-30T14:48:00"/>
    <s v="Credit card"/>
    <n v="724.24"/>
    <n v="4.7619047620000003"/>
    <n v="36.212000000000003"/>
    <n v="6.5"/>
    <n v="36.212000000000003"/>
  </r>
  <r>
    <s v="101-81-4070"/>
    <x v="101"/>
    <x v="0"/>
    <x v="1"/>
    <x v="3"/>
    <x v="0"/>
    <x v="0"/>
    <x v="0"/>
    <x v="0"/>
    <n v="62.82"/>
    <n v="2"/>
    <n v="6.282"/>
    <n v="131.922"/>
    <d v="1899-12-30T12:36:00"/>
    <s v="Ewallet"/>
    <n v="125.64"/>
    <n v="4.7619047620000003"/>
    <n v="6.282"/>
    <n v="4.9000000000000004"/>
    <n v="6.282"/>
  </r>
  <r>
    <s v="631-34-1880"/>
    <x v="318"/>
    <x v="4"/>
    <x v="1"/>
    <x v="0"/>
    <x v="0"/>
    <x v="1"/>
    <x v="2"/>
    <x v="4"/>
    <n v="24.31"/>
    <n v="3"/>
    <n v="3.6465000000000001"/>
    <n v="76.576499999999996"/>
    <d v="1899-12-30T19:09:00"/>
    <s v="Credit card"/>
    <n v="72.930000000000007"/>
    <n v="4.7619047620000003"/>
    <n v="3.6465000000000001"/>
    <n v="4.3"/>
    <n v="3.6465000000000001"/>
  </r>
  <r>
    <s v="852-82-2749"/>
    <x v="64"/>
    <x v="3"/>
    <x v="0"/>
    <x v="1"/>
    <x v="1"/>
    <x v="1"/>
    <x v="1"/>
    <x v="3"/>
    <n v="64.59"/>
    <n v="4"/>
    <n v="12.917999999999999"/>
    <n v="271.27800000000002"/>
    <d v="1899-12-30T13:35:00"/>
    <s v="Ewallet"/>
    <n v="258.36"/>
    <n v="4.7619047620000003"/>
    <n v="12.917999999999999"/>
    <n v="9.3000000000000007"/>
    <n v="12.917999999999999"/>
  </r>
  <r>
    <s v="873-14-6353"/>
    <x v="25"/>
    <x v="8"/>
    <x v="0"/>
    <x v="5"/>
    <x v="0"/>
    <x v="1"/>
    <x v="0"/>
    <x v="4"/>
    <n v="24.82"/>
    <n v="7"/>
    <n v="8.6869999999999994"/>
    <n v="182.42699999999999"/>
    <d v="1899-12-30T10:33:00"/>
    <s v="Credit card"/>
    <n v="173.74"/>
    <n v="4.7619047620000003"/>
    <n v="8.6869999999999994"/>
    <n v="7.1"/>
    <n v="8.6869999999999994"/>
  </r>
  <r>
    <s v="584-66-4073"/>
    <x v="220"/>
    <x v="10"/>
    <x v="1"/>
    <x v="2"/>
    <x v="1"/>
    <x v="1"/>
    <x v="1"/>
    <x v="5"/>
    <n v="56.5"/>
    <n v="1"/>
    <n v="2.8250000000000002"/>
    <n v="59.325000000000003"/>
    <d v="1899-12-30T15:45:00"/>
    <s v="Ewallet"/>
    <n v="56.5"/>
    <n v="4.7619047620000003"/>
    <n v="2.8250000000000002"/>
    <n v="9.6"/>
    <n v="2.8250000000000002"/>
  </r>
  <r>
    <s v="544-55-9589"/>
    <x v="16"/>
    <x v="4"/>
    <x v="2"/>
    <x v="5"/>
    <x v="0"/>
    <x v="0"/>
    <x v="0"/>
    <x v="1"/>
    <n v="21.43"/>
    <n v="10"/>
    <n v="10.715"/>
    <n v="225.01499999999999"/>
    <d v="1899-12-30T11:51:00"/>
    <s v="Cash"/>
    <n v="214.3"/>
    <n v="4.7619047620000003"/>
    <n v="10.715"/>
    <n v="6.2"/>
    <n v="10.715"/>
  </r>
  <r>
    <s v="166-19-2553"/>
    <x v="166"/>
    <x v="2"/>
    <x v="0"/>
    <x v="2"/>
    <x v="0"/>
    <x v="1"/>
    <x v="0"/>
    <x v="3"/>
    <n v="89.06"/>
    <n v="6"/>
    <n v="26.718"/>
    <n v="561.07799999999997"/>
    <d v="1899-12-30T17:26:00"/>
    <s v="Cash"/>
    <n v="534.36"/>
    <n v="4.7619047620000003"/>
    <n v="26.718"/>
    <n v="9.9"/>
    <n v="26.718"/>
  </r>
  <r>
    <s v="737-88-5876"/>
    <x v="34"/>
    <x v="1"/>
    <x v="0"/>
    <x v="1"/>
    <x v="0"/>
    <x v="1"/>
    <x v="0"/>
    <x v="2"/>
    <n v="23.29"/>
    <n v="4"/>
    <n v="4.6580000000000004"/>
    <n v="97.817999999999998"/>
    <d v="1899-12-30T11:52:00"/>
    <s v="Credit card"/>
    <n v="93.16"/>
    <n v="4.7619047620000003"/>
    <n v="4.6580000000000004"/>
    <n v="5.9"/>
    <n v="4.6580000000000004"/>
  </r>
  <r>
    <s v="154-87-7367"/>
    <x v="94"/>
    <x v="5"/>
    <x v="1"/>
    <x v="3"/>
    <x v="1"/>
    <x v="1"/>
    <x v="0"/>
    <x v="2"/>
    <n v="65.260000000000005"/>
    <n v="8"/>
    <n v="26.103999999999999"/>
    <n v="548.18399999999997"/>
    <d v="1899-12-30T14:04:00"/>
    <s v="Ewallet"/>
    <n v="522.08000000000004"/>
    <n v="4.7619047620000003"/>
    <n v="26.103999999999999"/>
    <n v="6.3"/>
    <n v="26.103999999999999"/>
  </r>
  <r>
    <s v="885-56-0389"/>
    <x v="326"/>
    <x v="11"/>
    <x v="1"/>
    <x v="4"/>
    <x v="0"/>
    <x v="1"/>
    <x v="1"/>
    <x v="5"/>
    <n v="52.35"/>
    <n v="1"/>
    <n v="2.6175000000000002"/>
    <n v="54.967500000000001"/>
    <d v="1899-12-30T17:49:00"/>
    <s v="Cash"/>
    <n v="52.35"/>
    <n v="4.7619047620000003"/>
    <n v="2.6175000000000002"/>
    <n v="4"/>
    <n v="2.6175000000000002"/>
  </r>
  <r>
    <s v="608-05-3804"/>
    <x v="178"/>
    <x v="11"/>
    <x v="2"/>
    <x v="4"/>
    <x v="0"/>
    <x v="1"/>
    <x v="0"/>
    <x v="1"/>
    <n v="39.75"/>
    <n v="1"/>
    <n v="1.9875"/>
    <n v="41.737499999999997"/>
    <d v="1899-12-30T20:19:00"/>
    <s v="Cash"/>
    <n v="39.75"/>
    <n v="4.7619047620000003"/>
    <n v="1.9875"/>
    <n v="6.1"/>
    <n v="1.9875"/>
  </r>
  <r>
    <s v="448-61-3783"/>
    <x v="80"/>
    <x v="9"/>
    <x v="0"/>
    <x v="0"/>
    <x v="1"/>
    <x v="0"/>
    <x v="0"/>
    <x v="1"/>
    <n v="90.02"/>
    <n v="8"/>
    <n v="36.008000000000003"/>
    <n v="756.16800000000001"/>
    <d v="1899-12-30T16:08:00"/>
    <s v="Credit card"/>
    <n v="720.16"/>
    <n v="4.7619047620000003"/>
    <n v="36.008000000000003"/>
    <n v="4.5"/>
    <n v="36.008000000000003"/>
  </r>
  <r>
    <s v="761-49-0439"/>
    <x v="274"/>
    <x v="0"/>
    <x v="2"/>
    <x v="1"/>
    <x v="0"/>
    <x v="0"/>
    <x v="2"/>
    <x v="1"/>
    <n v="12.1"/>
    <n v="8"/>
    <n v="4.84"/>
    <n v="101.64"/>
    <d v="1899-12-30T10:17:00"/>
    <s v="Ewallet"/>
    <n v="96.8"/>
    <n v="4.7619047620000003"/>
    <n v="4.84"/>
    <n v="8.6"/>
    <n v="4.84"/>
  </r>
  <r>
    <s v="490-95-0021"/>
    <x v="223"/>
    <x v="1"/>
    <x v="2"/>
    <x v="6"/>
    <x v="0"/>
    <x v="0"/>
    <x v="0"/>
    <x v="4"/>
    <n v="33.21"/>
    <n v="10"/>
    <n v="16.605"/>
    <n v="348.70499999999998"/>
    <d v="1899-12-30T14:25:00"/>
    <s v="Ewallet"/>
    <n v="332.1"/>
    <n v="4.7619047620000003"/>
    <n v="16.605"/>
    <n v="6"/>
    <n v="16.605"/>
  </r>
  <r>
    <s v="115-38-7388"/>
    <x v="285"/>
    <x v="1"/>
    <x v="1"/>
    <x v="3"/>
    <x v="0"/>
    <x v="0"/>
    <x v="0"/>
    <x v="5"/>
    <n v="10.18"/>
    <n v="8"/>
    <n v="4.0720000000000001"/>
    <n v="85.512"/>
    <d v="1899-12-30T12:51:00"/>
    <s v="Credit card"/>
    <n v="81.44"/>
    <n v="4.7619047620000003"/>
    <n v="4.0720000000000001"/>
    <n v="9.5"/>
    <n v="4.0720000000000001"/>
  </r>
  <r>
    <s v="311-13-6971"/>
    <x v="129"/>
    <x v="2"/>
    <x v="2"/>
    <x v="4"/>
    <x v="0"/>
    <x v="1"/>
    <x v="1"/>
    <x v="3"/>
    <n v="31.99"/>
    <n v="10"/>
    <n v="15.994999999999999"/>
    <n v="335.89499999999998"/>
    <d v="1899-12-30T15:18:00"/>
    <s v="Credit card"/>
    <n v="319.89999999999998"/>
    <n v="4.7619047620000003"/>
    <n v="15.994999999999999"/>
    <n v="9.9"/>
    <n v="15.994999999999999"/>
  </r>
  <r>
    <s v="291-55-6563"/>
    <x v="106"/>
    <x v="1"/>
    <x v="0"/>
    <x v="0"/>
    <x v="0"/>
    <x v="0"/>
    <x v="3"/>
    <x v="2"/>
    <n v="34.42"/>
    <n v="6"/>
    <n v="10.326000000000001"/>
    <n v="216.846"/>
    <d v="1899-12-30T12:45:00"/>
    <s v="Ewallet"/>
    <n v="206.52"/>
    <n v="4.7619047620000003"/>
    <n v="10.326000000000001"/>
    <n v="7.5"/>
    <n v="10.326000000000001"/>
  </r>
  <r>
    <s v="548-48-3156"/>
    <x v="270"/>
    <x v="10"/>
    <x v="0"/>
    <x v="1"/>
    <x v="0"/>
    <x v="0"/>
    <x v="3"/>
    <x v="4"/>
    <n v="83.34"/>
    <n v="2"/>
    <n v="8.3339999999999996"/>
    <n v="175.01400000000001"/>
    <d v="1899-12-30T13:37:00"/>
    <s v="Cash"/>
    <n v="166.68"/>
    <n v="4.7619047620000003"/>
    <n v="8.3339999999999996"/>
    <n v="7.6"/>
    <n v="8.3339999999999996"/>
  </r>
  <r>
    <s v="460-93-5834"/>
    <x v="88"/>
    <x v="2"/>
    <x v="0"/>
    <x v="4"/>
    <x v="1"/>
    <x v="1"/>
    <x v="0"/>
    <x v="3"/>
    <n v="45.58"/>
    <n v="7"/>
    <n v="15.952999999999999"/>
    <n v="335.01299999999998"/>
    <d v="1899-12-30T10:03:00"/>
    <s v="Cash"/>
    <n v="319.06"/>
    <n v="4.7619047620000003"/>
    <n v="15.952999999999999"/>
    <n v="5"/>
    <n v="15.952999999999999"/>
  </r>
  <r>
    <s v="325-89-4209"/>
    <x v="16"/>
    <x v="4"/>
    <x v="0"/>
    <x v="0"/>
    <x v="0"/>
    <x v="1"/>
    <x v="1"/>
    <x v="4"/>
    <n v="87.9"/>
    <n v="1"/>
    <n v="4.3949999999999996"/>
    <n v="92.295000000000002"/>
    <d v="1899-12-30T19:42:00"/>
    <s v="Ewallet"/>
    <n v="87.9"/>
    <n v="4.7619047620000003"/>
    <n v="4.3949999999999996"/>
    <n v="6.7"/>
    <n v="4.3949999999999996"/>
  </r>
  <r>
    <s v="884-80-6021"/>
    <x v="19"/>
    <x v="2"/>
    <x v="0"/>
    <x v="1"/>
    <x v="0"/>
    <x v="0"/>
    <x v="3"/>
    <x v="1"/>
    <n v="73.47"/>
    <n v="10"/>
    <n v="36.734999999999999"/>
    <n v="771.43499999999995"/>
    <d v="1899-12-30T13:14:00"/>
    <s v="Ewallet"/>
    <n v="734.7"/>
    <n v="4.7619047620000003"/>
    <n v="36.734999999999999"/>
    <n v="9.5"/>
    <n v="36.734999999999999"/>
  </r>
  <r>
    <s v="137-74-8729"/>
    <x v="108"/>
    <x v="6"/>
    <x v="1"/>
    <x v="5"/>
    <x v="1"/>
    <x v="0"/>
    <x v="2"/>
    <x v="5"/>
    <n v="12.19"/>
    <n v="8"/>
    <n v="4.8760000000000003"/>
    <n v="102.396"/>
    <d v="1899-12-30T12:47:00"/>
    <s v="Ewallet"/>
    <n v="97.52"/>
    <n v="4.7619047620000003"/>
    <n v="4.8760000000000003"/>
    <n v="6.8"/>
    <n v="4.8760000000000003"/>
  </r>
  <r>
    <s v="880-46-5796"/>
    <x v="327"/>
    <x v="11"/>
    <x v="0"/>
    <x v="5"/>
    <x v="0"/>
    <x v="1"/>
    <x v="2"/>
    <x v="3"/>
    <n v="76.92"/>
    <n v="10"/>
    <n v="38.46"/>
    <n v="807.66"/>
    <d v="1899-12-30T19:53:00"/>
    <s v="Ewallet"/>
    <n v="769.2"/>
    <n v="4.7619047620000003"/>
    <n v="38.46"/>
    <n v="5.6"/>
    <n v="38.46"/>
  </r>
  <r>
    <s v="389-70-2397"/>
    <x v="283"/>
    <x v="7"/>
    <x v="1"/>
    <x v="6"/>
    <x v="1"/>
    <x v="0"/>
    <x v="0"/>
    <x v="0"/>
    <n v="83.66"/>
    <n v="5"/>
    <n v="20.914999999999999"/>
    <n v="439.21499999999997"/>
    <d v="1899-12-30T10:26:00"/>
    <s v="Cash"/>
    <n v="418.3"/>
    <n v="4.7619047620000003"/>
    <n v="20.914999999999999"/>
    <n v="7.2"/>
    <n v="20.914999999999999"/>
  </r>
  <r>
    <s v="114-35-5271"/>
    <x v="2"/>
    <x v="2"/>
    <x v="2"/>
    <x v="3"/>
    <x v="1"/>
    <x v="0"/>
    <x v="2"/>
    <x v="1"/>
    <n v="57.91"/>
    <n v="8"/>
    <n v="23.164000000000001"/>
    <n v="486.44400000000002"/>
    <d v="1899-12-30T15:06:00"/>
    <s v="Cash"/>
    <n v="463.28"/>
    <n v="4.7619047620000003"/>
    <n v="23.164000000000001"/>
    <n v="8.1"/>
    <n v="23.164000000000001"/>
  </r>
  <r>
    <s v="607-76-6216"/>
    <x v="56"/>
    <x v="3"/>
    <x v="1"/>
    <x v="4"/>
    <x v="0"/>
    <x v="0"/>
    <x v="0"/>
    <x v="5"/>
    <n v="92.49"/>
    <n v="5"/>
    <n v="23.122499999999999"/>
    <n v="485.57249999999999"/>
    <d v="1899-12-30T16:35:00"/>
    <s v="Credit card"/>
    <n v="462.45"/>
    <n v="4.7619047620000003"/>
    <n v="23.122499999999999"/>
    <n v="8.6"/>
    <n v="23.122499999999999"/>
  </r>
  <r>
    <s v="715-20-1673"/>
    <x v="189"/>
    <x v="5"/>
    <x v="2"/>
    <x v="6"/>
    <x v="1"/>
    <x v="1"/>
    <x v="1"/>
    <x v="1"/>
    <n v="28.38"/>
    <n v="5"/>
    <n v="7.0949999999999998"/>
    <n v="148.995"/>
    <d v="1899-12-30T20:57:00"/>
    <s v="Cash"/>
    <n v="141.9"/>
    <n v="4.7619047620000003"/>
    <n v="7.0949999999999998"/>
    <n v="9.4"/>
    <n v="7.0949999999999998"/>
  </r>
  <r>
    <s v="811-35-1094"/>
    <x v="15"/>
    <x v="2"/>
    <x v="2"/>
    <x v="3"/>
    <x v="0"/>
    <x v="1"/>
    <x v="0"/>
    <x v="1"/>
    <n v="50.45"/>
    <n v="6"/>
    <n v="15.135"/>
    <n v="317.83499999999998"/>
    <d v="1899-12-30T15:16:00"/>
    <s v="Credit card"/>
    <n v="302.7"/>
    <n v="4.7619047620000003"/>
    <n v="15.135"/>
    <n v="8.9"/>
    <n v="15.135"/>
  </r>
  <r>
    <s v="699-88-1972"/>
    <x v="43"/>
    <x v="5"/>
    <x v="2"/>
    <x v="4"/>
    <x v="1"/>
    <x v="1"/>
    <x v="0"/>
    <x v="0"/>
    <n v="99.16"/>
    <n v="8"/>
    <n v="39.664000000000001"/>
    <n v="832.94399999999996"/>
    <d v="1899-12-30T17:47:00"/>
    <s v="Credit card"/>
    <n v="793.28"/>
    <n v="4.7619047620000003"/>
    <n v="39.664000000000001"/>
    <n v="4.2"/>
    <n v="39.664000000000001"/>
  </r>
  <r>
    <s v="781-84-8059"/>
    <x v="24"/>
    <x v="1"/>
    <x v="1"/>
    <x v="0"/>
    <x v="1"/>
    <x v="1"/>
    <x v="2"/>
    <x v="5"/>
    <n v="60.74"/>
    <n v="7"/>
    <n v="21.259"/>
    <n v="446.43900000000002"/>
    <d v="1899-12-30T16:23:00"/>
    <s v="Ewallet"/>
    <n v="425.18"/>
    <n v="4.7619047620000003"/>
    <n v="21.259"/>
    <n v="5"/>
    <n v="21.259"/>
  </r>
  <r>
    <s v="409-49-6995"/>
    <x v="149"/>
    <x v="4"/>
    <x v="1"/>
    <x v="1"/>
    <x v="0"/>
    <x v="0"/>
    <x v="2"/>
    <x v="4"/>
    <n v="47.27"/>
    <n v="6"/>
    <n v="14.180999999999999"/>
    <n v="297.80099999999999"/>
    <d v="1899-12-30T10:17:00"/>
    <s v="Cash"/>
    <n v="283.62"/>
    <n v="4.7619047620000003"/>
    <n v="14.180999999999999"/>
    <n v="8.8000000000000007"/>
    <n v="14.180999999999999"/>
  </r>
  <r>
    <s v="725-54-0677"/>
    <x v="235"/>
    <x v="11"/>
    <x v="1"/>
    <x v="5"/>
    <x v="0"/>
    <x v="1"/>
    <x v="1"/>
    <x v="0"/>
    <n v="85.6"/>
    <n v="7"/>
    <n v="29.96"/>
    <n v="629.16"/>
    <d v="1899-12-30T13:50:00"/>
    <s v="Cash"/>
    <n v="599.20000000000005"/>
    <n v="4.7619047620000003"/>
    <n v="29.96"/>
    <n v="5.3"/>
    <n v="29.96"/>
  </r>
  <r>
    <s v="146-09-5432"/>
    <x v="328"/>
    <x v="1"/>
    <x v="0"/>
    <x v="2"/>
    <x v="0"/>
    <x v="1"/>
    <x v="0"/>
    <x v="4"/>
    <n v="35.04"/>
    <n v="9"/>
    <n v="15.768000000000001"/>
    <n v="331.12799999999999"/>
    <d v="1899-12-30T19:17:00"/>
    <s v="Ewallet"/>
    <n v="315.36"/>
    <n v="4.7619047620000003"/>
    <n v="15.768000000000001"/>
    <n v="4.5999999999999996"/>
    <n v="15.768000000000001"/>
  </r>
  <r>
    <s v="377-79-7592"/>
    <x v="179"/>
    <x v="3"/>
    <x v="1"/>
    <x v="5"/>
    <x v="0"/>
    <x v="0"/>
    <x v="1"/>
    <x v="1"/>
    <n v="44.84"/>
    <n v="9"/>
    <n v="20.178000000000001"/>
    <n v="423.738"/>
    <d v="1899-12-30T14:00:00"/>
    <s v="Credit card"/>
    <n v="403.56"/>
    <n v="4.7619047620000003"/>
    <n v="20.178000000000001"/>
    <n v="7.5"/>
    <n v="20.178000000000001"/>
  </r>
  <r>
    <s v="509-10-0516"/>
    <x v="123"/>
    <x v="11"/>
    <x v="2"/>
    <x v="2"/>
    <x v="1"/>
    <x v="1"/>
    <x v="2"/>
    <x v="2"/>
    <n v="45.97"/>
    <n v="4"/>
    <n v="9.1940000000000008"/>
    <n v="193.07400000000001"/>
    <d v="1899-12-30T12:02:00"/>
    <s v="Ewallet"/>
    <n v="183.88"/>
    <n v="4.7619047620000003"/>
    <n v="9.1940000000000008"/>
    <n v="5.0999999999999996"/>
    <n v="9.1940000000000008"/>
  </r>
  <r>
    <s v="595-94-9924"/>
    <x v="329"/>
    <x v="1"/>
    <x v="0"/>
    <x v="6"/>
    <x v="0"/>
    <x v="0"/>
    <x v="2"/>
    <x v="0"/>
    <n v="27.73"/>
    <n v="5"/>
    <n v="6.9325000000000001"/>
    <n v="145.58250000000001"/>
    <d v="1899-12-30T20:21:00"/>
    <s v="Credit card"/>
    <n v="138.65"/>
    <n v="4.7619047620000003"/>
    <n v="6.9325000000000001"/>
    <n v="4.2"/>
    <n v="6.9325000000000001"/>
  </r>
  <r>
    <s v="865-41-9075"/>
    <x v="136"/>
    <x v="10"/>
    <x v="0"/>
    <x v="3"/>
    <x v="1"/>
    <x v="1"/>
    <x v="0"/>
    <x v="4"/>
    <n v="11.53"/>
    <n v="7"/>
    <n v="4.0354999999999999"/>
    <n v="84.745500000000007"/>
    <d v="1899-12-30T17:35:00"/>
    <s v="Cash"/>
    <n v="80.709999999999994"/>
    <n v="4.7619047620000003"/>
    <n v="4.0354999999999999"/>
    <n v="8.1"/>
    <n v="4.0354999999999999"/>
  </r>
  <r>
    <s v="545-07-8534"/>
    <x v="7"/>
    <x v="1"/>
    <x v="1"/>
    <x v="4"/>
    <x v="1"/>
    <x v="0"/>
    <x v="1"/>
    <x v="0"/>
    <n v="58.32"/>
    <n v="2"/>
    <n v="5.8319999999999999"/>
    <n v="122.47199999999999"/>
    <d v="1899-12-30T12:42:00"/>
    <s v="Ewallet"/>
    <n v="116.64"/>
    <n v="4.7619047620000003"/>
    <n v="5.8319999999999999"/>
    <n v="6"/>
    <n v="5.8319999999999999"/>
  </r>
  <r>
    <s v="118-62-1812"/>
    <x v="74"/>
    <x v="10"/>
    <x v="1"/>
    <x v="5"/>
    <x v="0"/>
    <x v="0"/>
    <x v="2"/>
    <x v="2"/>
    <n v="78.38"/>
    <n v="4"/>
    <n v="15.676"/>
    <n v="329.19600000000003"/>
    <d v="1899-12-30T17:56:00"/>
    <s v="Cash"/>
    <n v="313.52"/>
    <n v="4.7619047620000003"/>
    <n v="15.676"/>
    <n v="7.9"/>
    <n v="15.676"/>
  </r>
  <r>
    <s v="450-42-3339"/>
    <x v="286"/>
    <x v="3"/>
    <x v="1"/>
    <x v="2"/>
    <x v="1"/>
    <x v="1"/>
    <x v="1"/>
    <x v="0"/>
    <n v="84.61"/>
    <n v="10"/>
    <n v="42.305"/>
    <n v="888.40499999999997"/>
    <d v="1899-12-30T18:58:00"/>
    <s v="Credit card"/>
    <n v="846.1"/>
    <n v="4.7619047620000003"/>
    <n v="42.305"/>
    <n v="8.8000000000000007"/>
    <n v="42.305"/>
  </r>
  <r>
    <s v="851-98-3555"/>
    <x v="194"/>
    <x v="1"/>
    <x v="2"/>
    <x v="6"/>
    <x v="1"/>
    <x v="0"/>
    <x v="3"/>
    <x v="0"/>
    <n v="82.88"/>
    <n v="5"/>
    <n v="20.72"/>
    <n v="435.12"/>
    <d v="1899-12-30T14:08:00"/>
    <s v="Credit card"/>
    <n v="414.4"/>
    <n v="4.7619047620000003"/>
    <n v="20.72"/>
    <n v="6.6"/>
    <n v="20.72"/>
  </r>
  <r>
    <s v="186-71-5196"/>
    <x v="214"/>
    <x v="7"/>
    <x v="0"/>
    <x v="6"/>
    <x v="0"/>
    <x v="0"/>
    <x v="0"/>
    <x v="4"/>
    <n v="79.540000000000006"/>
    <n v="2"/>
    <n v="7.9539999999999997"/>
    <n v="167.03399999999999"/>
    <d v="1899-12-30T16:30:00"/>
    <s v="Ewallet"/>
    <n v="159.08000000000001"/>
    <n v="4.7619047620000003"/>
    <n v="7.9539999999999997"/>
    <n v="6.2"/>
    <n v="7.9539999999999997"/>
  </r>
  <r>
    <s v="624-01-8356"/>
    <x v="33"/>
    <x v="1"/>
    <x v="2"/>
    <x v="2"/>
    <x v="1"/>
    <x v="0"/>
    <x v="2"/>
    <x v="2"/>
    <n v="49.01"/>
    <n v="10"/>
    <n v="24.504999999999999"/>
    <n v="514.60500000000002"/>
    <d v="1899-12-30T10:44:00"/>
    <s v="Credit card"/>
    <n v="490.1"/>
    <n v="4.7619047620000003"/>
    <n v="24.504999999999999"/>
    <n v="4.2"/>
    <n v="24.504999999999999"/>
  </r>
  <r>
    <s v="313-66-9943"/>
    <x v="221"/>
    <x v="9"/>
    <x v="2"/>
    <x v="4"/>
    <x v="0"/>
    <x v="0"/>
    <x v="3"/>
    <x v="4"/>
    <n v="29.15"/>
    <n v="3"/>
    <n v="4.3724999999999996"/>
    <n v="91.822500000000005"/>
    <d v="1899-12-30T20:29:00"/>
    <s v="Credit card"/>
    <n v="87.45"/>
    <n v="4.7619047620000003"/>
    <n v="4.3724999999999996"/>
    <n v="7.3"/>
    <n v="4.3724999999999996"/>
  </r>
  <r>
    <s v="151-27-8496"/>
    <x v="35"/>
    <x v="3"/>
    <x v="1"/>
    <x v="4"/>
    <x v="1"/>
    <x v="0"/>
    <x v="1"/>
    <x v="1"/>
    <n v="56.13"/>
    <n v="4"/>
    <n v="11.226000000000001"/>
    <n v="235.74600000000001"/>
    <d v="1899-12-30T11:43:00"/>
    <s v="Ewallet"/>
    <n v="224.52"/>
    <n v="4.7619047620000003"/>
    <n v="11.226000000000001"/>
    <n v="8.6"/>
    <n v="11.226000000000001"/>
  </r>
  <r>
    <s v="453-33-6436"/>
    <x v="30"/>
    <x v="9"/>
    <x v="0"/>
    <x v="0"/>
    <x v="1"/>
    <x v="0"/>
    <x v="3"/>
    <x v="2"/>
    <n v="93.12"/>
    <n v="8"/>
    <n v="37.247999999999998"/>
    <n v="782.20799999999997"/>
    <d v="1899-12-30T10:09:00"/>
    <s v="Cash"/>
    <n v="744.96"/>
    <n v="4.7619047620000003"/>
    <n v="37.247999999999998"/>
    <n v="6.8"/>
    <n v="37.247999999999998"/>
  </r>
  <r>
    <s v="522-57-8364"/>
    <x v="13"/>
    <x v="0"/>
    <x v="0"/>
    <x v="1"/>
    <x v="0"/>
    <x v="1"/>
    <x v="2"/>
    <x v="5"/>
    <n v="51.34"/>
    <n v="8"/>
    <n v="20.536000000000001"/>
    <n v="431.25599999999997"/>
    <d v="1899-12-30T10:00:00"/>
    <s v="Ewallet"/>
    <n v="410.72"/>
    <n v="4.7619047620000003"/>
    <n v="20.536000000000001"/>
    <n v="7.6"/>
    <n v="20.536000000000001"/>
  </r>
  <r>
    <s v="459-45-2396"/>
    <x v="50"/>
    <x v="8"/>
    <x v="0"/>
    <x v="6"/>
    <x v="0"/>
    <x v="0"/>
    <x v="1"/>
    <x v="4"/>
    <n v="99.6"/>
    <n v="3"/>
    <n v="14.94"/>
    <n v="313.74"/>
    <d v="1899-12-30T18:45:00"/>
    <s v="Cash"/>
    <n v="298.8"/>
    <n v="4.7619047620000003"/>
    <n v="14.94"/>
    <n v="5.8"/>
    <n v="14.94"/>
  </r>
  <r>
    <s v="717-96-4189"/>
    <x v="94"/>
    <x v="5"/>
    <x v="1"/>
    <x v="3"/>
    <x v="1"/>
    <x v="0"/>
    <x v="1"/>
    <x v="1"/>
    <n v="35.49"/>
    <n v="6"/>
    <n v="10.647"/>
    <n v="223.58699999999999"/>
    <d v="1899-12-30T12:40:00"/>
    <s v="Cash"/>
    <n v="212.94"/>
    <n v="4.7619047620000003"/>
    <n v="10.647"/>
    <n v="4.0999999999999996"/>
    <n v="10.647"/>
  </r>
  <r>
    <s v="722-13-2115"/>
    <x v="26"/>
    <x v="7"/>
    <x v="1"/>
    <x v="4"/>
    <x v="0"/>
    <x v="1"/>
    <x v="2"/>
    <x v="3"/>
    <n v="42.85"/>
    <n v="1"/>
    <n v="2.1425000000000001"/>
    <n v="44.9925"/>
    <d v="1899-12-30T15:36:00"/>
    <s v="Credit card"/>
    <n v="42.85"/>
    <n v="4.7619047620000003"/>
    <n v="2.1425000000000001"/>
    <n v="9.3000000000000007"/>
    <n v="2.1425000000000001"/>
  </r>
  <r>
    <s v="749-81-8133"/>
    <x v="314"/>
    <x v="5"/>
    <x v="0"/>
    <x v="0"/>
    <x v="1"/>
    <x v="0"/>
    <x v="0"/>
    <x v="5"/>
    <n v="94.67"/>
    <n v="4"/>
    <n v="18.934000000000001"/>
    <n v="397.61399999999998"/>
    <d v="1899-12-30T12:04:00"/>
    <s v="Cash"/>
    <n v="378.68"/>
    <n v="4.7619047620000003"/>
    <n v="18.934000000000001"/>
    <n v="6.8"/>
    <n v="18.934000000000001"/>
  </r>
  <r>
    <s v="777-67-2495"/>
    <x v="330"/>
    <x v="1"/>
    <x v="2"/>
    <x v="1"/>
    <x v="1"/>
    <x v="1"/>
    <x v="0"/>
    <x v="2"/>
    <n v="68.97"/>
    <n v="3"/>
    <n v="10.345499999999999"/>
    <n v="217.25550000000001"/>
    <d v="1899-12-30T11:26:00"/>
    <s v="Ewallet"/>
    <n v="206.91"/>
    <n v="4.7619047620000003"/>
    <n v="10.345499999999999"/>
    <n v="8.6999999999999993"/>
    <n v="10.345499999999999"/>
  </r>
  <r>
    <s v="636-98-3364"/>
    <x v="79"/>
    <x v="2"/>
    <x v="2"/>
    <x v="5"/>
    <x v="0"/>
    <x v="0"/>
    <x v="1"/>
    <x v="1"/>
    <n v="26.26"/>
    <n v="3"/>
    <n v="3.9390000000000001"/>
    <n v="82.718999999999994"/>
    <d v="1899-12-30T12:36:00"/>
    <s v="Ewallet"/>
    <n v="78.78"/>
    <n v="4.7619047620000003"/>
    <n v="3.9390000000000001"/>
    <n v="6.3"/>
    <n v="3.9390000000000001"/>
  </r>
  <r>
    <s v="246-55-6923"/>
    <x v="255"/>
    <x v="11"/>
    <x v="1"/>
    <x v="3"/>
    <x v="0"/>
    <x v="0"/>
    <x v="0"/>
    <x v="2"/>
    <n v="35.79"/>
    <n v="9"/>
    <n v="16.105499999999999"/>
    <n v="338.21550000000002"/>
    <d v="1899-12-30T15:06:00"/>
    <s v="Credit card"/>
    <n v="322.11"/>
    <n v="4.7619047620000003"/>
    <n v="16.105499999999999"/>
    <n v="5.0999999999999996"/>
    <n v="16.105499999999999"/>
  </r>
  <r>
    <s v="181-82-6255"/>
    <x v="158"/>
    <x v="1"/>
    <x v="2"/>
    <x v="0"/>
    <x v="1"/>
    <x v="0"/>
    <x v="1"/>
    <x v="2"/>
    <n v="16.37"/>
    <n v="6"/>
    <n v="4.9109999999999996"/>
    <n v="103.131"/>
    <d v="1899-12-30T10:58:00"/>
    <s v="Cash"/>
    <n v="98.22"/>
    <n v="4.7619047620000003"/>
    <n v="4.9109999999999996"/>
    <n v="7"/>
    <n v="4.9109999999999996"/>
  </r>
  <r>
    <s v="838-02-1821"/>
    <x v="212"/>
    <x v="11"/>
    <x v="1"/>
    <x v="5"/>
    <x v="0"/>
    <x v="0"/>
    <x v="0"/>
    <x v="2"/>
    <n v="12.73"/>
    <n v="2"/>
    <n v="1.2729999999999999"/>
    <n v="26.733000000000001"/>
    <d v="1899-12-30T12:10:00"/>
    <s v="Credit card"/>
    <n v="25.46"/>
    <n v="4.7619047620000003"/>
    <n v="1.2729999999999999"/>
    <n v="5.2"/>
    <n v="1.2729999999999999"/>
  </r>
  <r>
    <s v="887-42-0517"/>
    <x v="331"/>
    <x v="6"/>
    <x v="1"/>
    <x v="0"/>
    <x v="1"/>
    <x v="0"/>
    <x v="0"/>
    <x v="3"/>
    <n v="83.14"/>
    <n v="7"/>
    <n v="29.099"/>
    <n v="611.07899999999995"/>
    <d v="1899-12-30T10:31:00"/>
    <s v="Credit card"/>
    <n v="581.98"/>
    <n v="4.7619047620000003"/>
    <n v="29.099"/>
    <n v="6.6"/>
    <n v="29.099"/>
  </r>
  <r>
    <s v="457-12-0244"/>
    <x v="246"/>
    <x v="9"/>
    <x v="1"/>
    <x v="2"/>
    <x v="0"/>
    <x v="0"/>
    <x v="0"/>
    <x v="3"/>
    <n v="35.22"/>
    <n v="6"/>
    <n v="10.566000000000001"/>
    <n v="221.886"/>
    <d v="1899-12-30T13:49:00"/>
    <s v="Ewallet"/>
    <n v="211.32"/>
    <n v="4.7619047620000003"/>
    <n v="10.566000000000001"/>
    <n v="6.5"/>
    <n v="10.566000000000001"/>
  </r>
  <r>
    <s v="226-34-0034"/>
    <x v="2"/>
    <x v="2"/>
    <x v="2"/>
    <x v="4"/>
    <x v="1"/>
    <x v="0"/>
    <x v="1"/>
    <x v="1"/>
    <n v="13.78"/>
    <n v="4"/>
    <n v="2.7559999999999998"/>
    <n v="57.875999999999998"/>
    <d v="1899-12-30T11:10:00"/>
    <s v="Ewallet"/>
    <n v="55.12"/>
    <n v="4.7619047620000003"/>
    <n v="2.7559999999999998"/>
    <n v="9"/>
    <n v="2.7559999999999998"/>
  </r>
  <r>
    <s v="321-49-7382"/>
    <x v="117"/>
    <x v="8"/>
    <x v="2"/>
    <x v="0"/>
    <x v="0"/>
    <x v="1"/>
    <x v="2"/>
    <x v="3"/>
    <n v="88.31"/>
    <n v="1"/>
    <n v="4.4154999999999998"/>
    <n v="92.725499999999997"/>
    <d v="1899-12-30T17:38:00"/>
    <s v="Credit card"/>
    <n v="88.31"/>
    <n v="4.7619047620000003"/>
    <n v="4.4154999999999998"/>
    <n v="5.2"/>
    <n v="4.4154999999999998"/>
  </r>
  <r>
    <s v="397-25-8725"/>
    <x v="32"/>
    <x v="6"/>
    <x v="0"/>
    <x v="1"/>
    <x v="0"/>
    <x v="0"/>
    <x v="1"/>
    <x v="0"/>
    <n v="39.619999999999997"/>
    <n v="9"/>
    <n v="17.829000000000001"/>
    <n v="374.40899999999999"/>
    <d v="1899-12-30T17:54:00"/>
    <s v="Credit card"/>
    <n v="356.58"/>
    <n v="4.7619047620000003"/>
    <n v="17.829000000000001"/>
    <n v="6.8"/>
    <n v="17.829000000000001"/>
  </r>
  <r>
    <s v="431-66-2305"/>
    <x v="0"/>
    <x v="0"/>
    <x v="2"/>
    <x v="5"/>
    <x v="1"/>
    <x v="0"/>
    <x v="0"/>
    <x v="1"/>
    <n v="88.25"/>
    <n v="9"/>
    <n v="39.712499999999999"/>
    <n v="833.96249999999998"/>
    <d v="1899-12-30T20:51:00"/>
    <s v="Credit card"/>
    <n v="794.25"/>
    <n v="4.7619047620000003"/>
    <n v="39.712499999999999"/>
    <n v="7.6"/>
    <n v="39.712499999999999"/>
  </r>
  <r>
    <s v="825-94-5922"/>
    <x v="92"/>
    <x v="2"/>
    <x v="2"/>
    <x v="2"/>
    <x v="1"/>
    <x v="1"/>
    <x v="0"/>
    <x v="3"/>
    <n v="25.31"/>
    <n v="2"/>
    <n v="2.5310000000000001"/>
    <n v="53.151000000000003"/>
    <d v="1899-12-30T19:26:00"/>
    <s v="Ewallet"/>
    <n v="50.62"/>
    <n v="4.7619047620000003"/>
    <n v="2.5310000000000001"/>
    <n v="7.2"/>
    <n v="2.5310000000000001"/>
  </r>
  <r>
    <s v="641-62-7288"/>
    <x v="144"/>
    <x v="8"/>
    <x v="2"/>
    <x v="6"/>
    <x v="1"/>
    <x v="1"/>
    <x v="1"/>
    <x v="2"/>
    <n v="99.92"/>
    <n v="6"/>
    <n v="29.975999999999999"/>
    <n v="629.49599999999998"/>
    <d v="1899-12-30T13:33:00"/>
    <s v="Ewallet"/>
    <n v="599.52"/>
    <n v="4.7619047620000003"/>
    <n v="29.975999999999999"/>
    <n v="7.1"/>
    <n v="29.975999999999999"/>
  </r>
  <r>
    <s v="756-93-1854"/>
    <x v="308"/>
    <x v="2"/>
    <x v="1"/>
    <x v="3"/>
    <x v="0"/>
    <x v="0"/>
    <x v="0"/>
    <x v="5"/>
    <n v="83.35"/>
    <n v="2"/>
    <n v="8.3350000000000009"/>
    <n v="175.035"/>
    <d v="1899-12-30T14:05:00"/>
    <s v="Credit card"/>
    <n v="166.7"/>
    <n v="4.7619047620000003"/>
    <n v="8.3350000000000009"/>
    <n v="9.5"/>
    <n v="8.3350000000000009"/>
  </r>
  <r>
    <s v="243-55-8457"/>
    <x v="304"/>
    <x v="10"/>
    <x v="0"/>
    <x v="4"/>
    <x v="1"/>
    <x v="0"/>
    <x v="1"/>
    <x v="4"/>
    <n v="74.44"/>
    <n v="10"/>
    <n v="37.22"/>
    <n v="781.62"/>
    <d v="1899-12-30T11:40:00"/>
    <s v="Ewallet"/>
    <n v="744.4"/>
    <n v="4.7619047620000003"/>
    <n v="37.22"/>
    <n v="5.0999999999999996"/>
    <n v="37.22"/>
  </r>
  <r>
    <s v="458-10-8612"/>
    <x v="170"/>
    <x v="3"/>
    <x v="1"/>
    <x v="0"/>
    <x v="1"/>
    <x v="1"/>
    <x v="0"/>
    <x v="0"/>
    <n v="64.08"/>
    <n v="7"/>
    <n v="22.428000000000001"/>
    <n v="470.988"/>
    <d v="1899-12-30T12:27:00"/>
    <s v="Ewallet"/>
    <n v="448.56"/>
    <n v="4.7619047620000003"/>
    <n v="22.428000000000001"/>
    <n v="7.6"/>
    <n v="22.428000000000001"/>
  </r>
  <r>
    <s v="501-61-1753"/>
    <x v="56"/>
    <x v="3"/>
    <x v="2"/>
    <x v="1"/>
    <x v="1"/>
    <x v="0"/>
    <x v="2"/>
    <x v="2"/>
    <n v="63.15"/>
    <n v="6"/>
    <n v="18.945"/>
    <n v="397.84500000000003"/>
    <d v="1899-12-30T20:24:00"/>
    <s v="Ewallet"/>
    <n v="378.9"/>
    <n v="4.7619047620000003"/>
    <n v="18.945"/>
    <n v="9.8000000000000007"/>
    <n v="18.945"/>
  </r>
  <r>
    <s v="235-06-8510"/>
    <x v="233"/>
    <x v="0"/>
    <x v="1"/>
    <x v="6"/>
    <x v="0"/>
    <x v="1"/>
    <x v="2"/>
    <x v="2"/>
    <n v="85.72"/>
    <n v="3"/>
    <n v="12.858000000000001"/>
    <n v="270.01799999999997"/>
    <d v="1899-12-30T20:59:00"/>
    <s v="Ewallet"/>
    <n v="257.16000000000003"/>
    <n v="4.7619047620000003"/>
    <n v="12.858000000000001"/>
    <n v="5.0999999999999996"/>
    <n v="12.858000000000001"/>
  </r>
  <r>
    <s v="433-08-7822"/>
    <x v="142"/>
    <x v="1"/>
    <x v="1"/>
    <x v="3"/>
    <x v="1"/>
    <x v="0"/>
    <x v="2"/>
    <x v="0"/>
    <n v="78.89"/>
    <n v="7"/>
    <n v="27.611499999999999"/>
    <n v="579.8415"/>
    <d v="1899-12-30T19:48:00"/>
    <s v="Ewallet"/>
    <n v="552.23"/>
    <n v="4.7619047620000003"/>
    <n v="27.611499999999999"/>
    <n v="7.5"/>
    <n v="27.611499999999999"/>
  </r>
  <r>
    <s v="361-85-2571"/>
    <x v="292"/>
    <x v="6"/>
    <x v="0"/>
    <x v="2"/>
    <x v="1"/>
    <x v="0"/>
    <x v="0"/>
    <x v="3"/>
    <n v="89.48"/>
    <n v="5"/>
    <n v="22.37"/>
    <n v="469.77"/>
    <d v="1899-12-30T10:18:00"/>
    <s v="Cash"/>
    <n v="447.4"/>
    <n v="4.7619047620000003"/>
    <n v="22.37"/>
    <n v="7.4"/>
    <n v="22.37"/>
  </r>
  <r>
    <s v="131-70-8179"/>
    <x v="255"/>
    <x v="11"/>
    <x v="0"/>
    <x v="6"/>
    <x v="0"/>
    <x v="0"/>
    <x v="0"/>
    <x v="0"/>
    <n v="92.09"/>
    <n v="3"/>
    <n v="13.813499999999999"/>
    <n v="290.08350000000002"/>
    <d v="1899-12-30T16:27:00"/>
    <s v="Cash"/>
    <n v="276.27"/>
    <n v="4.7619047620000003"/>
    <n v="13.813499999999999"/>
    <n v="4.2"/>
    <n v="13.813499999999999"/>
  </r>
  <r>
    <s v="500-02-2261"/>
    <x v="126"/>
    <x v="5"/>
    <x v="1"/>
    <x v="6"/>
    <x v="1"/>
    <x v="0"/>
    <x v="0"/>
    <x v="4"/>
    <n v="57.29"/>
    <n v="6"/>
    <n v="17.187000000000001"/>
    <n v="360.92700000000002"/>
    <d v="1899-12-30T17:04:00"/>
    <s v="Ewallet"/>
    <n v="343.74"/>
    <n v="4.7619047620000003"/>
    <n v="17.187000000000001"/>
    <n v="5.9"/>
    <n v="17.187000000000001"/>
  </r>
  <r>
    <s v="720-72-2436"/>
    <x v="2"/>
    <x v="2"/>
    <x v="0"/>
    <x v="4"/>
    <x v="1"/>
    <x v="1"/>
    <x v="2"/>
    <x v="4"/>
    <n v="66.52"/>
    <n v="4"/>
    <n v="13.304"/>
    <n v="279.38400000000001"/>
    <d v="1899-12-30T18:14:00"/>
    <s v="Ewallet"/>
    <n v="266.08"/>
    <n v="4.7619047620000003"/>
    <n v="13.304"/>
    <n v="6.9"/>
    <n v="13.304"/>
  </r>
  <r>
    <s v="702-83-5291"/>
    <x v="243"/>
    <x v="10"/>
    <x v="1"/>
    <x v="5"/>
    <x v="0"/>
    <x v="1"/>
    <x v="1"/>
    <x v="5"/>
    <n v="99.82"/>
    <n v="9"/>
    <n v="44.918999999999997"/>
    <n v="943.29899999999998"/>
    <d v="1899-12-30T10:43:00"/>
    <s v="Cash"/>
    <n v="898.38"/>
    <n v="4.7619047620000003"/>
    <n v="44.918999999999997"/>
    <n v="6.6"/>
    <n v="44.918999999999997"/>
  </r>
  <r>
    <s v="809-69-9497"/>
    <x v="246"/>
    <x v="9"/>
    <x v="0"/>
    <x v="3"/>
    <x v="1"/>
    <x v="0"/>
    <x v="3"/>
    <x v="2"/>
    <n v="45.68"/>
    <n v="10"/>
    <n v="22.84"/>
    <n v="479.64"/>
    <d v="1899-12-30T19:30:00"/>
    <s v="Ewallet"/>
    <n v="456.8"/>
    <n v="4.7619047620000003"/>
    <n v="22.84"/>
    <n v="5.7"/>
    <n v="22.84"/>
  </r>
  <r>
    <s v="449-16-6770"/>
    <x v="332"/>
    <x v="5"/>
    <x v="0"/>
    <x v="4"/>
    <x v="1"/>
    <x v="1"/>
    <x v="2"/>
    <x v="0"/>
    <n v="50.79"/>
    <n v="5"/>
    <n v="12.6975"/>
    <n v="266.64749999999998"/>
    <d v="1899-12-30T14:53:00"/>
    <s v="Credit card"/>
    <n v="253.95"/>
    <n v="4.7619047620000003"/>
    <n v="12.6975"/>
    <n v="5.3"/>
    <n v="12.6975"/>
  </r>
  <r>
    <s v="333-23-2632"/>
    <x v="140"/>
    <x v="2"/>
    <x v="0"/>
    <x v="0"/>
    <x v="0"/>
    <x v="1"/>
    <x v="2"/>
    <x v="0"/>
    <n v="10.08"/>
    <n v="7"/>
    <n v="3.528"/>
    <n v="74.087999999999994"/>
    <d v="1899-12-30T20:14:00"/>
    <s v="Cash"/>
    <n v="70.56"/>
    <n v="4.7619047620000003"/>
    <n v="3.528"/>
    <n v="4.2"/>
    <n v="3.528"/>
  </r>
  <r>
    <s v="489-82-1237"/>
    <x v="139"/>
    <x v="6"/>
    <x v="0"/>
    <x v="2"/>
    <x v="1"/>
    <x v="0"/>
    <x v="1"/>
    <x v="1"/>
    <n v="93.88"/>
    <n v="7"/>
    <n v="32.857999999999997"/>
    <n v="690.01800000000003"/>
    <d v="1899-12-30T11:51:00"/>
    <s v="Credit card"/>
    <n v="657.16"/>
    <n v="4.7619047620000003"/>
    <n v="32.857999999999997"/>
    <n v="7.3"/>
    <n v="32.857999999999997"/>
  </r>
  <r>
    <s v="859-97-6048"/>
    <x v="226"/>
    <x v="9"/>
    <x v="1"/>
    <x v="6"/>
    <x v="0"/>
    <x v="1"/>
    <x v="0"/>
    <x v="1"/>
    <n v="84.25"/>
    <n v="2"/>
    <n v="8.4250000000000007"/>
    <n v="176.92500000000001"/>
    <d v="1899-12-30T14:13:00"/>
    <s v="Credit card"/>
    <n v="168.5"/>
    <n v="4.7619047620000003"/>
    <n v="8.4250000000000007"/>
    <n v="5.3"/>
    <n v="8.4250000000000007"/>
  </r>
  <r>
    <s v="676-10-2200"/>
    <x v="281"/>
    <x v="4"/>
    <x v="2"/>
    <x v="3"/>
    <x v="0"/>
    <x v="1"/>
    <x v="0"/>
    <x v="5"/>
    <n v="53.78"/>
    <n v="1"/>
    <n v="2.6890000000000001"/>
    <n v="56.469000000000001"/>
    <d v="1899-12-30T20:13:00"/>
    <s v="Ewallet"/>
    <n v="53.78"/>
    <n v="4.7619047620000003"/>
    <n v="2.6890000000000001"/>
    <n v="4.7"/>
    <n v="2.6890000000000001"/>
  </r>
  <r>
    <s v="373-88-1424"/>
    <x v="248"/>
    <x v="1"/>
    <x v="1"/>
    <x v="4"/>
    <x v="0"/>
    <x v="1"/>
    <x v="1"/>
    <x v="2"/>
    <n v="35.81"/>
    <n v="5"/>
    <n v="8.9525000000000006"/>
    <n v="188.0025"/>
    <d v="1899-12-30T18:44:00"/>
    <s v="Ewallet"/>
    <n v="179.05"/>
    <n v="4.7619047620000003"/>
    <n v="8.9525000000000006"/>
    <n v="7.9"/>
    <n v="8.9525000000000006"/>
  </r>
  <r>
    <s v="365-16-4334"/>
    <x v="73"/>
    <x v="5"/>
    <x v="2"/>
    <x v="0"/>
    <x v="1"/>
    <x v="0"/>
    <x v="0"/>
    <x v="4"/>
    <n v="26.43"/>
    <n v="8"/>
    <n v="10.571999999999999"/>
    <n v="222.012"/>
    <d v="1899-12-30T14:26:00"/>
    <s v="Ewallet"/>
    <n v="211.44"/>
    <n v="4.7619047620000003"/>
    <n v="10.571999999999999"/>
    <n v="8.9"/>
    <n v="10.571999999999999"/>
  </r>
  <r>
    <s v="503-21-4385"/>
    <x v="333"/>
    <x v="5"/>
    <x v="2"/>
    <x v="1"/>
    <x v="0"/>
    <x v="1"/>
    <x v="0"/>
    <x v="0"/>
    <n v="39.909999999999997"/>
    <n v="3"/>
    <n v="5.9865000000000004"/>
    <n v="125.7165"/>
    <d v="1899-12-30T12:40:00"/>
    <s v="Ewallet"/>
    <n v="119.73"/>
    <n v="4.7619047620000003"/>
    <n v="5.9865000000000004"/>
    <n v="9.3000000000000007"/>
    <n v="5.9865000000000004"/>
  </r>
  <r>
    <s v="305-89-2768"/>
    <x v="221"/>
    <x v="9"/>
    <x v="2"/>
    <x v="5"/>
    <x v="0"/>
    <x v="0"/>
    <x v="0"/>
    <x v="2"/>
    <n v="21.9"/>
    <n v="3"/>
    <n v="3.2850000000000001"/>
    <n v="68.984999999999999"/>
    <d v="1899-12-30T18:43:00"/>
    <s v="Ewallet"/>
    <n v="65.7"/>
    <n v="4.7619047620000003"/>
    <n v="3.2850000000000001"/>
    <n v="4.7"/>
    <n v="3.2850000000000001"/>
  </r>
  <r>
    <s v="574-80-1489"/>
    <x v="213"/>
    <x v="11"/>
    <x v="2"/>
    <x v="2"/>
    <x v="0"/>
    <x v="0"/>
    <x v="0"/>
    <x v="4"/>
    <n v="62.85"/>
    <n v="4"/>
    <n v="12.57"/>
    <n v="263.97000000000003"/>
    <d v="1899-12-30T13:22:00"/>
    <s v="Ewallet"/>
    <n v="251.4"/>
    <n v="4.7619047620000003"/>
    <n v="12.57"/>
    <n v="8.6999999999999993"/>
    <n v="12.57"/>
  </r>
  <r>
    <s v="784-08-0310"/>
    <x v="10"/>
    <x v="0"/>
    <x v="1"/>
    <x v="6"/>
    <x v="0"/>
    <x v="0"/>
    <x v="3"/>
    <x v="4"/>
    <n v="21.04"/>
    <n v="4"/>
    <n v="4.2080000000000002"/>
    <n v="88.367999999999995"/>
    <d v="1899-12-30T13:58:00"/>
    <s v="Cash"/>
    <n v="84.16"/>
    <n v="4.7619047620000003"/>
    <n v="4.2080000000000002"/>
    <n v="7.6"/>
    <n v="4.2080000000000002"/>
  </r>
  <r>
    <s v="200-40-6154"/>
    <x v="28"/>
    <x v="2"/>
    <x v="2"/>
    <x v="3"/>
    <x v="0"/>
    <x v="1"/>
    <x v="2"/>
    <x v="2"/>
    <n v="65.91"/>
    <n v="6"/>
    <n v="19.773"/>
    <n v="415.233"/>
    <d v="1899-12-30T11:45:00"/>
    <s v="Cash"/>
    <n v="395.46"/>
    <n v="4.7619047620000003"/>
    <n v="19.773"/>
    <n v="5.7"/>
    <n v="19.773"/>
  </r>
  <r>
    <s v="846-10-0341"/>
    <x v="16"/>
    <x v="4"/>
    <x v="0"/>
    <x v="1"/>
    <x v="1"/>
    <x v="0"/>
    <x v="1"/>
    <x v="5"/>
    <n v="42.57"/>
    <n v="7"/>
    <n v="14.8995"/>
    <n v="312.8895"/>
    <d v="1899-12-30T11:51:00"/>
    <s v="Cash"/>
    <n v="297.99"/>
    <n v="4.7619047620000003"/>
    <n v="14.8995"/>
    <n v="6.8"/>
    <n v="14.8995"/>
  </r>
  <r>
    <s v="577-34-7579"/>
    <x v="309"/>
    <x v="6"/>
    <x v="1"/>
    <x v="5"/>
    <x v="0"/>
    <x v="1"/>
    <x v="0"/>
    <x v="4"/>
    <n v="50.49"/>
    <n v="9"/>
    <n v="22.720500000000001"/>
    <n v="477.13049999999998"/>
    <d v="1899-12-30T17:16:00"/>
    <s v="Cash"/>
    <n v="454.41"/>
    <n v="4.7619047620000003"/>
    <n v="22.720500000000001"/>
    <n v="5.4"/>
    <n v="22.720500000000001"/>
  </r>
  <r>
    <s v="430-02-3888"/>
    <x v="263"/>
    <x v="8"/>
    <x v="2"/>
    <x v="2"/>
    <x v="1"/>
    <x v="1"/>
    <x v="1"/>
    <x v="1"/>
    <n v="46.02"/>
    <n v="6"/>
    <n v="13.805999999999999"/>
    <n v="289.92599999999999"/>
    <d v="1899-12-30T15:55:00"/>
    <s v="Cash"/>
    <n v="276.12"/>
    <n v="4.7619047620000003"/>
    <n v="13.805999999999999"/>
    <n v="7.1"/>
    <n v="13.805999999999999"/>
  </r>
  <r>
    <s v="867-47-1948"/>
    <x v="93"/>
    <x v="3"/>
    <x v="1"/>
    <x v="6"/>
    <x v="1"/>
    <x v="0"/>
    <x v="2"/>
    <x v="2"/>
    <n v="15.8"/>
    <n v="10"/>
    <n v="7.9"/>
    <n v="165.9"/>
    <d v="1899-12-30T12:07:00"/>
    <s v="Cash"/>
    <n v="158"/>
    <n v="4.7619047620000003"/>
    <n v="7.9"/>
    <n v="7.8"/>
    <n v="7.9"/>
  </r>
  <r>
    <s v="384-59-6655"/>
    <x v="334"/>
    <x v="1"/>
    <x v="0"/>
    <x v="3"/>
    <x v="0"/>
    <x v="0"/>
    <x v="0"/>
    <x v="4"/>
    <n v="98.66"/>
    <n v="9"/>
    <n v="44.396999999999998"/>
    <n v="932.33699999999999"/>
    <d v="1899-12-30T15:07:00"/>
    <s v="Cash"/>
    <n v="887.94"/>
    <n v="4.7619047620000003"/>
    <n v="44.396999999999998"/>
    <n v="8.4"/>
    <n v="44.396999999999998"/>
  </r>
  <r>
    <s v="256-58-3609"/>
    <x v="216"/>
    <x v="1"/>
    <x v="1"/>
    <x v="4"/>
    <x v="0"/>
    <x v="1"/>
    <x v="2"/>
    <x v="5"/>
    <n v="91.98"/>
    <n v="1"/>
    <n v="4.5990000000000002"/>
    <n v="96.578999999999994"/>
    <d v="1899-12-30T15:29:00"/>
    <s v="Cash"/>
    <n v="91.98"/>
    <n v="4.7619047620000003"/>
    <n v="4.5990000000000002"/>
    <n v="9.8000000000000007"/>
    <n v="4.5990000000000002"/>
  </r>
  <r>
    <s v="324-92-3863"/>
    <x v="329"/>
    <x v="1"/>
    <x v="0"/>
    <x v="0"/>
    <x v="0"/>
    <x v="1"/>
    <x v="0"/>
    <x v="1"/>
    <n v="20.89"/>
    <n v="2"/>
    <n v="2.089"/>
    <n v="43.869"/>
    <d v="1899-12-30T18:45:00"/>
    <s v="Cash"/>
    <n v="41.78"/>
    <n v="4.7619047620000003"/>
    <n v="2.089"/>
    <n v="9.8000000000000007"/>
    <n v="2.089"/>
  </r>
  <r>
    <s v="593-08-5916"/>
    <x v="81"/>
    <x v="10"/>
    <x v="0"/>
    <x v="6"/>
    <x v="1"/>
    <x v="0"/>
    <x v="0"/>
    <x v="5"/>
    <n v="15.5"/>
    <n v="1"/>
    <n v="0.77500000000000002"/>
    <n v="16.274999999999999"/>
    <d v="1899-12-30T15:23:00"/>
    <s v="Credit card"/>
    <n v="15.5"/>
    <n v="4.7619047620000003"/>
    <n v="0.77500000000000002"/>
    <n v="7.4"/>
    <n v="0.77500000000000002"/>
  </r>
  <r>
    <s v="364-34-2972"/>
    <x v="211"/>
    <x v="10"/>
    <x v="1"/>
    <x v="5"/>
    <x v="0"/>
    <x v="1"/>
    <x v="2"/>
    <x v="1"/>
    <n v="96.82"/>
    <n v="3"/>
    <n v="14.523"/>
    <n v="304.983"/>
    <d v="1899-12-30T20:37:00"/>
    <s v="Cash"/>
    <n v="290.45999999999998"/>
    <n v="4.7619047620000003"/>
    <n v="14.523"/>
    <n v="6.7"/>
    <n v="14.523"/>
  </r>
  <r>
    <s v="794-42-3736"/>
    <x v="275"/>
    <x v="3"/>
    <x v="2"/>
    <x v="1"/>
    <x v="1"/>
    <x v="1"/>
    <x v="0"/>
    <x v="4"/>
    <n v="33.33"/>
    <n v="2"/>
    <n v="3.3330000000000002"/>
    <n v="69.992999999999995"/>
    <d v="1899-12-30T14:41:00"/>
    <s v="Credit card"/>
    <n v="66.66"/>
    <n v="4.7619047620000003"/>
    <n v="3.3330000000000002"/>
    <n v="6.4"/>
    <n v="3.3330000000000002"/>
  </r>
  <r>
    <s v="172-42-8274"/>
    <x v="82"/>
    <x v="7"/>
    <x v="2"/>
    <x v="6"/>
    <x v="1"/>
    <x v="0"/>
    <x v="0"/>
    <x v="1"/>
    <n v="38.270000000000003"/>
    <n v="2"/>
    <n v="3.827"/>
    <n v="80.367000000000004"/>
    <d v="1899-12-30T18:18:00"/>
    <s v="Credit card"/>
    <n v="76.540000000000006"/>
    <n v="4.7619047620000003"/>
    <n v="3.827"/>
    <n v="5.8"/>
    <n v="3.827"/>
  </r>
  <r>
    <s v="558-60-5016"/>
    <x v="117"/>
    <x v="8"/>
    <x v="0"/>
    <x v="3"/>
    <x v="1"/>
    <x v="0"/>
    <x v="1"/>
    <x v="2"/>
    <n v="33.299999999999997"/>
    <n v="9"/>
    <n v="14.984999999999999"/>
    <n v="314.685"/>
    <d v="1899-12-30T15:27:00"/>
    <s v="Ewallet"/>
    <n v="299.7"/>
    <n v="4.7619047620000003"/>
    <n v="14.984999999999999"/>
    <n v="7.2"/>
    <n v="14.984999999999999"/>
  </r>
  <r>
    <s v="195-06-0432"/>
    <x v="182"/>
    <x v="7"/>
    <x v="0"/>
    <x v="4"/>
    <x v="0"/>
    <x v="1"/>
    <x v="0"/>
    <x v="2"/>
    <n v="81.010000000000005"/>
    <n v="3"/>
    <n v="12.1515"/>
    <n v="255.1815"/>
    <d v="1899-12-30T12:55:00"/>
    <s v="Credit card"/>
    <n v="243.03"/>
    <n v="4.7619047620000003"/>
    <n v="12.1515"/>
    <n v="9.3000000000000007"/>
    <n v="12.1515"/>
  </r>
  <r>
    <s v="605-03-2706"/>
    <x v="5"/>
    <x v="4"/>
    <x v="0"/>
    <x v="0"/>
    <x v="1"/>
    <x v="0"/>
    <x v="0"/>
    <x v="0"/>
    <n v="15.8"/>
    <n v="3"/>
    <n v="2.37"/>
    <n v="49.77"/>
    <d v="1899-12-30T18:02:00"/>
    <s v="Cash"/>
    <n v="47.4"/>
    <n v="4.7619047620000003"/>
    <n v="2.37"/>
    <n v="9.5"/>
    <n v="2.37"/>
  </r>
  <r>
    <s v="214-30-2776"/>
    <x v="147"/>
    <x v="0"/>
    <x v="2"/>
    <x v="1"/>
    <x v="0"/>
    <x v="0"/>
    <x v="1"/>
    <x v="1"/>
    <n v="34.49"/>
    <n v="5"/>
    <n v="8.6225000000000005"/>
    <n v="181.07249999999999"/>
    <d v="1899-12-30T19:44:00"/>
    <s v="Credit card"/>
    <n v="172.45"/>
    <n v="4.7619047620000003"/>
    <n v="8.6225000000000005"/>
    <n v="9"/>
    <n v="8.6225000000000005"/>
  </r>
  <r>
    <s v="746-04-1077"/>
    <x v="202"/>
    <x v="9"/>
    <x v="2"/>
    <x v="5"/>
    <x v="0"/>
    <x v="0"/>
    <x v="2"/>
    <x v="4"/>
    <n v="84.63"/>
    <n v="10"/>
    <n v="42.314999999999998"/>
    <n v="888.61500000000001"/>
    <d v="1899-12-30T11:36:00"/>
    <s v="Credit card"/>
    <n v="846.3"/>
    <n v="4.7619047620000003"/>
    <n v="42.314999999999998"/>
    <n v="9"/>
    <n v="42.314999999999998"/>
  </r>
  <r>
    <s v="448-34-8700"/>
    <x v="172"/>
    <x v="5"/>
    <x v="2"/>
    <x v="2"/>
    <x v="0"/>
    <x v="1"/>
    <x v="2"/>
    <x v="2"/>
    <n v="36.909999999999997"/>
    <n v="7"/>
    <n v="12.9185"/>
    <n v="271.2885"/>
    <d v="1899-12-30T13:51:00"/>
    <s v="Ewallet"/>
    <n v="258.37"/>
    <n v="4.7619047620000003"/>
    <n v="12.9185"/>
    <n v="6.7"/>
    <n v="12.9185"/>
  </r>
  <r>
    <s v="452-04-8808"/>
    <x v="80"/>
    <x v="9"/>
    <x v="2"/>
    <x v="6"/>
    <x v="1"/>
    <x v="1"/>
    <x v="1"/>
    <x v="1"/>
    <n v="87.08"/>
    <n v="7"/>
    <n v="30.478000000000002"/>
    <n v="640.03800000000001"/>
    <d v="1899-12-30T15:17:00"/>
    <s v="Cash"/>
    <n v="609.55999999999995"/>
    <n v="4.7619047620000003"/>
    <n v="30.478000000000002"/>
    <n v="5.5"/>
    <n v="30.478000000000002"/>
  </r>
  <r>
    <s v="531-56-4728"/>
    <x v="9"/>
    <x v="4"/>
    <x v="0"/>
    <x v="3"/>
    <x v="1"/>
    <x v="1"/>
    <x v="0"/>
    <x v="2"/>
    <n v="80.08"/>
    <n v="3"/>
    <n v="12.012"/>
    <n v="252.25200000000001"/>
    <d v="1899-12-30T15:29:00"/>
    <s v="Cash"/>
    <n v="240.24"/>
    <n v="4.7619047620000003"/>
    <n v="12.012"/>
    <n v="5.4"/>
    <n v="12.012"/>
  </r>
  <r>
    <s v="744-82-9138"/>
    <x v="167"/>
    <x v="8"/>
    <x v="1"/>
    <x v="4"/>
    <x v="1"/>
    <x v="1"/>
    <x v="0"/>
    <x v="5"/>
    <n v="86.13"/>
    <n v="2"/>
    <n v="8.6129999999999995"/>
    <n v="180.87299999999999"/>
    <d v="1899-12-30T17:59:00"/>
    <s v="Cash"/>
    <n v="172.26"/>
    <n v="4.7619047620000003"/>
    <n v="8.6129999999999995"/>
    <n v="8.1999999999999993"/>
    <n v="8.6129999999999995"/>
  </r>
  <r>
    <s v="883-69-1285"/>
    <x v="300"/>
    <x v="5"/>
    <x v="2"/>
    <x v="5"/>
    <x v="0"/>
    <x v="1"/>
    <x v="0"/>
    <x v="5"/>
    <n v="49.92"/>
    <n v="2"/>
    <n v="4.992"/>
    <n v="104.83199999999999"/>
    <d v="1899-12-30T11:55:00"/>
    <s v="Credit card"/>
    <n v="99.84"/>
    <n v="4.7619047620000003"/>
    <n v="4.992"/>
    <n v="7"/>
    <n v="4.992"/>
  </r>
  <r>
    <s v="221-25-5073"/>
    <x v="86"/>
    <x v="4"/>
    <x v="0"/>
    <x v="2"/>
    <x v="1"/>
    <x v="0"/>
    <x v="0"/>
    <x v="4"/>
    <n v="74.66"/>
    <n v="4"/>
    <n v="14.932"/>
    <n v="313.572"/>
    <d v="1899-12-30T10:39:00"/>
    <s v="Cash"/>
    <n v="298.64"/>
    <n v="4.7619047620000003"/>
    <n v="14.932"/>
    <n v="8.5"/>
    <n v="14.932"/>
  </r>
  <r>
    <s v="518-71-6847"/>
    <x v="330"/>
    <x v="1"/>
    <x v="2"/>
    <x v="1"/>
    <x v="0"/>
    <x v="1"/>
    <x v="1"/>
    <x v="4"/>
    <n v="26.6"/>
    <n v="6"/>
    <n v="7.98"/>
    <n v="167.58"/>
    <d v="1899-12-30T15:10:00"/>
    <s v="Ewallet"/>
    <n v="159.6"/>
    <n v="4.7619047620000003"/>
    <n v="7.98"/>
    <n v="4.9000000000000004"/>
    <n v="7.98"/>
  </r>
  <r>
    <s v="156-20-0370"/>
    <x v="229"/>
    <x v="7"/>
    <x v="2"/>
    <x v="5"/>
    <x v="1"/>
    <x v="0"/>
    <x v="3"/>
    <x v="1"/>
    <n v="25.45"/>
    <n v="1"/>
    <n v="1.2725"/>
    <n v="26.7225"/>
    <d v="1899-12-30T18:10:00"/>
    <s v="Credit card"/>
    <n v="25.45"/>
    <n v="4.7619047620000003"/>
    <n v="1.2725"/>
    <n v="5.0999999999999996"/>
    <n v="1.2725"/>
  </r>
  <r>
    <s v="151-33-7434"/>
    <x v="30"/>
    <x v="9"/>
    <x v="2"/>
    <x v="4"/>
    <x v="1"/>
    <x v="0"/>
    <x v="2"/>
    <x v="4"/>
    <n v="67.77"/>
    <n v="1"/>
    <n v="3.3885000000000001"/>
    <n v="71.158500000000004"/>
    <d v="1899-12-30T20:43:00"/>
    <s v="Credit card"/>
    <n v="67.77"/>
    <n v="4.7619047620000003"/>
    <n v="3.3885000000000001"/>
    <n v="6.5"/>
    <n v="3.3885000000000001"/>
  </r>
  <r>
    <s v="728-47-9078"/>
    <x v="305"/>
    <x v="4"/>
    <x v="1"/>
    <x v="0"/>
    <x v="0"/>
    <x v="1"/>
    <x v="0"/>
    <x v="4"/>
    <n v="59.59"/>
    <n v="4"/>
    <n v="11.917999999999999"/>
    <n v="250.27799999999999"/>
    <d v="1899-12-30T12:46:00"/>
    <s v="Cash"/>
    <n v="238.36"/>
    <n v="4.7619047620000003"/>
    <n v="11.917999999999999"/>
    <n v="9.8000000000000007"/>
    <n v="11.917999999999999"/>
  </r>
  <r>
    <s v="809-46-1866"/>
    <x v="300"/>
    <x v="5"/>
    <x v="0"/>
    <x v="6"/>
    <x v="1"/>
    <x v="1"/>
    <x v="0"/>
    <x v="0"/>
    <n v="58.15"/>
    <n v="4"/>
    <n v="11.63"/>
    <n v="244.23"/>
    <d v="1899-12-30T17:44:00"/>
    <s v="Cash"/>
    <n v="232.6"/>
    <n v="4.7619047620000003"/>
    <n v="11.63"/>
    <n v="8.4"/>
    <n v="11.63"/>
  </r>
  <r>
    <s v="139-32-4183"/>
    <x v="108"/>
    <x v="6"/>
    <x v="0"/>
    <x v="3"/>
    <x v="0"/>
    <x v="0"/>
    <x v="1"/>
    <x v="3"/>
    <n v="97.48"/>
    <n v="9"/>
    <n v="43.866"/>
    <n v="921.18600000000004"/>
    <d v="1899-12-30T14:19:00"/>
    <s v="Ewallet"/>
    <n v="877.32"/>
    <n v="4.7619047620000003"/>
    <n v="43.866"/>
    <n v="7.4"/>
    <n v="43.866"/>
  </r>
  <r>
    <s v="148-41-7930"/>
    <x v="322"/>
    <x v="3"/>
    <x v="1"/>
    <x v="0"/>
    <x v="1"/>
    <x v="1"/>
    <x v="1"/>
    <x v="0"/>
    <n v="99.96"/>
    <n v="7"/>
    <n v="34.985999999999997"/>
    <n v="734.70600000000002"/>
    <d v="1899-12-30T10:33:00"/>
    <s v="Cash"/>
    <n v="699.72"/>
    <n v="4.7619047620000003"/>
    <n v="34.985999999999997"/>
    <n v="6.1"/>
    <n v="34.985999999999997"/>
  </r>
  <r>
    <s v="189-40-5216"/>
    <x v="330"/>
    <x v="1"/>
    <x v="1"/>
    <x v="1"/>
    <x v="1"/>
    <x v="1"/>
    <x v="1"/>
    <x v="1"/>
    <n v="96.37"/>
    <n v="7"/>
    <n v="33.729500000000002"/>
    <n v="708.31949999999995"/>
    <d v="1899-12-30T11:40:00"/>
    <s v="Cash"/>
    <n v="674.59"/>
    <n v="4.7619047620000003"/>
    <n v="33.729500000000002"/>
    <n v="6"/>
    <n v="33.729500000000002"/>
  </r>
  <r>
    <s v="374-38-5555"/>
    <x v="230"/>
    <x v="7"/>
    <x v="2"/>
    <x v="6"/>
    <x v="1"/>
    <x v="0"/>
    <x v="0"/>
    <x v="5"/>
    <n v="63.71"/>
    <n v="5"/>
    <n v="15.9275"/>
    <n v="334.47750000000002"/>
    <d v="1899-12-30T19:30:00"/>
    <s v="Ewallet"/>
    <n v="318.55"/>
    <n v="4.7619047620000003"/>
    <n v="15.9275"/>
    <n v="8.5"/>
    <n v="15.9275"/>
  </r>
  <r>
    <s v="764-44-8999"/>
    <x v="160"/>
    <x v="10"/>
    <x v="2"/>
    <x v="3"/>
    <x v="1"/>
    <x v="0"/>
    <x v="1"/>
    <x v="0"/>
    <n v="14.76"/>
    <n v="2"/>
    <n v="1.476"/>
    <n v="30.995999999999999"/>
    <d v="1899-12-30T14:42:00"/>
    <s v="Ewallet"/>
    <n v="29.52"/>
    <n v="4.7619047620000003"/>
    <n v="1.476"/>
    <n v="4.3"/>
    <n v="1.476"/>
  </r>
  <r>
    <s v="552-44-5977"/>
    <x v="12"/>
    <x v="4"/>
    <x v="2"/>
    <x v="4"/>
    <x v="0"/>
    <x v="1"/>
    <x v="2"/>
    <x v="0"/>
    <n v="62"/>
    <n v="8"/>
    <n v="24.8"/>
    <n v="520.79999999999995"/>
    <d v="1899-12-30T19:08:00"/>
    <s v="Credit card"/>
    <n v="496"/>
    <n v="4.7619047620000003"/>
    <n v="24.8"/>
    <n v="6.2"/>
    <n v="24.8"/>
  </r>
  <r>
    <s v="267-62-7380"/>
    <x v="212"/>
    <x v="11"/>
    <x v="1"/>
    <x v="0"/>
    <x v="0"/>
    <x v="1"/>
    <x v="1"/>
    <x v="1"/>
    <n v="82.34"/>
    <n v="10"/>
    <n v="41.17"/>
    <n v="864.57"/>
    <d v="1899-12-30T19:12:00"/>
    <s v="Ewallet"/>
    <n v="823.4"/>
    <n v="4.7619047620000003"/>
    <n v="41.17"/>
    <n v="4.3"/>
    <n v="41.17"/>
  </r>
  <r>
    <s v="430-53-4718"/>
    <x v="201"/>
    <x v="6"/>
    <x v="2"/>
    <x v="1"/>
    <x v="0"/>
    <x v="1"/>
    <x v="1"/>
    <x v="0"/>
    <n v="75.37"/>
    <n v="8"/>
    <n v="30.148"/>
    <n v="633.10799999999995"/>
    <d v="1899-12-30T15:46:00"/>
    <s v="Credit card"/>
    <n v="602.96"/>
    <n v="4.7619047620000003"/>
    <n v="30.148"/>
    <n v="8.4"/>
    <n v="30.148"/>
  </r>
  <r>
    <s v="886-18-2897"/>
    <x v="31"/>
    <x v="9"/>
    <x v="0"/>
    <x v="5"/>
    <x v="1"/>
    <x v="0"/>
    <x v="1"/>
    <x v="4"/>
    <n v="56.56"/>
    <n v="5"/>
    <n v="14.14"/>
    <n v="296.94"/>
    <d v="1899-12-30T19:06:00"/>
    <s v="Credit card"/>
    <n v="282.8"/>
    <n v="4.7619047620000003"/>
    <n v="14.14"/>
    <n v="4.5"/>
    <n v="14.14"/>
  </r>
  <r>
    <s v="602-16-6955"/>
    <x v="41"/>
    <x v="5"/>
    <x v="2"/>
    <x v="2"/>
    <x v="1"/>
    <x v="0"/>
    <x v="1"/>
    <x v="3"/>
    <n v="76.599999999999994"/>
    <n v="10"/>
    <n v="38.299999999999997"/>
    <n v="804.3"/>
    <d v="1899-12-30T18:10:00"/>
    <s v="Ewallet"/>
    <n v="766"/>
    <n v="4.7619047620000003"/>
    <n v="38.299999999999997"/>
    <n v="6"/>
    <n v="38.299999999999997"/>
  </r>
  <r>
    <s v="745-74-0715"/>
    <x v="96"/>
    <x v="11"/>
    <x v="0"/>
    <x v="6"/>
    <x v="1"/>
    <x v="1"/>
    <x v="0"/>
    <x v="1"/>
    <n v="58.03"/>
    <n v="2"/>
    <n v="5.8029999999999999"/>
    <n v="121.863"/>
    <d v="1899-12-30T20:46:00"/>
    <s v="Ewallet"/>
    <n v="116.06"/>
    <n v="4.7619047620000003"/>
    <n v="5.8029999999999999"/>
    <n v="8.8000000000000007"/>
    <n v="5.8029999999999999"/>
  </r>
  <r>
    <s v="690-01-6631"/>
    <x v="304"/>
    <x v="10"/>
    <x v="2"/>
    <x v="3"/>
    <x v="1"/>
    <x v="1"/>
    <x v="0"/>
    <x v="5"/>
    <n v="17.489999999999998"/>
    <n v="10"/>
    <n v="8.7449999999999992"/>
    <n v="183.64500000000001"/>
    <d v="1899-12-30T18:35:00"/>
    <s v="Ewallet"/>
    <n v="174.9"/>
    <n v="4.7619047620000003"/>
    <n v="8.7449999999999992"/>
    <n v="6.6"/>
    <n v="8.7449999999999992"/>
  </r>
  <r>
    <s v="652-49-6720"/>
    <x v="107"/>
    <x v="6"/>
    <x v="1"/>
    <x v="4"/>
    <x v="0"/>
    <x v="0"/>
    <x v="1"/>
    <x v="1"/>
    <n v="60.95"/>
    <n v="1"/>
    <n v="3.0474999999999999"/>
    <n v="63.997500000000002"/>
    <d v="1899-12-30T11:40:00"/>
    <s v="Ewallet"/>
    <n v="60.95"/>
    <n v="4.7619047620000003"/>
    <n v="3.0474999999999999"/>
    <n v="5.9"/>
    <n v="3.0474999999999999"/>
  </r>
  <r>
    <s v="233-67-5758"/>
    <x v="102"/>
    <x v="7"/>
    <x v="1"/>
    <x v="6"/>
    <x v="1"/>
    <x v="1"/>
    <x v="1"/>
    <x v="0"/>
    <n v="40.35"/>
    <n v="1"/>
    <n v="2.0175000000000001"/>
    <n v="42.3675"/>
    <d v="1899-12-30T13:46:00"/>
    <s v="Ewallet"/>
    <n v="40.35"/>
    <n v="4.7619047620000003"/>
    <n v="2.0175000000000001"/>
    <n v="6.2"/>
    <n v="2.0175000000000001"/>
  </r>
  <r>
    <s v="303-96-2227"/>
    <x v="154"/>
    <x v="2"/>
    <x v="2"/>
    <x v="3"/>
    <x v="1"/>
    <x v="0"/>
    <x v="0"/>
    <x v="2"/>
    <n v="97.38"/>
    <n v="10"/>
    <n v="48.69"/>
    <n v="1022.49"/>
    <d v="1899-12-30T17:16:00"/>
    <s v="Ewallet"/>
    <n v="973.8"/>
    <n v="4.7619047620000003"/>
    <n v="48.69"/>
    <n v="4.4000000000000004"/>
    <n v="48.69"/>
  </r>
  <r>
    <s v="727-02-1313"/>
    <x v="259"/>
    <x v="4"/>
    <x v="0"/>
    <x v="4"/>
    <x v="0"/>
    <x v="1"/>
    <x v="3"/>
    <x v="4"/>
    <n v="31.84"/>
    <n v="1"/>
    <n v="1.5920000000000001"/>
    <n v="33.432000000000002"/>
    <d v="1899-12-30T13:22:00"/>
    <s v="Cash"/>
    <n v="31.84"/>
    <n v="4.7619047620000003"/>
    <n v="1.5920000000000001"/>
    <n v="7.7"/>
    <n v="1.5920000000000001"/>
  </r>
  <r>
    <s v="347-56-2442"/>
    <x v="286"/>
    <x v="3"/>
    <x v="0"/>
    <x v="2"/>
    <x v="1"/>
    <x v="1"/>
    <x v="1"/>
    <x v="2"/>
    <n v="65.819999999999993"/>
    <n v="1"/>
    <n v="3.2909999999999999"/>
    <n v="69.111000000000004"/>
    <d v="1899-12-30T15:33:00"/>
    <s v="Cash"/>
    <n v="65.819999999999993"/>
    <n v="4.7619047620000003"/>
    <n v="3.2909999999999999"/>
    <n v="4.0999999999999996"/>
    <n v="3.2909999999999999"/>
  </r>
  <r>
    <s v="849-09-3807"/>
    <x v="37"/>
    <x v="4"/>
    <x v="0"/>
    <x v="6"/>
    <x v="0"/>
    <x v="0"/>
    <x v="3"/>
    <x v="5"/>
    <n v="88.34"/>
    <n v="7"/>
    <n v="30.919"/>
    <n v="649.29899999999998"/>
    <d v="1899-12-30T13:28:00"/>
    <s v="Cash"/>
    <n v="618.38"/>
    <n v="4.7619047620000003"/>
    <n v="30.919"/>
    <n v="6.6"/>
    <n v="30.9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6B655-09F9-48B5-BC5C-7F957DC7EB6E}" name="PivotTable4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3:B7" firstHeaderRow="1" firstDataRow="1" firstDataCol="1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9" baseField="0" baseItem="0" numFmtId="165"/>
  </dataFields>
  <formats count="1">
    <format dxfId="16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FB87B-B2E1-4E89-A4BB-C245E0CFA08E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:B6" firstHeaderRow="1" firstDataRow="1" firstDataCol="1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Customer type" fld="5" subtotal="count" baseField="0" baseItem="0"/>
  </dataFields>
  <chartFormats count="9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A0809-ADAA-4AE7-A156-E1BBDBE57EB0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C6" firstHeaderRow="0" firstDataRow="1" firstDataCol="1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6" subtotal="count" baseField="0" baseItem="0"/>
    <dataField name="Sum of Profit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B51C0-6086-4BFA-A329-94FDDF270783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11" firstHeaderRow="1" firstDataRow="1" firstDataCol="1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axis="axisRow" showAll="0">
      <items count="27">
        <item m="1" x="25"/>
        <item m="1" x="24"/>
        <item m="1" x="23"/>
        <item m="1" x="22"/>
        <item m="1" x="21"/>
        <item m="1" x="18"/>
        <item m="1" x="19"/>
        <item m="1" x="20"/>
        <item m="1" x="10"/>
        <item m="1" x="11"/>
        <item m="1" x="17"/>
        <item m="1" x="14"/>
        <item m="1" x="8"/>
        <item m="1" x="15"/>
        <item m="1" x="16"/>
        <item x="3"/>
        <item m="1" x="9"/>
        <item m="1" x="12"/>
        <item m="1" x="13"/>
        <item m="1" x="7"/>
        <item x="0"/>
        <item x="1"/>
        <item x="2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 v="15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Profit" fld="19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1E391-A879-4D16-B7EB-D4CAF48F18A8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10" firstHeaderRow="1" firstDataRow="1" firstDataCol="1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19" baseField="0" baseItem="0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070C7-513E-42EE-A4F4-C51FC4CFCF1C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8" firstHeaderRow="1" firstDataRow="1" firstDataCol="1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19" baseField="0" baseItem="0" numFmtId="166"/>
  </dataFields>
  <formats count="2">
    <format dxfId="1">
      <pivotArea collapsedLevelsAreSubtotals="1" fieldPosition="0">
        <references count="1">
          <reference field="7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A3A9-F315-4F96-B6F4-132C2DB21D7F}" name="PivotTable6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N6:O19" firstHeaderRow="1" firstDataRow="1" firstDataCol="1" rowPageCount="1" colPageCount="1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axis="axisRow" showAll="0">
      <items count="13">
        <item x="10"/>
        <item x="9"/>
        <item x="2"/>
        <item x="7"/>
        <item x="11"/>
        <item x="3"/>
        <item x="8"/>
        <item x="5"/>
        <item x="6"/>
        <item x="4"/>
        <item x="0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64" showAll="0"/>
    <pivotField showAll="0"/>
    <pivotField numFmtId="20" showAll="0"/>
    <pivotField showAll="0"/>
    <pivotField showAll="0"/>
    <pivotField numFmtId="164"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7" item="3" hier="-1"/>
  </pageFields>
  <dataFields count="1">
    <dataField name="Sum of Profit" fld="19" baseField="0" baseItem="0"/>
  </dataFields>
  <formats count="1">
    <format dxfId="2">
      <pivotArea collapsedLevelsAreSubtotals="1" fieldPosition="0">
        <references count="1">
          <reference field="2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192AD-3896-42C4-BA79-DB7E91E519DA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K6:L19" firstHeaderRow="1" firstDataRow="1" firstDataCol="1" rowPageCount="1" colPageCount="1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axis="axisRow" showAll="0">
      <items count="13">
        <item x="10"/>
        <item x="9"/>
        <item x="2"/>
        <item x="7"/>
        <item x="11"/>
        <item x="3"/>
        <item x="8"/>
        <item x="5"/>
        <item x="6"/>
        <item x="4"/>
        <item x="0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64" showAll="0"/>
    <pivotField showAll="0"/>
    <pivotField numFmtId="20" showAll="0"/>
    <pivotField showAll="0"/>
    <pivotField showAll="0"/>
    <pivotField numFmtId="164"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7" item="2" hier="-1"/>
  </pageFields>
  <dataFields count="1">
    <dataField name="Sum of Profit" fld="19" baseField="0" baseItem="0"/>
  </dataFields>
  <formats count="1">
    <format dxfId="3">
      <pivotArea collapsedLevelsAreSubtotals="1" fieldPosition="0">
        <references count="1">
          <reference field="2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F378D-5113-4E92-BD4A-EB41E19B8AB7}" name="PivotTable4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H6:I19" firstHeaderRow="1" firstDataRow="1" firstDataCol="1" rowPageCount="1" colPageCount="1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axis="axisRow" showAll="0">
      <items count="13">
        <item x="10"/>
        <item x="9"/>
        <item x="2"/>
        <item x="7"/>
        <item x="11"/>
        <item x="3"/>
        <item x="8"/>
        <item x="5"/>
        <item x="6"/>
        <item x="4"/>
        <item x="0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64" showAll="0"/>
    <pivotField showAll="0"/>
    <pivotField numFmtId="20" showAll="0"/>
    <pivotField showAll="0"/>
    <pivotField showAll="0"/>
    <pivotField numFmtId="164"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7" item="1" hier="-1"/>
  </pageFields>
  <dataFields count="1">
    <dataField name="Sum of Profit" fld="19" baseField="0" baseItem="0"/>
  </dataFields>
  <formats count="1">
    <format dxfId="4">
      <pivotArea collapsedLevelsAreSubtotals="1" fieldPosition="0">
        <references count="1">
          <reference field="2" count="1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8C249-DDF8-4329-8612-257810A79B71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E6:F19" firstHeaderRow="1" firstDataRow="1" firstDataCol="1" rowPageCount="1" colPageCount="1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axis="axisRow" showAll="0">
      <items count="13">
        <item x="10"/>
        <item x="9"/>
        <item x="2"/>
        <item x="7"/>
        <item x="11"/>
        <item x="3"/>
        <item x="8"/>
        <item x="5"/>
        <item x="6"/>
        <item x="4"/>
        <item x="0"/>
        <item x="1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64" showAll="0"/>
    <pivotField showAll="0"/>
    <pivotField numFmtId="20" showAll="0"/>
    <pivotField showAll="0"/>
    <pivotField showAll="0"/>
    <pivotField numFmtId="164"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7" item="0" hier="-1"/>
  </pageFields>
  <dataFields count="1">
    <dataField name="Sum of Profit" fld="19" baseField="0" baseItem="0" numFmtId="165"/>
  </dataFields>
  <formats count="1">
    <format dxfId="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BD2E9-BE7F-411A-8193-B2487458C502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13:B26" firstHeaderRow="1" firstDataRow="1" firstDataCol="1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axis="axisRow" showAll="0">
      <items count="13">
        <item x="10"/>
        <item x="9"/>
        <item x="2"/>
        <item x="7"/>
        <item x="11"/>
        <item x="3"/>
        <item x="8"/>
        <item x="5"/>
        <item x="6"/>
        <item x="4"/>
        <item x="0"/>
        <item x="1"/>
        <item t="default"/>
      </items>
    </pivotField>
    <pivotField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19" baseField="0" baseItem="0"/>
  </dataFields>
  <formats count="2">
    <format dxfId="7">
      <pivotArea collapsedLevelsAreSubtotals="1" fieldPosition="0">
        <references count="1">
          <reference field="2" count="0"/>
        </references>
      </pivotArea>
    </format>
    <format dxfId="6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D15:D16" firstHeaderRow="1" firstDataRow="1" firstDataCol="0"/>
  <pivotFields count="20">
    <pivotField dataField="1"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Invoi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D11:D12" firstHeaderRow="1" firstDataRow="1" firstDataCol="0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Quantit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7:A8" firstHeaderRow="1" firstDataRow="1" firstDataCol="0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Profit" fld="19" baseField="0" baseItem="0" numFmtId="165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D19:D20" firstHeaderRow="1" firstDataRow="1" firstDataCol="0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Unit price" fld="9" subtotal="average" baseField="0" baseItem="0" numFmtId="2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D3:D4" firstHeaderRow="1" firstDataRow="1" firstDataCol="0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Average of Rating" fld="18" subtotal="average" baseField="0" baseItem="0" numFmtId="2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A4" firstHeaderRow="1" firstDataRow="1" firstDataCol="0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0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otal Sales" fld="12" baseField="0" baseItem="0" numFmtId="165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8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D23:D24" firstHeaderRow="1" firstDataRow="1" firstDataCol="0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verage of gross margin percentage" fld="16" subtotal="average" baseField="0" baseItem="0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D7:D8" firstHeaderRow="1" firstDataRow="1" firstDataCol="0"/>
  <pivotFields count="20">
    <pivotField showAll="0"/>
    <pivotField numFmtId="14" showAll="0">
      <items count="336">
        <item x="299"/>
        <item x="44"/>
        <item x="146"/>
        <item x="134"/>
        <item x="160"/>
        <item x="191"/>
        <item x="177"/>
        <item x="197"/>
        <item x="270"/>
        <item x="199"/>
        <item x="247"/>
        <item x="284"/>
        <item x="244"/>
        <item x="243"/>
        <item x="211"/>
        <item x="304"/>
        <item x="148"/>
        <item x="70"/>
        <item x="265"/>
        <item x="220"/>
        <item x="136"/>
        <item x="306"/>
        <item x="74"/>
        <item x="81"/>
        <item x="162"/>
        <item x="227"/>
        <item x="118"/>
        <item x="31"/>
        <item x="207"/>
        <item x="103"/>
        <item x="176"/>
        <item x="169"/>
        <item x="63"/>
        <item x="133"/>
        <item x="202"/>
        <item x="68"/>
        <item x="190"/>
        <item x="254"/>
        <item x="288"/>
        <item x="130"/>
        <item x="221"/>
        <item x="184"/>
        <item x="30"/>
        <item x="236"/>
        <item x="193"/>
        <item x="246"/>
        <item x="39"/>
        <item x="295"/>
        <item x="226"/>
        <item x="80"/>
        <item x="137"/>
        <item x="186"/>
        <item x="28"/>
        <item x="138"/>
        <item x="92"/>
        <item x="75"/>
        <item x="79"/>
        <item x="71"/>
        <item x="2"/>
        <item x="237"/>
        <item x="185"/>
        <item x="131"/>
        <item x="269"/>
        <item x="129"/>
        <item x="161"/>
        <item x="140"/>
        <item x="15"/>
        <item x="166"/>
        <item x="154"/>
        <item x="308"/>
        <item x="100"/>
        <item x="20"/>
        <item x="88"/>
        <item x="36"/>
        <item x="125"/>
        <item x="19"/>
        <item x="206"/>
        <item x="11"/>
        <item x="293"/>
        <item x="27"/>
        <item x="155"/>
        <item x="84"/>
        <item x="291"/>
        <item x="316"/>
        <item x="141"/>
        <item x="214"/>
        <item x="145"/>
        <item x="239"/>
        <item x="26"/>
        <item x="196"/>
        <item x="230"/>
        <item x="312"/>
        <item x="229"/>
        <item x="82"/>
        <item x="65"/>
        <item x="198"/>
        <item x="69"/>
        <item x="217"/>
        <item x="209"/>
        <item x="102"/>
        <item x="204"/>
        <item x="256"/>
        <item x="289"/>
        <item x="14"/>
        <item x="283"/>
        <item x="182"/>
        <item x="76"/>
        <item x="22"/>
        <item x="152"/>
        <item x="23"/>
        <item x="212"/>
        <item x="235"/>
        <item x="327"/>
        <item x="313"/>
        <item x="120"/>
        <item x="325"/>
        <item x="213"/>
        <item x="178"/>
        <item x="203"/>
        <item x="98"/>
        <item x="307"/>
        <item x="104"/>
        <item x="326"/>
        <item x="222"/>
        <item x="242"/>
        <item x="53"/>
        <item x="173"/>
        <item x="238"/>
        <item x="143"/>
        <item x="208"/>
        <item x="61"/>
        <item x="277"/>
        <item x="52"/>
        <item x="188"/>
        <item x="231"/>
        <item x="255"/>
        <item x="123"/>
        <item x="228"/>
        <item x="253"/>
        <item x="171"/>
        <item x="96"/>
        <item x="114"/>
        <item x="54"/>
        <item x="275"/>
        <item x="286"/>
        <item x="93"/>
        <item x="64"/>
        <item x="55"/>
        <item x="210"/>
        <item x="273"/>
        <item x="72"/>
        <item x="127"/>
        <item x="18"/>
        <item x="56"/>
        <item x="46"/>
        <item x="3"/>
        <item x="159"/>
        <item x="170"/>
        <item x="268"/>
        <item x="276"/>
        <item x="58"/>
        <item x="322"/>
        <item x="135"/>
        <item x="35"/>
        <item x="294"/>
        <item x="179"/>
        <item x="174"/>
        <item x="320"/>
        <item x="87"/>
        <item x="97"/>
        <item x="303"/>
        <item x="85"/>
        <item x="144"/>
        <item x="261"/>
        <item x="205"/>
        <item x="50"/>
        <item x="117"/>
        <item x="29"/>
        <item x="91"/>
        <item x="157"/>
        <item x="263"/>
        <item x="297"/>
        <item x="47"/>
        <item x="200"/>
        <item x="180"/>
        <item x="187"/>
        <item x="67"/>
        <item x="151"/>
        <item x="42"/>
        <item x="167"/>
        <item x="168"/>
        <item x="45"/>
        <item x="25"/>
        <item x="251"/>
        <item x="105"/>
        <item x="6"/>
        <item x="121"/>
        <item x="126"/>
        <item x="51"/>
        <item x="172"/>
        <item x="296"/>
        <item x="43"/>
        <item x="40"/>
        <item x="165"/>
        <item x="156"/>
        <item x="128"/>
        <item x="278"/>
        <item x="241"/>
        <item x="300"/>
        <item x="83"/>
        <item x="271"/>
        <item x="94"/>
        <item x="333"/>
        <item x="314"/>
        <item x="90"/>
        <item x="332"/>
        <item x="60"/>
        <item x="41"/>
        <item x="73"/>
        <item x="240"/>
        <item x="189"/>
        <item x="309"/>
        <item x="302"/>
        <item x="262"/>
        <item x="8"/>
        <item x="331"/>
        <item x="249"/>
        <item x="310"/>
        <item x="258"/>
        <item x="282"/>
        <item x="319"/>
        <item x="292"/>
        <item x="315"/>
        <item x="107"/>
        <item x="122"/>
        <item x="232"/>
        <item x="139"/>
        <item x="290"/>
        <item x="32"/>
        <item x="201"/>
        <item x="245"/>
        <item x="181"/>
        <item x="108"/>
        <item x="175"/>
        <item x="153"/>
        <item x="38"/>
        <item x="86"/>
        <item x="109"/>
        <item x="305"/>
        <item x="259"/>
        <item x="252"/>
        <item x="110"/>
        <item x="298"/>
        <item x="260"/>
        <item x="5"/>
        <item x="281"/>
        <item x="225"/>
        <item x="311"/>
        <item x="149"/>
        <item x="66"/>
        <item x="16"/>
        <item x="318"/>
        <item x="77"/>
        <item x="116"/>
        <item x="132"/>
        <item x="9"/>
        <item x="219"/>
        <item x="192"/>
        <item x="324"/>
        <item x="119"/>
        <item x="37"/>
        <item x="150"/>
        <item x="12"/>
        <item x="321"/>
        <item x="62"/>
        <item x="113"/>
        <item x="17"/>
        <item x="21"/>
        <item x="147"/>
        <item x="124"/>
        <item x="163"/>
        <item x="101"/>
        <item x="233"/>
        <item x="89"/>
        <item x="112"/>
        <item x="57"/>
        <item x="218"/>
        <item x="301"/>
        <item x="266"/>
        <item x="287"/>
        <item x="234"/>
        <item x="250"/>
        <item x="0"/>
        <item x="272"/>
        <item x="274"/>
        <item x="224"/>
        <item x="215"/>
        <item x="48"/>
        <item x="13"/>
        <item x="115"/>
        <item x="323"/>
        <item x="10"/>
        <item x="317"/>
        <item x="164"/>
        <item x="95"/>
        <item x="24"/>
        <item x="7"/>
        <item x="195"/>
        <item x="330"/>
        <item x="334"/>
        <item x="194"/>
        <item x="34"/>
        <item x="49"/>
        <item x="183"/>
        <item x="328"/>
        <item x="280"/>
        <item x="4"/>
        <item x="248"/>
        <item x="223"/>
        <item x="1"/>
        <item x="264"/>
        <item x="78"/>
        <item x="33"/>
        <item x="329"/>
        <item x="216"/>
        <item x="106"/>
        <item x="267"/>
        <item x="257"/>
        <item x="158"/>
        <item x="59"/>
        <item x="99"/>
        <item x="111"/>
        <item x="285"/>
        <item x="279"/>
        <item x="1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20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Tax 5%" fld="11" subtotal="average" baseField="0" baseItem="0" numFmtId="2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E88FF2F4-6A99-449D-9A2D-91ECC6BA63E6}" sourceName="Date">
  <pivotTables>
    <pivotTable tabId="2" name="PivotTable1"/>
    <pivotTable tabId="5" name="PivotTable4"/>
    <pivotTable tabId="4" name="PivotTable3"/>
    <pivotTable tabId="6" name="PivotTable1"/>
    <pivotTable tabId="2" name="PivotTable2"/>
    <pivotTable tabId="2" name="PivotTable3"/>
    <pivotTable tabId="2" name="PivotTable4"/>
    <pivotTable tabId="2" name="PivotTable5"/>
    <pivotTable tabId="2" name="PivotTable6"/>
    <pivotTable tabId="2" name="PivotTable7"/>
    <pivotTable tabId="2" name="PivotTable8"/>
    <pivotTable tabId="7" name="PivotTable2"/>
    <pivotTable tabId="3" name="PivotTable1"/>
    <pivotTable tabId="3" name="PivotTable2"/>
    <pivotTable tabId="11" name="PivotTable3"/>
    <pivotTable tabId="3" name="PivotTable3"/>
    <pivotTable tabId="3" name="PivotTable4"/>
    <pivotTable tabId="3" name="PivotTable5"/>
    <pivotTable tabId="3" name="PivotTable6"/>
  </pivotTables>
  <state minimalRefreshVersion="6" lastRefreshVersion="6" pivotCacheId="496567865" filterType="unknown"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969D0977-168A-45D3-9E63-FEF56B81B6DB}" cache="NativeTimeline_Date" caption="Date" level="2" selectionLevel="2" scrollPosition="2022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2" xr10:uid="{D312341E-94E0-4DE9-BEF7-6BD52C7305F2}" cache="NativeTimeline_Date" caption="Date" level="2" selectionLevel="2" scrollPosition="2022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3" xr10:uid="{46FCFBDD-F1A6-425D-83EB-F64FC6F0FCA0}" cache="NativeTimeline_Date" caption="Date" level="2" selectionLevel="2" scrollPosition="2022-01-01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04B99EA5-139D-40E1-96F0-2B2329887F86}" cache="NativeTimeline_Date" caption="Date" level="2" selectionLevel="2" scrollPosition="2022-01-01T00:00:00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FFBCB130-86B5-4EC0-80AA-C5B6DCDD7B31}" cache="NativeTimeline_Date" caption="Date" level="2" selectionLevel="2" scrollPosition="2022-01-01T00:00:00" style="Timeline Style 5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microsoft.com/office/2011/relationships/timeline" Target="../timelines/timeline1.xml"/><Relationship Id="rId5" Type="http://schemas.openxmlformats.org/officeDocument/2006/relationships/pivotTable" Target="../pivotTables/pivotTable6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5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1.xml"/><Relationship Id="rId4" Type="http://schemas.microsoft.com/office/2011/relationships/timeline" Target="../timelines/timelin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3.xml"/><Relationship Id="rId4" Type="http://schemas.microsoft.com/office/2011/relationships/timeline" Target="../timelines/timeline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pivotTable" Target="../pivotTables/pivotTable16.xml"/><Relationship Id="rId7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5" Type="http://schemas.openxmlformats.org/officeDocument/2006/relationships/pivotTable" Target="../pivotTables/pivotTable18.xml"/><Relationship Id="rId4" Type="http://schemas.openxmlformats.org/officeDocument/2006/relationships/pivotTable" Target="../pivotTables/pivotTable17.xml"/><Relationship Id="rId9" Type="http://schemas.microsoft.com/office/2011/relationships/timeline" Target="../timelines/timelin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1/relationships/timeline" Target="../timelines/timeline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EFDD-1CCF-4062-B6D8-C0E0F6BE854B}">
  <dimension ref="A3:B7"/>
  <sheetViews>
    <sheetView workbookViewId="0">
      <selection activeCell="B11" sqref="B11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3" t="s">
        <v>1059</v>
      </c>
      <c r="B3" t="s">
        <v>1052</v>
      </c>
    </row>
    <row r="4" spans="1:2" x14ac:dyDescent="0.35">
      <c r="A4" s="4" t="s">
        <v>21</v>
      </c>
      <c r="B4" s="9">
        <v>5057.1605000000018</v>
      </c>
    </row>
    <row r="5" spans="1:2" x14ac:dyDescent="0.35">
      <c r="A5" s="4" t="s">
        <v>53</v>
      </c>
      <c r="B5" s="9">
        <v>5057.0320000000029</v>
      </c>
    </row>
    <row r="6" spans="1:2" x14ac:dyDescent="0.35">
      <c r="A6" s="4" t="s">
        <v>29</v>
      </c>
      <c r="B6" s="9">
        <v>5265.1765000000023</v>
      </c>
    </row>
    <row r="7" spans="1:2" x14ac:dyDescent="0.35">
      <c r="A7" s="4" t="s">
        <v>1060</v>
      </c>
      <c r="B7" s="9">
        <v>15379.369000000006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4"/>
  <sheetViews>
    <sheetView workbookViewId="0">
      <selection activeCell="AE16" sqref="AE16"/>
    </sheetView>
  </sheetViews>
  <sheetFormatPr defaultRowHeight="14.5" x14ac:dyDescent="0.35"/>
  <cols>
    <col min="1" max="1" width="11.81640625" bestFit="1" customWidth="1"/>
    <col min="2" max="2" width="9.81640625" bestFit="1" customWidth="1"/>
    <col min="4" max="4" width="31.08984375" bestFit="1" customWidth="1"/>
    <col min="5" max="5" width="6.81640625" bestFit="1" customWidth="1"/>
  </cols>
  <sheetData>
    <row r="3" spans="1:5" x14ac:dyDescent="0.35">
      <c r="A3" t="s">
        <v>1051</v>
      </c>
      <c r="D3" t="s">
        <v>1053</v>
      </c>
    </row>
    <row r="4" spans="1:5" x14ac:dyDescent="0.35">
      <c r="A4" s="9">
        <v>322966.74900000007</v>
      </c>
      <c r="B4" s="9">
        <f>GETPIVOTDATA("Total Sales",$A$3)</f>
        <v>322966.74900000007</v>
      </c>
      <c r="D4" s="5">
        <v>6.9727000000000032</v>
      </c>
      <c r="E4" s="5">
        <f>GETPIVOTDATA("Rating",$D$3)</f>
        <v>6.9727000000000032</v>
      </c>
    </row>
    <row r="7" spans="1:5" x14ac:dyDescent="0.35">
      <c r="A7" t="s">
        <v>1052</v>
      </c>
      <c r="D7" t="s">
        <v>1054</v>
      </c>
    </row>
    <row r="8" spans="1:5" x14ac:dyDescent="0.35">
      <c r="A8" s="9">
        <v>15379.369000000002</v>
      </c>
      <c r="B8" s="9">
        <f>GETPIVOTDATA("Profit",$A$7)</f>
        <v>15379.369000000002</v>
      </c>
      <c r="D8" s="5">
        <v>15.379369000000002</v>
      </c>
      <c r="E8" s="7">
        <f>GETPIVOTDATA("Tax 5%",$D$7)</f>
        <v>15.379369000000002</v>
      </c>
    </row>
    <row r="10" spans="1:5" x14ac:dyDescent="0.35">
      <c r="A10" s="12" t="s">
        <v>1068</v>
      </c>
    </row>
    <row r="11" spans="1:5" x14ac:dyDescent="0.35">
      <c r="A11" s="6">
        <f>B8/B4</f>
        <v>4.7619047619047616E-2</v>
      </c>
      <c r="D11" t="s">
        <v>1055</v>
      </c>
    </row>
    <row r="12" spans="1:5" x14ac:dyDescent="0.35">
      <c r="D12">
        <v>5510</v>
      </c>
      <c r="E12">
        <f>GETPIVOTDATA("Quantity",$D$11)</f>
        <v>5510</v>
      </c>
    </row>
    <row r="15" spans="1:5" x14ac:dyDescent="0.35">
      <c r="D15" t="s">
        <v>1056</v>
      </c>
    </row>
    <row r="16" spans="1:5" x14ac:dyDescent="0.35">
      <c r="D16">
        <v>1000</v>
      </c>
      <c r="E16">
        <f>GETPIVOTDATA("Invoice ID",$D$15)</f>
        <v>1000</v>
      </c>
    </row>
    <row r="19" spans="4:5" x14ac:dyDescent="0.35">
      <c r="D19" t="s">
        <v>1057</v>
      </c>
    </row>
    <row r="20" spans="4:5" x14ac:dyDescent="0.35">
      <c r="D20" s="5">
        <v>55.672129999999981</v>
      </c>
      <c r="E20" s="9">
        <f>GETPIVOTDATA("Unit price",$D$19)</f>
        <v>55.672129999999981</v>
      </c>
    </row>
    <row r="23" spans="4:5" x14ac:dyDescent="0.35">
      <c r="D23" t="s">
        <v>1058</v>
      </c>
    </row>
    <row r="24" spans="4:5" x14ac:dyDescent="0.35">
      <c r="D24" s="7">
        <v>4.7619047620000616</v>
      </c>
      <c r="E24" s="8">
        <f>GETPIVOTDATA("gross margin percentage",$D$23)</f>
        <v>4.7619047620000616</v>
      </c>
    </row>
  </sheetData>
  <pageMargins left="0.7" right="0.7" top="0.75" bottom="0.75" header="0.3" footer="0.3"/>
  <pageSetup orientation="portrait" r:id="rId9"/>
  <drawing r:id="rId10"/>
  <extLst>
    <ext xmlns:x15="http://schemas.microsoft.com/office/spreadsheetml/2010/11/main" uri="{7E03D99C-DC04-49d9-9315-930204A7B6E9}">
      <x15:timelineRefs>
        <x15:timelineRef r:id="rId11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8298-E470-459F-B1F0-E933845F9B19}">
  <dimension ref="A3:J6"/>
  <sheetViews>
    <sheetView workbookViewId="0">
      <selection activeCell="I4" sqref="I4"/>
    </sheetView>
  </sheetViews>
  <sheetFormatPr defaultRowHeight="14.5" x14ac:dyDescent="0.35"/>
  <cols>
    <col min="1" max="1" width="12.36328125" bestFit="1" customWidth="1"/>
    <col min="2" max="2" width="21.1796875" bestFit="1" customWidth="1"/>
    <col min="3" max="3" width="11.81640625" bestFit="1" customWidth="1"/>
  </cols>
  <sheetData>
    <row r="3" spans="1:10" x14ac:dyDescent="0.35">
      <c r="A3" s="3" t="s">
        <v>1059</v>
      </c>
      <c r="B3" t="s">
        <v>1061</v>
      </c>
      <c r="D3" s="10" t="s">
        <v>22</v>
      </c>
      <c r="H3" s="10" t="s">
        <v>30</v>
      </c>
    </row>
    <row r="4" spans="1:10" x14ac:dyDescent="0.35">
      <c r="A4" s="4" t="s">
        <v>22</v>
      </c>
      <c r="B4">
        <v>501</v>
      </c>
      <c r="D4" t="s">
        <v>1063</v>
      </c>
      <c r="E4">
        <f>GETPIVOTDATA("Customer type",$A$3,"Customer type","Member")</f>
        <v>501</v>
      </c>
      <c r="H4" t="s">
        <v>1065</v>
      </c>
      <c r="I4">
        <f>GETPIVOTDATA("Customer type",$A$3,"Customer type","Normal")</f>
        <v>499</v>
      </c>
    </row>
    <row r="5" spans="1:10" x14ac:dyDescent="0.35">
      <c r="A5" s="4" t="s">
        <v>30</v>
      </c>
      <c r="B5">
        <v>499</v>
      </c>
      <c r="D5" t="s">
        <v>1064</v>
      </c>
      <c r="E5">
        <f>GETPIVOTDATA("Customer type",$A$3,"Customer type","Normal")+E4</f>
        <v>1000</v>
      </c>
      <c r="F5" s="6">
        <f>(E4/E5)</f>
        <v>0.501</v>
      </c>
      <c r="H5" t="s">
        <v>1064</v>
      </c>
      <c r="I5">
        <f>GETPIVOTDATA("Customer type",$A$3,"Customer type","Member")+I4</f>
        <v>1000</v>
      </c>
      <c r="J5" s="6">
        <f>I4/I5</f>
        <v>0.499</v>
      </c>
    </row>
    <row r="6" spans="1:10" x14ac:dyDescent="0.35">
      <c r="A6" s="4" t="s">
        <v>1060</v>
      </c>
      <c r="B6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AFED-8203-4C68-BA87-854A1A48FBC3}">
  <dimension ref="A3:L6"/>
  <sheetViews>
    <sheetView workbookViewId="0">
      <selection activeCell="J15" sqref="J15"/>
    </sheetView>
  </sheetViews>
  <sheetFormatPr defaultRowHeight="14.5" x14ac:dyDescent="0.35"/>
  <cols>
    <col min="1" max="1" width="12.36328125" bestFit="1" customWidth="1"/>
    <col min="2" max="2" width="14.81640625" bestFit="1" customWidth="1"/>
    <col min="3" max="3" width="11.81640625" bestFit="1" customWidth="1"/>
  </cols>
  <sheetData>
    <row r="3" spans="1:12" x14ac:dyDescent="0.35">
      <c r="A3" s="3" t="s">
        <v>1059</v>
      </c>
      <c r="B3" t="s">
        <v>1062</v>
      </c>
      <c r="C3" t="s">
        <v>1052</v>
      </c>
    </row>
    <row r="4" spans="1:12" x14ac:dyDescent="0.35">
      <c r="A4" s="4" t="s">
        <v>23</v>
      </c>
      <c r="B4">
        <v>501</v>
      </c>
      <c r="C4">
        <v>7994.425000000002</v>
      </c>
      <c r="F4" s="12" t="s">
        <v>36</v>
      </c>
      <c r="J4" s="12" t="s">
        <v>23</v>
      </c>
    </row>
    <row r="5" spans="1:12" x14ac:dyDescent="0.35">
      <c r="A5" s="4" t="s">
        <v>36</v>
      </c>
      <c r="B5">
        <v>499</v>
      </c>
      <c r="C5">
        <v>7384.9440000000022</v>
      </c>
      <c r="F5" t="s">
        <v>36</v>
      </c>
      <c r="G5">
        <f>GETPIVOTDATA("Count of Gender",$A$3,"Gender","Female")</f>
        <v>501</v>
      </c>
      <c r="H5" s="6">
        <f>G5/(G5+G6)</f>
        <v>0.501</v>
      </c>
      <c r="J5" t="s">
        <v>23</v>
      </c>
      <c r="K5">
        <f>GETPIVOTDATA("Count of Gender",$A$3,"Gender","Male")</f>
        <v>499</v>
      </c>
      <c r="L5" s="6">
        <f>K5/(K5+K6)</f>
        <v>0.499</v>
      </c>
    </row>
    <row r="6" spans="1:12" x14ac:dyDescent="0.35">
      <c r="A6" s="4" t="s">
        <v>1060</v>
      </c>
      <c r="B6">
        <v>1000</v>
      </c>
      <c r="C6">
        <v>15379.368999999999</v>
      </c>
      <c r="F6" t="s">
        <v>1066</v>
      </c>
      <c r="G6">
        <f>GETPIVOTDATA("Count of Gender",$A$3,"Gender","Male")</f>
        <v>499</v>
      </c>
      <c r="J6" t="s">
        <v>1066</v>
      </c>
      <c r="K6">
        <f>GETPIVOTDATA("Count of Gender",$A$3,"Gender","Female")</f>
        <v>501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C616-1F76-4FFB-92B1-C38E2E139949}">
  <dimension ref="A3:E11"/>
  <sheetViews>
    <sheetView zoomScale="127" workbookViewId="0">
      <selection activeCell="K4" sqref="K4"/>
    </sheetView>
  </sheetViews>
  <sheetFormatPr defaultRowHeight="14.5" x14ac:dyDescent="0.35"/>
  <cols>
    <col min="1" max="1" width="12.36328125" bestFit="1" customWidth="1"/>
    <col min="2" max="2" width="11.81640625" bestFit="1" customWidth="1"/>
    <col min="3" max="3" width="11.7265625" bestFit="1" customWidth="1"/>
    <col min="4" max="4" width="12.7265625" customWidth="1"/>
  </cols>
  <sheetData>
    <row r="3" spans="1:5" x14ac:dyDescent="0.35">
      <c r="A3" s="3" t="s">
        <v>1059</v>
      </c>
      <c r="B3" t="s">
        <v>1052</v>
      </c>
      <c r="D3" t="s">
        <v>1076</v>
      </c>
      <c r="E3" t="s">
        <v>18</v>
      </c>
    </row>
    <row r="4" spans="1:5" x14ac:dyDescent="0.35">
      <c r="A4" s="4" t="s">
        <v>1074</v>
      </c>
      <c r="B4" s="9">
        <v>2230.8975</v>
      </c>
      <c r="D4" s="4" t="s">
        <v>1074</v>
      </c>
      <c r="E4" s="9">
        <f>GETPIVOTDATA("Profit",$A$3,"City",A4)</f>
        <v>2230.8975</v>
      </c>
    </row>
    <row r="5" spans="1:5" x14ac:dyDescent="0.35">
      <c r="A5" s="4" t="s">
        <v>1070</v>
      </c>
      <c r="B5" s="9">
        <v>2131.1259999999997</v>
      </c>
      <c r="D5" s="4" t="s">
        <v>1070</v>
      </c>
      <c r="E5" s="9">
        <f t="shared" ref="E5:E10" si="0">GETPIVOTDATA("Profit",$A$3,"City",A5)</f>
        <v>2131.1259999999997</v>
      </c>
    </row>
    <row r="6" spans="1:5" x14ac:dyDescent="0.35">
      <c r="A6" s="4" t="s">
        <v>1072</v>
      </c>
      <c r="B6" s="9">
        <v>1934.0209999999993</v>
      </c>
      <c r="D6" s="4" t="s">
        <v>1072</v>
      </c>
      <c r="E6" s="9">
        <f t="shared" si="0"/>
        <v>1934.0209999999993</v>
      </c>
    </row>
    <row r="7" spans="1:5" x14ac:dyDescent="0.35">
      <c r="A7" s="4" t="s">
        <v>1073</v>
      </c>
      <c r="B7" s="9">
        <v>2107.1819999999993</v>
      </c>
      <c r="D7" s="4" t="s">
        <v>1073</v>
      </c>
      <c r="E7" s="9">
        <f t="shared" si="0"/>
        <v>2107.1819999999993</v>
      </c>
    </row>
    <row r="8" spans="1:5" x14ac:dyDescent="0.35">
      <c r="A8" s="4" t="s">
        <v>1069</v>
      </c>
      <c r="B8" s="9">
        <v>2619.6565000000005</v>
      </c>
      <c r="D8" s="4" t="s">
        <v>1069</v>
      </c>
      <c r="E8" s="9">
        <f t="shared" si="0"/>
        <v>2619.6565000000005</v>
      </c>
    </row>
    <row r="9" spans="1:5" x14ac:dyDescent="0.35">
      <c r="A9" s="4" t="s">
        <v>1071</v>
      </c>
      <c r="B9" s="9">
        <v>2070.0244999999995</v>
      </c>
      <c r="D9" s="4" t="s">
        <v>1071</v>
      </c>
      <c r="E9" s="9">
        <f t="shared" si="0"/>
        <v>2070.0244999999995</v>
      </c>
    </row>
    <row r="10" spans="1:5" x14ac:dyDescent="0.35">
      <c r="A10" s="4" t="s">
        <v>1075</v>
      </c>
      <c r="B10" s="9">
        <v>2286.4615000000008</v>
      </c>
      <c r="D10" s="4" t="s">
        <v>1075</v>
      </c>
      <c r="E10" s="9">
        <f t="shared" si="0"/>
        <v>2286.4615000000008</v>
      </c>
    </row>
    <row r="11" spans="1:5" x14ac:dyDescent="0.35">
      <c r="A11" s="4" t="s">
        <v>1060</v>
      </c>
      <c r="B11" s="9">
        <v>15379.368999999999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65FF-D681-4367-A7DA-51B8425B576B}">
  <dimension ref="A3:G10"/>
  <sheetViews>
    <sheetView workbookViewId="0">
      <selection activeCell="I8" sqref="I8"/>
    </sheetView>
  </sheetViews>
  <sheetFormatPr defaultRowHeight="14.5" x14ac:dyDescent="0.35"/>
  <cols>
    <col min="1" max="1" width="18.90625" bestFit="1" customWidth="1"/>
    <col min="2" max="2" width="11.81640625" bestFit="1" customWidth="1"/>
    <col min="5" max="5" width="18.90625" bestFit="1" customWidth="1"/>
    <col min="6" max="6" width="9.81640625" bestFit="1" customWidth="1"/>
  </cols>
  <sheetData>
    <row r="3" spans="1:7" x14ac:dyDescent="0.35">
      <c r="A3" s="3" t="s">
        <v>1059</v>
      </c>
      <c r="B3" t="s">
        <v>1052</v>
      </c>
      <c r="E3" t="s">
        <v>1067</v>
      </c>
      <c r="F3" t="s">
        <v>18</v>
      </c>
    </row>
    <row r="4" spans="1:7" x14ac:dyDescent="0.35">
      <c r="A4" s="4" t="s">
        <v>32</v>
      </c>
      <c r="B4" s="9">
        <v>2587.5015000000017</v>
      </c>
      <c r="E4" s="4" t="s">
        <v>32</v>
      </c>
      <c r="F4" s="9">
        <f>GETPIVOTDATA("Profit",$A$3,"Product line",A4)</f>
        <v>2587.5015000000017</v>
      </c>
      <c r="G4" s="6">
        <f>F4/$F$10</f>
        <v>0.16824497155897628</v>
      </c>
    </row>
    <row r="5" spans="1:7" x14ac:dyDescent="0.35">
      <c r="A5" s="4" t="s">
        <v>56</v>
      </c>
      <c r="B5" s="9">
        <v>2585.9949999999999</v>
      </c>
      <c r="E5" s="4" t="s">
        <v>56</v>
      </c>
      <c r="F5" s="9">
        <f t="shared" ref="F5:F9" si="0">GETPIVOTDATA("Profit",$A$3,"Product line",A5)</f>
        <v>2585.9949999999999</v>
      </c>
      <c r="G5" s="6">
        <f t="shared" ref="G5:G9" si="1">F5/$F$10</f>
        <v>0.1681470156545434</v>
      </c>
    </row>
    <row r="6" spans="1:7" x14ac:dyDescent="0.35">
      <c r="A6" s="4" t="s">
        <v>54</v>
      </c>
      <c r="B6" s="9">
        <v>2673.5639999999994</v>
      </c>
      <c r="E6" s="4" t="s">
        <v>54</v>
      </c>
      <c r="F6" s="9">
        <f t="shared" si="0"/>
        <v>2673.5639999999994</v>
      </c>
      <c r="G6" s="6">
        <f t="shared" si="1"/>
        <v>0.17384094236896189</v>
      </c>
    </row>
    <row r="7" spans="1:7" x14ac:dyDescent="0.35">
      <c r="A7" s="4" t="s">
        <v>25</v>
      </c>
      <c r="B7" s="9">
        <v>2342.5589999999993</v>
      </c>
      <c r="E7" s="4" t="s">
        <v>25</v>
      </c>
      <c r="F7" s="9">
        <f t="shared" si="0"/>
        <v>2342.5589999999993</v>
      </c>
      <c r="G7" s="6">
        <f t="shared" si="1"/>
        <v>0.15231827781750987</v>
      </c>
    </row>
    <row r="8" spans="1:7" x14ac:dyDescent="0.35">
      <c r="A8" s="4" t="s">
        <v>38</v>
      </c>
      <c r="B8" s="9">
        <v>2564.8530000000019</v>
      </c>
      <c r="E8" s="4" t="s">
        <v>38</v>
      </c>
      <c r="F8" s="9">
        <f t="shared" si="0"/>
        <v>2564.8530000000019</v>
      </c>
      <c r="G8" s="6">
        <f t="shared" si="1"/>
        <v>0.16677231686163466</v>
      </c>
    </row>
    <row r="9" spans="1:7" x14ac:dyDescent="0.35">
      <c r="A9" s="4" t="s">
        <v>44</v>
      </c>
      <c r="B9" s="9">
        <v>2624.8964999999994</v>
      </c>
      <c r="E9" s="4" t="s">
        <v>44</v>
      </c>
      <c r="F9" s="9">
        <f t="shared" si="0"/>
        <v>2624.8964999999994</v>
      </c>
      <c r="G9" s="6">
        <f t="shared" si="1"/>
        <v>0.17067647573837386</v>
      </c>
    </row>
    <row r="10" spans="1:7" x14ac:dyDescent="0.35">
      <c r="A10" s="4" t="s">
        <v>1060</v>
      </c>
      <c r="B10" s="9">
        <v>15379.369000000002</v>
      </c>
      <c r="F10" s="9">
        <f>SUM(F4:F9)</f>
        <v>15379.369000000002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CADE-DAB1-461B-A156-63A2A9B9A0CE}">
  <dimension ref="A3:O26"/>
  <sheetViews>
    <sheetView topLeftCell="F1" workbookViewId="0">
      <selection activeCell="P13" sqref="P13"/>
    </sheetView>
  </sheetViews>
  <sheetFormatPr defaultRowHeight="14.5" x14ac:dyDescent="0.35"/>
  <cols>
    <col min="1" max="1" width="12.36328125" bestFit="1" customWidth="1"/>
    <col min="2" max="2" width="11.81640625" bestFit="1" customWidth="1"/>
    <col min="5" max="5" width="12.36328125" bestFit="1" customWidth="1"/>
    <col min="6" max="6" width="12.08984375" bestFit="1" customWidth="1"/>
    <col min="7" max="8" width="12.36328125" bestFit="1" customWidth="1"/>
    <col min="9" max="9" width="11.81640625" bestFit="1" customWidth="1"/>
    <col min="10" max="11" width="12.36328125" bestFit="1" customWidth="1"/>
    <col min="12" max="12" width="11.81640625" bestFit="1" customWidth="1"/>
    <col min="13" max="14" width="12.36328125" bestFit="1" customWidth="1"/>
    <col min="15" max="15" width="11.81640625" bestFit="1" customWidth="1"/>
    <col min="16" max="16" width="12.36328125" bestFit="1" customWidth="1"/>
    <col min="17" max="17" width="11.81640625" bestFit="1" customWidth="1"/>
  </cols>
  <sheetData>
    <row r="3" spans="1:15" x14ac:dyDescent="0.35">
      <c r="A3" s="3" t="s">
        <v>1059</v>
      </c>
      <c r="B3" t="s">
        <v>1052</v>
      </c>
      <c r="E3" s="10" t="s">
        <v>37</v>
      </c>
      <c r="F3" s="13">
        <f>GETPIVOTDATA("Profit",$E$6)</f>
        <v>2870.1375000000007</v>
      </c>
      <c r="G3" s="4"/>
      <c r="H3" s="10" t="s">
        <v>24</v>
      </c>
      <c r="I3" s="9">
        <f>GETPIVOTDATA("Profit",$H$6)</f>
        <v>6315.9124999999995</v>
      </c>
      <c r="J3" s="4"/>
      <c r="K3" s="10" t="s">
        <v>31</v>
      </c>
      <c r="L3" s="9">
        <f>GETPIVOTDATA("Profit",$K$6)</f>
        <v>4546.4819999999991</v>
      </c>
      <c r="M3" s="4"/>
      <c r="N3" s="10" t="s">
        <v>42</v>
      </c>
      <c r="O3" s="9">
        <f>GETPIVOTDATA("Profit",$N$6)</f>
        <v>1646.8369999999998</v>
      </c>
    </row>
    <row r="4" spans="1:15" x14ac:dyDescent="0.35">
      <c r="A4" s="4" t="s">
        <v>37</v>
      </c>
      <c r="B4" s="11">
        <v>2870.1375000000021</v>
      </c>
      <c r="E4" s="3" t="s">
        <v>6</v>
      </c>
      <c r="F4" t="s">
        <v>37</v>
      </c>
      <c r="H4" s="3" t="s">
        <v>6</v>
      </c>
      <c r="I4" t="s">
        <v>24</v>
      </c>
      <c r="K4" s="3" t="s">
        <v>6</v>
      </c>
      <c r="L4" t="s">
        <v>31</v>
      </c>
      <c r="N4" s="3" t="s">
        <v>6</v>
      </c>
      <c r="O4" t="s">
        <v>42</v>
      </c>
    </row>
    <row r="5" spans="1:15" x14ac:dyDescent="0.35">
      <c r="A5" s="4" t="s">
        <v>24</v>
      </c>
      <c r="B5" s="11">
        <v>6315.912500000004</v>
      </c>
    </row>
    <row r="6" spans="1:15" x14ac:dyDescent="0.35">
      <c r="A6" s="4" t="s">
        <v>31</v>
      </c>
      <c r="B6" s="11">
        <v>4546.4820000000036</v>
      </c>
      <c r="E6" s="3" t="s">
        <v>1059</v>
      </c>
      <c r="F6" t="s">
        <v>1052</v>
      </c>
      <c r="H6" s="3" t="s">
        <v>1059</v>
      </c>
      <c r="I6" t="s">
        <v>1052</v>
      </c>
      <c r="K6" s="3" t="s">
        <v>1059</v>
      </c>
      <c r="L6" t="s">
        <v>1052</v>
      </c>
      <c r="N6" s="3" t="s">
        <v>1059</v>
      </c>
      <c r="O6" t="s">
        <v>1052</v>
      </c>
    </row>
    <row r="7" spans="1:15" x14ac:dyDescent="0.35">
      <c r="A7" s="4" t="s">
        <v>42</v>
      </c>
      <c r="B7" s="11">
        <v>1646.8370000000004</v>
      </c>
      <c r="E7" s="4" t="s">
        <v>96</v>
      </c>
      <c r="F7" s="9">
        <v>168.56549999999999</v>
      </c>
      <c r="H7" s="4" t="s">
        <v>96</v>
      </c>
      <c r="I7" s="9">
        <v>535.56899999999996</v>
      </c>
      <c r="K7" s="4" t="s">
        <v>96</v>
      </c>
      <c r="L7" s="9">
        <v>474.41550000000001</v>
      </c>
      <c r="N7" s="4" t="s">
        <v>96</v>
      </c>
      <c r="O7" s="9">
        <v>29.552500000000002</v>
      </c>
    </row>
    <row r="8" spans="1:15" x14ac:dyDescent="0.35">
      <c r="A8" s="4" t="s">
        <v>1060</v>
      </c>
      <c r="B8" s="11">
        <v>15379.36900000001</v>
      </c>
      <c r="E8" s="4" t="s">
        <v>80</v>
      </c>
      <c r="F8" s="9">
        <v>234.36349999999999</v>
      </c>
      <c r="H8" s="4" t="s">
        <v>80</v>
      </c>
      <c r="I8">
        <v>412.20349999999996</v>
      </c>
      <c r="K8" s="4" t="s">
        <v>80</v>
      </c>
      <c r="L8">
        <v>481.35899999999998</v>
      </c>
      <c r="N8" s="4" t="s">
        <v>80</v>
      </c>
      <c r="O8">
        <v>135.02699999999999</v>
      </c>
    </row>
    <row r="9" spans="1:15" x14ac:dyDescent="0.35">
      <c r="A9" s="4"/>
      <c r="B9" s="11"/>
      <c r="E9" s="4" t="s">
        <v>35</v>
      </c>
      <c r="F9" s="9">
        <v>237.49200000000002</v>
      </c>
      <c r="H9" s="4" t="s">
        <v>35</v>
      </c>
      <c r="I9">
        <v>712.17349999999988</v>
      </c>
      <c r="K9" s="4" t="s">
        <v>35</v>
      </c>
      <c r="L9">
        <v>358.66750000000002</v>
      </c>
      <c r="N9" s="4" t="s">
        <v>35</v>
      </c>
      <c r="O9">
        <v>170.64100000000002</v>
      </c>
    </row>
    <row r="10" spans="1:15" x14ac:dyDescent="0.35">
      <c r="A10" s="4"/>
      <c r="B10" s="11"/>
      <c r="E10" s="4" t="s">
        <v>61</v>
      </c>
      <c r="F10" s="9">
        <v>318.34850000000006</v>
      </c>
      <c r="H10" s="4" t="s">
        <v>61</v>
      </c>
      <c r="I10">
        <v>465.90500000000009</v>
      </c>
      <c r="K10" s="4" t="s">
        <v>61</v>
      </c>
      <c r="L10">
        <v>369.39350000000002</v>
      </c>
      <c r="N10" s="4" t="s">
        <v>61</v>
      </c>
      <c r="O10">
        <v>159.57250000000002</v>
      </c>
    </row>
    <row r="11" spans="1:15" x14ac:dyDescent="0.35">
      <c r="E11" s="4" t="s">
        <v>107</v>
      </c>
      <c r="F11" s="9">
        <v>313.65999999999997</v>
      </c>
      <c r="H11" s="4" t="s">
        <v>107</v>
      </c>
      <c r="I11">
        <v>526.46050000000002</v>
      </c>
      <c r="K11" s="4" t="s">
        <v>107</v>
      </c>
      <c r="L11">
        <v>355.52799999999996</v>
      </c>
      <c r="N11" s="4" t="s">
        <v>107</v>
      </c>
      <c r="O11">
        <v>147.46249999999998</v>
      </c>
    </row>
    <row r="12" spans="1:15" x14ac:dyDescent="0.35">
      <c r="E12" s="4" t="s">
        <v>41</v>
      </c>
      <c r="F12" s="9">
        <v>305.48250000000002</v>
      </c>
      <c r="H12" s="4" t="s">
        <v>41</v>
      </c>
      <c r="I12">
        <v>403.15449999999993</v>
      </c>
      <c r="K12" s="4" t="s">
        <v>41</v>
      </c>
      <c r="L12">
        <v>399.46199999999993</v>
      </c>
      <c r="N12" s="4" t="s">
        <v>41</v>
      </c>
      <c r="O12">
        <v>207.315</v>
      </c>
    </row>
    <row r="13" spans="1:15" x14ac:dyDescent="0.35">
      <c r="A13" s="3" t="s">
        <v>1059</v>
      </c>
      <c r="B13" t="s">
        <v>1052</v>
      </c>
      <c r="E13" s="4" t="s">
        <v>74</v>
      </c>
      <c r="F13" s="9">
        <v>256.80349999999999</v>
      </c>
      <c r="H13" s="4" t="s">
        <v>74</v>
      </c>
      <c r="I13">
        <v>419.36950000000002</v>
      </c>
      <c r="K13" s="4" t="s">
        <v>74</v>
      </c>
      <c r="L13">
        <v>272.21600000000001</v>
      </c>
      <c r="N13" s="4" t="s">
        <v>74</v>
      </c>
      <c r="O13">
        <v>106.00450000000001</v>
      </c>
    </row>
    <row r="14" spans="1:15" x14ac:dyDescent="0.35">
      <c r="A14" s="4" t="s">
        <v>96</v>
      </c>
      <c r="B14" s="11">
        <v>1208.1025</v>
      </c>
      <c r="E14" s="4" t="s">
        <v>48</v>
      </c>
      <c r="F14" s="9">
        <v>207.51050000000004</v>
      </c>
      <c r="H14" s="4" t="s">
        <v>48</v>
      </c>
      <c r="I14">
        <v>840.59699999999998</v>
      </c>
      <c r="K14" s="4" t="s">
        <v>48</v>
      </c>
      <c r="L14">
        <v>443.91500000000008</v>
      </c>
      <c r="N14" s="4" t="s">
        <v>48</v>
      </c>
      <c r="O14">
        <v>81.696999999999989</v>
      </c>
    </row>
    <row r="15" spans="1:15" x14ac:dyDescent="0.35">
      <c r="A15" s="4" t="s">
        <v>80</v>
      </c>
      <c r="B15" s="11">
        <v>1262.9530000000002</v>
      </c>
      <c r="E15" s="4" t="s">
        <v>51</v>
      </c>
      <c r="F15" s="9">
        <v>116.78500000000001</v>
      </c>
      <c r="H15" s="4" t="s">
        <v>51</v>
      </c>
      <c r="I15">
        <v>481.56199999999995</v>
      </c>
      <c r="K15" s="4" t="s">
        <v>51</v>
      </c>
      <c r="L15">
        <v>367.51399999999995</v>
      </c>
      <c r="N15" s="4" t="s">
        <v>51</v>
      </c>
      <c r="O15">
        <v>123.702</v>
      </c>
    </row>
    <row r="16" spans="1:15" x14ac:dyDescent="0.35">
      <c r="A16" s="4" t="s">
        <v>35</v>
      </c>
      <c r="B16" s="11">
        <v>1478.9739999999999</v>
      </c>
      <c r="E16" s="4" t="s">
        <v>46</v>
      </c>
      <c r="F16" s="9">
        <v>245.07700000000003</v>
      </c>
      <c r="H16" s="4" t="s">
        <v>46</v>
      </c>
      <c r="I16">
        <v>714.85300000000018</v>
      </c>
      <c r="K16" s="4" t="s">
        <v>46</v>
      </c>
      <c r="L16">
        <v>416.1794999999999</v>
      </c>
      <c r="N16" s="4" t="s">
        <v>46</v>
      </c>
      <c r="O16">
        <v>159.44950000000003</v>
      </c>
    </row>
    <row r="17" spans="1:15" x14ac:dyDescent="0.35">
      <c r="A17" s="4" t="s">
        <v>61</v>
      </c>
      <c r="B17" s="11">
        <v>1313.2194999999995</v>
      </c>
      <c r="E17" s="4" t="s">
        <v>20</v>
      </c>
      <c r="F17" s="9">
        <v>197.12650000000002</v>
      </c>
      <c r="H17" s="4" t="s">
        <v>20</v>
      </c>
      <c r="I17">
        <v>440.32799999999992</v>
      </c>
      <c r="K17" s="4" t="s">
        <v>20</v>
      </c>
      <c r="L17">
        <v>236.06099999999998</v>
      </c>
      <c r="N17" s="4" t="s">
        <v>20</v>
      </c>
      <c r="O17">
        <v>160.05100000000002</v>
      </c>
    </row>
    <row r="18" spans="1:15" x14ac:dyDescent="0.35">
      <c r="A18" s="4" t="s">
        <v>107</v>
      </c>
      <c r="B18" s="11">
        <v>1343.1109999999994</v>
      </c>
      <c r="E18" s="4" t="s">
        <v>28</v>
      </c>
      <c r="F18" s="9">
        <v>268.923</v>
      </c>
      <c r="H18" s="4" t="s">
        <v>28</v>
      </c>
      <c r="I18">
        <v>363.73700000000008</v>
      </c>
      <c r="K18" s="4" t="s">
        <v>28</v>
      </c>
      <c r="L18">
        <v>371.77099999999996</v>
      </c>
      <c r="N18" s="4" t="s">
        <v>28</v>
      </c>
      <c r="O18">
        <v>166.36250000000001</v>
      </c>
    </row>
    <row r="19" spans="1:15" x14ac:dyDescent="0.35">
      <c r="A19" s="4" t="s">
        <v>41</v>
      </c>
      <c r="B19" s="11">
        <v>1315.4140000000007</v>
      </c>
      <c r="E19" s="4" t="s">
        <v>1060</v>
      </c>
      <c r="F19" s="9">
        <v>2870.1375000000007</v>
      </c>
      <c r="H19" s="4" t="s">
        <v>1060</v>
      </c>
      <c r="I19">
        <v>6315.9124999999995</v>
      </c>
      <c r="K19" s="4" t="s">
        <v>1060</v>
      </c>
      <c r="L19">
        <v>4546.4819999999991</v>
      </c>
      <c r="N19" s="4" t="s">
        <v>1060</v>
      </c>
      <c r="O19">
        <v>1646.8369999999998</v>
      </c>
    </row>
    <row r="20" spans="1:15" x14ac:dyDescent="0.35">
      <c r="A20" s="4" t="s">
        <v>74</v>
      </c>
      <c r="B20" s="11">
        <v>1054.3935000000001</v>
      </c>
    </row>
    <row r="21" spans="1:15" x14ac:dyDescent="0.35">
      <c r="A21" s="4" t="s">
        <v>48</v>
      </c>
      <c r="B21" s="11">
        <v>1573.7194999999995</v>
      </c>
    </row>
    <row r="22" spans="1:15" x14ac:dyDescent="0.35">
      <c r="A22" s="4" t="s">
        <v>51</v>
      </c>
      <c r="B22" s="11">
        <v>1089.5629999999999</v>
      </c>
    </row>
    <row r="23" spans="1:15" x14ac:dyDescent="0.35">
      <c r="A23" s="4" t="s">
        <v>46</v>
      </c>
      <c r="B23" s="11">
        <v>1535.5589999999997</v>
      </c>
    </row>
    <row r="24" spans="1:15" x14ac:dyDescent="0.35">
      <c r="A24" s="4" t="s">
        <v>20</v>
      </c>
      <c r="B24" s="11">
        <v>1033.5664999999999</v>
      </c>
    </row>
    <row r="25" spans="1:15" x14ac:dyDescent="0.35">
      <c r="A25" s="4" t="s">
        <v>28</v>
      </c>
      <c r="B25" s="11">
        <v>1170.7935000000002</v>
      </c>
    </row>
    <row r="26" spans="1:15" x14ac:dyDescent="0.35">
      <c r="A26" s="4" t="s">
        <v>1060</v>
      </c>
      <c r="B26" s="11">
        <v>15379.368999999999</v>
      </c>
    </row>
  </sheetData>
  <pageMargins left="0.7" right="0.7" top="0.75" bottom="0.75" header="0.3" footer="0.3"/>
  <pageSetup orientation="portrait" r:id="rId7"/>
  <drawing r:id="rId8"/>
  <extLs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topLeftCell="G1" workbookViewId="0">
      <selection activeCell="C17" sqref="C17"/>
    </sheetView>
  </sheetViews>
  <sheetFormatPr defaultRowHeight="14.5" x14ac:dyDescent="0.35"/>
  <cols>
    <col min="1" max="1" width="11.08984375" bestFit="1" customWidth="1"/>
    <col min="2" max="2" width="10.453125" bestFit="1" customWidth="1"/>
    <col min="3" max="3" width="6.453125" bestFit="1" customWidth="1"/>
    <col min="4" max="4" width="6.6328125" bestFit="1" customWidth="1"/>
    <col min="5" max="5" width="9.54296875" bestFit="1" customWidth="1"/>
    <col min="6" max="6" width="13.08984375" bestFit="1" customWidth="1"/>
    <col min="7" max="7" width="7" bestFit="1" customWidth="1"/>
    <col min="8" max="8" width="12.26953125" bestFit="1" customWidth="1"/>
    <col min="9" max="9" width="18.90625" bestFit="1" customWidth="1"/>
    <col min="10" max="10" width="8.81640625" bestFit="1" customWidth="1"/>
    <col min="11" max="11" width="8" bestFit="1" customWidth="1"/>
    <col min="12" max="12" width="7.81640625" bestFit="1" customWidth="1"/>
    <col min="13" max="13" width="9.6328125" bestFit="1" customWidth="1"/>
    <col min="14" max="14" width="5.36328125" bestFit="1" customWidth="1"/>
    <col min="15" max="15" width="9.90625" bestFit="1" customWidth="1"/>
    <col min="16" max="16" width="12.08984375" bestFit="1" customWidth="1"/>
    <col min="17" max="17" width="21.453125" bestFit="1" customWidth="1"/>
    <col min="18" max="18" width="11.7265625" bestFit="1" customWidth="1"/>
    <col min="19" max="19" width="6" bestFit="1" customWidth="1"/>
    <col min="20" max="20" width="7.81640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1076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1" x14ac:dyDescent="0.35">
      <c r="A2" t="s">
        <v>19</v>
      </c>
      <c r="B2" s="1">
        <v>44882</v>
      </c>
      <c r="C2" t="s">
        <v>20</v>
      </c>
      <c r="D2" t="s">
        <v>21</v>
      </c>
      <c r="E2" t="s">
        <v>1070</v>
      </c>
      <c r="F2" t="s">
        <v>22</v>
      </c>
      <c r="G2" t="s">
        <v>23</v>
      </c>
      <c r="H2" t="s">
        <v>24</v>
      </c>
      <c r="I2" t="s">
        <v>25</v>
      </c>
      <c r="J2">
        <v>74.69</v>
      </c>
      <c r="K2">
        <v>7</v>
      </c>
      <c r="L2" s="7">
        <v>26.141500000000001</v>
      </c>
      <c r="M2">
        <v>548.97149999999999</v>
      </c>
      <c r="N2" s="2">
        <v>0.54722222222222217</v>
      </c>
      <c r="O2" t="s">
        <v>26</v>
      </c>
      <c r="P2">
        <v>522.83000000000004</v>
      </c>
      <c r="Q2" s="7">
        <v>4.7619047620000003</v>
      </c>
      <c r="R2">
        <v>26.141500000000001</v>
      </c>
      <c r="S2">
        <v>9.1</v>
      </c>
      <c r="T2">
        <v>26.141500000000001</v>
      </c>
      <c r="U2" s="6"/>
    </row>
    <row r="3" spans="1:21" x14ac:dyDescent="0.35">
      <c r="A3" t="s">
        <v>27</v>
      </c>
      <c r="B3" s="1">
        <v>44910</v>
      </c>
      <c r="C3" t="s">
        <v>28</v>
      </c>
      <c r="D3" t="s">
        <v>29</v>
      </c>
      <c r="E3" t="s">
        <v>1070</v>
      </c>
      <c r="F3" t="s">
        <v>30</v>
      </c>
      <c r="G3" t="s">
        <v>23</v>
      </c>
      <c r="H3" t="s">
        <v>31</v>
      </c>
      <c r="I3" t="s">
        <v>32</v>
      </c>
      <c r="J3">
        <v>15.28</v>
      </c>
      <c r="K3">
        <v>5</v>
      </c>
      <c r="L3" s="7">
        <v>3.82</v>
      </c>
      <c r="M3">
        <v>80.22</v>
      </c>
      <c r="N3" s="2">
        <v>0.4368055555555555</v>
      </c>
      <c r="O3" t="s">
        <v>33</v>
      </c>
      <c r="P3">
        <v>76.400000000000006</v>
      </c>
      <c r="Q3" s="7">
        <v>4.7619047620000003</v>
      </c>
      <c r="R3">
        <v>3.82</v>
      </c>
      <c r="S3">
        <v>9.6</v>
      </c>
      <c r="T3">
        <v>3.82</v>
      </c>
      <c r="U3" s="6"/>
    </row>
    <row r="4" spans="1:21" x14ac:dyDescent="0.35">
      <c r="A4" t="s">
        <v>34</v>
      </c>
      <c r="B4" s="1">
        <v>44628</v>
      </c>
      <c r="C4" t="s">
        <v>35</v>
      </c>
      <c r="D4" t="s">
        <v>21</v>
      </c>
      <c r="E4" t="s">
        <v>1072</v>
      </c>
      <c r="F4" t="s">
        <v>30</v>
      </c>
      <c r="G4" t="s">
        <v>36</v>
      </c>
      <c r="H4" t="s">
        <v>37</v>
      </c>
      <c r="I4" t="s">
        <v>38</v>
      </c>
      <c r="J4">
        <v>46.33</v>
      </c>
      <c r="K4">
        <v>7</v>
      </c>
      <c r="L4" s="7">
        <v>16.215499999999999</v>
      </c>
      <c r="M4">
        <v>340.52550000000002</v>
      </c>
      <c r="N4" s="2">
        <v>0.55763888888888891</v>
      </c>
      <c r="O4" t="s">
        <v>39</v>
      </c>
      <c r="P4">
        <v>324.31</v>
      </c>
      <c r="Q4" s="7">
        <v>4.7619047620000003</v>
      </c>
      <c r="R4">
        <v>16.215499999999999</v>
      </c>
      <c r="S4">
        <v>7.4</v>
      </c>
      <c r="T4">
        <v>16.215499999999999</v>
      </c>
      <c r="U4" s="6"/>
    </row>
    <row r="5" spans="1:21" x14ac:dyDescent="0.35">
      <c r="A5" t="s">
        <v>40</v>
      </c>
      <c r="B5" s="1">
        <v>44731</v>
      </c>
      <c r="C5" t="s">
        <v>41</v>
      </c>
      <c r="D5" t="s">
        <v>21</v>
      </c>
      <c r="E5" t="s">
        <v>1073</v>
      </c>
      <c r="F5" t="s">
        <v>22</v>
      </c>
      <c r="G5" t="s">
        <v>36</v>
      </c>
      <c r="H5" t="s">
        <v>42</v>
      </c>
      <c r="I5" t="s">
        <v>25</v>
      </c>
      <c r="J5">
        <v>58.22</v>
      </c>
      <c r="K5">
        <v>8</v>
      </c>
      <c r="L5" s="7">
        <v>23.288</v>
      </c>
      <c r="M5">
        <v>489.048</v>
      </c>
      <c r="N5" s="2">
        <v>0.85625000000000007</v>
      </c>
      <c r="O5" t="s">
        <v>26</v>
      </c>
      <c r="P5">
        <v>465.76</v>
      </c>
      <c r="Q5" s="7">
        <v>4.7619047620000003</v>
      </c>
      <c r="R5">
        <v>23.288</v>
      </c>
      <c r="S5">
        <v>8.4</v>
      </c>
      <c r="T5">
        <v>23.288</v>
      </c>
      <c r="U5" s="6"/>
    </row>
    <row r="6" spans="1:21" x14ac:dyDescent="0.35">
      <c r="A6" t="s">
        <v>43</v>
      </c>
      <c r="B6" s="1">
        <v>44907</v>
      </c>
      <c r="C6" t="s">
        <v>28</v>
      </c>
      <c r="D6" t="s">
        <v>21</v>
      </c>
      <c r="E6" t="s">
        <v>1073</v>
      </c>
      <c r="F6" t="s">
        <v>30</v>
      </c>
      <c r="G6" t="s">
        <v>36</v>
      </c>
      <c r="H6" t="s">
        <v>37</v>
      </c>
      <c r="I6" t="s">
        <v>44</v>
      </c>
      <c r="J6">
        <v>86.31</v>
      </c>
      <c r="K6">
        <v>7</v>
      </c>
      <c r="L6" s="7">
        <v>30.208500000000001</v>
      </c>
      <c r="M6">
        <v>634.37850000000003</v>
      </c>
      <c r="N6" s="2">
        <v>0.44236111111111115</v>
      </c>
      <c r="O6" t="s">
        <v>26</v>
      </c>
      <c r="P6">
        <v>604.16999999999996</v>
      </c>
      <c r="Q6" s="7">
        <v>4.7619047620000003</v>
      </c>
      <c r="R6">
        <v>30.208500000000001</v>
      </c>
      <c r="S6">
        <v>5.3</v>
      </c>
      <c r="T6">
        <v>30.208500000000001</v>
      </c>
      <c r="U6" s="6"/>
    </row>
    <row r="7" spans="1:21" x14ac:dyDescent="0.35">
      <c r="A7" t="s">
        <v>45</v>
      </c>
      <c r="B7" s="1">
        <v>44843</v>
      </c>
      <c r="C7" t="s">
        <v>46</v>
      </c>
      <c r="D7" t="s">
        <v>29</v>
      </c>
      <c r="E7" t="s">
        <v>1074</v>
      </c>
      <c r="F7" t="s">
        <v>30</v>
      </c>
      <c r="G7" t="s">
        <v>36</v>
      </c>
      <c r="H7" t="s">
        <v>31</v>
      </c>
      <c r="I7" t="s">
        <v>32</v>
      </c>
      <c r="J7">
        <v>85.39</v>
      </c>
      <c r="K7">
        <v>7</v>
      </c>
      <c r="L7" s="7">
        <v>29.886500000000002</v>
      </c>
      <c r="M7">
        <v>627.61649999999997</v>
      </c>
      <c r="N7" s="2">
        <v>0.77083333333333337</v>
      </c>
      <c r="O7" t="s">
        <v>26</v>
      </c>
      <c r="P7">
        <v>597.73</v>
      </c>
      <c r="Q7" s="7">
        <v>4.7619047620000003</v>
      </c>
      <c r="R7">
        <v>29.886500000000002</v>
      </c>
      <c r="S7">
        <v>4.0999999999999996</v>
      </c>
      <c r="T7">
        <v>29.886500000000002</v>
      </c>
      <c r="U7" s="6"/>
    </row>
    <row r="8" spans="1:21" x14ac:dyDescent="0.35">
      <c r="A8" t="s">
        <v>47</v>
      </c>
      <c r="B8" s="1">
        <v>44778</v>
      </c>
      <c r="C8" t="s">
        <v>48</v>
      </c>
      <c r="D8" t="s">
        <v>21</v>
      </c>
      <c r="E8" t="s">
        <v>1069</v>
      </c>
      <c r="F8" t="s">
        <v>22</v>
      </c>
      <c r="G8" t="s">
        <v>23</v>
      </c>
      <c r="H8" t="s">
        <v>24</v>
      </c>
      <c r="I8" t="s">
        <v>32</v>
      </c>
      <c r="J8">
        <v>68.84</v>
      </c>
      <c r="K8">
        <v>6</v>
      </c>
      <c r="L8" s="7">
        <v>20.652000000000001</v>
      </c>
      <c r="M8">
        <v>433.69200000000001</v>
      </c>
      <c r="N8" s="2">
        <v>0.60833333333333328</v>
      </c>
      <c r="O8" t="s">
        <v>26</v>
      </c>
      <c r="P8">
        <v>413.04</v>
      </c>
      <c r="Q8" s="7">
        <v>4.7619047620000003</v>
      </c>
      <c r="R8">
        <v>20.652000000000001</v>
      </c>
      <c r="S8">
        <v>5.8</v>
      </c>
      <c r="T8">
        <v>20.652000000000001</v>
      </c>
      <c r="U8" s="6"/>
    </row>
    <row r="9" spans="1:21" x14ac:dyDescent="0.35">
      <c r="A9" t="s">
        <v>49</v>
      </c>
      <c r="B9" s="1">
        <v>44897</v>
      </c>
      <c r="C9" t="s">
        <v>28</v>
      </c>
      <c r="D9" t="s">
        <v>29</v>
      </c>
      <c r="E9" t="s">
        <v>1069</v>
      </c>
      <c r="F9" t="s">
        <v>30</v>
      </c>
      <c r="G9" t="s">
        <v>23</v>
      </c>
      <c r="H9" t="s">
        <v>24</v>
      </c>
      <c r="I9" t="s">
        <v>38</v>
      </c>
      <c r="J9">
        <v>73.56</v>
      </c>
      <c r="K9">
        <v>10</v>
      </c>
      <c r="L9" s="7">
        <v>36.78</v>
      </c>
      <c r="M9">
        <v>772.38</v>
      </c>
      <c r="N9" s="2">
        <v>0.48472222222222222</v>
      </c>
      <c r="O9" t="s">
        <v>26</v>
      </c>
      <c r="P9">
        <v>735.6</v>
      </c>
      <c r="Q9" s="7">
        <v>4.7619047620000003</v>
      </c>
      <c r="R9">
        <v>36.78</v>
      </c>
      <c r="S9">
        <v>8</v>
      </c>
      <c r="T9">
        <v>36.78</v>
      </c>
      <c r="U9" s="6"/>
    </row>
    <row r="10" spans="1:21" x14ac:dyDescent="0.35">
      <c r="A10" t="s">
        <v>50</v>
      </c>
      <c r="B10" s="1">
        <v>44810</v>
      </c>
      <c r="C10" t="s">
        <v>51</v>
      </c>
      <c r="D10" t="s">
        <v>21</v>
      </c>
      <c r="E10" t="s">
        <v>1073</v>
      </c>
      <c r="F10" t="s">
        <v>22</v>
      </c>
      <c r="G10" t="s">
        <v>23</v>
      </c>
      <c r="H10" t="s">
        <v>24</v>
      </c>
      <c r="I10" t="s">
        <v>25</v>
      </c>
      <c r="J10">
        <v>36.26</v>
      </c>
      <c r="K10">
        <v>2</v>
      </c>
      <c r="L10" s="7">
        <v>3.6259999999999999</v>
      </c>
      <c r="M10">
        <v>76.146000000000001</v>
      </c>
      <c r="N10" s="2">
        <v>0.71875</v>
      </c>
      <c r="O10" t="s">
        <v>39</v>
      </c>
      <c r="P10">
        <v>72.52</v>
      </c>
      <c r="Q10" s="7">
        <v>4.7619047620000003</v>
      </c>
      <c r="R10">
        <v>3.6259999999999999</v>
      </c>
      <c r="S10">
        <v>7.2</v>
      </c>
      <c r="T10">
        <v>3.6259999999999999</v>
      </c>
      <c r="U10" s="6"/>
    </row>
    <row r="11" spans="1:21" x14ac:dyDescent="0.35">
      <c r="A11" t="s">
        <v>52</v>
      </c>
      <c r="B11" s="1">
        <v>44854</v>
      </c>
      <c r="C11" t="s">
        <v>46</v>
      </c>
      <c r="D11" t="s">
        <v>53</v>
      </c>
      <c r="E11" t="s">
        <v>1074</v>
      </c>
      <c r="F11" t="s">
        <v>22</v>
      </c>
      <c r="G11" t="s">
        <v>23</v>
      </c>
      <c r="H11" t="s">
        <v>24</v>
      </c>
      <c r="I11" t="s">
        <v>54</v>
      </c>
      <c r="J11">
        <v>54.84</v>
      </c>
      <c r="K11">
        <v>3</v>
      </c>
      <c r="L11" s="7">
        <v>8.2260000000000009</v>
      </c>
      <c r="M11">
        <v>172.74600000000001</v>
      </c>
      <c r="N11" s="2">
        <v>0.56041666666666667</v>
      </c>
      <c r="O11" t="s">
        <v>39</v>
      </c>
      <c r="P11">
        <v>164.52</v>
      </c>
      <c r="Q11" s="7">
        <v>4.7619047620000003</v>
      </c>
      <c r="R11">
        <v>8.2260000000000009</v>
      </c>
      <c r="S11">
        <v>5.9</v>
      </c>
      <c r="T11">
        <v>8.2260000000000009</v>
      </c>
      <c r="U11" s="6"/>
    </row>
    <row r="12" spans="1:21" x14ac:dyDescent="0.35">
      <c r="A12" t="s">
        <v>55</v>
      </c>
      <c r="B12" s="1">
        <v>44891</v>
      </c>
      <c r="C12" t="s">
        <v>20</v>
      </c>
      <c r="D12" t="s">
        <v>53</v>
      </c>
      <c r="E12" t="s">
        <v>1069</v>
      </c>
      <c r="F12" t="s">
        <v>22</v>
      </c>
      <c r="G12" t="s">
        <v>23</v>
      </c>
      <c r="H12" t="s">
        <v>37</v>
      </c>
      <c r="I12" t="s">
        <v>56</v>
      </c>
      <c r="J12">
        <v>14.48</v>
      </c>
      <c r="K12">
        <v>4</v>
      </c>
      <c r="L12" s="7">
        <v>2.8959999999999999</v>
      </c>
      <c r="M12">
        <v>60.816000000000003</v>
      </c>
      <c r="N12" s="2">
        <v>0.75486111111111109</v>
      </c>
      <c r="O12" t="s">
        <v>26</v>
      </c>
      <c r="P12">
        <v>57.92</v>
      </c>
      <c r="Q12" s="7">
        <v>4.7619047620000003</v>
      </c>
      <c r="R12">
        <v>2.8959999999999999</v>
      </c>
      <c r="S12">
        <v>4.5</v>
      </c>
      <c r="T12">
        <v>2.8959999999999999</v>
      </c>
      <c r="U12" s="6"/>
    </row>
    <row r="13" spans="1:21" x14ac:dyDescent="0.35">
      <c r="A13" t="s">
        <v>57</v>
      </c>
      <c r="B13" s="1">
        <v>44649</v>
      </c>
      <c r="C13" t="s">
        <v>35</v>
      </c>
      <c r="D13" t="s">
        <v>53</v>
      </c>
      <c r="E13" t="s">
        <v>1073</v>
      </c>
      <c r="F13" t="s">
        <v>22</v>
      </c>
      <c r="G13" t="s">
        <v>36</v>
      </c>
      <c r="H13" t="s">
        <v>24</v>
      </c>
      <c r="I13" t="s">
        <v>32</v>
      </c>
      <c r="J13">
        <v>25.51</v>
      </c>
      <c r="K13">
        <v>4</v>
      </c>
      <c r="L13" s="7">
        <v>5.1020000000000003</v>
      </c>
      <c r="M13">
        <v>107.142</v>
      </c>
      <c r="N13" s="2">
        <v>0.7104166666666667</v>
      </c>
      <c r="O13" t="s">
        <v>33</v>
      </c>
      <c r="P13">
        <v>102.04</v>
      </c>
      <c r="Q13" s="7">
        <v>4.7619047620000003</v>
      </c>
      <c r="R13">
        <v>5.1020000000000003</v>
      </c>
      <c r="S13">
        <v>6.8</v>
      </c>
      <c r="T13">
        <v>5.1020000000000003</v>
      </c>
      <c r="U13" s="6"/>
    </row>
    <row r="14" spans="1:21" x14ac:dyDescent="0.35">
      <c r="A14" t="s">
        <v>58</v>
      </c>
      <c r="B14" s="1">
        <v>44861</v>
      </c>
      <c r="C14" t="s">
        <v>46</v>
      </c>
      <c r="D14" t="s">
        <v>21</v>
      </c>
      <c r="E14" t="s">
        <v>1070</v>
      </c>
      <c r="F14" t="s">
        <v>30</v>
      </c>
      <c r="G14" t="s">
        <v>23</v>
      </c>
      <c r="H14" t="s">
        <v>24</v>
      </c>
      <c r="I14" t="s">
        <v>32</v>
      </c>
      <c r="J14">
        <v>46.95</v>
      </c>
      <c r="K14">
        <v>5</v>
      </c>
      <c r="L14" s="7">
        <v>11.737500000000001</v>
      </c>
      <c r="M14">
        <v>246.48750000000001</v>
      </c>
      <c r="N14" s="2">
        <v>0.43402777777777773</v>
      </c>
      <c r="O14" t="s">
        <v>26</v>
      </c>
      <c r="P14">
        <v>234.75</v>
      </c>
      <c r="Q14" s="7">
        <v>4.7619047620000003</v>
      </c>
      <c r="R14">
        <v>11.737500000000001</v>
      </c>
      <c r="S14">
        <v>7.1</v>
      </c>
      <c r="T14">
        <v>11.737500000000001</v>
      </c>
      <c r="U14" s="6"/>
    </row>
    <row r="15" spans="1:21" x14ac:dyDescent="0.35">
      <c r="A15" t="s">
        <v>59</v>
      </c>
      <c r="B15" s="1">
        <v>44888</v>
      </c>
      <c r="C15" t="s">
        <v>20</v>
      </c>
      <c r="D15" t="s">
        <v>21</v>
      </c>
      <c r="E15" t="s">
        <v>1071</v>
      </c>
      <c r="F15" t="s">
        <v>30</v>
      </c>
      <c r="G15" t="s">
        <v>36</v>
      </c>
      <c r="H15" t="s">
        <v>24</v>
      </c>
      <c r="I15" t="s">
        <v>54</v>
      </c>
      <c r="J15">
        <v>43.19</v>
      </c>
      <c r="K15">
        <v>10</v>
      </c>
      <c r="L15" s="7">
        <v>21.594999999999999</v>
      </c>
      <c r="M15">
        <v>453.495</v>
      </c>
      <c r="N15" s="2">
        <v>0.70000000000000007</v>
      </c>
      <c r="O15" t="s">
        <v>26</v>
      </c>
      <c r="P15">
        <v>431.9</v>
      </c>
      <c r="Q15" s="7">
        <v>4.7619047620000003</v>
      </c>
      <c r="R15">
        <v>21.594999999999999</v>
      </c>
      <c r="S15">
        <v>8.1999999999999993</v>
      </c>
      <c r="T15">
        <v>21.594999999999999</v>
      </c>
      <c r="U15" s="6"/>
    </row>
    <row r="16" spans="1:21" x14ac:dyDescent="0.35">
      <c r="A16" t="s">
        <v>60</v>
      </c>
      <c r="B16" s="1">
        <v>44675</v>
      </c>
      <c r="C16" t="s">
        <v>61</v>
      </c>
      <c r="D16" t="s">
        <v>21</v>
      </c>
      <c r="E16" t="s">
        <v>1070</v>
      </c>
      <c r="F16" t="s">
        <v>30</v>
      </c>
      <c r="G16" t="s">
        <v>23</v>
      </c>
      <c r="H16" t="s">
        <v>24</v>
      </c>
      <c r="I16" t="s">
        <v>25</v>
      </c>
      <c r="J16">
        <v>71.38</v>
      </c>
      <c r="K16">
        <v>10</v>
      </c>
      <c r="L16" s="7">
        <v>35.69</v>
      </c>
      <c r="M16">
        <v>749.49</v>
      </c>
      <c r="N16" s="2">
        <v>0.80625000000000002</v>
      </c>
      <c r="O16" t="s">
        <v>33</v>
      </c>
      <c r="P16">
        <v>713.8</v>
      </c>
      <c r="Q16" s="7">
        <v>4.7619047620000003</v>
      </c>
      <c r="R16">
        <v>35.69</v>
      </c>
      <c r="S16">
        <v>5.7</v>
      </c>
      <c r="T16">
        <v>35.69</v>
      </c>
      <c r="U16" s="6"/>
    </row>
    <row r="17" spans="1:21" x14ac:dyDescent="0.35">
      <c r="A17" t="s">
        <v>62</v>
      </c>
      <c r="B17" s="1">
        <v>44637</v>
      </c>
      <c r="C17" t="s">
        <v>35</v>
      </c>
      <c r="D17" t="s">
        <v>53</v>
      </c>
      <c r="E17" t="s">
        <v>1070</v>
      </c>
      <c r="F17" t="s">
        <v>22</v>
      </c>
      <c r="G17" t="s">
        <v>23</v>
      </c>
      <c r="H17" t="s">
        <v>24</v>
      </c>
      <c r="I17" t="s">
        <v>44</v>
      </c>
      <c r="J17">
        <v>93.72</v>
      </c>
      <c r="K17">
        <v>6</v>
      </c>
      <c r="L17" s="7">
        <v>28.116</v>
      </c>
      <c r="M17">
        <v>590.43600000000004</v>
      </c>
      <c r="N17" s="2">
        <v>0.67986111111111114</v>
      </c>
      <c r="O17" t="s">
        <v>33</v>
      </c>
      <c r="P17">
        <v>562.32000000000005</v>
      </c>
      <c r="Q17" s="7">
        <v>4.7619047620000003</v>
      </c>
      <c r="R17">
        <v>28.116</v>
      </c>
      <c r="S17">
        <v>4.5</v>
      </c>
      <c r="T17">
        <v>28.116</v>
      </c>
      <c r="U17" s="6"/>
    </row>
    <row r="18" spans="1:21" x14ac:dyDescent="0.35">
      <c r="A18" t="s">
        <v>63</v>
      </c>
      <c r="B18" s="1">
        <v>44849</v>
      </c>
      <c r="C18" t="s">
        <v>46</v>
      </c>
      <c r="D18" t="s">
        <v>21</v>
      </c>
      <c r="E18" t="s">
        <v>1071</v>
      </c>
      <c r="F18" t="s">
        <v>22</v>
      </c>
      <c r="G18" t="s">
        <v>23</v>
      </c>
      <c r="H18" t="s">
        <v>24</v>
      </c>
      <c r="I18" t="s">
        <v>25</v>
      </c>
      <c r="J18">
        <v>68.930000000000007</v>
      </c>
      <c r="K18">
        <v>7</v>
      </c>
      <c r="L18" s="7">
        <v>24.125499999999999</v>
      </c>
      <c r="M18">
        <v>506.63549999999998</v>
      </c>
      <c r="N18" s="2">
        <v>0.4604166666666667</v>
      </c>
      <c r="O18" t="s">
        <v>39</v>
      </c>
      <c r="P18">
        <v>482.51</v>
      </c>
      <c r="Q18" s="7">
        <v>4.7619047620000003</v>
      </c>
      <c r="R18">
        <v>24.125499999999999</v>
      </c>
      <c r="S18">
        <v>4.5999999999999996</v>
      </c>
      <c r="T18">
        <v>24.125499999999999</v>
      </c>
      <c r="U18" s="6"/>
    </row>
    <row r="19" spans="1:21" x14ac:dyDescent="0.35">
      <c r="A19" t="s">
        <v>64</v>
      </c>
      <c r="B19" s="1">
        <v>44865</v>
      </c>
      <c r="C19" t="s">
        <v>46</v>
      </c>
      <c r="D19" t="s">
        <v>21</v>
      </c>
      <c r="E19" t="s">
        <v>1073</v>
      </c>
      <c r="F19" t="s">
        <v>30</v>
      </c>
      <c r="G19" t="s">
        <v>36</v>
      </c>
      <c r="H19" t="s">
        <v>24</v>
      </c>
      <c r="I19" t="s">
        <v>44</v>
      </c>
      <c r="J19">
        <v>72.61</v>
      </c>
      <c r="K19">
        <v>6</v>
      </c>
      <c r="L19" s="7">
        <v>21.783000000000001</v>
      </c>
      <c r="M19">
        <v>457.44299999999998</v>
      </c>
      <c r="N19" s="2">
        <v>0.44375000000000003</v>
      </c>
      <c r="O19" t="s">
        <v>39</v>
      </c>
      <c r="P19">
        <v>435.66</v>
      </c>
      <c r="Q19" s="7">
        <v>4.7619047620000003</v>
      </c>
      <c r="R19">
        <v>21.783000000000001</v>
      </c>
      <c r="S19">
        <v>6.9</v>
      </c>
      <c r="T19">
        <v>21.783000000000001</v>
      </c>
      <c r="U19" s="6"/>
    </row>
    <row r="20" spans="1:21" x14ac:dyDescent="0.35">
      <c r="A20" t="s">
        <v>65</v>
      </c>
      <c r="B20" s="1">
        <v>44726</v>
      </c>
      <c r="C20" t="s">
        <v>41</v>
      </c>
      <c r="D20" t="s">
        <v>21</v>
      </c>
      <c r="E20" t="s">
        <v>1075</v>
      </c>
      <c r="F20" t="s">
        <v>30</v>
      </c>
      <c r="G20" t="s">
        <v>36</v>
      </c>
      <c r="H20" t="s">
        <v>24</v>
      </c>
      <c r="I20" t="s">
        <v>54</v>
      </c>
      <c r="J20">
        <v>54.67</v>
      </c>
      <c r="K20">
        <v>3</v>
      </c>
      <c r="L20" s="7">
        <v>8.2004999999999999</v>
      </c>
      <c r="M20">
        <v>172.2105</v>
      </c>
      <c r="N20" s="2">
        <v>0.75</v>
      </c>
      <c r="O20" t="s">
        <v>39</v>
      </c>
      <c r="P20">
        <v>164.01</v>
      </c>
      <c r="Q20" s="7">
        <v>4.7619047620000003</v>
      </c>
      <c r="R20">
        <v>8.2004999999999999</v>
      </c>
      <c r="S20">
        <v>8.6</v>
      </c>
      <c r="T20">
        <v>8.2004999999999999</v>
      </c>
      <c r="U20" s="6"/>
    </row>
    <row r="21" spans="1:21" x14ac:dyDescent="0.35">
      <c r="A21" t="s">
        <v>66</v>
      </c>
      <c r="B21" s="1">
        <v>44647</v>
      </c>
      <c r="C21" t="s">
        <v>35</v>
      </c>
      <c r="D21" t="s">
        <v>53</v>
      </c>
      <c r="E21" t="s">
        <v>1074</v>
      </c>
      <c r="F21" t="s">
        <v>30</v>
      </c>
      <c r="G21" t="s">
        <v>23</v>
      </c>
      <c r="H21" t="s">
        <v>31</v>
      </c>
      <c r="I21" t="s">
        <v>38</v>
      </c>
      <c r="J21">
        <v>40.299999999999997</v>
      </c>
      <c r="K21">
        <v>2</v>
      </c>
      <c r="L21" s="7">
        <v>4.03</v>
      </c>
      <c r="M21">
        <v>84.63</v>
      </c>
      <c r="N21" s="2">
        <v>0.64583333333333337</v>
      </c>
      <c r="O21" t="s">
        <v>26</v>
      </c>
      <c r="P21">
        <v>80.599999999999994</v>
      </c>
      <c r="Q21" s="7">
        <v>4.7619047620000003</v>
      </c>
      <c r="R21">
        <v>4.03</v>
      </c>
      <c r="S21">
        <v>4.4000000000000004</v>
      </c>
      <c r="T21">
        <v>4.03</v>
      </c>
      <c r="U21" s="6"/>
    </row>
    <row r="22" spans="1:21" x14ac:dyDescent="0.35">
      <c r="A22" t="s">
        <v>67</v>
      </c>
      <c r="B22" s="1">
        <v>44643</v>
      </c>
      <c r="C22" t="s">
        <v>35</v>
      </c>
      <c r="D22" t="s">
        <v>29</v>
      </c>
      <c r="E22" t="s">
        <v>1069</v>
      </c>
      <c r="F22" t="s">
        <v>22</v>
      </c>
      <c r="G22" t="s">
        <v>36</v>
      </c>
      <c r="H22" t="s">
        <v>42</v>
      </c>
      <c r="I22" t="s">
        <v>32</v>
      </c>
      <c r="J22">
        <v>86.04</v>
      </c>
      <c r="K22">
        <v>5</v>
      </c>
      <c r="L22" s="7">
        <v>21.51</v>
      </c>
      <c r="M22">
        <v>451.71</v>
      </c>
      <c r="N22" s="2">
        <v>0.47500000000000003</v>
      </c>
      <c r="O22" t="s">
        <v>26</v>
      </c>
      <c r="P22">
        <v>430.2</v>
      </c>
      <c r="Q22" s="7">
        <v>4.7619047620000003</v>
      </c>
      <c r="R22">
        <v>21.51</v>
      </c>
      <c r="S22">
        <v>4.8</v>
      </c>
      <c r="T22">
        <v>21.51</v>
      </c>
      <c r="U22" s="6"/>
    </row>
    <row r="23" spans="1:21" x14ac:dyDescent="0.35">
      <c r="A23" t="s">
        <v>68</v>
      </c>
      <c r="B23" s="1">
        <v>44866</v>
      </c>
      <c r="C23" t="s">
        <v>20</v>
      </c>
      <c r="D23" t="s">
        <v>53</v>
      </c>
      <c r="E23" t="s">
        <v>1069</v>
      </c>
      <c r="F23" t="s">
        <v>30</v>
      </c>
      <c r="G23" t="s">
        <v>36</v>
      </c>
      <c r="H23" t="s">
        <v>24</v>
      </c>
      <c r="I23" t="s">
        <v>25</v>
      </c>
      <c r="J23">
        <v>87.98</v>
      </c>
      <c r="K23">
        <v>3</v>
      </c>
      <c r="L23" s="7">
        <v>13.196999999999999</v>
      </c>
      <c r="M23">
        <v>277.137</v>
      </c>
      <c r="N23" s="2">
        <v>0.44444444444444442</v>
      </c>
      <c r="O23" t="s">
        <v>26</v>
      </c>
      <c r="P23">
        <v>263.94</v>
      </c>
      <c r="Q23" s="7">
        <v>4.7619047620000003</v>
      </c>
      <c r="R23">
        <v>13.196999999999999</v>
      </c>
      <c r="S23">
        <v>5.0999999999999996</v>
      </c>
      <c r="T23">
        <v>13.196999999999999</v>
      </c>
      <c r="U23" s="6"/>
    </row>
    <row r="24" spans="1:21" x14ac:dyDescent="0.35">
      <c r="A24" t="s">
        <v>69</v>
      </c>
      <c r="B24" s="1">
        <v>44679</v>
      </c>
      <c r="C24" t="s">
        <v>61</v>
      </c>
      <c r="D24" t="s">
        <v>53</v>
      </c>
      <c r="E24" t="s">
        <v>1070</v>
      </c>
      <c r="F24" t="s">
        <v>30</v>
      </c>
      <c r="G24" t="s">
        <v>36</v>
      </c>
      <c r="H24" t="s">
        <v>24</v>
      </c>
      <c r="I24" t="s">
        <v>38</v>
      </c>
      <c r="J24">
        <v>33.200000000000003</v>
      </c>
      <c r="K24">
        <v>2</v>
      </c>
      <c r="L24" s="7">
        <v>3.32</v>
      </c>
      <c r="M24">
        <v>69.72</v>
      </c>
      <c r="N24" s="2">
        <v>0.51388888888888895</v>
      </c>
      <c r="O24" t="s">
        <v>39</v>
      </c>
      <c r="P24">
        <v>66.400000000000006</v>
      </c>
      <c r="Q24" s="7">
        <v>4.7619047620000003</v>
      </c>
      <c r="R24">
        <v>3.32</v>
      </c>
      <c r="S24">
        <v>4.4000000000000004</v>
      </c>
      <c r="T24">
        <v>3.32</v>
      </c>
      <c r="U24" s="6"/>
    </row>
    <row r="25" spans="1:21" x14ac:dyDescent="0.35">
      <c r="A25" t="s">
        <v>70</v>
      </c>
      <c r="B25" s="1">
        <v>44681</v>
      </c>
      <c r="C25" t="s">
        <v>61</v>
      </c>
      <c r="D25" t="s">
        <v>21</v>
      </c>
      <c r="E25" t="s">
        <v>1073</v>
      </c>
      <c r="F25" t="s">
        <v>30</v>
      </c>
      <c r="G25" t="s">
        <v>36</v>
      </c>
      <c r="H25" t="s">
        <v>37</v>
      </c>
      <c r="I25" t="s">
        <v>32</v>
      </c>
      <c r="J25">
        <v>34.56</v>
      </c>
      <c r="K25">
        <v>5</v>
      </c>
      <c r="L25" s="7">
        <v>8.64</v>
      </c>
      <c r="M25">
        <v>181.44</v>
      </c>
      <c r="N25" s="2">
        <v>0.46875</v>
      </c>
      <c r="O25" t="s">
        <v>26</v>
      </c>
      <c r="P25">
        <v>172.8</v>
      </c>
      <c r="Q25" s="7">
        <v>4.7619047620000003</v>
      </c>
      <c r="R25">
        <v>8.64</v>
      </c>
      <c r="S25">
        <v>9.9</v>
      </c>
      <c r="T25">
        <v>8.64</v>
      </c>
      <c r="U25" s="6"/>
    </row>
    <row r="26" spans="1:21" x14ac:dyDescent="0.35">
      <c r="A26" t="s">
        <v>71</v>
      </c>
      <c r="B26" s="1">
        <v>44896</v>
      </c>
      <c r="C26" t="s">
        <v>28</v>
      </c>
      <c r="D26" t="s">
        <v>21</v>
      </c>
      <c r="E26" t="s">
        <v>1075</v>
      </c>
      <c r="F26" t="s">
        <v>22</v>
      </c>
      <c r="G26" t="s">
        <v>36</v>
      </c>
      <c r="H26" t="s">
        <v>24</v>
      </c>
      <c r="I26" t="s">
        <v>44</v>
      </c>
      <c r="J26">
        <v>88.63</v>
      </c>
      <c r="K26">
        <v>3</v>
      </c>
      <c r="L26" s="7">
        <v>13.294499999999999</v>
      </c>
      <c r="M26">
        <v>279.18450000000001</v>
      </c>
      <c r="N26" s="2">
        <v>0.73333333333333339</v>
      </c>
      <c r="O26" t="s">
        <v>26</v>
      </c>
      <c r="P26">
        <v>265.89</v>
      </c>
      <c r="Q26" s="7">
        <v>4.7619047620000003</v>
      </c>
      <c r="R26">
        <v>13.294499999999999</v>
      </c>
      <c r="S26">
        <v>6</v>
      </c>
      <c r="T26">
        <v>13.294499999999999</v>
      </c>
      <c r="U26" s="6"/>
    </row>
    <row r="27" spans="1:21" x14ac:dyDescent="0.35">
      <c r="A27" t="s">
        <v>72</v>
      </c>
      <c r="B27" s="1">
        <v>44681</v>
      </c>
      <c r="C27" t="s">
        <v>61</v>
      </c>
      <c r="D27" t="s">
        <v>21</v>
      </c>
      <c r="E27" t="s">
        <v>1074</v>
      </c>
      <c r="F27" t="s">
        <v>22</v>
      </c>
      <c r="G27" t="s">
        <v>23</v>
      </c>
      <c r="H27" t="s">
        <v>31</v>
      </c>
      <c r="I27" t="s">
        <v>38</v>
      </c>
      <c r="J27">
        <v>52.59</v>
      </c>
      <c r="K27">
        <v>8</v>
      </c>
      <c r="L27" s="7">
        <v>21.036000000000001</v>
      </c>
      <c r="M27">
        <v>441.75599999999997</v>
      </c>
      <c r="N27" s="2">
        <v>0.80555555555555547</v>
      </c>
      <c r="O27" t="s">
        <v>39</v>
      </c>
      <c r="P27">
        <v>420.72</v>
      </c>
      <c r="Q27" s="7">
        <v>4.7619047620000003</v>
      </c>
      <c r="R27">
        <v>21.036000000000001</v>
      </c>
      <c r="S27">
        <v>8.5</v>
      </c>
      <c r="T27">
        <v>21.036000000000001</v>
      </c>
      <c r="U27" s="6"/>
    </row>
    <row r="28" spans="1:21" x14ac:dyDescent="0.35">
      <c r="A28" t="s">
        <v>73</v>
      </c>
      <c r="B28" s="1">
        <v>44773</v>
      </c>
      <c r="C28" t="s">
        <v>74</v>
      </c>
      <c r="D28" t="s">
        <v>53</v>
      </c>
      <c r="E28" t="s">
        <v>1069</v>
      </c>
      <c r="F28" t="s">
        <v>30</v>
      </c>
      <c r="G28" t="s">
        <v>36</v>
      </c>
      <c r="H28" t="s">
        <v>24</v>
      </c>
      <c r="I28" t="s">
        <v>56</v>
      </c>
      <c r="J28">
        <v>33.520000000000003</v>
      </c>
      <c r="K28">
        <v>1</v>
      </c>
      <c r="L28" s="7">
        <v>1.6759999999999999</v>
      </c>
      <c r="M28">
        <v>35.195999999999998</v>
      </c>
      <c r="N28" s="2">
        <v>0.64652777777777781</v>
      </c>
      <c r="O28" t="s">
        <v>33</v>
      </c>
      <c r="P28">
        <v>33.520000000000003</v>
      </c>
      <c r="Q28" s="7">
        <v>4.7619047620000003</v>
      </c>
      <c r="R28">
        <v>1.6759999999999999</v>
      </c>
      <c r="S28">
        <v>6.7</v>
      </c>
      <c r="T28">
        <v>1.6759999999999999</v>
      </c>
      <c r="U28" s="6"/>
    </row>
    <row r="29" spans="1:21" x14ac:dyDescent="0.35">
      <c r="A29" t="s">
        <v>75</v>
      </c>
      <c r="B29" s="1">
        <v>44660</v>
      </c>
      <c r="C29" t="s">
        <v>61</v>
      </c>
      <c r="D29" t="s">
        <v>21</v>
      </c>
      <c r="E29" t="s">
        <v>1075</v>
      </c>
      <c r="F29" t="s">
        <v>30</v>
      </c>
      <c r="G29" t="s">
        <v>23</v>
      </c>
      <c r="H29" t="s">
        <v>24</v>
      </c>
      <c r="I29" t="s">
        <v>56</v>
      </c>
      <c r="J29">
        <v>87.67</v>
      </c>
      <c r="K29">
        <v>2</v>
      </c>
      <c r="L29" s="7">
        <v>8.7669999999999995</v>
      </c>
      <c r="M29">
        <v>184.107</v>
      </c>
      <c r="N29" s="2">
        <v>0.51180555555555551</v>
      </c>
      <c r="O29" t="s">
        <v>39</v>
      </c>
      <c r="P29">
        <v>175.34</v>
      </c>
      <c r="Q29" s="7">
        <v>4.7619047620000003</v>
      </c>
      <c r="R29">
        <v>8.7669999999999995</v>
      </c>
      <c r="S29">
        <v>7.7</v>
      </c>
      <c r="T29">
        <v>8.7669999999999995</v>
      </c>
      <c r="U29" s="6"/>
    </row>
    <row r="30" spans="1:21" x14ac:dyDescent="0.35">
      <c r="A30" t="s">
        <v>76</v>
      </c>
      <c r="B30" s="1">
        <v>44651</v>
      </c>
      <c r="C30" t="s">
        <v>35</v>
      </c>
      <c r="D30" t="s">
        <v>53</v>
      </c>
      <c r="E30" t="s">
        <v>1075</v>
      </c>
      <c r="F30" t="s">
        <v>30</v>
      </c>
      <c r="G30" t="s">
        <v>23</v>
      </c>
      <c r="H30" t="s">
        <v>37</v>
      </c>
      <c r="I30" t="s">
        <v>54</v>
      </c>
      <c r="J30">
        <v>88.36</v>
      </c>
      <c r="K30">
        <v>5</v>
      </c>
      <c r="L30" s="7">
        <v>22.09</v>
      </c>
      <c r="M30">
        <v>463.89</v>
      </c>
      <c r="N30" s="2">
        <v>0.82500000000000007</v>
      </c>
      <c r="O30" t="s">
        <v>33</v>
      </c>
      <c r="P30">
        <v>441.8</v>
      </c>
      <c r="Q30" s="7">
        <v>4.7619047620000003</v>
      </c>
      <c r="R30">
        <v>22.09</v>
      </c>
      <c r="S30">
        <v>9.6</v>
      </c>
      <c r="T30">
        <v>22.09</v>
      </c>
      <c r="U30" s="6"/>
    </row>
    <row r="31" spans="1:21" x14ac:dyDescent="0.35">
      <c r="A31" t="s">
        <v>77</v>
      </c>
      <c r="B31" s="1">
        <v>44622</v>
      </c>
      <c r="C31" t="s">
        <v>35</v>
      </c>
      <c r="D31" t="s">
        <v>21</v>
      </c>
      <c r="E31" t="s">
        <v>1074</v>
      </c>
      <c r="F31" t="s">
        <v>30</v>
      </c>
      <c r="G31" t="s">
        <v>36</v>
      </c>
      <c r="H31" t="s">
        <v>24</v>
      </c>
      <c r="I31" t="s">
        <v>25</v>
      </c>
      <c r="J31">
        <v>24.89</v>
      </c>
      <c r="K31">
        <v>9</v>
      </c>
      <c r="L31" s="7">
        <v>11.2005</v>
      </c>
      <c r="M31">
        <v>235.2105</v>
      </c>
      <c r="N31" s="2">
        <v>0.65</v>
      </c>
      <c r="O31" t="s">
        <v>33</v>
      </c>
      <c r="P31">
        <v>224.01</v>
      </c>
      <c r="Q31" s="7">
        <v>4.7619047620000003</v>
      </c>
      <c r="R31">
        <v>11.2005</v>
      </c>
      <c r="S31">
        <v>7.4</v>
      </c>
      <c r="T31">
        <v>11.2005</v>
      </c>
      <c r="U31" s="6"/>
    </row>
    <row r="32" spans="1:21" x14ac:dyDescent="0.35">
      <c r="A32" t="s">
        <v>78</v>
      </c>
      <c r="B32" s="1">
        <v>44755</v>
      </c>
      <c r="C32" t="s">
        <v>74</v>
      </c>
      <c r="D32" t="s">
        <v>53</v>
      </c>
      <c r="E32" t="s">
        <v>1069</v>
      </c>
      <c r="F32" t="s">
        <v>30</v>
      </c>
      <c r="G32" t="s">
        <v>36</v>
      </c>
      <c r="H32" t="s">
        <v>24</v>
      </c>
      <c r="I32" t="s">
        <v>56</v>
      </c>
      <c r="J32">
        <v>94.13</v>
      </c>
      <c r="K32">
        <v>5</v>
      </c>
      <c r="L32" s="7">
        <v>23.532499999999999</v>
      </c>
      <c r="M32">
        <v>494.1825</v>
      </c>
      <c r="N32" s="2">
        <v>0.81874999999999998</v>
      </c>
      <c r="O32" t="s">
        <v>39</v>
      </c>
      <c r="P32">
        <v>470.65</v>
      </c>
      <c r="Q32" s="7">
        <v>4.7619047620000003</v>
      </c>
      <c r="R32">
        <v>23.532499999999999</v>
      </c>
      <c r="S32">
        <v>4.8</v>
      </c>
      <c r="T32">
        <v>23.532499999999999</v>
      </c>
      <c r="U32" s="6"/>
    </row>
    <row r="33" spans="1:21" x14ac:dyDescent="0.35">
      <c r="A33" t="s">
        <v>79</v>
      </c>
      <c r="B33" s="1">
        <v>44610</v>
      </c>
      <c r="C33" t="s">
        <v>80</v>
      </c>
      <c r="D33" t="s">
        <v>53</v>
      </c>
      <c r="E33" t="s">
        <v>1070</v>
      </c>
      <c r="F33" t="s">
        <v>22</v>
      </c>
      <c r="G33" t="s">
        <v>36</v>
      </c>
      <c r="H33" t="s">
        <v>31</v>
      </c>
      <c r="I33" t="s">
        <v>44</v>
      </c>
      <c r="J33">
        <v>78.069999999999993</v>
      </c>
      <c r="K33">
        <v>9</v>
      </c>
      <c r="L33" s="7">
        <v>35.131500000000003</v>
      </c>
      <c r="M33">
        <v>737.76149999999996</v>
      </c>
      <c r="N33" s="2">
        <v>0.52986111111111112</v>
      </c>
      <c r="O33" t="s">
        <v>33</v>
      </c>
      <c r="P33">
        <v>702.63</v>
      </c>
      <c r="Q33" s="7">
        <v>4.7619047620000003</v>
      </c>
      <c r="R33">
        <v>35.131500000000003</v>
      </c>
      <c r="S33">
        <v>4.5</v>
      </c>
      <c r="T33">
        <v>35.131500000000003</v>
      </c>
      <c r="U33" s="6"/>
    </row>
    <row r="34" spans="1:21" x14ac:dyDescent="0.35">
      <c r="A34" t="s">
        <v>81</v>
      </c>
      <c r="B34" s="1">
        <v>44593</v>
      </c>
      <c r="C34" t="s">
        <v>80</v>
      </c>
      <c r="D34" t="s">
        <v>53</v>
      </c>
      <c r="E34" t="s">
        <v>1070</v>
      </c>
      <c r="F34" t="s">
        <v>30</v>
      </c>
      <c r="G34" t="s">
        <v>36</v>
      </c>
      <c r="H34" t="s">
        <v>31</v>
      </c>
      <c r="I34" t="s">
        <v>44</v>
      </c>
      <c r="J34">
        <v>83.78</v>
      </c>
      <c r="K34">
        <v>8</v>
      </c>
      <c r="L34" s="7">
        <v>33.512</v>
      </c>
      <c r="M34">
        <v>703.75199999999995</v>
      </c>
      <c r="N34" s="2">
        <v>0.61736111111111114</v>
      </c>
      <c r="O34" t="s">
        <v>33</v>
      </c>
      <c r="P34">
        <v>670.24</v>
      </c>
      <c r="Q34" s="7">
        <v>4.7619047620000003</v>
      </c>
      <c r="R34">
        <v>33.512</v>
      </c>
      <c r="S34">
        <v>5.0999999999999996</v>
      </c>
      <c r="T34">
        <v>33.512</v>
      </c>
      <c r="U34" s="6"/>
    </row>
    <row r="35" spans="1:21" x14ac:dyDescent="0.35">
      <c r="A35" t="s">
        <v>82</v>
      </c>
      <c r="B35" s="1">
        <v>44827</v>
      </c>
      <c r="C35" t="s">
        <v>51</v>
      </c>
      <c r="D35" t="s">
        <v>21</v>
      </c>
      <c r="E35" t="s">
        <v>1071</v>
      </c>
      <c r="F35" t="s">
        <v>30</v>
      </c>
      <c r="G35" t="s">
        <v>36</v>
      </c>
      <c r="H35" t="s">
        <v>31</v>
      </c>
      <c r="I35" t="s">
        <v>25</v>
      </c>
      <c r="J35">
        <v>96.58</v>
      </c>
      <c r="K35">
        <v>2</v>
      </c>
      <c r="L35" s="7">
        <v>9.6579999999999995</v>
      </c>
      <c r="M35">
        <v>202.81800000000001</v>
      </c>
      <c r="N35" s="2">
        <v>0.42499999999999999</v>
      </c>
      <c r="O35" t="s">
        <v>39</v>
      </c>
      <c r="P35">
        <v>193.16</v>
      </c>
      <c r="Q35" s="7">
        <v>4.7619047620000003</v>
      </c>
      <c r="R35">
        <v>9.6579999999999995</v>
      </c>
      <c r="S35">
        <v>5.0999999999999996</v>
      </c>
      <c r="T35">
        <v>9.6579999999999995</v>
      </c>
      <c r="U35" s="6"/>
    </row>
    <row r="36" spans="1:21" x14ac:dyDescent="0.35">
      <c r="A36" t="s">
        <v>83</v>
      </c>
      <c r="B36" s="1">
        <v>44913</v>
      </c>
      <c r="C36" t="s">
        <v>28</v>
      </c>
      <c r="D36" t="s">
        <v>29</v>
      </c>
      <c r="E36" t="s">
        <v>1073</v>
      </c>
      <c r="F36" t="s">
        <v>22</v>
      </c>
      <c r="G36" t="s">
        <v>23</v>
      </c>
      <c r="H36" t="s">
        <v>42</v>
      </c>
      <c r="I36" t="s">
        <v>54</v>
      </c>
      <c r="J36">
        <v>99.42</v>
      </c>
      <c r="K36">
        <v>4</v>
      </c>
      <c r="L36" s="7">
        <v>19.884</v>
      </c>
      <c r="M36">
        <v>417.56400000000002</v>
      </c>
      <c r="N36" s="2">
        <v>0.4458333333333333</v>
      </c>
      <c r="O36" t="s">
        <v>26</v>
      </c>
      <c r="P36">
        <v>397.68</v>
      </c>
      <c r="Q36" s="7">
        <v>4.7619047620000003</v>
      </c>
      <c r="R36">
        <v>19.884</v>
      </c>
      <c r="S36">
        <v>7.5</v>
      </c>
      <c r="T36">
        <v>19.884</v>
      </c>
      <c r="U36" s="6"/>
    </row>
    <row r="37" spans="1:21" x14ac:dyDescent="0.35">
      <c r="A37" t="s">
        <v>84</v>
      </c>
      <c r="B37" s="1">
        <v>44902</v>
      </c>
      <c r="C37" t="s">
        <v>28</v>
      </c>
      <c r="D37" t="s">
        <v>29</v>
      </c>
      <c r="E37" t="s">
        <v>1070</v>
      </c>
      <c r="F37" t="s">
        <v>22</v>
      </c>
      <c r="G37" t="s">
        <v>23</v>
      </c>
      <c r="H37" t="s">
        <v>37</v>
      </c>
      <c r="I37" t="s">
        <v>44</v>
      </c>
      <c r="J37">
        <v>68.12</v>
      </c>
      <c r="K37">
        <v>1</v>
      </c>
      <c r="L37" s="7">
        <v>3.4060000000000001</v>
      </c>
      <c r="M37">
        <v>71.525999999999996</v>
      </c>
      <c r="N37" s="2">
        <v>0.51944444444444449</v>
      </c>
      <c r="O37" t="s">
        <v>26</v>
      </c>
      <c r="P37">
        <v>68.12</v>
      </c>
      <c r="Q37" s="7">
        <v>4.7619047620000003</v>
      </c>
      <c r="R37">
        <v>3.4060000000000001</v>
      </c>
      <c r="S37">
        <v>6.8</v>
      </c>
      <c r="T37">
        <v>3.4060000000000001</v>
      </c>
      <c r="U37" s="6"/>
    </row>
    <row r="38" spans="1:21" x14ac:dyDescent="0.35">
      <c r="A38" t="s">
        <v>85</v>
      </c>
      <c r="B38" s="1">
        <v>44739</v>
      </c>
      <c r="C38" t="s">
        <v>41</v>
      </c>
      <c r="D38" t="s">
        <v>21</v>
      </c>
      <c r="E38" t="s">
        <v>1072</v>
      </c>
      <c r="F38" t="s">
        <v>22</v>
      </c>
      <c r="G38" t="s">
        <v>36</v>
      </c>
      <c r="H38" t="s">
        <v>24</v>
      </c>
      <c r="I38" t="s">
        <v>44</v>
      </c>
      <c r="J38">
        <v>62.62</v>
      </c>
      <c r="K38">
        <v>5</v>
      </c>
      <c r="L38" s="7">
        <v>15.654999999999999</v>
      </c>
      <c r="M38">
        <v>328.755</v>
      </c>
      <c r="N38" s="2">
        <v>0.80208333333333337</v>
      </c>
      <c r="O38" t="s">
        <v>26</v>
      </c>
      <c r="P38">
        <v>313.10000000000002</v>
      </c>
      <c r="Q38" s="7">
        <v>4.7619047620000003</v>
      </c>
      <c r="R38">
        <v>15.654999999999999</v>
      </c>
      <c r="S38">
        <v>7</v>
      </c>
      <c r="T38">
        <v>15.654999999999999</v>
      </c>
      <c r="U38" s="6"/>
    </row>
    <row r="39" spans="1:21" x14ac:dyDescent="0.35">
      <c r="A39" t="s">
        <v>86</v>
      </c>
      <c r="B39" s="1">
        <v>44882</v>
      </c>
      <c r="C39" t="s">
        <v>20</v>
      </c>
      <c r="D39" t="s">
        <v>21</v>
      </c>
      <c r="E39" t="s">
        <v>1071</v>
      </c>
      <c r="F39" t="s">
        <v>30</v>
      </c>
      <c r="G39" t="s">
        <v>23</v>
      </c>
      <c r="H39" t="s">
        <v>31</v>
      </c>
      <c r="I39" t="s">
        <v>32</v>
      </c>
      <c r="J39">
        <v>60.88</v>
      </c>
      <c r="K39">
        <v>9</v>
      </c>
      <c r="L39" s="7">
        <v>27.396000000000001</v>
      </c>
      <c r="M39">
        <v>575.31600000000003</v>
      </c>
      <c r="N39" s="2">
        <v>0.72013888888888899</v>
      </c>
      <c r="O39" t="s">
        <v>26</v>
      </c>
      <c r="P39">
        <v>547.91999999999996</v>
      </c>
      <c r="Q39" s="7">
        <v>4.7619047620000003</v>
      </c>
      <c r="R39">
        <v>27.396000000000001</v>
      </c>
      <c r="S39">
        <v>4.7</v>
      </c>
      <c r="T39">
        <v>27.396000000000001</v>
      </c>
      <c r="U39" s="6"/>
    </row>
    <row r="40" spans="1:21" x14ac:dyDescent="0.35">
      <c r="A40" t="s">
        <v>87</v>
      </c>
      <c r="B40" s="1">
        <v>44645</v>
      </c>
      <c r="C40" t="s">
        <v>35</v>
      </c>
      <c r="D40" t="s">
        <v>29</v>
      </c>
      <c r="E40" t="s">
        <v>1073</v>
      </c>
      <c r="F40" t="s">
        <v>30</v>
      </c>
      <c r="G40" t="s">
        <v>23</v>
      </c>
      <c r="H40" t="s">
        <v>24</v>
      </c>
      <c r="I40" t="s">
        <v>25</v>
      </c>
      <c r="J40">
        <v>54.92</v>
      </c>
      <c r="K40">
        <v>8</v>
      </c>
      <c r="L40" s="7">
        <v>21.968</v>
      </c>
      <c r="M40">
        <v>461.32799999999997</v>
      </c>
      <c r="N40" s="2">
        <v>0.55833333333333335</v>
      </c>
      <c r="O40" t="s">
        <v>26</v>
      </c>
      <c r="P40">
        <v>439.36</v>
      </c>
      <c r="Q40" s="7">
        <v>4.7619047620000003</v>
      </c>
      <c r="R40">
        <v>21.968</v>
      </c>
      <c r="S40">
        <v>7.6</v>
      </c>
      <c r="T40">
        <v>21.968</v>
      </c>
      <c r="U40" s="6"/>
    </row>
    <row r="41" spans="1:21" x14ac:dyDescent="0.35">
      <c r="A41" t="s">
        <v>88</v>
      </c>
      <c r="B41" s="1">
        <v>44859</v>
      </c>
      <c r="C41" t="s">
        <v>46</v>
      </c>
      <c r="D41" t="s">
        <v>53</v>
      </c>
      <c r="E41" t="s">
        <v>1073</v>
      </c>
      <c r="F41" t="s">
        <v>22</v>
      </c>
      <c r="G41" t="s">
        <v>36</v>
      </c>
      <c r="H41" t="s">
        <v>24</v>
      </c>
      <c r="I41" t="s">
        <v>38</v>
      </c>
      <c r="J41">
        <v>30.12</v>
      </c>
      <c r="K41">
        <v>8</v>
      </c>
      <c r="L41" s="7">
        <v>12.048</v>
      </c>
      <c r="M41">
        <v>253.00800000000001</v>
      </c>
      <c r="N41" s="2">
        <v>0.54236111111111118</v>
      </c>
      <c r="O41" t="s">
        <v>33</v>
      </c>
      <c r="P41">
        <v>240.96</v>
      </c>
      <c r="Q41" s="7">
        <v>4.7619047620000003</v>
      </c>
      <c r="R41">
        <v>12.048</v>
      </c>
      <c r="S41">
        <v>7.7</v>
      </c>
      <c r="T41">
        <v>12.048</v>
      </c>
      <c r="U41" s="6"/>
    </row>
    <row r="42" spans="1:21" x14ac:dyDescent="0.35">
      <c r="A42" t="s">
        <v>89</v>
      </c>
      <c r="B42" s="1">
        <v>44834</v>
      </c>
      <c r="C42" t="s">
        <v>51</v>
      </c>
      <c r="D42" t="s">
        <v>53</v>
      </c>
      <c r="E42" t="s">
        <v>1075</v>
      </c>
      <c r="F42" t="s">
        <v>22</v>
      </c>
      <c r="G42" t="s">
        <v>23</v>
      </c>
      <c r="H42" t="s">
        <v>24</v>
      </c>
      <c r="I42" t="s">
        <v>38</v>
      </c>
      <c r="J42">
        <v>86.72</v>
      </c>
      <c r="K42">
        <v>1</v>
      </c>
      <c r="L42" s="7">
        <v>4.3360000000000003</v>
      </c>
      <c r="M42">
        <v>91.055999999999997</v>
      </c>
      <c r="N42" s="2">
        <v>0.78125</v>
      </c>
      <c r="O42" t="s">
        <v>26</v>
      </c>
      <c r="P42">
        <v>86.72</v>
      </c>
      <c r="Q42" s="7">
        <v>4.7619047620000003</v>
      </c>
      <c r="R42">
        <v>4.3360000000000003</v>
      </c>
      <c r="S42">
        <v>7.9</v>
      </c>
      <c r="T42">
        <v>4.3360000000000003</v>
      </c>
      <c r="U42" s="6"/>
    </row>
    <row r="43" spans="1:21" x14ac:dyDescent="0.35">
      <c r="A43" t="s">
        <v>90</v>
      </c>
      <c r="B43" s="1">
        <v>44616</v>
      </c>
      <c r="C43" t="s">
        <v>80</v>
      </c>
      <c r="D43" t="s">
        <v>29</v>
      </c>
      <c r="E43" t="s">
        <v>1074</v>
      </c>
      <c r="F43" t="s">
        <v>22</v>
      </c>
      <c r="G43" t="s">
        <v>36</v>
      </c>
      <c r="H43" t="s">
        <v>37</v>
      </c>
      <c r="I43" t="s">
        <v>38</v>
      </c>
      <c r="J43">
        <v>56.11</v>
      </c>
      <c r="K43">
        <v>2</v>
      </c>
      <c r="L43" s="7">
        <v>5.6109999999999998</v>
      </c>
      <c r="M43">
        <v>117.831</v>
      </c>
      <c r="N43" s="2">
        <v>0.42430555555555555</v>
      </c>
      <c r="O43" t="s">
        <v>33</v>
      </c>
      <c r="P43">
        <v>112.22</v>
      </c>
      <c r="Q43" s="7">
        <v>4.7619047620000003</v>
      </c>
      <c r="R43">
        <v>5.6109999999999998</v>
      </c>
      <c r="S43">
        <v>6.3</v>
      </c>
      <c r="T43">
        <v>5.6109999999999998</v>
      </c>
      <c r="U43" s="6"/>
    </row>
    <row r="44" spans="1:21" x14ac:dyDescent="0.35">
      <c r="A44" t="s">
        <v>91</v>
      </c>
      <c r="B44" s="1">
        <v>44785</v>
      </c>
      <c r="C44" t="s">
        <v>48</v>
      </c>
      <c r="D44" t="s">
        <v>53</v>
      </c>
      <c r="E44" t="s">
        <v>1069</v>
      </c>
      <c r="F44" t="s">
        <v>22</v>
      </c>
      <c r="G44" t="s">
        <v>23</v>
      </c>
      <c r="H44" t="s">
        <v>37</v>
      </c>
      <c r="I44" t="s">
        <v>44</v>
      </c>
      <c r="J44">
        <v>69.12</v>
      </c>
      <c r="K44">
        <v>6</v>
      </c>
      <c r="L44" s="7">
        <v>20.736000000000001</v>
      </c>
      <c r="M44">
        <v>435.45600000000002</v>
      </c>
      <c r="N44" s="2">
        <v>0.54375000000000007</v>
      </c>
      <c r="O44" t="s">
        <v>33</v>
      </c>
      <c r="P44">
        <v>414.72</v>
      </c>
      <c r="Q44" s="7">
        <v>4.7619047620000003</v>
      </c>
      <c r="R44">
        <v>20.736000000000001</v>
      </c>
      <c r="S44">
        <v>5.6</v>
      </c>
      <c r="T44">
        <v>20.736000000000001</v>
      </c>
      <c r="U44" s="6"/>
    </row>
    <row r="45" spans="1:21" x14ac:dyDescent="0.35">
      <c r="A45" t="s">
        <v>92</v>
      </c>
      <c r="B45" s="1">
        <v>44801</v>
      </c>
      <c r="C45" t="s">
        <v>48</v>
      </c>
      <c r="D45" t="s">
        <v>29</v>
      </c>
      <c r="E45" t="s">
        <v>1070</v>
      </c>
      <c r="F45" t="s">
        <v>22</v>
      </c>
      <c r="G45" t="s">
        <v>23</v>
      </c>
      <c r="H45" t="s">
        <v>24</v>
      </c>
      <c r="I45" t="s">
        <v>54</v>
      </c>
      <c r="J45">
        <v>98.7</v>
      </c>
      <c r="K45">
        <v>8</v>
      </c>
      <c r="L45" s="7">
        <v>39.479999999999997</v>
      </c>
      <c r="M45">
        <v>829.08</v>
      </c>
      <c r="N45" s="2">
        <v>0.86041666666666661</v>
      </c>
      <c r="O45" t="s">
        <v>33</v>
      </c>
      <c r="P45">
        <v>789.6</v>
      </c>
      <c r="Q45" s="7">
        <v>4.7619047620000003</v>
      </c>
      <c r="R45">
        <v>39.479999999999997</v>
      </c>
      <c r="S45">
        <v>7.6</v>
      </c>
      <c r="T45">
        <v>39.479999999999997</v>
      </c>
      <c r="U45" s="6"/>
    </row>
    <row r="46" spans="1:21" x14ac:dyDescent="0.35">
      <c r="A46" t="s">
        <v>93</v>
      </c>
      <c r="B46" s="1">
        <v>44768</v>
      </c>
      <c r="C46" t="s">
        <v>74</v>
      </c>
      <c r="D46" t="s">
        <v>29</v>
      </c>
      <c r="E46" t="s">
        <v>1072</v>
      </c>
      <c r="F46" t="s">
        <v>22</v>
      </c>
      <c r="G46" t="s">
        <v>36</v>
      </c>
      <c r="H46" t="s">
        <v>31</v>
      </c>
      <c r="I46" t="s">
        <v>25</v>
      </c>
      <c r="J46">
        <v>15.37</v>
      </c>
      <c r="K46">
        <v>2</v>
      </c>
      <c r="L46" s="7">
        <v>1.5369999999999999</v>
      </c>
      <c r="M46">
        <v>32.277000000000001</v>
      </c>
      <c r="N46" s="2">
        <v>0.82430555555555562</v>
      </c>
      <c r="O46" t="s">
        <v>33</v>
      </c>
      <c r="P46">
        <v>30.74</v>
      </c>
      <c r="Q46" s="7">
        <v>4.7619047620000003</v>
      </c>
      <c r="R46">
        <v>1.5369999999999999</v>
      </c>
      <c r="S46">
        <v>7.2</v>
      </c>
      <c r="T46">
        <v>1.5369999999999999</v>
      </c>
      <c r="U46" s="6"/>
    </row>
    <row r="47" spans="1:21" x14ac:dyDescent="0.35">
      <c r="A47" t="s">
        <v>94</v>
      </c>
      <c r="B47" s="1">
        <v>44784</v>
      </c>
      <c r="C47" t="s">
        <v>48</v>
      </c>
      <c r="D47" t="s">
        <v>53</v>
      </c>
      <c r="E47" t="s">
        <v>1071</v>
      </c>
      <c r="F47" t="s">
        <v>22</v>
      </c>
      <c r="G47" t="s">
        <v>23</v>
      </c>
      <c r="H47" t="s">
        <v>37</v>
      </c>
      <c r="I47" t="s">
        <v>32</v>
      </c>
      <c r="J47">
        <v>93.96</v>
      </c>
      <c r="K47">
        <v>4</v>
      </c>
      <c r="L47" s="7">
        <v>18.792000000000002</v>
      </c>
      <c r="M47">
        <v>394.63200000000001</v>
      </c>
      <c r="N47" s="2">
        <v>0.75</v>
      </c>
      <c r="O47" t="s">
        <v>33</v>
      </c>
      <c r="P47">
        <v>375.84</v>
      </c>
      <c r="Q47" s="7">
        <v>4.7619047620000003</v>
      </c>
      <c r="R47">
        <v>18.792000000000002</v>
      </c>
      <c r="S47">
        <v>9.5</v>
      </c>
      <c r="T47">
        <v>18.792000000000002</v>
      </c>
      <c r="U47" s="6"/>
    </row>
    <row r="48" spans="1:21" x14ac:dyDescent="0.35">
      <c r="A48" t="s">
        <v>95</v>
      </c>
      <c r="B48" s="1">
        <v>44564</v>
      </c>
      <c r="C48" t="s">
        <v>96</v>
      </c>
      <c r="D48" t="s">
        <v>53</v>
      </c>
      <c r="E48" t="s">
        <v>1073</v>
      </c>
      <c r="F48" t="s">
        <v>22</v>
      </c>
      <c r="G48" t="s">
        <v>36</v>
      </c>
      <c r="H48" t="s">
        <v>31</v>
      </c>
      <c r="I48" t="s">
        <v>25</v>
      </c>
      <c r="J48">
        <v>56.69</v>
      </c>
      <c r="K48">
        <v>9</v>
      </c>
      <c r="L48" s="7">
        <v>25.5105</v>
      </c>
      <c r="M48">
        <v>535.72050000000002</v>
      </c>
      <c r="N48" s="2">
        <v>0.72499999999999998</v>
      </c>
      <c r="O48" t="s">
        <v>39</v>
      </c>
      <c r="P48">
        <v>510.21</v>
      </c>
      <c r="Q48" s="7">
        <v>4.7619047620000003</v>
      </c>
      <c r="R48">
        <v>25.5105</v>
      </c>
      <c r="S48">
        <v>8.4</v>
      </c>
      <c r="T48">
        <v>25.5105</v>
      </c>
      <c r="U48" s="6"/>
    </row>
    <row r="49" spans="1:21" x14ac:dyDescent="0.35">
      <c r="A49" t="s">
        <v>97</v>
      </c>
      <c r="B49" s="1">
        <v>44660</v>
      </c>
      <c r="C49" t="s">
        <v>61</v>
      </c>
      <c r="D49" t="s">
        <v>53</v>
      </c>
      <c r="E49" t="s">
        <v>1074</v>
      </c>
      <c r="F49" t="s">
        <v>22</v>
      </c>
      <c r="G49" t="s">
        <v>23</v>
      </c>
      <c r="H49" t="s">
        <v>31</v>
      </c>
      <c r="I49" t="s">
        <v>54</v>
      </c>
      <c r="J49">
        <v>20.010000000000002</v>
      </c>
      <c r="K49">
        <v>9</v>
      </c>
      <c r="L49" s="7">
        <v>9.0045000000000002</v>
      </c>
      <c r="M49">
        <v>189.09450000000001</v>
      </c>
      <c r="N49" s="2">
        <v>0.65763888888888888</v>
      </c>
      <c r="O49" t="s">
        <v>26</v>
      </c>
      <c r="P49">
        <v>180.09</v>
      </c>
      <c r="Q49" s="7">
        <v>4.7619047620000003</v>
      </c>
      <c r="R49">
        <v>9.0045000000000002</v>
      </c>
      <c r="S49">
        <v>4.0999999999999996</v>
      </c>
      <c r="T49">
        <v>9.0045000000000002</v>
      </c>
      <c r="U49" s="6"/>
    </row>
    <row r="50" spans="1:21" x14ac:dyDescent="0.35">
      <c r="A50" t="s">
        <v>98</v>
      </c>
      <c r="B50" s="1">
        <v>44772</v>
      </c>
      <c r="C50" t="s">
        <v>74</v>
      </c>
      <c r="D50" t="s">
        <v>53</v>
      </c>
      <c r="E50" t="s">
        <v>1069</v>
      </c>
      <c r="F50" t="s">
        <v>22</v>
      </c>
      <c r="G50" t="s">
        <v>36</v>
      </c>
      <c r="H50" t="s">
        <v>37</v>
      </c>
      <c r="I50" t="s">
        <v>32</v>
      </c>
      <c r="J50">
        <v>18.93</v>
      </c>
      <c r="K50">
        <v>6</v>
      </c>
      <c r="L50" s="7">
        <v>5.6790000000000003</v>
      </c>
      <c r="M50">
        <v>119.259</v>
      </c>
      <c r="N50" s="2">
        <v>0.53125</v>
      </c>
      <c r="O50" t="s">
        <v>39</v>
      </c>
      <c r="P50">
        <v>113.58</v>
      </c>
      <c r="Q50" s="7">
        <v>4.7619047620000003</v>
      </c>
      <c r="R50">
        <v>5.6790000000000003</v>
      </c>
      <c r="S50">
        <v>8.1</v>
      </c>
      <c r="T50">
        <v>5.6790000000000003</v>
      </c>
      <c r="U50" s="6"/>
    </row>
    <row r="51" spans="1:21" x14ac:dyDescent="0.35">
      <c r="A51" t="s">
        <v>99</v>
      </c>
      <c r="B51" s="1">
        <v>44729</v>
      </c>
      <c r="C51" t="s">
        <v>41</v>
      </c>
      <c r="D51" t="s">
        <v>29</v>
      </c>
      <c r="E51" t="s">
        <v>1070</v>
      </c>
      <c r="F51" t="s">
        <v>22</v>
      </c>
      <c r="G51" t="s">
        <v>23</v>
      </c>
      <c r="H51" t="s">
        <v>37</v>
      </c>
      <c r="I51" t="s">
        <v>56</v>
      </c>
      <c r="J51">
        <v>82.63</v>
      </c>
      <c r="K51">
        <v>10</v>
      </c>
      <c r="L51" s="7">
        <v>41.314999999999998</v>
      </c>
      <c r="M51">
        <v>867.61500000000001</v>
      </c>
      <c r="N51" s="2">
        <v>0.71388888888888891</v>
      </c>
      <c r="O51" t="s">
        <v>26</v>
      </c>
      <c r="P51">
        <v>826.3</v>
      </c>
      <c r="Q51" s="7">
        <v>4.7619047620000003</v>
      </c>
      <c r="R51">
        <v>41.314999999999998</v>
      </c>
      <c r="S51">
        <v>7.9</v>
      </c>
      <c r="T51">
        <v>41.314999999999998</v>
      </c>
      <c r="U51" s="6"/>
    </row>
    <row r="52" spans="1:21" x14ac:dyDescent="0.35">
      <c r="A52" t="s">
        <v>100</v>
      </c>
      <c r="B52" s="1">
        <v>44762</v>
      </c>
      <c r="C52" t="s">
        <v>74</v>
      </c>
      <c r="D52" t="s">
        <v>29</v>
      </c>
      <c r="E52" t="s">
        <v>1072</v>
      </c>
      <c r="F52" t="s">
        <v>22</v>
      </c>
      <c r="G52" t="s">
        <v>36</v>
      </c>
      <c r="H52" t="s">
        <v>24</v>
      </c>
      <c r="I52" t="s">
        <v>54</v>
      </c>
      <c r="J52">
        <v>91.4</v>
      </c>
      <c r="K52">
        <v>7</v>
      </c>
      <c r="L52" s="7">
        <v>31.99</v>
      </c>
      <c r="M52">
        <v>671.79</v>
      </c>
      <c r="N52" s="2">
        <v>0.42986111111111108</v>
      </c>
      <c r="O52" t="s">
        <v>33</v>
      </c>
      <c r="P52">
        <v>639.79999999999995</v>
      </c>
      <c r="Q52" s="7">
        <v>4.7619047620000003</v>
      </c>
      <c r="R52">
        <v>31.99</v>
      </c>
      <c r="S52">
        <v>9.5</v>
      </c>
      <c r="T52">
        <v>31.99</v>
      </c>
      <c r="U52" s="6"/>
    </row>
    <row r="53" spans="1:21" x14ac:dyDescent="0.35">
      <c r="A53" t="s">
        <v>101</v>
      </c>
      <c r="B53" s="1">
        <v>44679</v>
      </c>
      <c r="C53" t="s">
        <v>61</v>
      </c>
      <c r="D53" t="s">
        <v>21</v>
      </c>
      <c r="E53" t="s">
        <v>1069</v>
      </c>
      <c r="F53" t="s">
        <v>22</v>
      </c>
      <c r="G53" t="s">
        <v>23</v>
      </c>
      <c r="H53" t="s">
        <v>31</v>
      </c>
      <c r="I53" t="s">
        <v>54</v>
      </c>
      <c r="J53">
        <v>44.59</v>
      </c>
      <c r="K53">
        <v>5</v>
      </c>
      <c r="L53" s="7">
        <v>11.147500000000001</v>
      </c>
      <c r="M53">
        <v>234.0975</v>
      </c>
      <c r="N53" s="2">
        <v>0.63194444444444442</v>
      </c>
      <c r="O53" t="s">
        <v>33</v>
      </c>
      <c r="P53">
        <v>222.95</v>
      </c>
      <c r="Q53" s="7">
        <v>4.7619047620000003</v>
      </c>
      <c r="R53">
        <v>11.147500000000001</v>
      </c>
      <c r="S53">
        <v>8.5</v>
      </c>
      <c r="T53">
        <v>11.147500000000001</v>
      </c>
      <c r="U53" s="6"/>
    </row>
    <row r="54" spans="1:21" x14ac:dyDescent="0.35">
      <c r="A54" t="s">
        <v>102</v>
      </c>
      <c r="B54" s="1">
        <v>44887</v>
      </c>
      <c r="C54" t="s">
        <v>20</v>
      </c>
      <c r="D54" t="s">
        <v>53</v>
      </c>
      <c r="E54" t="s">
        <v>1074</v>
      </c>
      <c r="F54" t="s">
        <v>22</v>
      </c>
      <c r="G54" t="s">
        <v>23</v>
      </c>
      <c r="H54" t="s">
        <v>31</v>
      </c>
      <c r="I54" t="s">
        <v>56</v>
      </c>
      <c r="J54">
        <v>17.87</v>
      </c>
      <c r="K54">
        <v>4</v>
      </c>
      <c r="L54" s="7">
        <v>3.5739999999999998</v>
      </c>
      <c r="M54">
        <v>75.054000000000002</v>
      </c>
      <c r="N54" s="2">
        <v>0.61249999999999993</v>
      </c>
      <c r="O54" t="s">
        <v>26</v>
      </c>
      <c r="P54">
        <v>71.48</v>
      </c>
      <c r="Q54" s="7">
        <v>4.7619047620000003</v>
      </c>
      <c r="R54">
        <v>3.5739999999999998</v>
      </c>
      <c r="S54">
        <v>6.5</v>
      </c>
      <c r="T54">
        <v>3.5739999999999998</v>
      </c>
      <c r="U54" s="6"/>
    </row>
    <row r="55" spans="1:21" x14ac:dyDescent="0.35">
      <c r="A55" t="s">
        <v>103</v>
      </c>
      <c r="B55" s="1">
        <v>44903</v>
      </c>
      <c r="C55" t="s">
        <v>28</v>
      </c>
      <c r="D55" t="s">
        <v>29</v>
      </c>
      <c r="E55" t="s">
        <v>1070</v>
      </c>
      <c r="F55" t="s">
        <v>22</v>
      </c>
      <c r="G55" t="s">
        <v>36</v>
      </c>
      <c r="H55" t="s">
        <v>37</v>
      </c>
      <c r="I55" t="s">
        <v>56</v>
      </c>
      <c r="J55">
        <v>15.43</v>
      </c>
      <c r="K55">
        <v>1</v>
      </c>
      <c r="L55" s="7">
        <v>0.77149999999999996</v>
      </c>
      <c r="M55">
        <v>16.201499999999999</v>
      </c>
      <c r="N55" s="2">
        <v>0.65694444444444444</v>
      </c>
      <c r="O55" t="s">
        <v>39</v>
      </c>
      <c r="P55">
        <v>15.43</v>
      </c>
      <c r="Q55" s="7">
        <v>4.7619047620000003</v>
      </c>
      <c r="R55">
        <v>0.77149999999999996</v>
      </c>
      <c r="S55">
        <v>6.1</v>
      </c>
      <c r="T55">
        <v>0.77149999999999996</v>
      </c>
      <c r="U55" s="6"/>
    </row>
    <row r="56" spans="1:21" x14ac:dyDescent="0.35">
      <c r="A56" t="s">
        <v>104</v>
      </c>
      <c r="B56" s="1">
        <v>44752</v>
      </c>
      <c r="C56" t="s">
        <v>74</v>
      </c>
      <c r="D56" t="s">
        <v>53</v>
      </c>
      <c r="E56" t="s">
        <v>1070</v>
      </c>
      <c r="F56" t="s">
        <v>30</v>
      </c>
      <c r="G56" t="s">
        <v>36</v>
      </c>
      <c r="H56" t="s">
        <v>42</v>
      </c>
      <c r="I56" t="s">
        <v>38</v>
      </c>
      <c r="J56">
        <v>16.16</v>
      </c>
      <c r="K56">
        <v>2</v>
      </c>
      <c r="L56" s="7">
        <v>1.6160000000000001</v>
      </c>
      <c r="M56">
        <v>33.936</v>
      </c>
      <c r="N56" s="2">
        <v>0.49236111111111108</v>
      </c>
      <c r="O56" t="s">
        <v>26</v>
      </c>
      <c r="P56">
        <v>32.32</v>
      </c>
      <c r="Q56" s="7">
        <v>4.7619047620000003</v>
      </c>
      <c r="R56">
        <v>1.6160000000000001</v>
      </c>
      <c r="S56">
        <v>6.5</v>
      </c>
      <c r="T56">
        <v>1.6160000000000001</v>
      </c>
      <c r="U56" s="6"/>
    </row>
    <row r="57" spans="1:21" x14ac:dyDescent="0.35">
      <c r="A57" t="s">
        <v>105</v>
      </c>
      <c r="B57" s="1">
        <v>44781</v>
      </c>
      <c r="C57" t="s">
        <v>48</v>
      </c>
      <c r="D57" t="s">
        <v>29</v>
      </c>
      <c r="E57" t="s">
        <v>1075</v>
      </c>
      <c r="F57" t="s">
        <v>30</v>
      </c>
      <c r="G57" t="s">
        <v>23</v>
      </c>
      <c r="H57" t="s">
        <v>37</v>
      </c>
      <c r="I57" t="s">
        <v>32</v>
      </c>
      <c r="J57">
        <v>85.98</v>
      </c>
      <c r="K57">
        <v>8</v>
      </c>
      <c r="L57" s="7">
        <v>34.392000000000003</v>
      </c>
      <c r="M57">
        <v>722.23199999999997</v>
      </c>
      <c r="N57" s="2">
        <v>0.79236111111111107</v>
      </c>
      <c r="O57" t="s">
        <v>33</v>
      </c>
      <c r="P57">
        <v>687.84</v>
      </c>
      <c r="Q57" s="7">
        <v>4.7619047620000003</v>
      </c>
      <c r="R57">
        <v>34.392000000000003</v>
      </c>
      <c r="S57">
        <v>8.1999999999999993</v>
      </c>
      <c r="T57">
        <v>34.392000000000003</v>
      </c>
      <c r="U57" s="6"/>
    </row>
    <row r="58" spans="1:21" x14ac:dyDescent="0.35">
      <c r="A58" t="s">
        <v>106</v>
      </c>
      <c r="B58" s="1">
        <v>44704</v>
      </c>
      <c r="C58" t="s">
        <v>107</v>
      </c>
      <c r="D58" t="s">
        <v>21</v>
      </c>
      <c r="E58" t="s">
        <v>1074</v>
      </c>
      <c r="F58" t="s">
        <v>22</v>
      </c>
      <c r="G58" t="s">
        <v>36</v>
      </c>
      <c r="H58" t="s">
        <v>31</v>
      </c>
      <c r="I58" t="s">
        <v>38</v>
      </c>
      <c r="J58">
        <v>44.34</v>
      </c>
      <c r="K58">
        <v>2</v>
      </c>
      <c r="L58" s="7">
        <v>4.4340000000000002</v>
      </c>
      <c r="M58">
        <v>93.114000000000004</v>
      </c>
      <c r="N58" s="2">
        <v>0.47638888888888892</v>
      </c>
      <c r="O58" t="s">
        <v>33</v>
      </c>
      <c r="P58">
        <v>88.68</v>
      </c>
      <c r="Q58" s="7">
        <v>4.7619047620000003</v>
      </c>
      <c r="R58">
        <v>4.4340000000000002</v>
      </c>
      <c r="S58">
        <v>5.8</v>
      </c>
      <c r="T58">
        <v>4.4340000000000002</v>
      </c>
      <c r="U58" s="6"/>
    </row>
    <row r="59" spans="1:21" x14ac:dyDescent="0.35">
      <c r="A59" t="s">
        <v>108</v>
      </c>
      <c r="B59" s="1">
        <v>44697</v>
      </c>
      <c r="C59" t="s">
        <v>107</v>
      </c>
      <c r="D59" t="s">
        <v>21</v>
      </c>
      <c r="E59" t="s">
        <v>1069</v>
      </c>
      <c r="F59" t="s">
        <v>30</v>
      </c>
      <c r="G59" t="s">
        <v>36</v>
      </c>
      <c r="H59" t="s">
        <v>31</v>
      </c>
      <c r="I59" t="s">
        <v>25</v>
      </c>
      <c r="J59">
        <v>89.6</v>
      </c>
      <c r="K59">
        <v>8</v>
      </c>
      <c r="L59" s="7">
        <v>35.840000000000003</v>
      </c>
      <c r="M59">
        <v>752.64</v>
      </c>
      <c r="N59" s="2">
        <v>0.4777777777777778</v>
      </c>
      <c r="O59" t="s">
        <v>26</v>
      </c>
      <c r="P59">
        <v>716.8</v>
      </c>
      <c r="Q59" s="7">
        <v>4.7619047620000003</v>
      </c>
      <c r="R59">
        <v>35.840000000000003</v>
      </c>
      <c r="S59">
        <v>6.6</v>
      </c>
      <c r="T59">
        <v>35.840000000000003</v>
      </c>
      <c r="U59" s="6"/>
    </row>
    <row r="60" spans="1:21" x14ac:dyDescent="0.35">
      <c r="A60" t="s">
        <v>109</v>
      </c>
      <c r="B60" s="1">
        <v>44616</v>
      </c>
      <c r="C60" t="s">
        <v>80</v>
      </c>
      <c r="D60" t="s">
        <v>21</v>
      </c>
      <c r="E60" t="s">
        <v>1070</v>
      </c>
      <c r="F60" t="s">
        <v>22</v>
      </c>
      <c r="G60" t="s">
        <v>23</v>
      </c>
      <c r="H60" t="s">
        <v>31</v>
      </c>
      <c r="I60" t="s">
        <v>38</v>
      </c>
      <c r="J60">
        <v>72.349999999999994</v>
      </c>
      <c r="K60">
        <v>10</v>
      </c>
      <c r="L60" s="7">
        <v>36.174999999999997</v>
      </c>
      <c r="M60">
        <v>759.67499999999995</v>
      </c>
      <c r="N60" s="2">
        <v>0.66319444444444442</v>
      </c>
      <c r="O60" t="s">
        <v>33</v>
      </c>
      <c r="P60">
        <v>723.5</v>
      </c>
      <c r="Q60" s="7">
        <v>4.7619047620000003</v>
      </c>
      <c r="R60">
        <v>36.174999999999997</v>
      </c>
      <c r="S60">
        <v>5.4</v>
      </c>
      <c r="T60">
        <v>36.174999999999997</v>
      </c>
      <c r="U60" s="6"/>
    </row>
    <row r="61" spans="1:21" x14ac:dyDescent="0.35">
      <c r="A61" t="s">
        <v>110</v>
      </c>
      <c r="B61" s="1">
        <v>44714</v>
      </c>
      <c r="C61" t="s">
        <v>41</v>
      </c>
      <c r="D61" t="s">
        <v>29</v>
      </c>
      <c r="E61" t="s">
        <v>1072</v>
      </c>
      <c r="F61" t="s">
        <v>30</v>
      </c>
      <c r="G61" t="s">
        <v>36</v>
      </c>
      <c r="H61" t="s">
        <v>24</v>
      </c>
      <c r="I61" t="s">
        <v>32</v>
      </c>
      <c r="J61">
        <v>30.61</v>
      </c>
      <c r="K61">
        <v>6</v>
      </c>
      <c r="L61" s="7">
        <v>9.1829999999999998</v>
      </c>
      <c r="M61">
        <v>192.84299999999999</v>
      </c>
      <c r="N61" s="2">
        <v>0.85833333333333339</v>
      </c>
      <c r="O61" t="s">
        <v>33</v>
      </c>
      <c r="P61">
        <v>183.66</v>
      </c>
      <c r="Q61" s="7">
        <v>4.7619047620000003</v>
      </c>
      <c r="R61">
        <v>9.1829999999999998</v>
      </c>
      <c r="S61">
        <v>9.3000000000000007</v>
      </c>
      <c r="T61">
        <v>9.1829999999999998</v>
      </c>
      <c r="U61" s="6"/>
    </row>
    <row r="62" spans="1:21" x14ac:dyDescent="0.35">
      <c r="A62" t="s">
        <v>111</v>
      </c>
      <c r="B62" s="1">
        <v>44720</v>
      </c>
      <c r="C62" t="s">
        <v>41</v>
      </c>
      <c r="D62" t="s">
        <v>29</v>
      </c>
      <c r="E62" t="s">
        <v>1075</v>
      </c>
      <c r="F62" t="s">
        <v>22</v>
      </c>
      <c r="G62" t="s">
        <v>23</v>
      </c>
      <c r="H62" t="s">
        <v>24</v>
      </c>
      <c r="I62" t="s">
        <v>44</v>
      </c>
      <c r="J62">
        <v>24.74</v>
      </c>
      <c r="K62">
        <v>3</v>
      </c>
      <c r="L62" s="7">
        <v>3.7109999999999999</v>
      </c>
      <c r="M62">
        <v>77.930999999999997</v>
      </c>
      <c r="N62" s="2">
        <v>0.74097222222222225</v>
      </c>
      <c r="O62" t="s">
        <v>39</v>
      </c>
      <c r="P62">
        <v>74.22</v>
      </c>
      <c r="Q62" s="7">
        <v>4.7619047620000003</v>
      </c>
      <c r="R62">
        <v>3.7109999999999999</v>
      </c>
      <c r="S62">
        <v>10</v>
      </c>
      <c r="T62">
        <v>3.7109999999999999</v>
      </c>
      <c r="U62" s="6"/>
    </row>
    <row r="63" spans="1:21" x14ac:dyDescent="0.35">
      <c r="A63" t="s">
        <v>112</v>
      </c>
      <c r="B63" s="1">
        <v>44728</v>
      </c>
      <c r="C63" t="s">
        <v>41</v>
      </c>
      <c r="D63" t="s">
        <v>29</v>
      </c>
      <c r="E63" t="s">
        <v>1075</v>
      </c>
      <c r="F63" t="s">
        <v>30</v>
      </c>
      <c r="G63" t="s">
        <v>36</v>
      </c>
      <c r="H63" t="s">
        <v>31</v>
      </c>
      <c r="I63" t="s">
        <v>38</v>
      </c>
      <c r="J63">
        <v>55.73</v>
      </c>
      <c r="K63">
        <v>6</v>
      </c>
      <c r="L63" s="7">
        <v>16.719000000000001</v>
      </c>
      <c r="M63">
        <v>351.09899999999999</v>
      </c>
      <c r="N63" s="2">
        <v>0.4548611111111111</v>
      </c>
      <c r="O63" t="s">
        <v>26</v>
      </c>
      <c r="P63">
        <v>334.38</v>
      </c>
      <c r="Q63" s="7">
        <v>4.7619047620000003</v>
      </c>
      <c r="R63">
        <v>16.719000000000001</v>
      </c>
      <c r="S63">
        <v>7</v>
      </c>
      <c r="T63">
        <v>16.719000000000001</v>
      </c>
      <c r="U63" s="6"/>
    </row>
    <row r="64" spans="1:21" x14ac:dyDescent="0.35">
      <c r="A64" t="s">
        <v>113</v>
      </c>
      <c r="B64" s="1">
        <v>44874</v>
      </c>
      <c r="C64" t="s">
        <v>20</v>
      </c>
      <c r="D64" t="s">
        <v>53</v>
      </c>
      <c r="E64" t="s">
        <v>1069</v>
      </c>
      <c r="F64" t="s">
        <v>22</v>
      </c>
      <c r="G64" t="s">
        <v>23</v>
      </c>
      <c r="H64" t="s">
        <v>31</v>
      </c>
      <c r="I64" t="s">
        <v>44</v>
      </c>
      <c r="J64">
        <v>55.07</v>
      </c>
      <c r="K64">
        <v>9</v>
      </c>
      <c r="L64" s="7">
        <v>24.781500000000001</v>
      </c>
      <c r="M64">
        <v>520.41150000000005</v>
      </c>
      <c r="N64" s="2">
        <v>0.56944444444444442</v>
      </c>
      <c r="O64" t="s">
        <v>26</v>
      </c>
      <c r="P64">
        <v>495.63</v>
      </c>
      <c r="Q64" s="7">
        <v>4.7619047620000003</v>
      </c>
      <c r="R64">
        <v>24.781500000000001</v>
      </c>
      <c r="S64">
        <v>10</v>
      </c>
      <c r="T64">
        <v>24.781500000000001</v>
      </c>
      <c r="U64" s="6"/>
    </row>
    <row r="65" spans="1:21" x14ac:dyDescent="0.35">
      <c r="A65" t="s">
        <v>114</v>
      </c>
      <c r="B65" s="1">
        <v>44736</v>
      </c>
      <c r="C65" t="s">
        <v>41</v>
      </c>
      <c r="D65" t="s">
        <v>21</v>
      </c>
      <c r="E65" t="s">
        <v>1070</v>
      </c>
      <c r="F65" t="s">
        <v>22</v>
      </c>
      <c r="G65" t="s">
        <v>36</v>
      </c>
      <c r="H65" t="s">
        <v>24</v>
      </c>
      <c r="I65" t="s">
        <v>44</v>
      </c>
      <c r="J65">
        <v>15.81</v>
      </c>
      <c r="K65">
        <v>10</v>
      </c>
      <c r="L65" s="7">
        <v>7.9050000000000002</v>
      </c>
      <c r="M65">
        <v>166.005</v>
      </c>
      <c r="N65" s="2">
        <v>0.51874999999999993</v>
      </c>
      <c r="O65" t="s">
        <v>39</v>
      </c>
      <c r="P65">
        <v>158.1</v>
      </c>
      <c r="Q65" s="7">
        <v>4.7619047620000003</v>
      </c>
      <c r="R65">
        <v>7.9050000000000002</v>
      </c>
      <c r="S65">
        <v>8.6</v>
      </c>
      <c r="T65">
        <v>7.9050000000000002</v>
      </c>
      <c r="U65" s="6"/>
    </row>
    <row r="66" spans="1:21" x14ac:dyDescent="0.35">
      <c r="A66" t="s">
        <v>115</v>
      </c>
      <c r="B66" s="1">
        <v>44920</v>
      </c>
      <c r="C66" t="s">
        <v>28</v>
      </c>
      <c r="D66" t="s">
        <v>53</v>
      </c>
      <c r="E66" t="s">
        <v>1071</v>
      </c>
      <c r="F66" t="s">
        <v>22</v>
      </c>
      <c r="G66" t="s">
        <v>36</v>
      </c>
      <c r="H66" t="s">
        <v>31</v>
      </c>
      <c r="I66" t="s">
        <v>25</v>
      </c>
      <c r="J66">
        <v>75.739999999999995</v>
      </c>
      <c r="K66">
        <v>4</v>
      </c>
      <c r="L66" s="7">
        <v>15.148</v>
      </c>
      <c r="M66">
        <v>318.108</v>
      </c>
      <c r="N66" s="2">
        <v>0.60763888888888895</v>
      </c>
      <c r="O66" t="s">
        <v>33</v>
      </c>
      <c r="P66">
        <v>302.95999999999998</v>
      </c>
      <c r="Q66" s="7">
        <v>4.7619047620000003</v>
      </c>
      <c r="R66">
        <v>15.148</v>
      </c>
      <c r="S66">
        <v>7.6</v>
      </c>
      <c r="T66">
        <v>15.148</v>
      </c>
      <c r="U66" s="6"/>
    </row>
    <row r="67" spans="1:21" x14ac:dyDescent="0.35">
      <c r="A67" t="s">
        <v>116</v>
      </c>
      <c r="B67" s="1">
        <v>44800</v>
      </c>
      <c r="C67" t="s">
        <v>48</v>
      </c>
      <c r="D67" t="s">
        <v>21</v>
      </c>
      <c r="E67" t="s">
        <v>1073</v>
      </c>
      <c r="F67" t="s">
        <v>22</v>
      </c>
      <c r="G67" t="s">
        <v>36</v>
      </c>
      <c r="H67" t="s">
        <v>31</v>
      </c>
      <c r="I67" t="s">
        <v>25</v>
      </c>
      <c r="J67">
        <v>15.87</v>
      </c>
      <c r="K67">
        <v>10</v>
      </c>
      <c r="L67" s="7">
        <v>7.9349999999999996</v>
      </c>
      <c r="M67">
        <v>166.63499999999999</v>
      </c>
      <c r="N67" s="2">
        <v>0.69444444444444453</v>
      </c>
      <c r="O67" t="s">
        <v>33</v>
      </c>
      <c r="P67">
        <v>158.69999999999999</v>
      </c>
      <c r="Q67" s="7">
        <v>4.7619047620000003</v>
      </c>
      <c r="R67">
        <v>7.9349999999999996</v>
      </c>
      <c r="S67">
        <v>5.8</v>
      </c>
      <c r="T67">
        <v>7.9349999999999996</v>
      </c>
      <c r="U67" s="6"/>
    </row>
    <row r="68" spans="1:21" x14ac:dyDescent="0.35">
      <c r="A68" t="s">
        <v>117</v>
      </c>
      <c r="B68" s="1">
        <v>44702</v>
      </c>
      <c r="C68" t="s">
        <v>107</v>
      </c>
      <c r="D68" t="s">
        <v>29</v>
      </c>
      <c r="E68" t="s">
        <v>1075</v>
      </c>
      <c r="F68" t="s">
        <v>30</v>
      </c>
      <c r="G68" t="s">
        <v>23</v>
      </c>
      <c r="H68" t="s">
        <v>24</v>
      </c>
      <c r="I68" t="s">
        <v>25</v>
      </c>
      <c r="J68">
        <v>33.47</v>
      </c>
      <c r="K68">
        <v>2</v>
      </c>
      <c r="L68" s="7">
        <v>3.347</v>
      </c>
      <c r="M68">
        <v>70.287000000000006</v>
      </c>
      <c r="N68" s="2">
        <v>0.65486111111111112</v>
      </c>
      <c r="O68" t="s">
        <v>26</v>
      </c>
      <c r="P68">
        <v>66.94</v>
      </c>
      <c r="Q68" s="7">
        <v>4.7619047620000003</v>
      </c>
      <c r="R68">
        <v>3.347</v>
      </c>
      <c r="S68">
        <v>6.7</v>
      </c>
      <c r="T68">
        <v>3.347</v>
      </c>
      <c r="U68" s="6"/>
    </row>
    <row r="69" spans="1:21" x14ac:dyDescent="0.35">
      <c r="A69" t="s">
        <v>118</v>
      </c>
      <c r="B69" s="1">
        <v>44863</v>
      </c>
      <c r="C69" t="s">
        <v>46</v>
      </c>
      <c r="D69" t="s">
        <v>53</v>
      </c>
      <c r="E69" t="s">
        <v>1072</v>
      </c>
      <c r="F69" t="s">
        <v>22</v>
      </c>
      <c r="G69" t="s">
        <v>23</v>
      </c>
      <c r="H69" t="s">
        <v>37</v>
      </c>
      <c r="I69" t="s">
        <v>56</v>
      </c>
      <c r="J69">
        <v>97.61</v>
      </c>
      <c r="K69">
        <v>6</v>
      </c>
      <c r="L69" s="7">
        <v>29.283000000000001</v>
      </c>
      <c r="M69">
        <v>614.94299999999998</v>
      </c>
      <c r="N69" s="2">
        <v>0.62569444444444444</v>
      </c>
      <c r="O69" t="s">
        <v>26</v>
      </c>
      <c r="P69">
        <v>585.66</v>
      </c>
      <c r="Q69" s="7">
        <v>4.7619047620000003</v>
      </c>
      <c r="R69">
        <v>29.283000000000001</v>
      </c>
      <c r="S69">
        <v>9.9</v>
      </c>
      <c r="T69">
        <v>29.283000000000001</v>
      </c>
      <c r="U69" s="6"/>
    </row>
    <row r="70" spans="1:21" x14ac:dyDescent="0.35">
      <c r="A70" t="s">
        <v>119</v>
      </c>
      <c r="B70" s="1">
        <v>44649</v>
      </c>
      <c r="C70" t="s">
        <v>35</v>
      </c>
      <c r="D70" t="s">
        <v>21</v>
      </c>
      <c r="E70" t="s">
        <v>1071</v>
      </c>
      <c r="F70" t="s">
        <v>30</v>
      </c>
      <c r="G70" t="s">
        <v>36</v>
      </c>
      <c r="H70" t="s">
        <v>24</v>
      </c>
      <c r="I70" t="s">
        <v>44</v>
      </c>
      <c r="J70">
        <v>78.77</v>
      </c>
      <c r="K70">
        <v>10</v>
      </c>
      <c r="L70" s="7">
        <v>39.384999999999998</v>
      </c>
      <c r="M70">
        <v>827.08500000000004</v>
      </c>
      <c r="N70" s="2">
        <v>0.41944444444444445</v>
      </c>
      <c r="O70" t="s">
        <v>33</v>
      </c>
      <c r="P70">
        <v>787.7</v>
      </c>
      <c r="Q70" s="7">
        <v>4.7619047620000003</v>
      </c>
      <c r="R70">
        <v>39.384999999999998</v>
      </c>
      <c r="S70">
        <v>6.4</v>
      </c>
      <c r="T70">
        <v>39.384999999999998</v>
      </c>
      <c r="U70" s="6"/>
    </row>
    <row r="71" spans="1:21" x14ac:dyDescent="0.35">
      <c r="A71" t="s">
        <v>120</v>
      </c>
      <c r="B71" s="1">
        <v>44598</v>
      </c>
      <c r="C71" t="s">
        <v>80</v>
      </c>
      <c r="D71" t="s">
        <v>21</v>
      </c>
      <c r="E71" t="s">
        <v>1073</v>
      </c>
      <c r="F71" t="s">
        <v>22</v>
      </c>
      <c r="G71" t="s">
        <v>23</v>
      </c>
      <c r="H71" t="s">
        <v>37</v>
      </c>
      <c r="I71" t="s">
        <v>25</v>
      </c>
      <c r="J71">
        <v>18.329999999999998</v>
      </c>
      <c r="K71">
        <v>1</v>
      </c>
      <c r="L71" s="7">
        <v>0.91649999999999998</v>
      </c>
      <c r="M71">
        <v>19.246500000000001</v>
      </c>
      <c r="N71" s="2">
        <v>0.78472222222222221</v>
      </c>
      <c r="O71" t="s">
        <v>33</v>
      </c>
      <c r="P71">
        <v>18.329999999999998</v>
      </c>
      <c r="Q71" s="7">
        <v>4.7619047620000003</v>
      </c>
      <c r="R71">
        <v>0.91649999999999998</v>
      </c>
      <c r="S71">
        <v>4.3</v>
      </c>
      <c r="T71">
        <v>0.91649999999999998</v>
      </c>
      <c r="U71" s="6"/>
    </row>
    <row r="72" spans="1:21" x14ac:dyDescent="0.35">
      <c r="A72" t="s">
        <v>121</v>
      </c>
      <c r="B72" s="1">
        <v>44719</v>
      </c>
      <c r="C72" t="s">
        <v>41</v>
      </c>
      <c r="D72" t="s">
        <v>29</v>
      </c>
      <c r="E72" t="s">
        <v>1070</v>
      </c>
      <c r="F72" t="s">
        <v>30</v>
      </c>
      <c r="G72" t="s">
        <v>36</v>
      </c>
      <c r="H72" t="s">
        <v>37</v>
      </c>
      <c r="I72" t="s">
        <v>54</v>
      </c>
      <c r="J72">
        <v>89.48</v>
      </c>
      <c r="K72">
        <v>10</v>
      </c>
      <c r="L72" s="7">
        <v>44.74</v>
      </c>
      <c r="M72">
        <v>939.54</v>
      </c>
      <c r="N72" s="2">
        <v>0.53194444444444444</v>
      </c>
      <c r="O72" t="s">
        <v>39</v>
      </c>
      <c r="P72">
        <v>894.8</v>
      </c>
      <c r="Q72" s="7">
        <v>4.7619047620000003</v>
      </c>
      <c r="R72">
        <v>44.74</v>
      </c>
      <c r="S72">
        <v>9.6</v>
      </c>
      <c r="T72">
        <v>44.74</v>
      </c>
      <c r="U72" s="6"/>
    </row>
    <row r="73" spans="1:21" x14ac:dyDescent="0.35">
      <c r="A73" t="s">
        <v>122</v>
      </c>
      <c r="B73" s="1">
        <v>44666</v>
      </c>
      <c r="C73" t="s">
        <v>61</v>
      </c>
      <c r="D73" t="s">
        <v>29</v>
      </c>
      <c r="E73" t="s">
        <v>1072</v>
      </c>
      <c r="F73" t="s">
        <v>30</v>
      </c>
      <c r="G73" t="s">
        <v>36</v>
      </c>
      <c r="H73" t="s">
        <v>42</v>
      </c>
      <c r="I73" t="s">
        <v>56</v>
      </c>
      <c r="J73">
        <v>62.12</v>
      </c>
      <c r="K73">
        <v>10</v>
      </c>
      <c r="L73" s="7">
        <v>31.06</v>
      </c>
      <c r="M73">
        <v>652.26</v>
      </c>
      <c r="N73" s="2">
        <v>0.67986111111111114</v>
      </c>
      <c r="O73" t="s">
        <v>33</v>
      </c>
      <c r="P73">
        <v>621.20000000000005</v>
      </c>
      <c r="Q73" s="7">
        <v>4.7619047620000003</v>
      </c>
      <c r="R73">
        <v>31.06</v>
      </c>
      <c r="S73">
        <v>5.9</v>
      </c>
      <c r="T73">
        <v>31.06</v>
      </c>
      <c r="U73" s="6"/>
    </row>
    <row r="74" spans="1:21" x14ac:dyDescent="0.35">
      <c r="A74" t="s">
        <v>123</v>
      </c>
      <c r="B74" s="1">
        <v>44848</v>
      </c>
      <c r="C74" t="s">
        <v>46</v>
      </c>
      <c r="D74" t="s">
        <v>53</v>
      </c>
      <c r="E74" t="s">
        <v>1071</v>
      </c>
      <c r="F74" t="s">
        <v>22</v>
      </c>
      <c r="G74" t="s">
        <v>23</v>
      </c>
      <c r="H74" t="s">
        <v>37</v>
      </c>
      <c r="I74" t="s">
        <v>54</v>
      </c>
      <c r="J74">
        <v>48.52</v>
      </c>
      <c r="K74">
        <v>3</v>
      </c>
      <c r="L74" s="7">
        <v>7.2779999999999996</v>
      </c>
      <c r="M74">
        <v>152.83799999999999</v>
      </c>
      <c r="N74" s="2">
        <v>0.76180555555555562</v>
      </c>
      <c r="O74" t="s">
        <v>26</v>
      </c>
      <c r="P74">
        <v>145.56</v>
      </c>
      <c r="Q74" s="7">
        <v>4.7619047620000003</v>
      </c>
      <c r="R74">
        <v>7.2779999999999996</v>
      </c>
      <c r="S74">
        <v>4</v>
      </c>
      <c r="T74">
        <v>7.2779999999999996</v>
      </c>
      <c r="U74" s="6"/>
    </row>
    <row r="75" spans="1:21" x14ac:dyDescent="0.35">
      <c r="A75" t="s">
        <v>124</v>
      </c>
      <c r="B75" s="1">
        <v>44766</v>
      </c>
      <c r="C75" t="s">
        <v>74</v>
      </c>
      <c r="D75" t="s">
        <v>29</v>
      </c>
      <c r="E75" t="s">
        <v>1073</v>
      </c>
      <c r="F75" t="s">
        <v>30</v>
      </c>
      <c r="G75" t="s">
        <v>23</v>
      </c>
      <c r="H75" t="s">
        <v>24</v>
      </c>
      <c r="I75" t="s">
        <v>32</v>
      </c>
      <c r="J75">
        <v>75.91</v>
      </c>
      <c r="K75">
        <v>6</v>
      </c>
      <c r="L75" s="7">
        <v>22.773</v>
      </c>
      <c r="M75">
        <v>478.233</v>
      </c>
      <c r="N75" s="2">
        <v>0.76458333333333339</v>
      </c>
      <c r="O75" t="s">
        <v>33</v>
      </c>
      <c r="P75">
        <v>455.46</v>
      </c>
      <c r="Q75" s="7">
        <v>4.7619047620000003</v>
      </c>
      <c r="R75">
        <v>22.773</v>
      </c>
      <c r="S75">
        <v>8.6999999999999993</v>
      </c>
      <c r="T75">
        <v>22.773</v>
      </c>
      <c r="U75" s="6"/>
    </row>
    <row r="76" spans="1:21" x14ac:dyDescent="0.35">
      <c r="A76" t="s">
        <v>125</v>
      </c>
      <c r="B76" s="1">
        <v>44602</v>
      </c>
      <c r="C76" t="s">
        <v>80</v>
      </c>
      <c r="D76" t="s">
        <v>21</v>
      </c>
      <c r="E76" t="s">
        <v>1075</v>
      </c>
      <c r="F76" t="s">
        <v>30</v>
      </c>
      <c r="G76" t="s">
        <v>36</v>
      </c>
      <c r="H76" t="s">
        <v>24</v>
      </c>
      <c r="I76" t="s">
        <v>38</v>
      </c>
      <c r="J76">
        <v>74.67</v>
      </c>
      <c r="K76">
        <v>9</v>
      </c>
      <c r="L76" s="7">
        <v>33.601500000000001</v>
      </c>
      <c r="M76">
        <v>705.63149999999996</v>
      </c>
      <c r="N76" s="2">
        <v>0.4548611111111111</v>
      </c>
      <c r="O76" t="s">
        <v>26</v>
      </c>
      <c r="P76">
        <v>672.03</v>
      </c>
      <c r="Q76" s="7">
        <v>4.7619047620000003</v>
      </c>
      <c r="R76">
        <v>33.601500000000001</v>
      </c>
      <c r="S76">
        <v>9.4</v>
      </c>
      <c r="T76">
        <v>33.601500000000001</v>
      </c>
      <c r="U76" s="6"/>
    </row>
    <row r="77" spans="1:21" x14ac:dyDescent="0.35">
      <c r="A77" t="s">
        <v>126</v>
      </c>
      <c r="B77" s="1">
        <v>44668</v>
      </c>
      <c r="C77" t="s">
        <v>61</v>
      </c>
      <c r="D77" t="s">
        <v>29</v>
      </c>
      <c r="E77" t="s">
        <v>1074</v>
      </c>
      <c r="F77" t="s">
        <v>30</v>
      </c>
      <c r="G77" t="s">
        <v>23</v>
      </c>
      <c r="H77" t="s">
        <v>24</v>
      </c>
      <c r="I77" t="s">
        <v>32</v>
      </c>
      <c r="J77">
        <v>41.65</v>
      </c>
      <c r="K77">
        <v>10</v>
      </c>
      <c r="L77" s="7">
        <v>20.824999999999999</v>
      </c>
      <c r="M77">
        <v>437.32499999999999</v>
      </c>
      <c r="N77" s="2">
        <v>0.71111111111111114</v>
      </c>
      <c r="O77" t="s">
        <v>39</v>
      </c>
      <c r="P77">
        <v>416.5</v>
      </c>
      <c r="Q77" s="7">
        <v>4.7619047620000003</v>
      </c>
      <c r="R77">
        <v>20.824999999999999</v>
      </c>
      <c r="S77">
        <v>5.4</v>
      </c>
      <c r="T77">
        <v>20.824999999999999</v>
      </c>
      <c r="U77" s="6"/>
    </row>
    <row r="78" spans="1:21" x14ac:dyDescent="0.35">
      <c r="A78" t="s">
        <v>127</v>
      </c>
      <c r="B78" s="1">
        <v>44581</v>
      </c>
      <c r="C78" t="s">
        <v>96</v>
      </c>
      <c r="D78" t="s">
        <v>29</v>
      </c>
      <c r="E78" t="s">
        <v>1073</v>
      </c>
      <c r="F78" t="s">
        <v>22</v>
      </c>
      <c r="G78" t="s">
        <v>36</v>
      </c>
      <c r="H78" t="s">
        <v>24</v>
      </c>
      <c r="I78" t="s">
        <v>56</v>
      </c>
      <c r="J78">
        <v>49.04</v>
      </c>
      <c r="K78">
        <v>9</v>
      </c>
      <c r="L78" s="7">
        <v>22.068000000000001</v>
      </c>
      <c r="M78">
        <v>463.428</v>
      </c>
      <c r="N78" s="2">
        <v>0.59722222222222221</v>
      </c>
      <c r="O78" t="s">
        <v>39</v>
      </c>
      <c r="P78">
        <v>441.36</v>
      </c>
      <c r="Q78" s="7">
        <v>4.7619047620000003</v>
      </c>
      <c r="R78">
        <v>22.068000000000001</v>
      </c>
      <c r="S78">
        <v>8.6</v>
      </c>
      <c r="T78">
        <v>22.068000000000001</v>
      </c>
      <c r="U78" s="6"/>
    </row>
    <row r="79" spans="1:21" x14ac:dyDescent="0.35">
      <c r="A79" t="s">
        <v>128</v>
      </c>
      <c r="B79" s="1">
        <v>44627</v>
      </c>
      <c r="C79" t="s">
        <v>35</v>
      </c>
      <c r="D79" t="s">
        <v>21</v>
      </c>
      <c r="E79" t="s">
        <v>1069</v>
      </c>
      <c r="F79" t="s">
        <v>22</v>
      </c>
      <c r="G79" t="s">
        <v>23</v>
      </c>
      <c r="H79" t="s">
        <v>42</v>
      </c>
      <c r="I79" t="s">
        <v>56</v>
      </c>
      <c r="J79">
        <v>20.010000000000002</v>
      </c>
      <c r="K79">
        <v>9</v>
      </c>
      <c r="L79" s="7">
        <v>9.0045000000000002</v>
      </c>
      <c r="M79">
        <v>189.09450000000001</v>
      </c>
      <c r="N79" s="2">
        <v>0.65833333333333333</v>
      </c>
      <c r="O79" t="s">
        <v>39</v>
      </c>
      <c r="P79">
        <v>180.09</v>
      </c>
      <c r="Q79" s="7">
        <v>4.7619047620000003</v>
      </c>
      <c r="R79">
        <v>9.0045000000000002</v>
      </c>
      <c r="S79">
        <v>5.7</v>
      </c>
      <c r="T79">
        <v>9.0045000000000002</v>
      </c>
      <c r="U79" s="6"/>
    </row>
    <row r="80" spans="1:21" x14ac:dyDescent="0.35">
      <c r="A80" t="s">
        <v>129</v>
      </c>
      <c r="B80" s="1">
        <v>44724</v>
      </c>
      <c r="C80" t="s">
        <v>41</v>
      </c>
      <c r="D80" t="s">
        <v>29</v>
      </c>
      <c r="E80" t="s">
        <v>1074</v>
      </c>
      <c r="F80" t="s">
        <v>22</v>
      </c>
      <c r="G80" t="s">
        <v>23</v>
      </c>
      <c r="H80" t="s">
        <v>31</v>
      </c>
      <c r="I80" t="s">
        <v>54</v>
      </c>
      <c r="J80">
        <v>78.31</v>
      </c>
      <c r="K80">
        <v>10</v>
      </c>
      <c r="L80" s="7">
        <v>39.155000000000001</v>
      </c>
      <c r="M80">
        <v>822.255</v>
      </c>
      <c r="N80" s="2">
        <v>0.68333333333333324</v>
      </c>
      <c r="O80" t="s">
        <v>26</v>
      </c>
      <c r="P80">
        <v>783.1</v>
      </c>
      <c r="Q80" s="7">
        <v>4.7619047620000003</v>
      </c>
      <c r="R80">
        <v>39.155000000000001</v>
      </c>
      <c r="S80">
        <v>6.6</v>
      </c>
      <c r="T80">
        <v>39.155000000000001</v>
      </c>
      <c r="U80" s="6"/>
    </row>
    <row r="81" spans="1:21" x14ac:dyDescent="0.35">
      <c r="A81" t="s">
        <v>130</v>
      </c>
      <c r="B81" s="1">
        <v>44865</v>
      </c>
      <c r="C81" t="s">
        <v>46</v>
      </c>
      <c r="D81" t="s">
        <v>29</v>
      </c>
      <c r="E81" t="s">
        <v>1069</v>
      </c>
      <c r="F81" t="s">
        <v>30</v>
      </c>
      <c r="G81" t="s">
        <v>23</v>
      </c>
      <c r="H81" t="s">
        <v>31</v>
      </c>
      <c r="I81" t="s">
        <v>25</v>
      </c>
      <c r="J81">
        <v>20.38</v>
      </c>
      <c r="K81">
        <v>5</v>
      </c>
      <c r="L81" s="7">
        <v>5.0949999999999998</v>
      </c>
      <c r="M81">
        <v>106.995</v>
      </c>
      <c r="N81" s="2">
        <v>0.78888888888888886</v>
      </c>
      <c r="O81" t="s">
        <v>33</v>
      </c>
      <c r="P81">
        <v>101.9</v>
      </c>
      <c r="Q81" s="7">
        <v>4.7619047620000003</v>
      </c>
      <c r="R81">
        <v>5.0949999999999998</v>
      </c>
      <c r="S81">
        <v>6</v>
      </c>
      <c r="T81">
        <v>5.0949999999999998</v>
      </c>
      <c r="U81" s="6"/>
    </row>
    <row r="82" spans="1:21" x14ac:dyDescent="0.35">
      <c r="A82" t="s">
        <v>131</v>
      </c>
      <c r="B82" s="1">
        <v>44802</v>
      </c>
      <c r="C82" t="s">
        <v>48</v>
      </c>
      <c r="D82" t="s">
        <v>29</v>
      </c>
      <c r="E82" t="s">
        <v>1071</v>
      </c>
      <c r="F82" t="s">
        <v>30</v>
      </c>
      <c r="G82" t="s">
        <v>23</v>
      </c>
      <c r="H82" t="s">
        <v>24</v>
      </c>
      <c r="I82" t="s">
        <v>25</v>
      </c>
      <c r="J82">
        <v>99.19</v>
      </c>
      <c r="K82">
        <v>6</v>
      </c>
      <c r="L82" s="7">
        <v>29.757000000000001</v>
      </c>
      <c r="M82">
        <v>624.89700000000005</v>
      </c>
      <c r="N82" s="2">
        <v>0.61249999999999993</v>
      </c>
      <c r="O82" t="s">
        <v>39</v>
      </c>
      <c r="P82">
        <v>595.14</v>
      </c>
      <c r="Q82" s="7">
        <v>4.7619047620000003</v>
      </c>
      <c r="R82">
        <v>29.757000000000001</v>
      </c>
      <c r="S82">
        <v>5.5</v>
      </c>
      <c r="T82">
        <v>29.757000000000001</v>
      </c>
      <c r="U82" s="6"/>
    </row>
    <row r="83" spans="1:21" x14ac:dyDescent="0.35">
      <c r="A83" t="s">
        <v>132</v>
      </c>
      <c r="B83" s="1">
        <v>44587</v>
      </c>
      <c r="C83" t="s">
        <v>96</v>
      </c>
      <c r="D83" t="s">
        <v>53</v>
      </c>
      <c r="E83" t="s">
        <v>1072</v>
      </c>
      <c r="F83" t="s">
        <v>30</v>
      </c>
      <c r="G83" t="s">
        <v>23</v>
      </c>
      <c r="H83" t="s">
        <v>24</v>
      </c>
      <c r="I83" t="s">
        <v>54</v>
      </c>
      <c r="J83">
        <v>96.68</v>
      </c>
      <c r="K83">
        <v>3</v>
      </c>
      <c r="L83" s="7">
        <v>14.502000000000001</v>
      </c>
      <c r="M83">
        <v>304.54199999999997</v>
      </c>
      <c r="N83" s="2">
        <v>0.8305555555555556</v>
      </c>
      <c r="O83" t="s">
        <v>26</v>
      </c>
      <c r="P83">
        <v>290.04000000000002</v>
      </c>
      <c r="Q83" s="7">
        <v>4.7619047620000003</v>
      </c>
      <c r="R83">
        <v>14.502000000000001</v>
      </c>
      <c r="S83">
        <v>6.4</v>
      </c>
      <c r="T83">
        <v>14.502000000000001</v>
      </c>
      <c r="U83" s="6"/>
    </row>
    <row r="84" spans="1:21" x14ac:dyDescent="0.35">
      <c r="A84" t="s">
        <v>133</v>
      </c>
      <c r="B84" s="1">
        <v>44902</v>
      </c>
      <c r="C84" t="s">
        <v>28</v>
      </c>
      <c r="D84" t="s">
        <v>29</v>
      </c>
      <c r="E84" t="s">
        <v>1072</v>
      </c>
      <c r="F84" t="s">
        <v>30</v>
      </c>
      <c r="G84" t="s">
        <v>36</v>
      </c>
      <c r="H84" t="s">
        <v>31</v>
      </c>
      <c r="I84" t="s">
        <v>54</v>
      </c>
      <c r="J84">
        <v>19.25</v>
      </c>
      <c r="K84">
        <v>8</v>
      </c>
      <c r="L84" s="7">
        <v>7.7</v>
      </c>
      <c r="M84">
        <v>161.69999999999999</v>
      </c>
      <c r="N84" s="2">
        <v>0.77569444444444446</v>
      </c>
      <c r="O84" t="s">
        <v>26</v>
      </c>
      <c r="P84">
        <v>154</v>
      </c>
      <c r="Q84" s="7">
        <v>4.7619047620000003</v>
      </c>
      <c r="R84">
        <v>7.7</v>
      </c>
      <c r="S84">
        <v>6.6</v>
      </c>
      <c r="T84">
        <v>7.7</v>
      </c>
      <c r="U84" s="6"/>
    </row>
    <row r="85" spans="1:21" x14ac:dyDescent="0.35">
      <c r="A85" t="s">
        <v>134</v>
      </c>
      <c r="B85" s="1">
        <v>44625</v>
      </c>
      <c r="C85" t="s">
        <v>35</v>
      </c>
      <c r="D85" t="s">
        <v>29</v>
      </c>
      <c r="E85" t="s">
        <v>1071</v>
      </c>
      <c r="F85" t="s">
        <v>22</v>
      </c>
      <c r="G85" t="s">
        <v>23</v>
      </c>
      <c r="H85" t="s">
        <v>31</v>
      </c>
      <c r="I85" t="s">
        <v>54</v>
      </c>
      <c r="J85">
        <v>80.36</v>
      </c>
      <c r="K85">
        <v>4</v>
      </c>
      <c r="L85" s="7">
        <v>16.071999999999999</v>
      </c>
      <c r="M85">
        <v>337.512</v>
      </c>
      <c r="N85" s="2">
        <v>0.78125</v>
      </c>
      <c r="O85" t="s">
        <v>39</v>
      </c>
      <c r="P85">
        <v>321.44</v>
      </c>
      <c r="Q85" s="7">
        <v>4.7619047620000003</v>
      </c>
      <c r="R85">
        <v>16.071999999999999</v>
      </c>
      <c r="S85">
        <v>8.3000000000000007</v>
      </c>
      <c r="T85">
        <v>16.071999999999999</v>
      </c>
      <c r="U85" s="6"/>
    </row>
    <row r="86" spans="1:21" x14ac:dyDescent="0.35">
      <c r="A86" t="s">
        <v>135</v>
      </c>
      <c r="B86" s="1">
        <v>44678</v>
      </c>
      <c r="C86" t="s">
        <v>61</v>
      </c>
      <c r="D86" t="s">
        <v>29</v>
      </c>
      <c r="E86" t="s">
        <v>1073</v>
      </c>
      <c r="F86" t="s">
        <v>22</v>
      </c>
      <c r="G86" t="s">
        <v>36</v>
      </c>
      <c r="H86" t="s">
        <v>31</v>
      </c>
      <c r="I86" t="s">
        <v>44</v>
      </c>
      <c r="J86">
        <v>48.91</v>
      </c>
      <c r="K86">
        <v>5</v>
      </c>
      <c r="L86" s="7">
        <v>12.227499999999999</v>
      </c>
      <c r="M86">
        <v>256.77749999999997</v>
      </c>
      <c r="N86" s="2">
        <v>0.4284722222222222</v>
      </c>
      <c r="O86" t="s">
        <v>33</v>
      </c>
      <c r="P86">
        <v>244.55</v>
      </c>
      <c r="Q86" s="7">
        <v>4.7619047620000003</v>
      </c>
      <c r="R86">
        <v>12.227499999999999</v>
      </c>
      <c r="S86">
        <v>6.6</v>
      </c>
      <c r="T86">
        <v>12.227499999999999</v>
      </c>
      <c r="U86" s="6"/>
    </row>
    <row r="87" spans="1:21" x14ac:dyDescent="0.35">
      <c r="A87" t="s">
        <v>136</v>
      </c>
      <c r="B87" s="1">
        <v>44851</v>
      </c>
      <c r="C87" t="s">
        <v>46</v>
      </c>
      <c r="D87" t="s">
        <v>29</v>
      </c>
      <c r="E87" t="s">
        <v>1075</v>
      </c>
      <c r="F87" t="s">
        <v>30</v>
      </c>
      <c r="G87" t="s">
        <v>23</v>
      </c>
      <c r="H87" t="s">
        <v>31</v>
      </c>
      <c r="I87" t="s">
        <v>44</v>
      </c>
      <c r="J87">
        <v>83.06</v>
      </c>
      <c r="K87">
        <v>7</v>
      </c>
      <c r="L87" s="7">
        <v>29.071000000000002</v>
      </c>
      <c r="M87">
        <v>610.49099999999999</v>
      </c>
      <c r="N87" s="2">
        <v>0.60486111111111118</v>
      </c>
      <c r="O87" t="s">
        <v>26</v>
      </c>
      <c r="P87">
        <v>581.41999999999996</v>
      </c>
      <c r="Q87" s="7">
        <v>4.7619047620000003</v>
      </c>
      <c r="R87">
        <v>29.071000000000002</v>
      </c>
      <c r="S87">
        <v>4</v>
      </c>
      <c r="T87">
        <v>29.071000000000002</v>
      </c>
      <c r="U87" s="6"/>
    </row>
    <row r="88" spans="1:21" x14ac:dyDescent="0.35">
      <c r="A88" t="s">
        <v>137</v>
      </c>
      <c r="B88" s="1">
        <v>44912</v>
      </c>
      <c r="C88" t="s">
        <v>28</v>
      </c>
      <c r="D88" t="s">
        <v>29</v>
      </c>
      <c r="E88" t="s">
        <v>1074</v>
      </c>
      <c r="F88" t="s">
        <v>30</v>
      </c>
      <c r="G88" t="s">
        <v>36</v>
      </c>
      <c r="H88" t="s">
        <v>24</v>
      </c>
      <c r="I88" t="s">
        <v>56</v>
      </c>
      <c r="J88">
        <v>76.52</v>
      </c>
      <c r="K88">
        <v>5</v>
      </c>
      <c r="L88" s="7">
        <v>19.13</v>
      </c>
      <c r="M88">
        <v>401.73</v>
      </c>
      <c r="N88" s="2">
        <v>0.43263888888888885</v>
      </c>
      <c r="O88" t="s">
        <v>33</v>
      </c>
      <c r="P88">
        <v>382.6</v>
      </c>
      <c r="Q88" s="7">
        <v>4.7619047620000003</v>
      </c>
      <c r="R88">
        <v>19.13</v>
      </c>
      <c r="S88">
        <v>9.9</v>
      </c>
      <c r="T88">
        <v>19.13</v>
      </c>
      <c r="U88" s="6"/>
    </row>
    <row r="89" spans="1:21" x14ac:dyDescent="0.35">
      <c r="A89" t="s">
        <v>138</v>
      </c>
      <c r="B89" s="1">
        <v>44865</v>
      </c>
      <c r="C89" t="s">
        <v>46</v>
      </c>
      <c r="D89" t="s">
        <v>21</v>
      </c>
      <c r="E89" t="s">
        <v>1069</v>
      </c>
      <c r="F89" t="s">
        <v>22</v>
      </c>
      <c r="G89" t="s">
        <v>36</v>
      </c>
      <c r="H89" t="s">
        <v>31</v>
      </c>
      <c r="I89" t="s">
        <v>54</v>
      </c>
      <c r="J89">
        <v>49.38</v>
      </c>
      <c r="K89">
        <v>7</v>
      </c>
      <c r="L89" s="7">
        <v>17.283000000000001</v>
      </c>
      <c r="M89">
        <v>362.94299999999998</v>
      </c>
      <c r="N89" s="2">
        <v>0.85763888888888884</v>
      </c>
      <c r="O89" t="s">
        <v>39</v>
      </c>
      <c r="P89">
        <v>345.66</v>
      </c>
      <c r="Q89" s="7">
        <v>4.7619047620000003</v>
      </c>
      <c r="R89">
        <v>17.283000000000001</v>
      </c>
      <c r="S89">
        <v>7.3</v>
      </c>
      <c r="T89">
        <v>17.283000000000001</v>
      </c>
      <c r="U89" s="6"/>
    </row>
    <row r="90" spans="1:21" x14ac:dyDescent="0.35">
      <c r="A90" t="s">
        <v>139</v>
      </c>
      <c r="B90" s="1">
        <v>44626</v>
      </c>
      <c r="C90" t="s">
        <v>35</v>
      </c>
      <c r="D90" t="s">
        <v>21</v>
      </c>
      <c r="E90" t="s">
        <v>1074</v>
      </c>
      <c r="F90" t="s">
        <v>30</v>
      </c>
      <c r="G90" t="s">
        <v>36</v>
      </c>
      <c r="H90" t="s">
        <v>31</v>
      </c>
      <c r="I90" t="s">
        <v>44</v>
      </c>
      <c r="J90">
        <v>42.47</v>
      </c>
      <c r="K90">
        <v>1</v>
      </c>
      <c r="L90" s="7">
        <v>2.1234999999999999</v>
      </c>
      <c r="M90">
        <v>44.593499999999999</v>
      </c>
      <c r="N90" s="2">
        <v>0.70624999999999993</v>
      </c>
      <c r="O90" t="s">
        <v>33</v>
      </c>
      <c r="P90">
        <v>42.47</v>
      </c>
      <c r="Q90" s="7">
        <v>4.7619047620000003</v>
      </c>
      <c r="R90">
        <v>2.1234999999999999</v>
      </c>
      <c r="S90">
        <v>5.7</v>
      </c>
      <c r="T90">
        <v>2.1234999999999999</v>
      </c>
      <c r="U90" s="6"/>
    </row>
    <row r="91" spans="1:21" x14ac:dyDescent="0.35">
      <c r="A91" t="s">
        <v>140</v>
      </c>
      <c r="B91" s="1">
        <v>44619</v>
      </c>
      <c r="C91" t="s">
        <v>80</v>
      </c>
      <c r="D91" t="s">
        <v>53</v>
      </c>
      <c r="E91" t="s">
        <v>1069</v>
      </c>
      <c r="F91" t="s">
        <v>30</v>
      </c>
      <c r="G91" t="s">
        <v>23</v>
      </c>
      <c r="H91" t="s">
        <v>31</v>
      </c>
      <c r="I91" t="s">
        <v>25</v>
      </c>
      <c r="J91">
        <v>76.989999999999995</v>
      </c>
      <c r="K91">
        <v>6</v>
      </c>
      <c r="L91" s="7">
        <v>23.097000000000001</v>
      </c>
      <c r="M91">
        <v>485.03699999999998</v>
      </c>
      <c r="N91" s="2">
        <v>0.74652777777777779</v>
      </c>
      <c r="O91" t="s">
        <v>33</v>
      </c>
      <c r="P91">
        <v>461.94</v>
      </c>
      <c r="Q91" s="7">
        <v>4.7619047620000003</v>
      </c>
      <c r="R91">
        <v>23.097000000000001</v>
      </c>
      <c r="S91">
        <v>6.1</v>
      </c>
      <c r="T91">
        <v>23.097000000000001</v>
      </c>
      <c r="U91" s="6"/>
    </row>
    <row r="92" spans="1:21" x14ac:dyDescent="0.35">
      <c r="A92" t="s">
        <v>141</v>
      </c>
      <c r="B92" s="1">
        <v>44588</v>
      </c>
      <c r="C92" t="s">
        <v>96</v>
      </c>
      <c r="D92" t="s">
        <v>29</v>
      </c>
      <c r="E92" t="s">
        <v>1070</v>
      </c>
      <c r="F92" t="s">
        <v>22</v>
      </c>
      <c r="G92" t="s">
        <v>23</v>
      </c>
      <c r="H92" t="s">
        <v>31</v>
      </c>
      <c r="I92" t="s">
        <v>38</v>
      </c>
      <c r="J92">
        <v>47.38</v>
      </c>
      <c r="K92">
        <v>4</v>
      </c>
      <c r="L92" s="7">
        <v>9.4760000000000009</v>
      </c>
      <c r="M92">
        <v>198.99600000000001</v>
      </c>
      <c r="N92" s="2">
        <v>0.43402777777777773</v>
      </c>
      <c r="O92" t="s">
        <v>33</v>
      </c>
      <c r="P92">
        <v>189.52</v>
      </c>
      <c r="Q92" s="7">
        <v>4.7619047620000003</v>
      </c>
      <c r="R92">
        <v>9.4760000000000009</v>
      </c>
      <c r="S92">
        <v>7.1</v>
      </c>
      <c r="T92">
        <v>9.4760000000000009</v>
      </c>
      <c r="U92" s="6"/>
    </row>
    <row r="93" spans="1:21" x14ac:dyDescent="0.35">
      <c r="A93" t="s">
        <v>142</v>
      </c>
      <c r="B93" s="1">
        <v>44665</v>
      </c>
      <c r="C93" t="s">
        <v>61</v>
      </c>
      <c r="D93" t="s">
        <v>29</v>
      </c>
      <c r="E93" t="s">
        <v>1069</v>
      </c>
      <c r="F93" t="s">
        <v>30</v>
      </c>
      <c r="G93" t="s">
        <v>23</v>
      </c>
      <c r="H93" t="s">
        <v>37</v>
      </c>
      <c r="I93" t="s">
        <v>44</v>
      </c>
      <c r="J93">
        <v>44.86</v>
      </c>
      <c r="K93">
        <v>10</v>
      </c>
      <c r="L93" s="7">
        <v>22.43</v>
      </c>
      <c r="M93">
        <v>471.03</v>
      </c>
      <c r="N93" s="2">
        <v>0.82916666666666661</v>
      </c>
      <c r="O93" t="s">
        <v>26</v>
      </c>
      <c r="P93">
        <v>448.6</v>
      </c>
      <c r="Q93" s="7">
        <v>4.7619047620000003</v>
      </c>
      <c r="R93">
        <v>22.43</v>
      </c>
      <c r="S93">
        <v>8.1999999999999993</v>
      </c>
      <c r="T93">
        <v>22.43</v>
      </c>
      <c r="U93" s="6"/>
    </row>
    <row r="94" spans="1:21" x14ac:dyDescent="0.35">
      <c r="A94" t="s">
        <v>143</v>
      </c>
      <c r="B94" s="1">
        <v>44792</v>
      </c>
      <c r="C94" t="s">
        <v>48</v>
      </c>
      <c r="D94" t="s">
        <v>21</v>
      </c>
      <c r="E94" t="s">
        <v>1072</v>
      </c>
      <c r="F94" t="s">
        <v>22</v>
      </c>
      <c r="G94" t="s">
        <v>23</v>
      </c>
      <c r="H94" t="s">
        <v>37</v>
      </c>
      <c r="I94" t="s">
        <v>44</v>
      </c>
      <c r="J94">
        <v>21.98</v>
      </c>
      <c r="K94">
        <v>7</v>
      </c>
      <c r="L94" s="7">
        <v>7.6929999999999996</v>
      </c>
      <c r="M94">
        <v>161.553</v>
      </c>
      <c r="N94" s="2">
        <v>0.6958333333333333</v>
      </c>
      <c r="O94" t="s">
        <v>26</v>
      </c>
      <c r="P94">
        <v>153.86000000000001</v>
      </c>
      <c r="Q94" s="7">
        <v>4.7619047620000003</v>
      </c>
      <c r="R94">
        <v>7.6929999999999996</v>
      </c>
      <c r="S94">
        <v>5.0999999999999996</v>
      </c>
      <c r="T94">
        <v>7.6929999999999996</v>
      </c>
      <c r="U94" s="6"/>
    </row>
    <row r="95" spans="1:21" x14ac:dyDescent="0.35">
      <c r="A95" t="s">
        <v>144</v>
      </c>
      <c r="B95" s="1">
        <v>44653</v>
      </c>
      <c r="C95" t="s">
        <v>61</v>
      </c>
      <c r="D95" t="s">
        <v>53</v>
      </c>
      <c r="E95" t="s">
        <v>1073</v>
      </c>
      <c r="F95" t="s">
        <v>22</v>
      </c>
      <c r="G95" t="s">
        <v>36</v>
      </c>
      <c r="H95" t="s">
        <v>24</v>
      </c>
      <c r="I95" t="s">
        <v>25</v>
      </c>
      <c r="J95">
        <v>64.36</v>
      </c>
      <c r="K95">
        <v>9</v>
      </c>
      <c r="L95" s="7">
        <v>28.962</v>
      </c>
      <c r="M95">
        <v>608.202</v>
      </c>
      <c r="N95" s="2">
        <v>0.50624999999999998</v>
      </c>
      <c r="O95" t="s">
        <v>39</v>
      </c>
      <c r="P95">
        <v>579.24</v>
      </c>
      <c r="Q95" s="7">
        <v>4.7619047620000003</v>
      </c>
      <c r="R95">
        <v>28.962</v>
      </c>
      <c r="S95">
        <v>8.6</v>
      </c>
      <c r="T95">
        <v>28.962</v>
      </c>
      <c r="U95" s="6"/>
    </row>
    <row r="96" spans="1:21" x14ac:dyDescent="0.35">
      <c r="A96" t="s">
        <v>145</v>
      </c>
      <c r="B96" s="1">
        <v>44748</v>
      </c>
      <c r="C96" t="s">
        <v>74</v>
      </c>
      <c r="D96" t="s">
        <v>29</v>
      </c>
      <c r="E96" t="s">
        <v>1075</v>
      </c>
      <c r="F96" t="s">
        <v>30</v>
      </c>
      <c r="G96" t="s">
        <v>36</v>
      </c>
      <c r="H96" t="s">
        <v>37</v>
      </c>
      <c r="I96" t="s">
        <v>25</v>
      </c>
      <c r="J96">
        <v>89.75</v>
      </c>
      <c r="K96">
        <v>1</v>
      </c>
      <c r="L96" s="7">
        <v>4.4874999999999998</v>
      </c>
      <c r="M96">
        <v>94.237499999999997</v>
      </c>
      <c r="N96" s="2">
        <v>0.83680555555555547</v>
      </c>
      <c r="O96" t="s">
        <v>39</v>
      </c>
      <c r="P96">
        <v>89.75</v>
      </c>
      <c r="Q96" s="7">
        <v>4.7619047620000003</v>
      </c>
      <c r="R96">
        <v>4.4874999999999998</v>
      </c>
      <c r="S96">
        <v>6.6</v>
      </c>
      <c r="T96">
        <v>4.4874999999999998</v>
      </c>
      <c r="U96" s="6"/>
    </row>
    <row r="97" spans="1:21" x14ac:dyDescent="0.35">
      <c r="A97" t="s">
        <v>146</v>
      </c>
      <c r="B97" s="1">
        <v>44835</v>
      </c>
      <c r="C97" t="s">
        <v>46</v>
      </c>
      <c r="D97" t="s">
        <v>21</v>
      </c>
      <c r="E97" t="s">
        <v>1074</v>
      </c>
      <c r="F97" t="s">
        <v>30</v>
      </c>
      <c r="G97" t="s">
        <v>36</v>
      </c>
      <c r="H97" t="s">
        <v>42</v>
      </c>
      <c r="I97" t="s">
        <v>32</v>
      </c>
      <c r="J97">
        <v>97.16</v>
      </c>
      <c r="K97">
        <v>1</v>
      </c>
      <c r="L97" s="7">
        <v>4.8579999999999997</v>
      </c>
      <c r="M97">
        <v>102.018</v>
      </c>
      <c r="N97" s="2">
        <v>0.85972222222222217</v>
      </c>
      <c r="O97" t="s">
        <v>26</v>
      </c>
      <c r="P97">
        <v>97.16</v>
      </c>
      <c r="Q97" s="7">
        <v>4.7619047620000003</v>
      </c>
      <c r="R97">
        <v>4.8579999999999997</v>
      </c>
      <c r="S97">
        <v>7.2</v>
      </c>
      <c r="T97">
        <v>4.8579999999999997</v>
      </c>
      <c r="U97" s="6"/>
    </row>
    <row r="98" spans="1:21" x14ac:dyDescent="0.35">
      <c r="A98" t="s">
        <v>147</v>
      </c>
      <c r="B98" s="1">
        <v>44744</v>
      </c>
      <c r="C98" t="s">
        <v>74</v>
      </c>
      <c r="D98" t="s">
        <v>53</v>
      </c>
      <c r="E98" t="s">
        <v>1069</v>
      </c>
      <c r="F98" t="s">
        <v>30</v>
      </c>
      <c r="G98" t="s">
        <v>36</v>
      </c>
      <c r="H98" t="s">
        <v>31</v>
      </c>
      <c r="I98" t="s">
        <v>25</v>
      </c>
      <c r="J98">
        <v>87.87</v>
      </c>
      <c r="K98">
        <v>10</v>
      </c>
      <c r="L98" s="7">
        <v>43.935000000000002</v>
      </c>
      <c r="M98">
        <v>922.63499999999999</v>
      </c>
      <c r="N98" s="2">
        <v>0.43402777777777773</v>
      </c>
      <c r="O98" t="s">
        <v>26</v>
      </c>
      <c r="P98">
        <v>878.7</v>
      </c>
      <c r="Q98" s="7">
        <v>4.7619047620000003</v>
      </c>
      <c r="R98">
        <v>43.935000000000002</v>
      </c>
      <c r="S98">
        <v>5.0999999999999996</v>
      </c>
      <c r="T98">
        <v>43.935000000000002</v>
      </c>
      <c r="U98" s="6"/>
    </row>
    <row r="99" spans="1:21" x14ac:dyDescent="0.35">
      <c r="A99" t="s">
        <v>148</v>
      </c>
      <c r="B99" s="1">
        <v>44773</v>
      </c>
      <c r="C99" t="s">
        <v>74</v>
      </c>
      <c r="D99" t="s">
        <v>29</v>
      </c>
      <c r="E99" t="s">
        <v>1075</v>
      </c>
      <c r="F99" t="s">
        <v>30</v>
      </c>
      <c r="G99" t="s">
        <v>23</v>
      </c>
      <c r="H99" t="s">
        <v>31</v>
      </c>
      <c r="I99" t="s">
        <v>32</v>
      </c>
      <c r="J99">
        <v>12.45</v>
      </c>
      <c r="K99">
        <v>6</v>
      </c>
      <c r="L99" s="7">
        <v>3.7349999999999999</v>
      </c>
      <c r="M99">
        <v>78.435000000000002</v>
      </c>
      <c r="N99" s="2">
        <v>0.5493055555555556</v>
      </c>
      <c r="O99" t="s">
        <v>33</v>
      </c>
      <c r="P99">
        <v>74.7</v>
      </c>
      <c r="Q99" s="7">
        <v>4.7619047620000003</v>
      </c>
      <c r="R99">
        <v>3.7349999999999999</v>
      </c>
      <c r="S99">
        <v>4.0999999999999996</v>
      </c>
      <c r="T99">
        <v>3.7349999999999999</v>
      </c>
      <c r="U99" s="6"/>
    </row>
    <row r="100" spans="1:21" x14ac:dyDescent="0.35">
      <c r="A100" t="s">
        <v>149</v>
      </c>
      <c r="B100" s="1">
        <v>44644</v>
      </c>
      <c r="C100" t="s">
        <v>35</v>
      </c>
      <c r="D100" t="s">
        <v>21</v>
      </c>
      <c r="E100" t="s">
        <v>1074</v>
      </c>
      <c r="F100" t="s">
        <v>30</v>
      </c>
      <c r="G100" t="s">
        <v>36</v>
      </c>
      <c r="H100" t="s">
        <v>24</v>
      </c>
      <c r="I100" t="s">
        <v>54</v>
      </c>
      <c r="J100">
        <v>52.75</v>
      </c>
      <c r="K100">
        <v>3</v>
      </c>
      <c r="L100" s="7">
        <v>7.9124999999999996</v>
      </c>
      <c r="M100">
        <v>166.16249999999999</v>
      </c>
      <c r="N100" s="2">
        <v>0.42777777777777781</v>
      </c>
      <c r="O100" t="s">
        <v>26</v>
      </c>
      <c r="P100">
        <v>158.25</v>
      </c>
      <c r="Q100" s="7">
        <v>4.7619047620000003</v>
      </c>
      <c r="R100">
        <v>7.9124999999999996</v>
      </c>
      <c r="S100">
        <v>9.3000000000000007</v>
      </c>
      <c r="T100">
        <v>7.9124999999999996</v>
      </c>
      <c r="U100" s="6"/>
    </row>
    <row r="101" spans="1:21" x14ac:dyDescent="0.35">
      <c r="A101" t="s">
        <v>150</v>
      </c>
      <c r="B101" s="1">
        <v>44714</v>
      </c>
      <c r="C101" t="s">
        <v>41</v>
      </c>
      <c r="D101" t="s">
        <v>53</v>
      </c>
      <c r="E101" t="s">
        <v>1069</v>
      </c>
      <c r="F101" t="s">
        <v>30</v>
      </c>
      <c r="G101" t="s">
        <v>36</v>
      </c>
      <c r="H101" t="s">
        <v>31</v>
      </c>
      <c r="I101" t="s">
        <v>38</v>
      </c>
      <c r="J101">
        <v>82.7</v>
      </c>
      <c r="K101">
        <v>6</v>
      </c>
      <c r="L101" s="7">
        <v>24.81</v>
      </c>
      <c r="M101">
        <v>521.01</v>
      </c>
      <c r="N101" s="2">
        <v>0.7597222222222223</v>
      </c>
      <c r="O101" t="s">
        <v>33</v>
      </c>
      <c r="P101">
        <v>496.2</v>
      </c>
      <c r="Q101" s="7">
        <v>4.7619047620000003</v>
      </c>
      <c r="R101">
        <v>24.81</v>
      </c>
      <c r="S101">
        <v>7.4</v>
      </c>
      <c r="T101">
        <v>24.81</v>
      </c>
      <c r="U101" s="6"/>
    </row>
    <row r="102" spans="1:21" x14ac:dyDescent="0.35">
      <c r="A102" t="s">
        <v>151</v>
      </c>
      <c r="B102" s="1">
        <v>44872</v>
      </c>
      <c r="C102" t="s">
        <v>20</v>
      </c>
      <c r="D102" t="s">
        <v>29</v>
      </c>
      <c r="E102" t="s">
        <v>1069</v>
      </c>
      <c r="F102" t="s">
        <v>22</v>
      </c>
      <c r="G102" t="s">
        <v>36</v>
      </c>
      <c r="H102" t="s">
        <v>42</v>
      </c>
      <c r="I102" t="s">
        <v>56</v>
      </c>
      <c r="J102">
        <v>48.71</v>
      </c>
      <c r="K102">
        <v>1</v>
      </c>
      <c r="L102" s="7">
        <v>2.4355000000000002</v>
      </c>
      <c r="M102">
        <v>51.145499999999998</v>
      </c>
      <c r="N102" s="2">
        <v>0.80555555555555547</v>
      </c>
      <c r="O102" t="s">
        <v>33</v>
      </c>
      <c r="P102">
        <v>48.71</v>
      </c>
      <c r="Q102" s="7">
        <v>4.7619047620000003</v>
      </c>
      <c r="R102">
        <v>2.4355000000000002</v>
      </c>
      <c r="S102">
        <v>4.0999999999999996</v>
      </c>
      <c r="T102">
        <v>2.4355000000000002</v>
      </c>
      <c r="U102" s="6"/>
    </row>
    <row r="103" spans="1:21" x14ac:dyDescent="0.35">
      <c r="A103" t="s">
        <v>152</v>
      </c>
      <c r="B103" s="1">
        <v>44798</v>
      </c>
      <c r="C103" t="s">
        <v>48</v>
      </c>
      <c r="D103" t="s">
        <v>29</v>
      </c>
      <c r="E103" t="s">
        <v>1070</v>
      </c>
      <c r="F103" t="s">
        <v>30</v>
      </c>
      <c r="G103" t="s">
        <v>36</v>
      </c>
      <c r="H103" t="s">
        <v>31</v>
      </c>
      <c r="I103" t="s">
        <v>56</v>
      </c>
      <c r="J103">
        <v>78.55</v>
      </c>
      <c r="K103">
        <v>9</v>
      </c>
      <c r="L103" s="7">
        <v>35.347499999999997</v>
      </c>
      <c r="M103">
        <v>742.29750000000001</v>
      </c>
      <c r="N103" s="2">
        <v>0.55694444444444446</v>
      </c>
      <c r="O103" t="s">
        <v>33</v>
      </c>
      <c r="P103">
        <v>706.95</v>
      </c>
      <c r="Q103" s="7">
        <v>4.7619047620000003</v>
      </c>
      <c r="R103">
        <v>35.347499999999997</v>
      </c>
      <c r="S103">
        <v>7.2</v>
      </c>
      <c r="T103">
        <v>35.347499999999997</v>
      </c>
      <c r="U103" s="6"/>
    </row>
    <row r="104" spans="1:21" x14ac:dyDescent="0.35">
      <c r="A104" t="s">
        <v>153</v>
      </c>
      <c r="B104" s="1">
        <v>44758</v>
      </c>
      <c r="C104" t="s">
        <v>74</v>
      </c>
      <c r="D104" t="s">
        <v>29</v>
      </c>
      <c r="E104" t="s">
        <v>1071</v>
      </c>
      <c r="F104" t="s">
        <v>30</v>
      </c>
      <c r="G104" t="s">
        <v>23</v>
      </c>
      <c r="H104" t="s">
        <v>37</v>
      </c>
      <c r="I104" t="s">
        <v>32</v>
      </c>
      <c r="J104">
        <v>23.07</v>
      </c>
      <c r="K104">
        <v>9</v>
      </c>
      <c r="L104" s="7">
        <v>10.381500000000001</v>
      </c>
      <c r="M104">
        <v>218.01150000000001</v>
      </c>
      <c r="N104" s="2">
        <v>0.4770833333333333</v>
      </c>
      <c r="O104" t="s">
        <v>33</v>
      </c>
      <c r="P104">
        <v>207.63</v>
      </c>
      <c r="Q104" s="7">
        <v>4.7619047620000003</v>
      </c>
      <c r="R104">
        <v>10.381500000000001</v>
      </c>
      <c r="S104">
        <v>4.9000000000000004</v>
      </c>
      <c r="T104">
        <v>10.381500000000001</v>
      </c>
      <c r="U104" s="6"/>
    </row>
    <row r="105" spans="1:21" x14ac:dyDescent="0.35">
      <c r="A105" t="s">
        <v>154</v>
      </c>
      <c r="B105" s="1">
        <v>44624</v>
      </c>
      <c r="C105" t="s">
        <v>35</v>
      </c>
      <c r="D105" t="s">
        <v>21</v>
      </c>
      <c r="E105" t="s">
        <v>1075</v>
      </c>
      <c r="F105" t="s">
        <v>30</v>
      </c>
      <c r="G105" t="s">
        <v>36</v>
      </c>
      <c r="H105" t="s">
        <v>31</v>
      </c>
      <c r="I105" t="s">
        <v>54</v>
      </c>
      <c r="J105">
        <v>58.26</v>
      </c>
      <c r="K105">
        <v>6</v>
      </c>
      <c r="L105" s="7">
        <v>17.478000000000002</v>
      </c>
      <c r="M105">
        <v>367.03800000000001</v>
      </c>
      <c r="N105" s="2">
        <v>0.6972222222222223</v>
      </c>
      <c r="O105" t="s">
        <v>33</v>
      </c>
      <c r="P105">
        <v>349.56</v>
      </c>
      <c r="Q105" s="7">
        <v>4.7619047620000003</v>
      </c>
      <c r="R105">
        <v>17.478000000000002</v>
      </c>
      <c r="S105">
        <v>9.9</v>
      </c>
      <c r="T105">
        <v>17.478000000000002</v>
      </c>
      <c r="U105" s="6"/>
    </row>
    <row r="106" spans="1:21" x14ac:dyDescent="0.35">
      <c r="A106" t="s">
        <v>155</v>
      </c>
      <c r="B106" s="1">
        <v>44717</v>
      </c>
      <c r="C106" t="s">
        <v>41</v>
      </c>
      <c r="D106" t="s">
        <v>53</v>
      </c>
      <c r="E106" t="s">
        <v>1070</v>
      </c>
      <c r="F106" t="s">
        <v>30</v>
      </c>
      <c r="G106" t="s">
        <v>36</v>
      </c>
      <c r="H106" t="s">
        <v>31</v>
      </c>
      <c r="I106" t="s">
        <v>25</v>
      </c>
      <c r="J106">
        <v>30.35</v>
      </c>
      <c r="K106">
        <v>7</v>
      </c>
      <c r="L106" s="7">
        <v>10.6225</v>
      </c>
      <c r="M106">
        <v>223.07249999999999</v>
      </c>
      <c r="N106" s="2">
        <v>0.7631944444444444</v>
      </c>
      <c r="O106" t="s">
        <v>33</v>
      </c>
      <c r="P106">
        <v>212.45</v>
      </c>
      <c r="Q106" s="7">
        <v>4.7619047620000003</v>
      </c>
      <c r="R106">
        <v>10.6225</v>
      </c>
      <c r="S106">
        <v>8</v>
      </c>
      <c r="T106">
        <v>10.6225</v>
      </c>
      <c r="U106" s="6"/>
    </row>
    <row r="107" spans="1:21" x14ac:dyDescent="0.35">
      <c r="A107" t="s">
        <v>156</v>
      </c>
      <c r="B107" s="1">
        <v>44794</v>
      </c>
      <c r="C107" t="s">
        <v>48</v>
      </c>
      <c r="D107" t="s">
        <v>21</v>
      </c>
      <c r="E107" t="s">
        <v>1072</v>
      </c>
      <c r="F107" t="s">
        <v>22</v>
      </c>
      <c r="G107" t="s">
        <v>36</v>
      </c>
      <c r="H107" t="s">
        <v>31</v>
      </c>
      <c r="I107" t="s">
        <v>32</v>
      </c>
      <c r="J107">
        <v>88.67</v>
      </c>
      <c r="K107">
        <v>10</v>
      </c>
      <c r="L107" s="7">
        <v>44.335000000000001</v>
      </c>
      <c r="M107">
        <v>931.03499999999997</v>
      </c>
      <c r="N107" s="2">
        <v>0.61805555555555558</v>
      </c>
      <c r="O107" t="s">
        <v>26</v>
      </c>
      <c r="P107">
        <v>886.7</v>
      </c>
      <c r="Q107" s="7">
        <v>4.7619047620000003</v>
      </c>
      <c r="R107">
        <v>44.335000000000001</v>
      </c>
      <c r="S107">
        <v>7.3</v>
      </c>
      <c r="T107">
        <v>44.335000000000001</v>
      </c>
      <c r="U107" s="6"/>
    </row>
    <row r="108" spans="1:21" x14ac:dyDescent="0.35">
      <c r="A108" t="s">
        <v>157</v>
      </c>
      <c r="B108" s="1">
        <v>44894</v>
      </c>
      <c r="C108" t="s">
        <v>20</v>
      </c>
      <c r="D108" t="s">
        <v>29</v>
      </c>
      <c r="E108" t="s">
        <v>1075</v>
      </c>
      <c r="F108" t="s">
        <v>30</v>
      </c>
      <c r="G108" t="s">
        <v>36</v>
      </c>
      <c r="H108" t="s">
        <v>24</v>
      </c>
      <c r="I108" t="s">
        <v>56</v>
      </c>
      <c r="J108">
        <v>27.38</v>
      </c>
      <c r="K108">
        <v>6</v>
      </c>
      <c r="L108" s="7">
        <v>8.2140000000000004</v>
      </c>
      <c r="M108">
        <v>172.494</v>
      </c>
      <c r="N108" s="2">
        <v>0.87083333333333324</v>
      </c>
      <c r="O108" t="s">
        <v>39</v>
      </c>
      <c r="P108">
        <v>164.28</v>
      </c>
      <c r="Q108" s="7">
        <v>4.7619047620000003</v>
      </c>
      <c r="R108">
        <v>8.2140000000000004</v>
      </c>
      <c r="S108">
        <v>7.9</v>
      </c>
      <c r="T108">
        <v>8.2140000000000004</v>
      </c>
      <c r="U108" s="6"/>
    </row>
    <row r="109" spans="1:21" x14ac:dyDescent="0.35">
      <c r="A109" t="s">
        <v>158</v>
      </c>
      <c r="B109" s="1">
        <v>44712</v>
      </c>
      <c r="C109" t="s">
        <v>107</v>
      </c>
      <c r="D109" t="s">
        <v>21</v>
      </c>
      <c r="E109" t="s">
        <v>1073</v>
      </c>
      <c r="F109" t="s">
        <v>30</v>
      </c>
      <c r="G109" t="s">
        <v>36</v>
      </c>
      <c r="H109" t="s">
        <v>24</v>
      </c>
      <c r="I109" t="s">
        <v>44</v>
      </c>
      <c r="J109">
        <v>62.13</v>
      </c>
      <c r="K109">
        <v>6</v>
      </c>
      <c r="L109" s="7">
        <v>18.638999999999999</v>
      </c>
      <c r="M109">
        <v>391.41899999999998</v>
      </c>
      <c r="N109" s="2">
        <v>0.84652777777777777</v>
      </c>
      <c r="O109" t="s">
        <v>33</v>
      </c>
      <c r="P109">
        <v>372.78</v>
      </c>
      <c r="Q109" s="7">
        <v>4.7619047620000003</v>
      </c>
      <c r="R109">
        <v>18.638999999999999</v>
      </c>
      <c r="S109">
        <v>7.4</v>
      </c>
      <c r="T109">
        <v>18.638999999999999</v>
      </c>
      <c r="U109" s="6"/>
    </row>
    <row r="110" spans="1:21" x14ac:dyDescent="0.35">
      <c r="A110" t="s">
        <v>159</v>
      </c>
      <c r="B110" s="1">
        <v>44745</v>
      </c>
      <c r="C110" t="s">
        <v>74</v>
      </c>
      <c r="D110" t="s">
        <v>29</v>
      </c>
      <c r="E110" t="s">
        <v>1070</v>
      </c>
      <c r="F110" t="s">
        <v>30</v>
      </c>
      <c r="G110" t="s">
        <v>23</v>
      </c>
      <c r="H110" t="s">
        <v>24</v>
      </c>
      <c r="I110" t="s">
        <v>54</v>
      </c>
      <c r="J110">
        <v>33.979999999999997</v>
      </c>
      <c r="K110">
        <v>9</v>
      </c>
      <c r="L110" s="7">
        <v>15.291</v>
      </c>
      <c r="M110">
        <v>321.11099999999999</v>
      </c>
      <c r="N110" s="2">
        <v>0.4465277777777778</v>
      </c>
      <c r="O110" t="s">
        <v>33</v>
      </c>
      <c r="P110">
        <v>305.82</v>
      </c>
      <c r="Q110" s="7">
        <v>4.7619047620000003</v>
      </c>
      <c r="R110">
        <v>15.291</v>
      </c>
      <c r="S110">
        <v>4.2</v>
      </c>
      <c r="T110">
        <v>15.291</v>
      </c>
      <c r="U110" s="6"/>
    </row>
    <row r="111" spans="1:21" x14ac:dyDescent="0.35">
      <c r="A111" t="s">
        <v>160</v>
      </c>
      <c r="B111" s="1">
        <v>44691</v>
      </c>
      <c r="C111" t="s">
        <v>107</v>
      </c>
      <c r="D111" t="s">
        <v>29</v>
      </c>
      <c r="E111" t="s">
        <v>1072</v>
      </c>
      <c r="F111" t="s">
        <v>22</v>
      </c>
      <c r="G111" t="s">
        <v>36</v>
      </c>
      <c r="H111" t="s">
        <v>31</v>
      </c>
      <c r="I111" t="s">
        <v>32</v>
      </c>
      <c r="J111">
        <v>81.97</v>
      </c>
      <c r="K111">
        <v>10</v>
      </c>
      <c r="L111" s="7">
        <v>40.984999999999999</v>
      </c>
      <c r="M111">
        <v>860.68499999999995</v>
      </c>
      <c r="N111" s="2">
        <v>0.60416666666666663</v>
      </c>
      <c r="O111" t="s">
        <v>33</v>
      </c>
      <c r="P111">
        <v>819.7</v>
      </c>
      <c r="Q111" s="7">
        <v>4.7619047620000003</v>
      </c>
      <c r="R111">
        <v>40.984999999999999</v>
      </c>
      <c r="S111">
        <v>9.1999999999999993</v>
      </c>
      <c r="T111">
        <v>40.984999999999999</v>
      </c>
      <c r="U111" s="6"/>
    </row>
    <row r="112" spans="1:21" x14ac:dyDescent="0.35">
      <c r="A112" t="s">
        <v>161</v>
      </c>
      <c r="B112" s="1">
        <v>44681</v>
      </c>
      <c r="C112" t="s">
        <v>61</v>
      </c>
      <c r="D112" t="s">
        <v>53</v>
      </c>
      <c r="E112" t="s">
        <v>1072</v>
      </c>
      <c r="F112" t="s">
        <v>22</v>
      </c>
      <c r="G112" t="s">
        <v>23</v>
      </c>
      <c r="H112" t="s">
        <v>24</v>
      </c>
      <c r="I112" t="s">
        <v>44</v>
      </c>
      <c r="J112">
        <v>16.489999999999998</v>
      </c>
      <c r="K112">
        <v>2</v>
      </c>
      <c r="L112" s="7">
        <v>1.649</v>
      </c>
      <c r="M112">
        <v>34.628999999999998</v>
      </c>
      <c r="N112" s="2">
        <v>0.48055555555555557</v>
      </c>
      <c r="O112" t="s">
        <v>26</v>
      </c>
      <c r="P112">
        <v>32.979999999999997</v>
      </c>
      <c r="Q112" s="7">
        <v>4.7619047620000003</v>
      </c>
      <c r="R112">
        <v>1.649</v>
      </c>
      <c r="S112">
        <v>4.5999999999999996</v>
      </c>
      <c r="T112">
        <v>1.649</v>
      </c>
      <c r="U112" s="6"/>
    </row>
    <row r="113" spans="1:21" x14ac:dyDescent="0.35">
      <c r="A113" t="s">
        <v>162</v>
      </c>
      <c r="B113" s="1">
        <v>44922</v>
      </c>
      <c r="C113" t="s">
        <v>28</v>
      </c>
      <c r="D113" t="s">
        <v>29</v>
      </c>
      <c r="E113" t="s">
        <v>1071</v>
      </c>
      <c r="F113" t="s">
        <v>22</v>
      </c>
      <c r="G113" t="s">
        <v>23</v>
      </c>
      <c r="H113" t="s">
        <v>24</v>
      </c>
      <c r="I113" t="s">
        <v>25</v>
      </c>
      <c r="J113">
        <v>98.21</v>
      </c>
      <c r="K113">
        <v>3</v>
      </c>
      <c r="L113" s="7">
        <v>14.7315</v>
      </c>
      <c r="M113">
        <v>309.36149999999998</v>
      </c>
      <c r="N113" s="2">
        <v>0.44513888888888892</v>
      </c>
      <c r="O113" t="s">
        <v>39</v>
      </c>
      <c r="P113">
        <v>294.63</v>
      </c>
      <c r="Q113" s="7">
        <v>4.7619047620000003</v>
      </c>
      <c r="R113">
        <v>14.7315</v>
      </c>
      <c r="S113">
        <v>7.8</v>
      </c>
      <c r="T113">
        <v>14.7315</v>
      </c>
      <c r="U113" s="6"/>
    </row>
    <row r="114" spans="1:21" x14ac:dyDescent="0.35">
      <c r="A114" t="s">
        <v>163</v>
      </c>
      <c r="B114" s="1">
        <v>44641</v>
      </c>
      <c r="C114" t="s">
        <v>35</v>
      </c>
      <c r="D114" t="s">
        <v>53</v>
      </c>
      <c r="E114" t="s">
        <v>1073</v>
      </c>
      <c r="F114" t="s">
        <v>30</v>
      </c>
      <c r="G114" t="s">
        <v>23</v>
      </c>
      <c r="H114" t="s">
        <v>31</v>
      </c>
      <c r="I114" t="s">
        <v>56</v>
      </c>
      <c r="J114">
        <v>72.84</v>
      </c>
      <c r="K114">
        <v>7</v>
      </c>
      <c r="L114" s="7">
        <v>25.494</v>
      </c>
      <c r="M114">
        <v>535.37400000000002</v>
      </c>
      <c r="N114" s="2">
        <v>0.53055555555555556</v>
      </c>
      <c r="O114" t="s">
        <v>33</v>
      </c>
      <c r="P114">
        <v>509.88</v>
      </c>
      <c r="Q114" s="7">
        <v>4.7619047620000003</v>
      </c>
      <c r="R114">
        <v>25.494</v>
      </c>
      <c r="S114">
        <v>8.4</v>
      </c>
      <c r="T114">
        <v>25.494</v>
      </c>
      <c r="U114" s="6"/>
    </row>
    <row r="115" spans="1:21" x14ac:dyDescent="0.35">
      <c r="A115" t="s">
        <v>164</v>
      </c>
      <c r="B115" s="1">
        <v>44781</v>
      </c>
      <c r="C115" t="s">
        <v>48</v>
      </c>
      <c r="D115" t="s">
        <v>21</v>
      </c>
      <c r="E115" t="s">
        <v>1075</v>
      </c>
      <c r="F115" t="s">
        <v>22</v>
      </c>
      <c r="G115" t="s">
        <v>36</v>
      </c>
      <c r="H115" t="s">
        <v>24</v>
      </c>
      <c r="I115" t="s">
        <v>38</v>
      </c>
      <c r="J115">
        <v>58.07</v>
      </c>
      <c r="K115">
        <v>9</v>
      </c>
      <c r="L115" s="7">
        <v>26.131499999999999</v>
      </c>
      <c r="M115">
        <v>548.76149999999996</v>
      </c>
      <c r="N115" s="2">
        <v>0.83819444444444446</v>
      </c>
      <c r="O115" t="s">
        <v>26</v>
      </c>
      <c r="P115">
        <v>522.63</v>
      </c>
      <c r="Q115" s="7">
        <v>4.7619047620000003</v>
      </c>
      <c r="R115">
        <v>26.131499999999999</v>
      </c>
      <c r="S115">
        <v>4.3</v>
      </c>
      <c r="T115">
        <v>26.131499999999999</v>
      </c>
      <c r="U115" s="6"/>
    </row>
    <row r="116" spans="1:21" x14ac:dyDescent="0.35">
      <c r="A116" t="s">
        <v>165</v>
      </c>
      <c r="B116" s="1">
        <v>44728</v>
      </c>
      <c r="C116" t="s">
        <v>41</v>
      </c>
      <c r="D116" t="s">
        <v>29</v>
      </c>
      <c r="E116" t="s">
        <v>1069</v>
      </c>
      <c r="F116" t="s">
        <v>22</v>
      </c>
      <c r="G116" t="s">
        <v>23</v>
      </c>
      <c r="H116" t="s">
        <v>24</v>
      </c>
      <c r="I116" t="s">
        <v>38</v>
      </c>
      <c r="J116">
        <v>80.790000000000006</v>
      </c>
      <c r="K116">
        <v>9</v>
      </c>
      <c r="L116" s="7">
        <v>36.355499999999999</v>
      </c>
      <c r="M116">
        <v>763.46550000000002</v>
      </c>
      <c r="N116" s="2">
        <v>0.85486111111111107</v>
      </c>
      <c r="O116" t="s">
        <v>39</v>
      </c>
      <c r="P116">
        <v>727.11</v>
      </c>
      <c r="Q116" s="7">
        <v>4.7619047620000003</v>
      </c>
      <c r="R116">
        <v>36.355499999999999</v>
      </c>
      <c r="S116">
        <v>9.5</v>
      </c>
      <c r="T116">
        <v>36.355499999999999</v>
      </c>
      <c r="U116" s="6"/>
    </row>
    <row r="117" spans="1:21" x14ac:dyDescent="0.35">
      <c r="A117" t="s">
        <v>166</v>
      </c>
      <c r="B117" s="1">
        <v>44602</v>
      </c>
      <c r="C117" t="s">
        <v>80</v>
      </c>
      <c r="D117" t="s">
        <v>29</v>
      </c>
      <c r="E117" t="s">
        <v>1075</v>
      </c>
      <c r="F117" t="s">
        <v>30</v>
      </c>
      <c r="G117" t="s">
        <v>23</v>
      </c>
      <c r="H117" t="s">
        <v>31</v>
      </c>
      <c r="I117" t="s">
        <v>56</v>
      </c>
      <c r="J117">
        <v>27.02</v>
      </c>
      <c r="K117">
        <v>3</v>
      </c>
      <c r="L117" s="7">
        <v>4.0529999999999999</v>
      </c>
      <c r="M117">
        <v>85.113</v>
      </c>
      <c r="N117" s="2">
        <v>0.54236111111111118</v>
      </c>
      <c r="O117" t="s">
        <v>39</v>
      </c>
      <c r="P117">
        <v>81.06</v>
      </c>
      <c r="Q117" s="7">
        <v>4.7619047620000003</v>
      </c>
      <c r="R117">
        <v>4.0529999999999999</v>
      </c>
      <c r="S117">
        <v>7.1</v>
      </c>
      <c r="T117">
        <v>4.0529999999999999</v>
      </c>
      <c r="U117" s="6"/>
    </row>
    <row r="118" spans="1:21" x14ac:dyDescent="0.35">
      <c r="A118" t="s">
        <v>167</v>
      </c>
      <c r="B118" s="1">
        <v>44870</v>
      </c>
      <c r="C118" t="s">
        <v>20</v>
      </c>
      <c r="D118" t="s">
        <v>53</v>
      </c>
      <c r="E118" t="s">
        <v>1069</v>
      </c>
      <c r="F118" t="s">
        <v>22</v>
      </c>
      <c r="G118" t="s">
        <v>36</v>
      </c>
      <c r="H118" t="s">
        <v>31</v>
      </c>
      <c r="I118" t="s">
        <v>56</v>
      </c>
      <c r="J118">
        <v>21.94</v>
      </c>
      <c r="K118">
        <v>5</v>
      </c>
      <c r="L118" s="7">
        <v>5.4850000000000003</v>
      </c>
      <c r="M118">
        <v>115.185</v>
      </c>
      <c r="N118" s="2">
        <v>0.52013888888888882</v>
      </c>
      <c r="O118" t="s">
        <v>26</v>
      </c>
      <c r="P118">
        <v>109.7</v>
      </c>
      <c r="Q118" s="7">
        <v>4.7619047620000003</v>
      </c>
      <c r="R118">
        <v>5.4850000000000003</v>
      </c>
      <c r="S118">
        <v>5.3</v>
      </c>
      <c r="T118">
        <v>5.4850000000000003</v>
      </c>
      <c r="U118" s="6"/>
    </row>
    <row r="119" spans="1:21" x14ac:dyDescent="0.35">
      <c r="A119" t="s">
        <v>168</v>
      </c>
      <c r="B119" s="1">
        <v>44671</v>
      </c>
      <c r="C119" t="s">
        <v>61</v>
      </c>
      <c r="D119" t="s">
        <v>53</v>
      </c>
      <c r="E119" t="s">
        <v>1070</v>
      </c>
      <c r="F119" t="s">
        <v>22</v>
      </c>
      <c r="G119" t="s">
        <v>36</v>
      </c>
      <c r="H119" t="s">
        <v>42</v>
      </c>
      <c r="I119" t="s">
        <v>56</v>
      </c>
      <c r="J119">
        <v>51.36</v>
      </c>
      <c r="K119">
        <v>1</v>
      </c>
      <c r="L119" s="7">
        <v>2.5680000000000001</v>
      </c>
      <c r="M119">
        <v>53.927999999999997</v>
      </c>
      <c r="N119" s="2">
        <v>0.6430555555555556</v>
      </c>
      <c r="O119" t="s">
        <v>26</v>
      </c>
      <c r="P119">
        <v>51.36</v>
      </c>
      <c r="Q119" s="7">
        <v>4.7619047620000003</v>
      </c>
      <c r="R119">
        <v>2.5680000000000001</v>
      </c>
      <c r="S119">
        <v>5.2</v>
      </c>
      <c r="T119">
        <v>2.5680000000000001</v>
      </c>
      <c r="U119" s="6"/>
    </row>
    <row r="120" spans="1:21" x14ac:dyDescent="0.35">
      <c r="A120" t="s">
        <v>169</v>
      </c>
      <c r="B120" s="1">
        <v>44595</v>
      </c>
      <c r="C120" t="s">
        <v>80</v>
      </c>
      <c r="D120" t="s">
        <v>21</v>
      </c>
      <c r="E120" t="s">
        <v>1071</v>
      </c>
      <c r="F120" t="s">
        <v>30</v>
      </c>
      <c r="G120" t="s">
        <v>23</v>
      </c>
      <c r="H120" t="s">
        <v>24</v>
      </c>
      <c r="I120" t="s">
        <v>54</v>
      </c>
      <c r="J120">
        <v>10.96</v>
      </c>
      <c r="K120">
        <v>10</v>
      </c>
      <c r="L120" s="7">
        <v>5.48</v>
      </c>
      <c r="M120">
        <v>115.08</v>
      </c>
      <c r="N120" s="2">
        <v>0.8666666666666667</v>
      </c>
      <c r="O120" t="s">
        <v>26</v>
      </c>
      <c r="P120">
        <v>109.6</v>
      </c>
      <c r="Q120" s="7">
        <v>4.7619047620000003</v>
      </c>
      <c r="R120">
        <v>5.48</v>
      </c>
      <c r="S120">
        <v>6</v>
      </c>
      <c r="T120">
        <v>5.48</v>
      </c>
      <c r="U120" s="6"/>
    </row>
    <row r="121" spans="1:21" x14ac:dyDescent="0.35">
      <c r="A121" t="s">
        <v>170</v>
      </c>
      <c r="B121" s="1">
        <v>44693</v>
      </c>
      <c r="C121" t="s">
        <v>107</v>
      </c>
      <c r="D121" t="s">
        <v>53</v>
      </c>
      <c r="E121" t="s">
        <v>1073</v>
      </c>
      <c r="F121" t="s">
        <v>30</v>
      </c>
      <c r="G121" t="s">
        <v>36</v>
      </c>
      <c r="H121" t="s">
        <v>42</v>
      </c>
      <c r="I121" t="s">
        <v>38</v>
      </c>
      <c r="J121">
        <v>53.44</v>
      </c>
      <c r="K121">
        <v>2</v>
      </c>
      <c r="L121" s="7">
        <v>5.3440000000000003</v>
      </c>
      <c r="M121">
        <v>112.224</v>
      </c>
      <c r="N121" s="2">
        <v>0.85972222222222217</v>
      </c>
      <c r="O121" t="s">
        <v>26</v>
      </c>
      <c r="P121">
        <v>106.88</v>
      </c>
      <c r="Q121" s="7">
        <v>4.7619047620000003</v>
      </c>
      <c r="R121">
        <v>5.3440000000000003</v>
      </c>
      <c r="S121">
        <v>4.0999999999999996</v>
      </c>
      <c r="T121">
        <v>5.3440000000000003</v>
      </c>
      <c r="U121" s="6"/>
    </row>
    <row r="122" spans="1:21" x14ac:dyDescent="0.35">
      <c r="A122" t="s">
        <v>171</v>
      </c>
      <c r="B122" s="1">
        <v>44776</v>
      </c>
      <c r="C122" t="s">
        <v>48</v>
      </c>
      <c r="D122" t="s">
        <v>21</v>
      </c>
      <c r="E122" t="s">
        <v>1075</v>
      </c>
      <c r="F122" t="s">
        <v>30</v>
      </c>
      <c r="G122" t="s">
        <v>23</v>
      </c>
      <c r="H122" t="s">
        <v>24</v>
      </c>
      <c r="I122" t="s">
        <v>32</v>
      </c>
      <c r="J122">
        <v>99.56</v>
      </c>
      <c r="K122">
        <v>8</v>
      </c>
      <c r="L122" s="7">
        <v>39.823999999999998</v>
      </c>
      <c r="M122">
        <v>836.30399999999997</v>
      </c>
      <c r="N122" s="2">
        <v>0.7104166666666667</v>
      </c>
      <c r="O122" t="s">
        <v>39</v>
      </c>
      <c r="P122">
        <v>796.48</v>
      </c>
      <c r="Q122" s="7">
        <v>4.7619047620000003</v>
      </c>
      <c r="R122">
        <v>39.823999999999998</v>
      </c>
      <c r="S122">
        <v>5.2</v>
      </c>
      <c r="T122">
        <v>39.823999999999998</v>
      </c>
      <c r="U122" s="6"/>
    </row>
    <row r="123" spans="1:21" x14ac:dyDescent="0.35">
      <c r="A123" t="s">
        <v>172</v>
      </c>
      <c r="B123" s="1">
        <v>44916</v>
      </c>
      <c r="C123" t="s">
        <v>28</v>
      </c>
      <c r="D123" t="s">
        <v>29</v>
      </c>
      <c r="E123" t="s">
        <v>1074</v>
      </c>
      <c r="F123" t="s">
        <v>22</v>
      </c>
      <c r="G123" t="s">
        <v>36</v>
      </c>
      <c r="H123" t="s">
        <v>37</v>
      </c>
      <c r="I123" t="s">
        <v>44</v>
      </c>
      <c r="J123">
        <v>57.12</v>
      </c>
      <c r="K123">
        <v>7</v>
      </c>
      <c r="L123" s="7">
        <v>19.992000000000001</v>
      </c>
      <c r="M123">
        <v>419.83199999999999</v>
      </c>
      <c r="N123" s="2">
        <v>0.50138888888888888</v>
      </c>
      <c r="O123" t="s">
        <v>39</v>
      </c>
      <c r="P123">
        <v>399.84</v>
      </c>
      <c r="Q123" s="7">
        <v>4.7619047620000003</v>
      </c>
      <c r="R123">
        <v>19.992000000000001</v>
      </c>
      <c r="S123">
        <v>6.5</v>
      </c>
      <c r="T123">
        <v>19.992000000000001</v>
      </c>
      <c r="U123" s="6"/>
    </row>
    <row r="124" spans="1:21" x14ac:dyDescent="0.35">
      <c r="A124" t="s">
        <v>173</v>
      </c>
      <c r="B124" s="1">
        <v>44821</v>
      </c>
      <c r="C124" t="s">
        <v>51</v>
      </c>
      <c r="D124" t="s">
        <v>53</v>
      </c>
      <c r="E124" t="s">
        <v>1069</v>
      </c>
      <c r="F124" t="s">
        <v>22</v>
      </c>
      <c r="G124" t="s">
        <v>36</v>
      </c>
      <c r="H124" t="s">
        <v>31</v>
      </c>
      <c r="I124" t="s">
        <v>44</v>
      </c>
      <c r="J124">
        <v>99.96</v>
      </c>
      <c r="K124">
        <v>9</v>
      </c>
      <c r="L124" s="7">
        <v>44.981999999999999</v>
      </c>
      <c r="M124">
        <v>944.62199999999996</v>
      </c>
      <c r="N124" s="2">
        <v>0.72638888888888886</v>
      </c>
      <c r="O124" t="s">
        <v>39</v>
      </c>
      <c r="P124">
        <v>899.64</v>
      </c>
      <c r="Q124" s="7">
        <v>4.7619047620000003</v>
      </c>
      <c r="R124">
        <v>44.981999999999999</v>
      </c>
      <c r="S124">
        <v>4.2</v>
      </c>
      <c r="T124">
        <v>44.981999999999999</v>
      </c>
      <c r="U124" s="6"/>
    </row>
    <row r="125" spans="1:21" x14ac:dyDescent="0.35">
      <c r="A125" t="s">
        <v>174</v>
      </c>
      <c r="B125" s="1">
        <v>44831</v>
      </c>
      <c r="C125" t="s">
        <v>51</v>
      </c>
      <c r="D125" t="s">
        <v>29</v>
      </c>
      <c r="E125" t="s">
        <v>1070</v>
      </c>
      <c r="F125" t="s">
        <v>22</v>
      </c>
      <c r="G125" t="s">
        <v>36</v>
      </c>
      <c r="H125" t="s">
        <v>24</v>
      </c>
      <c r="I125" t="s">
        <v>38</v>
      </c>
      <c r="J125">
        <v>63.91</v>
      </c>
      <c r="K125">
        <v>8</v>
      </c>
      <c r="L125" s="7">
        <v>25.564</v>
      </c>
      <c r="M125">
        <v>536.84400000000005</v>
      </c>
      <c r="N125" s="2">
        <v>0.82777777777777783</v>
      </c>
      <c r="O125" t="s">
        <v>39</v>
      </c>
      <c r="P125">
        <v>511.28</v>
      </c>
      <c r="Q125" s="7">
        <v>4.7619047620000003</v>
      </c>
      <c r="R125">
        <v>25.564</v>
      </c>
      <c r="S125">
        <v>4.5999999999999996</v>
      </c>
      <c r="T125">
        <v>25.564</v>
      </c>
      <c r="U125" s="6"/>
    </row>
    <row r="126" spans="1:21" x14ac:dyDescent="0.35">
      <c r="A126" t="s">
        <v>175</v>
      </c>
      <c r="B126" s="1">
        <v>44836</v>
      </c>
      <c r="C126" t="s">
        <v>46</v>
      </c>
      <c r="D126" t="s">
        <v>53</v>
      </c>
      <c r="E126" t="s">
        <v>1072</v>
      </c>
      <c r="F126" t="s">
        <v>22</v>
      </c>
      <c r="G126" t="s">
        <v>23</v>
      </c>
      <c r="H126" t="s">
        <v>31</v>
      </c>
      <c r="I126" t="s">
        <v>56</v>
      </c>
      <c r="J126">
        <v>56.47</v>
      </c>
      <c r="K126">
        <v>8</v>
      </c>
      <c r="L126" s="7">
        <v>22.588000000000001</v>
      </c>
      <c r="M126">
        <v>474.34800000000001</v>
      </c>
      <c r="N126" s="2">
        <v>0.62291666666666667</v>
      </c>
      <c r="O126" t="s">
        <v>26</v>
      </c>
      <c r="P126">
        <v>451.76</v>
      </c>
      <c r="Q126" s="7">
        <v>4.7619047620000003</v>
      </c>
      <c r="R126">
        <v>22.588000000000001</v>
      </c>
      <c r="S126">
        <v>7.3</v>
      </c>
      <c r="T126">
        <v>22.588000000000001</v>
      </c>
      <c r="U126" s="6"/>
    </row>
    <row r="127" spans="1:21" x14ac:dyDescent="0.35">
      <c r="A127" t="s">
        <v>176</v>
      </c>
      <c r="B127" s="1">
        <v>44840</v>
      </c>
      <c r="C127" t="s">
        <v>46</v>
      </c>
      <c r="D127" t="s">
        <v>21</v>
      </c>
      <c r="E127" t="s">
        <v>1071</v>
      </c>
      <c r="F127" t="s">
        <v>30</v>
      </c>
      <c r="G127" t="s">
        <v>23</v>
      </c>
      <c r="H127" t="s">
        <v>24</v>
      </c>
      <c r="I127" t="s">
        <v>38</v>
      </c>
      <c r="J127">
        <v>93.69</v>
      </c>
      <c r="K127">
        <v>7</v>
      </c>
      <c r="L127" s="7">
        <v>32.791499999999999</v>
      </c>
      <c r="M127">
        <v>688.62149999999997</v>
      </c>
      <c r="N127" s="2">
        <v>0.78055555555555556</v>
      </c>
      <c r="O127" t="s">
        <v>39</v>
      </c>
      <c r="P127">
        <v>655.83</v>
      </c>
      <c r="Q127" s="7">
        <v>4.7619047620000003</v>
      </c>
      <c r="R127">
        <v>32.791499999999999</v>
      </c>
      <c r="S127">
        <v>4.5</v>
      </c>
      <c r="T127">
        <v>32.791499999999999</v>
      </c>
      <c r="U127" s="6"/>
    </row>
    <row r="128" spans="1:21" x14ac:dyDescent="0.35">
      <c r="A128" t="s">
        <v>177</v>
      </c>
      <c r="B128" s="1">
        <v>44923</v>
      </c>
      <c r="C128" t="s">
        <v>28</v>
      </c>
      <c r="D128" t="s">
        <v>21</v>
      </c>
      <c r="E128" t="s">
        <v>1071</v>
      </c>
      <c r="F128" t="s">
        <v>30</v>
      </c>
      <c r="G128" t="s">
        <v>23</v>
      </c>
      <c r="H128" t="s">
        <v>24</v>
      </c>
      <c r="I128" t="s">
        <v>44</v>
      </c>
      <c r="J128">
        <v>32.25</v>
      </c>
      <c r="K128">
        <v>5</v>
      </c>
      <c r="L128" s="7">
        <v>8.0625</v>
      </c>
      <c r="M128">
        <v>169.3125</v>
      </c>
      <c r="N128" s="2">
        <v>0.55972222222222223</v>
      </c>
      <c r="O128" t="s">
        <v>33</v>
      </c>
      <c r="P128">
        <v>161.25</v>
      </c>
      <c r="Q128" s="7">
        <v>4.7619047620000003</v>
      </c>
      <c r="R128">
        <v>8.0625</v>
      </c>
      <c r="S128">
        <v>9</v>
      </c>
      <c r="T128">
        <v>8.0625</v>
      </c>
      <c r="U128" s="6"/>
    </row>
    <row r="129" spans="1:21" x14ac:dyDescent="0.35">
      <c r="A129" t="s">
        <v>178</v>
      </c>
      <c r="B129" s="1">
        <v>44873</v>
      </c>
      <c r="C129" t="s">
        <v>20</v>
      </c>
      <c r="D129" t="s">
        <v>29</v>
      </c>
      <c r="E129" t="s">
        <v>1073</v>
      </c>
      <c r="F129" t="s">
        <v>30</v>
      </c>
      <c r="G129" t="s">
        <v>23</v>
      </c>
      <c r="H129" t="s">
        <v>42</v>
      </c>
      <c r="I129" t="s">
        <v>56</v>
      </c>
      <c r="J129">
        <v>31.73</v>
      </c>
      <c r="K129">
        <v>9</v>
      </c>
      <c r="L129" s="7">
        <v>14.278499999999999</v>
      </c>
      <c r="M129">
        <v>299.8485</v>
      </c>
      <c r="N129" s="2">
        <v>0.67847222222222225</v>
      </c>
      <c r="O129" t="s">
        <v>39</v>
      </c>
      <c r="P129">
        <v>285.57</v>
      </c>
      <c r="Q129" s="7">
        <v>4.7619047620000003</v>
      </c>
      <c r="R129">
        <v>14.278499999999999</v>
      </c>
      <c r="S129">
        <v>5.9</v>
      </c>
      <c r="T129">
        <v>14.278499999999999</v>
      </c>
      <c r="U129" s="6"/>
    </row>
    <row r="130" spans="1:21" x14ac:dyDescent="0.35">
      <c r="A130" t="s">
        <v>179</v>
      </c>
      <c r="B130" s="1">
        <v>44864</v>
      </c>
      <c r="C130" t="s">
        <v>46</v>
      </c>
      <c r="D130" t="s">
        <v>29</v>
      </c>
      <c r="E130" t="s">
        <v>1075</v>
      </c>
      <c r="F130" t="s">
        <v>22</v>
      </c>
      <c r="G130" t="s">
        <v>23</v>
      </c>
      <c r="H130" t="s">
        <v>24</v>
      </c>
      <c r="I130" t="s">
        <v>54</v>
      </c>
      <c r="J130">
        <v>68.540000000000006</v>
      </c>
      <c r="K130">
        <v>8</v>
      </c>
      <c r="L130" s="7">
        <v>27.416</v>
      </c>
      <c r="M130">
        <v>575.73599999999999</v>
      </c>
      <c r="N130" s="2">
        <v>0.6645833333333333</v>
      </c>
      <c r="O130" t="s">
        <v>26</v>
      </c>
      <c r="P130">
        <v>548.32000000000005</v>
      </c>
      <c r="Q130" s="7">
        <v>4.7619047620000003</v>
      </c>
      <c r="R130">
        <v>27.416</v>
      </c>
      <c r="S130">
        <v>8.5</v>
      </c>
      <c r="T130">
        <v>27.416</v>
      </c>
      <c r="U130" s="6"/>
    </row>
    <row r="131" spans="1:21" x14ac:dyDescent="0.35">
      <c r="A131" t="s">
        <v>180</v>
      </c>
      <c r="B131" s="1">
        <v>44785</v>
      </c>
      <c r="C131" t="s">
        <v>48</v>
      </c>
      <c r="D131" t="s">
        <v>53</v>
      </c>
      <c r="E131" t="s">
        <v>1074</v>
      </c>
      <c r="F131" t="s">
        <v>30</v>
      </c>
      <c r="G131" t="s">
        <v>23</v>
      </c>
      <c r="H131" t="s">
        <v>24</v>
      </c>
      <c r="I131" t="s">
        <v>44</v>
      </c>
      <c r="J131">
        <v>90.28</v>
      </c>
      <c r="K131">
        <v>9</v>
      </c>
      <c r="L131" s="7">
        <v>40.625999999999998</v>
      </c>
      <c r="M131">
        <v>853.14599999999996</v>
      </c>
      <c r="N131" s="2">
        <v>0.46875</v>
      </c>
      <c r="O131" t="s">
        <v>26</v>
      </c>
      <c r="P131">
        <v>812.52</v>
      </c>
      <c r="Q131" s="7">
        <v>4.7619047620000003</v>
      </c>
      <c r="R131">
        <v>40.625999999999998</v>
      </c>
      <c r="S131">
        <v>7.2</v>
      </c>
      <c r="T131">
        <v>40.625999999999998</v>
      </c>
      <c r="U131" s="6"/>
    </row>
    <row r="132" spans="1:21" x14ac:dyDescent="0.35">
      <c r="A132" t="s">
        <v>181</v>
      </c>
      <c r="B132" s="1">
        <v>44744</v>
      </c>
      <c r="C132" t="s">
        <v>74</v>
      </c>
      <c r="D132" t="s">
        <v>53</v>
      </c>
      <c r="E132" t="s">
        <v>1074</v>
      </c>
      <c r="F132" t="s">
        <v>30</v>
      </c>
      <c r="G132" t="s">
        <v>23</v>
      </c>
      <c r="H132" t="s">
        <v>31</v>
      </c>
      <c r="I132" t="s">
        <v>56</v>
      </c>
      <c r="J132">
        <v>39.619999999999997</v>
      </c>
      <c r="K132">
        <v>7</v>
      </c>
      <c r="L132" s="7">
        <v>13.867000000000001</v>
      </c>
      <c r="M132">
        <v>291.20699999999999</v>
      </c>
      <c r="N132" s="2">
        <v>0.5541666666666667</v>
      </c>
      <c r="O132" t="s">
        <v>33</v>
      </c>
      <c r="P132">
        <v>277.33999999999997</v>
      </c>
      <c r="Q132" s="7">
        <v>4.7619047620000003</v>
      </c>
      <c r="R132">
        <v>13.867000000000001</v>
      </c>
      <c r="S132">
        <v>7.5</v>
      </c>
      <c r="T132">
        <v>13.867000000000001</v>
      </c>
      <c r="U132" s="6"/>
    </row>
    <row r="133" spans="1:21" x14ac:dyDescent="0.35">
      <c r="A133" t="s">
        <v>182</v>
      </c>
      <c r="B133" s="1">
        <v>44624</v>
      </c>
      <c r="C133" t="s">
        <v>35</v>
      </c>
      <c r="D133" t="s">
        <v>21</v>
      </c>
      <c r="E133" t="s">
        <v>1072</v>
      </c>
      <c r="F133" t="s">
        <v>22</v>
      </c>
      <c r="G133" t="s">
        <v>23</v>
      </c>
      <c r="H133" t="s">
        <v>24</v>
      </c>
      <c r="I133" t="s">
        <v>44</v>
      </c>
      <c r="J133">
        <v>92.13</v>
      </c>
      <c r="K133">
        <v>6</v>
      </c>
      <c r="L133" s="7">
        <v>27.638999999999999</v>
      </c>
      <c r="M133">
        <v>580.41899999999998</v>
      </c>
      <c r="N133" s="2">
        <v>0.8569444444444444</v>
      </c>
      <c r="O133" t="s">
        <v>33</v>
      </c>
      <c r="P133">
        <v>552.78</v>
      </c>
      <c r="Q133" s="7">
        <v>4.7619047620000003</v>
      </c>
      <c r="R133">
        <v>27.638999999999999</v>
      </c>
      <c r="S133">
        <v>8.3000000000000007</v>
      </c>
      <c r="T133">
        <v>27.638999999999999</v>
      </c>
      <c r="U133" s="6"/>
    </row>
    <row r="134" spans="1:21" x14ac:dyDescent="0.35">
      <c r="A134" t="s">
        <v>183</v>
      </c>
      <c r="B134" s="1">
        <v>44713</v>
      </c>
      <c r="C134" t="s">
        <v>41</v>
      </c>
      <c r="D134" t="s">
        <v>53</v>
      </c>
      <c r="E134" t="s">
        <v>1069</v>
      </c>
      <c r="F134" t="s">
        <v>30</v>
      </c>
      <c r="G134" t="s">
        <v>23</v>
      </c>
      <c r="H134" t="s">
        <v>24</v>
      </c>
      <c r="I134" t="s">
        <v>44</v>
      </c>
      <c r="J134">
        <v>34.840000000000003</v>
      </c>
      <c r="K134">
        <v>4</v>
      </c>
      <c r="L134" s="7">
        <v>6.968</v>
      </c>
      <c r="M134">
        <v>146.328</v>
      </c>
      <c r="N134" s="2">
        <v>0.77500000000000002</v>
      </c>
      <c r="O134" t="s">
        <v>33</v>
      </c>
      <c r="P134">
        <v>139.36000000000001</v>
      </c>
      <c r="Q134" s="7">
        <v>4.7619047620000003</v>
      </c>
      <c r="R134">
        <v>6.968</v>
      </c>
      <c r="S134">
        <v>7.4</v>
      </c>
      <c r="T134">
        <v>6.968</v>
      </c>
      <c r="U134" s="6"/>
    </row>
    <row r="135" spans="1:21" x14ac:dyDescent="0.35">
      <c r="A135" t="s">
        <v>184</v>
      </c>
      <c r="B135" s="1">
        <v>44863</v>
      </c>
      <c r="C135" t="s">
        <v>46</v>
      </c>
      <c r="D135" t="s">
        <v>53</v>
      </c>
      <c r="E135" t="s">
        <v>1073</v>
      </c>
      <c r="F135" t="s">
        <v>22</v>
      </c>
      <c r="G135" t="s">
        <v>36</v>
      </c>
      <c r="H135" t="s">
        <v>37</v>
      </c>
      <c r="I135" t="s">
        <v>32</v>
      </c>
      <c r="J135">
        <v>87.45</v>
      </c>
      <c r="K135">
        <v>6</v>
      </c>
      <c r="L135" s="7">
        <v>26.234999999999999</v>
      </c>
      <c r="M135">
        <v>550.93499999999995</v>
      </c>
      <c r="N135" s="2">
        <v>0.61111111111111105</v>
      </c>
      <c r="O135" t="s">
        <v>39</v>
      </c>
      <c r="P135">
        <v>524.70000000000005</v>
      </c>
      <c r="Q135" s="7">
        <v>4.7619047620000003</v>
      </c>
      <c r="R135">
        <v>26.234999999999999</v>
      </c>
      <c r="S135">
        <v>8.8000000000000007</v>
      </c>
      <c r="T135">
        <v>26.234999999999999</v>
      </c>
      <c r="U135" s="6"/>
    </row>
    <row r="136" spans="1:21" x14ac:dyDescent="0.35">
      <c r="A136" t="s">
        <v>185</v>
      </c>
      <c r="B136" s="1">
        <v>44920</v>
      </c>
      <c r="C136" t="s">
        <v>28</v>
      </c>
      <c r="D136" t="s">
        <v>29</v>
      </c>
      <c r="E136" t="s">
        <v>1069</v>
      </c>
      <c r="F136" t="s">
        <v>30</v>
      </c>
      <c r="G136" t="s">
        <v>23</v>
      </c>
      <c r="H136" t="s">
        <v>24</v>
      </c>
      <c r="I136" t="s">
        <v>25</v>
      </c>
      <c r="J136">
        <v>81.3</v>
      </c>
      <c r="K136">
        <v>6</v>
      </c>
      <c r="L136" s="7">
        <v>24.39</v>
      </c>
      <c r="M136">
        <v>512.19000000000005</v>
      </c>
      <c r="N136" s="2">
        <v>0.69652777777777775</v>
      </c>
      <c r="O136" t="s">
        <v>26</v>
      </c>
      <c r="P136">
        <v>487.8</v>
      </c>
      <c r="Q136" s="7">
        <v>4.7619047620000003</v>
      </c>
      <c r="R136">
        <v>24.39</v>
      </c>
      <c r="S136">
        <v>5.3</v>
      </c>
      <c r="T136">
        <v>24.39</v>
      </c>
      <c r="U136" s="6"/>
    </row>
    <row r="137" spans="1:21" x14ac:dyDescent="0.35">
      <c r="A137" t="s">
        <v>186</v>
      </c>
      <c r="B137" s="1">
        <v>44889</v>
      </c>
      <c r="C137" t="s">
        <v>20</v>
      </c>
      <c r="D137" t="s">
        <v>29</v>
      </c>
      <c r="E137" t="s">
        <v>1069</v>
      </c>
      <c r="F137" t="s">
        <v>30</v>
      </c>
      <c r="G137" t="s">
        <v>36</v>
      </c>
      <c r="H137" t="s">
        <v>37</v>
      </c>
      <c r="I137" t="s">
        <v>56</v>
      </c>
      <c r="J137">
        <v>90.22</v>
      </c>
      <c r="K137">
        <v>3</v>
      </c>
      <c r="L137" s="7">
        <v>13.532999999999999</v>
      </c>
      <c r="M137">
        <v>284.19299999999998</v>
      </c>
      <c r="N137" s="2">
        <v>0.81874999999999998</v>
      </c>
      <c r="O137" t="s">
        <v>33</v>
      </c>
      <c r="P137">
        <v>270.66000000000003</v>
      </c>
      <c r="Q137" s="7">
        <v>4.7619047620000003</v>
      </c>
      <c r="R137">
        <v>13.532999999999999</v>
      </c>
      <c r="S137">
        <v>6.2</v>
      </c>
      <c r="T137">
        <v>13.532999999999999</v>
      </c>
      <c r="U137" s="6"/>
    </row>
    <row r="138" spans="1:21" x14ac:dyDescent="0.35">
      <c r="A138" t="s">
        <v>187</v>
      </c>
      <c r="B138" s="1">
        <v>44852</v>
      </c>
      <c r="C138" t="s">
        <v>46</v>
      </c>
      <c r="D138" t="s">
        <v>21</v>
      </c>
      <c r="E138" t="s">
        <v>1070</v>
      </c>
      <c r="F138" t="s">
        <v>30</v>
      </c>
      <c r="G138" t="s">
        <v>23</v>
      </c>
      <c r="H138" t="s">
        <v>31</v>
      </c>
      <c r="I138" t="s">
        <v>32</v>
      </c>
      <c r="J138">
        <v>26.31</v>
      </c>
      <c r="K138">
        <v>5</v>
      </c>
      <c r="L138" s="7">
        <v>6.5774999999999997</v>
      </c>
      <c r="M138">
        <v>138.1275</v>
      </c>
      <c r="N138" s="2">
        <v>0.87430555555555556</v>
      </c>
      <c r="O138" t="s">
        <v>39</v>
      </c>
      <c r="P138">
        <v>131.55000000000001</v>
      </c>
      <c r="Q138" s="7">
        <v>4.7619047620000003</v>
      </c>
      <c r="R138">
        <v>6.5774999999999997</v>
      </c>
      <c r="S138">
        <v>8.8000000000000007</v>
      </c>
      <c r="T138">
        <v>6.5774999999999997</v>
      </c>
      <c r="U138" s="6"/>
    </row>
    <row r="139" spans="1:21" x14ac:dyDescent="0.35">
      <c r="A139" t="s">
        <v>188</v>
      </c>
      <c r="B139" s="1">
        <v>44619</v>
      </c>
      <c r="C139" t="s">
        <v>80</v>
      </c>
      <c r="D139" t="s">
        <v>21</v>
      </c>
      <c r="E139" t="s">
        <v>1072</v>
      </c>
      <c r="F139" t="s">
        <v>22</v>
      </c>
      <c r="G139" t="s">
        <v>23</v>
      </c>
      <c r="H139" t="s">
        <v>24</v>
      </c>
      <c r="I139" t="s">
        <v>38</v>
      </c>
      <c r="J139">
        <v>34.42</v>
      </c>
      <c r="K139">
        <v>6</v>
      </c>
      <c r="L139" s="7">
        <v>10.326000000000001</v>
      </c>
      <c r="M139">
        <v>216.846</v>
      </c>
      <c r="N139" s="2">
        <v>0.65208333333333335</v>
      </c>
      <c r="O139" t="s">
        <v>33</v>
      </c>
      <c r="P139">
        <v>206.52</v>
      </c>
      <c r="Q139" s="7">
        <v>4.7619047620000003</v>
      </c>
      <c r="R139">
        <v>10.326000000000001</v>
      </c>
      <c r="S139">
        <v>9.8000000000000007</v>
      </c>
      <c r="T139">
        <v>10.326000000000001</v>
      </c>
      <c r="U139" s="6"/>
    </row>
    <row r="140" spans="1:21" x14ac:dyDescent="0.35">
      <c r="A140" t="s">
        <v>189</v>
      </c>
      <c r="B140" s="1">
        <v>44729</v>
      </c>
      <c r="C140" t="s">
        <v>41</v>
      </c>
      <c r="D140" t="s">
        <v>53</v>
      </c>
      <c r="E140" t="s">
        <v>1071</v>
      </c>
      <c r="F140" t="s">
        <v>30</v>
      </c>
      <c r="G140" t="s">
        <v>36</v>
      </c>
      <c r="H140" t="s">
        <v>31</v>
      </c>
      <c r="I140" t="s">
        <v>44</v>
      </c>
      <c r="J140">
        <v>51.91</v>
      </c>
      <c r="K140">
        <v>10</v>
      </c>
      <c r="L140" s="7">
        <v>25.954999999999998</v>
      </c>
      <c r="M140">
        <v>545.05499999999995</v>
      </c>
      <c r="N140" s="2">
        <v>0.51458333333333328</v>
      </c>
      <c r="O140" t="s">
        <v>33</v>
      </c>
      <c r="P140">
        <v>519.1</v>
      </c>
      <c r="Q140" s="7">
        <v>4.7619047620000003</v>
      </c>
      <c r="R140">
        <v>25.954999999999998</v>
      </c>
      <c r="S140">
        <v>8.1999999999999993</v>
      </c>
      <c r="T140">
        <v>25.954999999999998</v>
      </c>
      <c r="U140" s="6"/>
    </row>
    <row r="141" spans="1:21" x14ac:dyDescent="0.35">
      <c r="A141" t="s">
        <v>190</v>
      </c>
      <c r="B141" s="1">
        <v>44753</v>
      </c>
      <c r="C141" t="s">
        <v>74</v>
      </c>
      <c r="D141" t="s">
        <v>21</v>
      </c>
      <c r="E141" t="s">
        <v>1073</v>
      </c>
      <c r="F141" t="s">
        <v>30</v>
      </c>
      <c r="G141" t="s">
        <v>36</v>
      </c>
      <c r="H141" t="s">
        <v>24</v>
      </c>
      <c r="I141" t="s">
        <v>44</v>
      </c>
      <c r="J141">
        <v>72.5</v>
      </c>
      <c r="K141">
        <v>8</v>
      </c>
      <c r="L141" s="7">
        <v>29</v>
      </c>
      <c r="M141">
        <v>609</v>
      </c>
      <c r="N141" s="2">
        <v>0.80902777777777779</v>
      </c>
      <c r="O141" t="s">
        <v>26</v>
      </c>
      <c r="P141">
        <v>580</v>
      </c>
      <c r="Q141" s="7">
        <v>4.7619047620000003</v>
      </c>
      <c r="R141">
        <v>29</v>
      </c>
      <c r="S141">
        <v>9.1999999999999993</v>
      </c>
      <c r="T141">
        <v>29</v>
      </c>
      <c r="U141" s="6"/>
    </row>
    <row r="142" spans="1:21" x14ac:dyDescent="0.35">
      <c r="A142" t="s">
        <v>191</v>
      </c>
      <c r="B142" s="1">
        <v>44827</v>
      </c>
      <c r="C142" t="s">
        <v>51</v>
      </c>
      <c r="D142" t="s">
        <v>29</v>
      </c>
      <c r="E142" t="s">
        <v>1075</v>
      </c>
      <c r="F142" t="s">
        <v>22</v>
      </c>
      <c r="G142" t="s">
        <v>23</v>
      </c>
      <c r="H142" t="s">
        <v>24</v>
      </c>
      <c r="I142" t="s">
        <v>44</v>
      </c>
      <c r="J142">
        <v>89.8</v>
      </c>
      <c r="K142">
        <v>10</v>
      </c>
      <c r="L142" s="7">
        <v>44.9</v>
      </c>
      <c r="M142">
        <v>942.9</v>
      </c>
      <c r="N142" s="2">
        <v>0.54166666666666663</v>
      </c>
      <c r="O142" t="s">
        <v>39</v>
      </c>
      <c r="P142">
        <v>898</v>
      </c>
      <c r="Q142" s="7">
        <v>4.7619047620000003</v>
      </c>
      <c r="R142">
        <v>44.9</v>
      </c>
      <c r="S142">
        <v>5.4</v>
      </c>
      <c r="T142">
        <v>44.9</v>
      </c>
      <c r="U142" s="6"/>
    </row>
    <row r="143" spans="1:21" x14ac:dyDescent="0.35">
      <c r="A143" t="s">
        <v>192</v>
      </c>
      <c r="B143" s="1">
        <v>44592</v>
      </c>
      <c r="C143" t="s">
        <v>96</v>
      </c>
      <c r="D143" t="s">
        <v>29</v>
      </c>
      <c r="E143" t="s">
        <v>1071</v>
      </c>
      <c r="F143" t="s">
        <v>22</v>
      </c>
      <c r="G143" t="s">
        <v>36</v>
      </c>
      <c r="H143" t="s">
        <v>24</v>
      </c>
      <c r="I143" t="s">
        <v>25</v>
      </c>
      <c r="J143">
        <v>90.5</v>
      </c>
      <c r="K143">
        <v>10</v>
      </c>
      <c r="L143" s="7">
        <v>45.25</v>
      </c>
      <c r="M143">
        <v>950.25</v>
      </c>
      <c r="N143" s="2">
        <v>0.57500000000000007</v>
      </c>
      <c r="O143" t="s">
        <v>33</v>
      </c>
      <c r="P143">
        <v>905</v>
      </c>
      <c r="Q143" s="7">
        <v>4.7619047620000003</v>
      </c>
      <c r="R143">
        <v>45.25</v>
      </c>
      <c r="S143">
        <v>8.1</v>
      </c>
      <c r="T143">
        <v>45.25</v>
      </c>
      <c r="U143" s="6"/>
    </row>
    <row r="144" spans="1:21" x14ac:dyDescent="0.35">
      <c r="A144" t="s">
        <v>193</v>
      </c>
      <c r="B144" s="1">
        <v>44858</v>
      </c>
      <c r="C144" t="s">
        <v>46</v>
      </c>
      <c r="D144" t="s">
        <v>29</v>
      </c>
      <c r="E144" t="s">
        <v>1073</v>
      </c>
      <c r="F144" t="s">
        <v>22</v>
      </c>
      <c r="G144" t="s">
        <v>23</v>
      </c>
      <c r="H144" t="s">
        <v>24</v>
      </c>
      <c r="I144" t="s">
        <v>25</v>
      </c>
      <c r="J144">
        <v>68.599999999999994</v>
      </c>
      <c r="K144">
        <v>10</v>
      </c>
      <c r="L144" s="7">
        <v>34.299999999999997</v>
      </c>
      <c r="M144">
        <v>720.3</v>
      </c>
      <c r="N144" s="2">
        <v>0.83124999999999993</v>
      </c>
      <c r="O144" t="s">
        <v>33</v>
      </c>
      <c r="P144">
        <v>686</v>
      </c>
      <c r="Q144" s="7">
        <v>4.7619047620000003</v>
      </c>
      <c r="R144">
        <v>34.299999999999997</v>
      </c>
      <c r="S144">
        <v>9.1</v>
      </c>
      <c r="T144">
        <v>34.299999999999997</v>
      </c>
      <c r="U144" s="6"/>
    </row>
    <row r="145" spans="1:21" x14ac:dyDescent="0.35">
      <c r="A145" t="s">
        <v>194</v>
      </c>
      <c r="B145" s="1">
        <v>44686</v>
      </c>
      <c r="C145" t="s">
        <v>107</v>
      </c>
      <c r="D145" t="s">
        <v>29</v>
      </c>
      <c r="E145" t="s">
        <v>1075</v>
      </c>
      <c r="F145" t="s">
        <v>22</v>
      </c>
      <c r="G145" t="s">
        <v>23</v>
      </c>
      <c r="H145" t="s">
        <v>31</v>
      </c>
      <c r="I145" t="s">
        <v>54</v>
      </c>
      <c r="J145">
        <v>30.41</v>
      </c>
      <c r="K145">
        <v>1</v>
      </c>
      <c r="L145" s="7">
        <v>1.5205</v>
      </c>
      <c r="M145">
        <v>31.930499999999999</v>
      </c>
      <c r="N145" s="2">
        <v>0.44166666666666665</v>
      </c>
      <c r="O145" t="s">
        <v>39</v>
      </c>
      <c r="P145">
        <v>30.41</v>
      </c>
      <c r="Q145" s="7">
        <v>4.7619047620000003</v>
      </c>
      <c r="R145">
        <v>1.5205</v>
      </c>
      <c r="S145">
        <v>8.4</v>
      </c>
      <c r="T145">
        <v>1.5205</v>
      </c>
      <c r="U145" s="6"/>
    </row>
    <row r="146" spans="1:21" x14ac:dyDescent="0.35">
      <c r="A146" t="s">
        <v>195</v>
      </c>
      <c r="B146" s="1">
        <v>44779</v>
      </c>
      <c r="C146" t="s">
        <v>48</v>
      </c>
      <c r="D146" t="s">
        <v>21</v>
      </c>
      <c r="E146" t="s">
        <v>1074</v>
      </c>
      <c r="F146" t="s">
        <v>30</v>
      </c>
      <c r="G146" t="s">
        <v>23</v>
      </c>
      <c r="H146" t="s">
        <v>24</v>
      </c>
      <c r="I146" t="s">
        <v>38</v>
      </c>
      <c r="J146">
        <v>77.95</v>
      </c>
      <c r="K146">
        <v>6</v>
      </c>
      <c r="L146" s="7">
        <v>23.385000000000002</v>
      </c>
      <c r="M146">
        <v>491.08499999999998</v>
      </c>
      <c r="N146" s="2">
        <v>0.69236111111111109</v>
      </c>
      <c r="O146" t="s">
        <v>26</v>
      </c>
      <c r="P146">
        <v>467.7</v>
      </c>
      <c r="Q146" s="7">
        <v>4.7619047620000003</v>
      </c>
      <c r="R146">
        <v>23.385000000000002</v>
      </c>
      <c r="S146">
        <v>8</v>
      </c>
      <c r="T146">
        <v>23.385000000000002</v>
      </c>
      <c r="U146" s="6"/>
    </row>
    <row r="147" spans="1:21" x14ac:dyDescent="0.35">
      <c r="A147" t="s">
        <v>196</v>
      </c>
      <c r="B147" s="1">
        <v>44831</v>
      </c>
      <c r="C147" t="s">
        <v>51</v>
      </c>
      <c r="D147" t="s">
        <v>29</v>
      </c>
      <c r="E147" t="s">
        <v>1069</v>
      </c>
      <c r="F147" t="s">
        <v>30</v>
      </c>
      <c r="G147" t="s">
        <v>23</v>
      </c>
      <c r="H147" t="s">
        <v>37</v>
      </c>
      <c r="I147" t="s">
        <v>25</v>
      </c>
      <c r="J147">
        <v>46.26</v>
      </c>
      <c r="K147">
        <v>6</v>
      </c>
      <c r="L147" s="7">
        <v>13.878</v>
      </c>
      <c r="M147">
        <v>291.43799999999999</v>
      </c>
      <c r="N147" s="2">
        <v>0.71597222222222223</v>
      </c>
      <c r="O147" t="s">
        <v>39</v>
      </c>
      <c r="P147">
        <v>277.56</v>
      </c>
      <c r="Q147" s="7">
        <v>4.7619047620000003</v>
      </c>
      <c r="R147">
        <v>13.878</v>
      </c>
      <c r="S147">
        <v>9.5</v>
      </c>
      <c r="T147">
        <v>13.878</v>
      </c>
      <c r="U147" s="6"/>
    </row>
    <row r="148" spans="1:21" x14ac:dyDescent="0.35">
      <c r="A148" t="s">
        <v>197</v>
      </c>
      <c r="B148" s="1">
        <v>44822</v>
      </c>
      <c r="C148" t="s">
        <v>51</v>
      </c>
      <c r="D148" t="s">
        <v>21</v>
      </c>
      <c r="E148" t="s">
        <v>1070</v>
      </c>
      <c r="F148" t="s">
        <v>22</v>
      </c>
      <c r="G148" t="s">
        <v>23</v>
      </c>
      <c r="H148" t="s">
        <v>31</v>
      </c>
      <c r="I148" t="s">
        <v>56</v>
      </c>
      <c r="J148">
        <v>30.14</v>
      </c>
      <c r="K148">
        <v>10</v>
      </c>
      <c r="L148" s="7">
        <v>15.07</v>
      </c>
      <c r="M148">
        <v>316.47000000000003</v>
      </c>
      <c r="N148" s="2">
        <v>0.51944444444444449</v>
      </c>
      <c r="O148" t="s">
        <v>26</v>
      </c>
      <c r="P148">
        <v>301.39999999999998</v>
      </c>
      <c r="Q148" s="7">
        <v>4.7619047620000003</v>
      </c>
      <c r="R148">
        <v>15.07</v>
      </c>
      <c r="S148">
        <v>9.1999999999999993</v>
      </c>
      <c r="T148">
        <v>15.07</v>
      </c>
      <c r="U148" s="6"/>
    </row>
    <row r="149" spans="1:21" x14ac:dyDescent="0.35">
      <c r="A149" t="s">
        <v>198</v>
      </c>
      <c r="B149" s="1">
        <v>44831</v>
      </c>
      <c r="C149" t="s">
        <v>51</v>
      </c>
      <c r="D149" t="s">
        <v>29</v>
      </c>
      <c r="E149" t="s">
        <v>1075</v>
      </c>
      <c r="F149" t="s">
        <v>30</v>
      </c>
      <c r="G149" t="s">
        <v>36</v>
      </c>
      <c r="H149" t="s">
        <v>31</v>
      </c>
      <c r="I149" t="s">
        <v>25</v>
      </c>
      <c r="J149">
        <v>66.14</v>
      </c>
      <c r="K149">
        <v>4</v>
      </c>
      <c r="L149" s="7">
        <v>13.228</v>
      </c>
      <c r="M149">
        <v>277.78800000000001</v>
      </c>
      <c r="N149" s="2">
        <v>0.53194444444444444</v>
      </c>
      <c r="O149" t="s">
        <v>39</v>
      </c>
      <c r="P149">
        <v>264.56</v>
      </c>
      <c r="Q149" s="7">
        <v>4.7619047620000003</v>
      </c>
      <c r="R149">
        <v>13.228</v>
      </c>
      <c r="S149">
        <v>5.6</v>
      </c>
      <c r="T149">
        <v>13.228</v>
      </c>
      <c r="U149" s="6"/>
    </row>
    <row r="150" spans="1:21" x14ac:dyDescent="0.35">
      <c r="A150" t="s">
        <v>199</v>
      </c>
      <c r="B150" s="1">
        <v>44708</v>
      </c>
      <c r="C150" t="s">
        <v>107</v>
      </c>
      <c r="D150" t="s">
        <v>53</v>
      </c>
      <c r="E150" t="s">
        <v>1074</v>
      </c>
      <c r="F150" t="s">
        <v>22</v>
      </c>
      <c r="G150" t="s">
        <v>36</v>
      </c>
      <c r="H150" t="s">
        <v>37</v>
      </c>
      <c r="I150" t="s">
        <v>38</v>
      </c>
      <c r="J150">
        <v>71.86</v>
      </c>
      <c r="K150">
        <v>8</v>
      </c>
      <c r="L150" s="7">
        <v>28.744</v>
      </c>
      <c r="M150">
        <v>603.62400000000002</v>
      </c>
      <c r="N150" s="2">
        <v>0.62986111111111109</v>
      </c>
      <c r="O150" t="s">
        <v>39</v>
      </c>
      <c r="P150">
        <v>574.88</v>
      </c>
      <c r="Q150" s="7">
        <v>4.7619047620000003</v>
      </c>
      <c r="R150">
        <v>28.744</v>
      </c>
      <c r="S150">
        <v>6.2</v>
      </c>
      <c r="T150">
        <v>28.744</v>
      </c>
      <c r="U150" s="6"/>
    </row>
    <row r="151" spans="1:21" x14ac:dyDescent="0.35">
      <c r="A151" t="s">
        <v>200</v>
      </c>
      <c r="B151" s="1">
        <v>44610</v>
      </c>
      <c r="C151" t="s">
        <v>80</v>
      </c>
      <c r="D151" t="s">
        <v>21</v>
      </c>
      <c r="E151" t="s">
        <v>1069</v>
      </c>
      <c r="F151" t="s">
        <v>30</v>
      </c>
      <c r="G151" t="s">
        <v>36</v>
      </c>
      <c r="H151" t="s">
        <v>24</v>
      </c>
      <c r="I151" t="s">
        <v>25</v>
      </c>
      <c r="J151">
        <v>32.46</v>
      </c>
      <c r="K151">
        <v>8</v>
      </c>
      <c r="L151" s="7">
        <v>12.984</v>
      </c>
      <c r="M151">
        <v>272.66399999999999</v>
      </c>
      <c r="N151" s="2">
        <v>0.57500000000000007</v>
      </c>
      <c r="O151" t="s">
        <v>39</v>
      </c>
      <c r="P151">
        <v>259.68</v>
      </c>
      <c r="Q151" s="7">
        <v>4.7619047620000003</v>
      </c>
      <c r="R151">
        <v>12.984</v>
      </c>
      <c r="S151">
        <v>4.9000000000000004</v>
      </c>
      <c r="T151">
        <v>12.984</v>
      </c>
      <c r="U151" s="6"/>
    </row>
    <row r="152" spans="1:21" x14ac:dyDescent="0.35">
      <c r="A152" t="s">
        <v>201</v>
      </c>
      <c r="B152" s="1">
        <v>44868</v>
      </c>
      <c r="C152" t="s">
        <v>20</v>
      </c>
      <c r="D152" t="s">
        <v>53</v>
      </c>
      <c r="E152" t="s">
        <v>1070</v>
      </c>
      <c r="F152" t="s">
        <v>22</v>
      </c>
      <c r="G152" t="s">
        <v>23</v>
      </c>
      <c r="H152" t="s">
        <v>31</v>
      </c>
      <c r="I152" t="s">
        <v>56</v>
      </c>
      <c r="J152">
        <v>91.54</v>
      </c>
      <c r="K152">
        <v>4</v>
      </c>
      <c r="L152" s="7">
        <v>18.308</v>
      </c>
      <c r="M152">
        <v>384.46800000000002</v>
      </c>
      <c r="N152" s="2">
        <v>0.80555555555555547</v>
      </c>
      <c r="O152" t="s">
        <v>39</v>
      </c>
      <c r="P152">
        <v>366.16</v>
      </c>
      <c r="Q152" s="7">
        <v>4.7619047620000003</v>
      </c>
      <c r="R152">
        <v>18.308</v>
      </c>
      <c r="S152">
        <v>4.8</v>
      </c>
      <c r="T152">
        <v>18.308</v>
      </c>
      <c r="U152" s="6"/>
    </row>
    <row r="153" spans="1:21" x14ac:dyDescent="0.35">
      <c r="A153" t="s">
        <v>202</v>
      </c>
      <c r="B153" s="1">
        <v>44646</v>
      </c>
      <c r="C153" t="s">
        <v>35</v>
      </c>
      <c r="D153" t="s">
        <v>29</v>
      </c>
      <c r="E153" t="s">
        <v>1072</v>
      </c>
      <c r="F153" t="s">
        <v>22</v>
      </c>
      <c r="G153" t="s">
        <v>36</v>
      </c>
      <c r="H153" t="s">
        <v>31</v>
      </c>
      <c r="I153" t="s">
        <v>44</v>
      </c>
      <c r="J153">
        <v>34.56</v>
      </c>
      <c r="K153">
        <v>7</v>
      </c>
      <c r="L153" s="7">
        <v>12.096</v>
      </c>
      <c r="M153">
        <v>254.01599999999999</v>
      </c>
      <c r="N153" s="2">
        <v>0.67152777777777783</v>
      </c>
      <c r="O153" t="s">
        <v>39</v>
      </c>
      <c r="P153">
        <v>241.92</v>
      </c>
      <c r="Q153" s="7">
        <v>4.7619047620000003</v>
      </c>
      <c r="R153">
        <v>12.096</v>
      </c>
      <c r="S153">
        <v>7.3</v>
      </c>
      <c r="T153">
        <v>12.096</v>
      </c>
      <c r="U153" s="6"/>
    </row>
    <row r="154" spans="1:21" x14ac:dyDescent="0.35">
      <c r="A154" t="s">
        <v>203</v>
      </c>
      <c r="B154" s="1">
        <v>44780</v>
      </c>
      <c r="C154" t="s">
        <v>48</v>
      </c>
      <c r="D154" t="s">
        <v>21</v>
      </c>
      <c r="E154" t="s">
        <v>1071</v>
      </c>
      <c r="F154" t="s">
        <v>30</v>
      </c>
      <c r="G154" t="s">
        <v>36</v>
      </c>
      <c r="H154" t="s">
        <v>24</v>
      </c>
      <c r="I154" t="s">
        <v>56</v>
      </c>
      <c r="J154">
        <v>83.24</v>
      </c>
      <c r="K154">
        <v>9</v>
      </c>
      <c r="L154" s="7">
        <v>37.457999999999998</v>
      </c>
      <c r="M154">
        <v>786.61800000000005</v>
      </c>
      <c r="N154" s="2">
        <v>0.49722222222222223</v>
      </c>
      <c r="O154" t="s">
        <v>39</v>
      </c>
      <c r="P154">
        <v>749.16</v>
      </c>
      <c r="Q154" s="7">
        <v>4.7619047620000003</v>
      </c>
      <c r="R154">
        <v>37.457999999999998</v>
      </c>
      <c r="S154">
        <v>7.4</v>
      </c>
      <c r="T154">
        <v>37.457999999999998</v>
      </c>
      <c r="U154" s="6"/>
    </row>
    <row r="155" spans="1:21" x14ac:dyDescent="0.35">
      <c r="A155" t="s">
        <v>204</v>
      </c>
      <c r="B155" s="1">
        <v>44725</v>
      </c>
      <c r="C155" t="s">
        <v>41</v>
      </c>
      <c r="D155" t="s">
        <v>29</v>
      </c>
      <c r="E155" t="s">
        <v>1075</v>
      </c>
      <c r="F155" t="s">
        <v>30</v>
      </c>
      <c r="G155" t="s">
        <v>23</v>
      </c>
      <c r="H155" t="s">
        <v>24</v>
      </c>
      <c r="I155" t="s">
        <v>54</v>
      </c>
      <c r="J155">
        <v>16.48</v>
      </c>
      <c r="K155">
        <v>6</v>
      </c>
      <c r="L155" s="7">
        <v>4.944</v>
      </c>
      <c r="M155">
        <v>103.824</v>
      </c>
      <c r="N155" s="2">
        <v>0.76597222222222217</v>
      </c>
      <c r="O155" t="s">
        <v>26</v>
      </c>
      <c r="P155">
        <v>98.88</v>
      </c>
      <c r="Q155" s="7">
        <v>4.7619047620000003</v>
      </c>
      <c r="R155">
        <v>4.944</v>
      </c>
      <c r="S155">
        <v>9.9</v>
      </c>
      <c r="T155">
        <v>4.944</v>
      </c>
      <c r="U155" s="6"/>
    </row>
    <row r="156" spans="1:21" x14ac:dyDescent="0.35">
      <c r="A156" t="s">
        <v>205</v>
      </c>
      <c r="B156" s="1">
        <v>44788</v>
      </c>
      <c r="C156" t="s">
        <v>48</v>
      </c>
      <c r="D156" t="s">
        <v>29</v>
      </c>
      <c r="E156" t="s">
        <v>1074</v>
      </c>
      <c r="F156" t="s">
        <v>30</v>
      </c>
      <c r="G156" t="s">
        <v>23</v>
      </c>
      <c r="H156" t="s">
        <v>24</v>
      </c>
      <c r="I156" t="s">
        <v>44</v>
      </c>
      <c r="J156">
        <v>80.97</v>
      </c>
      <c r="K156">
        <v>8</v>
      </c>
      <c r="L156" s="7">
        <v>32.387999999999998</v>
      </c>
      <c r="M156">
        <v>680.14800000000002</v>
      </c>
      <c r="N156" s="2">
        <v>0.54513888888888895</v>
      </c>
      <c r="O156" t="s">
        <v>33</v>
      </c>
      <c r="P156">
        <v>647.76</v>
      </c>
      <c r="Q156" s="7">
        <v>4.7619047620000003</v>
      </c>
      <c r="R156">
        <v>32.387999999999998</v>
      </c>
      <c r="S156">
        <v>9.3000000000000007</v>
      </c>
      <c r="T156">
        <v>32.387999999999998</v>
      </c>
      <c r="U156" s="6"/>
    </row>
    <row r="157" spans="1:21" x14ac:dyDescent="0.35">
      <c r="A157" t="s">
        <v>206</v>
      </c>
      <c r="B157" s="1">
        <v>44719</v>
      </c>
      <c r="C157" t="s">
        <v>41</v>
      </c>
      <c r="D157" t="s">
        <v>21</v>
      </c>
      <c r="E157" t="s">
        <v>1069</v>
      </c>
      <c r="F157" t="s">
        <v>22</v>
      </c>
      <c r="G157" t="s">
        <v>36</v>
      </c>
      <c r="H157" t="s">
        <v>24</v>
      </c>
      <c r="I157" t="s">
        <v>54</v>
      </c>
      <c r="J157">
        <v>92.29</v>
      </c>
      <c r="K157">
        <v>5</v>
      </c>
      <c r="L157" s="7">
        <v>23.072500000000002</v>
      </c>
      <c r="M157">
        <v>484.52249999999998</v>
      </c>
      <c r="N157" s="2">
        <v>0.66319444444444442</v>
      </c>
      <c r="O157" t="s">
        <v>39</v>
      </c>
      <c r="P157">
        <v>461.45</v>
      </c>
      <c r="Q157" s="7">
        <v>4.7619047620000003</v>
      </c>
      <c r="R157">
        <v>23.072500000000002</v>
      </c>
      <c r="S157">
        <v>9</v>
      </c>
      <c r="T157">
        <v>23.072500000000002</v>
      </c>
      <c r="U157" s="6"/>
    </row>
    <row r="158" spans="1:21" x14ac:dyDescent="0.35">
      <c r="A158" t="s">
        <v>207</v>
      </c>
      <c r="B158" s="1">
        <v>44634</v>
      </c>
      <c r="C158" t="s">
        <v>35</v>
      </c>
      <c r="D158" t="s">
        <v>53</v>
      </c>
      <c r="E158" t="s">
        <v>1070</v>
      </c>
      <c r="F158" t="s">
        <v>22</v>
      </c>
      <c r="G158" t="s">
        <v>36</v>
      </c>
      <c r="H158" t="s">
        <v>37</v>
      </c>
      <c r="I158" t="s">
        <v>32</v>
      </c>
      <c r="J158">
        <v>72.17</v>
      </c>
      <c r="K158">
        <v>1</v>
      </c>
      <c r="L158" s="7">
        <v>3.6084999999999998</v>
      </c>
      <c r="M158">
        <v>75.778499999999994</v>
      </c>
      <c r="N158" s="2">
        <v>0.81944444444444453</v>
      </c>
      <c r="O158" t="s">
        <v>33</v>
      </c>
      <c r="P158">
        <v>72.17</v>
      </c>
      <c r="Q158" s="7">
        <v>4.7619047620000003</v>
      </c>
      <c r="R158">
        <v>3.6084999999999998</v>
      </c>
      <c r="S158">
        <v>6.1</v>
      </c>
      <c r="T158">
        <v>3.6084999999999998</v>
      </c>
      <c r="U158" s="6"/>
    </row>
    <row r="159" spans="1:21" x14ac:dyDescent="0.35">
      <c r="A159" t="s">
        <v>208</v>
      </c>
      <c r="B159" s="1">
        <v>44607</v>
      </c>
      <c r="C159" t="s">
        <v>80</v>
      </c>
      <c r="D159" t="s">
        <v>53</v>
      </c>
      <c r="E159" t="s">
        <v>1072</v>
      </c>
      <c r="F159" t="s">
        <v>30</v>
      </c>
      <c r="G159" t="s">
        <v>36</v>
      </c>
      <c r="H159" t="s">
        <v>37</v>
      </c>
      <c r="I159" t="s">
        <v>38</v>
      </c>
      <c r="J159">
        <v>50.28</v>
      </c>
      <c r="K159">
        <v>5</v>
      </c>
      <c r="L159" s="7">
        <v>12.57</v>
      </c>
      <c r="M159">
        <v>263.97000000000003</v>
      </c>
      <c r="N159" s="2">
        <v>0.58194444444444449</v>
      </c>
      <c r="O159" t="s">
        <v>26</v>
      </c>
      <c r="P159">
        <v>251.4</v>
      </c>
      <c r="Q159" s="7">
        <v>4.7619047620000003</v>
      </c>
      <c r="R159">
        <v>12.57</v>
      </c>
      <c r="S159">
        <v>9.6999999999999993</v>
      </c>
      <c r="T159">
        <v>12.57</v>
      </c>
      <c r="U159" s="6"/>
    </row>
    <row r="160" spans="1:21" x14ac:dyDescent="0.35">
      <c r="A160" t="s">
        <v>209</v>
      </c>
      <c r="B160" s="1">
        <v>44632</v>
      </c>
      <c r="C160" t="s">
        <v>35</v>
      </c>
      <c r="D160" t="s">
        <v>53</v>
      </c>
      <c r="E160" t="s">
        <v>1071</v>
      </c>
      <c r="F160" t="s">
        <v>22</v>
      </c>
      <c r="G160" t="s">
        <v>36</v>
      </c>
      <c r="H160" t="s">
        <v>31</v>
      </c>
      <c r="I160" t="s">
        <v>25</v>
      </c>
      <c r="J160">
        <v>97.22</v>
      </c>
      <c r="K160">
        <v>9</v>
      </c>
      <c r="L160" s="7">
        <v>43.749000000000002</v>
      </c>
      <c r="M160">
        <v>918.72900000000004</v>
      </c>
      <c r="N160" s="2">
        <v>0.61319444444444449</v>
      </c>
      <c r="O160" t="s">
        <v>26</v>
      </c>
      <c r="P160">
        <v>874.98</v>
      </c>
      <c r="Q160" s="7">
        <v>4.7619047620000003</v>
      </c>
      <c r="R160">
        <v>43.749000000000002</v>
      </c>
      <c r="S160">
        <v>6</v>
      </c>
      <c r="T160">
        <v>43.749000000000002</v>
      </c>
      <c r="U160" s="6"/>
    </row>
    <row r="161" spans="1:21" x14ac:dyDescent="0.35">
      <c r="A161" t="s">
        <v>210</v>
      </c>
      <c r="B161" s="1">
        <v>44853</v>
      </c>
      <c r="C161" t="s">
        <v>46</v>
      </c>
      <c r="D161" t="s">
        <v>53</v>
      </c>
      <c r="E161" t="s">
        <v>1070</v>
      </c>
      <c r="F161" t="s">
        <v>30</v>
      </c>
      <c r="G161" t="s">
        <v>36</v>
      </c>
      <c r="H161" t="s">
        <v>24</v>
      </c>
      <c r="I161" t="s">
        <v>44</v>
      </c>
      <c r="J161">
        <v>93.39</v>
      </c>
      <c r="K161">
        <v>6</v>
      </c>
      <c r="L161" s="7">
        <v>28.016999999999999</v>
      </c>
      <c r="M161">
        <v>588.35699999999997</v>
      </c>
      <c r="N161" s="2">
        <v>0.8041666666666667</v>
      </c>
      <c r="O161" t="s">
        <v>26</v>
      </c>
      <c r="P161">
        <v>560.34</v>
      </c>
      <c r="Q161" s="7">
        <v>4.7619047620000003</v>
      </c>
      <c r="R161">
        <v>28.016999999999999</v>
      </c>
      <c r="S161">
        <v>10</v>
      </c>
      <c r="T161">
        <v>28.016999999999999</v>
      </c>
      <c r="U161" s="6"/>
    </row>
    <row r="162" spans="1:21" x14ac:dyDescent="0.35">
      <c r="A162" t="s">
        <v>211</v>
      </c>
      <c r="B162" s="1">
        <v>44600</v>
      </c>
      <c r="C162" t="s">
        <v>80</v>
      </c>
      <c r="D162" t="s">
        <v>29</v>
      </c>
      <c r="E162" t="s">
        <v>1070</v>
      </c>
      <c r="F162" t="s">
        <v>30</v>
      </c>
      <c r="G162" t="s">
        <v>23</v>
      </c>
      <c r="H162" t="s">
        <v>37</v>
      </c>
      <c r="I162" t="s">
        <v>54</v>
      </c>
      <c r="J162">
        <v>43.18</v>
      </c>
      <c r="K162">
        <v>8</v>
      </c>
      <c r="L162" s="7">
        <v>17.271999999999998</v>
      </c>
      <c r="M162">
        <v>362.71199999999999</v>
      </c>
      <c r="N162" s="2">
        <v>0.81874999999999998</v>
      </c>
      <c r="O162" t="s">
        <v>39</v>
      </c>
      <c r="P162">
        <v>345.44</v>
      </c>
      <c r="Q162" s="7">
        <v>4.7619047620000003</v>
      </c>
      <c r="R162">
        <v>17.271999999999998</v>
      </c>
      <c r="S162">
        <v>8.3000000000000007</v>
      </c>
      <c r="T162">
        <v>17.271999999999998</v>
      </c>
      <c r="U162" s="6"/>
    </row>
    <row r="163" spans="1:21" x14ac:dyDescent="0.35">
      <c r="A163" t="s">
        <v>212</v>
      </c>
      <c r="B163" s="1">
        <v>44566</v>
      </c>
      <c r="C163" t="s">
        <v>96</v>
      </c>
      <c r="D163" t="s">
        <v>21</v>
      </c>
      <c r="E163" t="s">
        <v>1071</v>
      </c>
      <c r="F163" t="s">
        <v>30</v>
      </c>
      <c r="G163" t="s">
        <v>36</v>
      </c>
      <c r="H163" t="s">
        <v>31</v>
      </c>
      <c r="I163" t="s">
        <v>44</v>
      </c>
      <c r="J163">
        <v>63.69</v>
      </c>
      <c r="K163">
        <v>1</v>
      </c>
      <c r="L163" s="7">
        <v>3.1844999999999999</v>
      </c>
      <c r="M163">
        <v>66.874499999999998</v>
      </c>
      <c r="N163" s="2">
        <v>0.68125000000000002</v>
      </c>
      <c r="O163" t="s">
        <v>33</v>
      </c>
      <c r="P163">
        <v>63.69</v>
      </c>
      <c r="Q163" s="7">
        <v>4.7619047620000003</v>
      </c>
      <c r="R163">
        <v>3.1844999999999999</v>
      </c>
      <c r="S163">
        <v>6</v>
      </c>
      <c r="T163">
        <v>3.1844999999999999</v>
      </c>
      <c r="U163" s="6"/>
    </row>
    <row r="164" spans="1:21" x14ac:dyDescent="0.35">
      <c r="A164" t="s">
        <v>213</v>
      </c>
      <c r="B164" s="1">
        <v>44738</v>
      </c>
      <c r="C164" t="s">
        <v>41</v>
      </c>
      <c r="D164" t="s">
        <v>21</v>
      </c>
      <c r="E164" t="s">
        <v>1073</v>
      </c>
      <c r="F164" t="s">
        <v>30</v>
      </c>
      <c r="G164" t="s">
        <v>36</v>
      </c>
      <c r="H164" t="s">
        <v>31</v>
      </c>
      <c r="I164" t="s">
        <v>54</v>
      </c>
      <c r="J164">
        <v>45.79</v>
      </c>
      <c r="K164">
        <v>7</v>
      </c>
      <c r="L164" s="7">
        <v>16.026499999999999</v>
      </c>
      <c r="M164">
        <v>336.55650000000003</v>
      </c>
      <c r="N164" s="2">
        <v>0.8222222222222223</v>
      </c>
      <c r="O164" t="s">
        <v>39</v>
      </c>
      <c r="P164">
        <v>320.52999999999997</v>
      </c>
      <c r="Q164" s="7">
        <v>4.7619047620000003</v>
      </c>
      <c r="R164">
        <v>16.026499999999999</v>
      </c>
      <c r="S164">
        <v>7</v>
      </c>
      <c r="T164">
        <v>16.026499999999999</v>
      </c>
      <c r="U164" s="6"/>
    </row>
    <row r="165" spans="1:21" x14ac:dyDescent="0.35">
      <c r="A165" t="s">
        <v>214</v>
      </c>
      <c r="B165" s="1">
        <v>44585</v>
      </c>
      <c r="C165" t="s">
        <v>96</v>
      </c>
      <c r="D165" t="s">
        <v>29</v>
      </c>
      <c r="E165" t="s">
        <v>1075</v>
      </c>
      <c r="F165" t="s">
        <v>30</v>
      </c>
      <c r="G165" t="s">
        <v>36</v>
      </c>
      <c r="H165" t="s">
        <v>37</v>
      </c>
      <c r="I165" t="s">
        <v>44</v>
      </c>
      <c r="J165">
        <v>76.400000000000006</v>
      </c>
      <c r="K165">
        <v>2</v>
      </c>
      <c r="L165" s="7">
        <v>7.64</v>
      </c>
      <c r="M165">
        <v>160.44</v>
      </c>
      <c r="N165" s="2">
        <v>0.8208333333333333</v>
      </c>
      <c r="O165" t="s">
        <v>26</v>
      </c>
      <c r="P165">
        <v>152.80000000000001</v>
      </c>
      <c r="Q165" s="7">
        <v>4.7619047620000003</v>
      </c>
      <c r="R165">
        <v>7.64</v>
      </c>
      <c r="S165">
        <v>6.5</v>
      </c>
      <c r="T165">
        <v>7.64</v>
      </c>
      <c r="U165" s="6"/>
    </row>
    <row r="166" spans="1:21" x14ac:dyDescent="0.35">
      <c r="A166" t="s">
        <v>215</v>
      </c>
      <c r="B166" s="1">
        <v>44620</v>
      </c>
      <c r="C166" t="s">
        <v>80</v>
      </c>
      <c r="D166" t="s">
        <v>53</v>
      </c>
      <c r="E166" t="s">
        <v>1074</v>
      </c>
      <c r="F166" t="s">
        <v>30</v>
      </c>
      <c r="G166" t="s">
        <v>36</v>
      </c>
      <c r="H166" t="s">
        <v>24</v>
      </c>
      <c r="I166" t="s">
        <v>54</v>
      </c>
      <c r="J166">
        <v>39.9</v>
      </c>
      <c r="K166">
        <v>10</v>
      </c>
      <c r="L166" s="7">
        <v>19.95</v>
      </c>
      <c r="M166">
        <v>418.95</v>
      </c>
      <c r="N166" s="2">
        <v>0.64166666666666672</v>
      </c>
      <c r="O166" t="s">
        <v>39</v>
      </c>
      <c r="P166">
        <v>399</v>
      </c>
      <c r="Q166" s="7">
        <v>4.7619047620000003</v>
      </c>
      <c r="R166">
        <v>19.95</v>
      </c>
      <c r="S166">
        <v>5.9</v>
      </c>
      <c r="T166">
        <v>19.95</v>
      </c>
      <c r="U166" s="6"/>
    </row>
    <row r="167" spans="1:21" x14ac:dyDescent="0.35">
      <c r="A167" t="s">
        <v>216</v>
      </c>
      <c r="B167" s="1">
        <v>44634</v>
      </c>
      <c r="C167" t="s">
        <v>35</v>
      </c>
      <c r="D167" t="s">
        <v>53</v>
      </c>
      <c r="E167" t="s">
        <v>1074</v>
      </c>
      <c r="F167" t="s">
        <v>22</v>
      </c>
      <c r="G167" t="s">
        <v>36</v>
      </c>
      <c r="H167" t="s">
        <v>24</v>
      </c>
      <c r="I167" t="s">
        <v>25</v>
      </c>
      <c r="J167">
        <v>42.57</v>
      </c>
      <c r="K167">
        <v>8</v>
      </c>
      <c r="L167" s="7">
        <v>17.027999999999999</v>
      </c>
      <c r="M167">
        <v>357.58800000000002</v>
      </c>
      <c r="N167" s="2">
        <v>0.59166666666666667</v>
      </c>
      <c r="O167" t="s">
        <v>26</v>
      </c>
      <c r="P167">
        <v>340.56</v>
      </c>
      <c r="Q167" s="7">
        <v>4.7619047620000003</v>
      </c>
      <c r="R167">
        <v>17.027999999999999</v>
      </c>
      <c r="S167">
        <v>5.6</v>
      </c>
      <c r="T167">
        <v>17.027999999999999</v>
      </c>
      <c r="U167" s="6"/>
    </row>
    <row r="168" spans="1:21" x14ac:dyDescent="0.35">
      <c r="A168" t="s">
        <v>217</v>
      </c>
      <c r="B168" s="1">
        <v>44641</v>
      </c>
      <c r="C168" t="s">
        <v>35</v>
      </c>
      <c r="D168" t="s">
        <v>29</v>
      </c>
      <c r="E168" t="s">
        <v>1069</v>
      </c>
      <c r="F168" t="s">
        <v>30</v>
      </c>
      <c r="G168" t="s">
        <v>36</v>
      </c>
      <c r="H168" t="s">
        <v>24</v>
      </c>
      <c r="I168" t="s">
        <v>38</v>
      </c>
      <c r="J168">
        <v>95.58</v>
      </c>
      <c r="K168">
        <v>10</v>
      </c>
      <c r="L168" s="7">
        <v>47.79</v>
      </c>
      <c r="M168">
        <v>1003.59</v>
      </c>
      <c r="N168" s="2">
        <v>0.56388888888888888</v>
      </c>
      <c r="O168" t="s">
        <v>33</v>
      </c>
      <c r="P168">
        <v>955.8</v>
      </c>
      <c r="Q168" s="7">
        <v>4.7619047620000003</v>
      </c>
      <c r="R168">
        <v>47.79</v>
      </c>
      <c r="S168">
        <v>4.8</v>
      </c>
      <c r="T168">
        <v>47.79</v>
      </c>
      <c r="U168" s="6"/>
    </row>
    <row r="169" spans="1:21" x14ac:dyDescent="0.35">
      <c r="A169" t="s">
        <v>218</v>
      </c>
      <c r="B169" s="1">
        <v>44632</v>
      </c>
      <c r="C169" t="s">
        <v>35</v>
      </c>
      <c r="D169" t="s">
        <v>21</v>
      </c>
      <c r="E169" t="s">
        <v>1070</v>
      </c>
      <c r="F169" t="s">
        <v>30</v>
      </c>
      <c r="G169" t="s">
        <v>36</v>
      </c>
      <c r="H169" t="s">
        <v>24</v>
      </c>
      <c r="I169" t="s">
        <v>56</v>
      </c>
      <c r="J169">
        <v>98.98</v>
      </c>
      <c r="K169">
        <v>10</v>
      </c>
      <c r="L169" s="7">
        <v>49.49</v>
      </c>
      <c r="M169">
        <v>1039.29</v>
      </c>
      <c r="N169" s="2">
        <v>0.68055555555555547</v>
      </c>
      <c r="O169" t="s">
        <v>39</v>
      </c>
      <c r="P169">
        <v>989.8</v>
      </c>
      <c r="Q169" s="7">
        <v>4.7619047620000003</v>
      </c>
      <c r="R169">
        <v>49.49</v>
      </c>
      <c r="S169">
        <v>8.6999999999999993</v>
      </c>
      <c r="T169">
        <v>49.49</v>
      </c>
      <c r="U169" s="6"/>
    </row>
    <row r="170" spans="1:21" x14ac:dyDescent="0.35">
      <c r="A170" t="s">
        <v>219</v>
      </c>
      <c r="B170" s="1">
        <v>44623</v>
      </c>
      <c r="C170" t="s">
        <v>35</v>
      </c>
      <c r="D170" t="s">
        <v>21</v>
      </c>
      <c r="E170" t="s">
        <v>1072</v>
      </c>
      <c r="F170" t="s">
        <v>30</v>
      </c>
      <c r="G170" t="s">
        <v>36</v>
      </c>
      <c r="H170" t="s">
        <v>24</v>
      </c>
      <c r="I170" t="s">
        <v>54</v>
      </c>
      <c r="J170">
        <v>51.28</v>
      </c>
      <c r="K170">
        <v>6</v>
      </c>
      <c r="L170" s="7">
        <v>15.384</v>
      </c>
      <c r="M170">
        <v>323.06400000000002</v>
      </c>
      <c r="N170" s="2">
        <v>0.68819444444444444</v>
      </c>
      <c r="O170" t="s">
        <v>33</v>
      </c>
      <c r="P170">
        <v>307.68</v>
      </c>
      <c r="Q170" s="7">
        <v>4.7619047620000003</v>
      </c>
      <c r="R170">
        <v>15.384</v>
      </c>
      <c r="S170">
        <v>6.5</v>
      </c>
      <c r="T170">
        <v>15.384</v>
      </c>
      <c r="U170" s="6"/>
    </row>
    <row r="171" spans="1:21" x14ac:dyDescent="0.35">
      <c r="A171" t="s">
        <v>220</v>
      </c>
      <c r="B171" s="1">
        <v>44825</v>
      </c>
      <c r="C171" t="s">
        <v>51</v>
      </c>
      <c r="D171" t="s">
        <v>21</v>
      </c>
      <c r="E171" t="s">
        <v>1072</v>
      </c>
      <c r="F171" t="s">
        <v>22</v>
      </c>
      <c r="G171" t="s">
        <v>36</v>
      </c>
      <c r="H171" t="s">
        <v>24</v>
      </c>
      <c r="I171" t="s">
        <v>44</v>
      </c>
      <c r="J171">
        <v>69.52</v>
      </c>
      <c r="K171">
        <v>7</v>
      </c>
      <c r="L171" s="7">
        <v>24.332000000000001</v>
      </c>
      <c r="M171">
        <v>510.97199999999998</v>
      </c>
      <c r="N171" s="2">
        <v>0.63194444444444442</v>
      </c>
      <c r="O171" t="s">
        <v>39</v>
      </c>
      <c r="P171">
        <v>486.64</v>
      </c>
      <c r="Q171" s="7">
        <v>4.7619047620000003</v>
      </c>
      <c r="R171">
        <v>24.332000000000001</v>
      </c>
      <c r="S171">
        <v>8.5</v>
      </c>
      <c r="T171">
        <v>24.332000000000001</v>
      </c>
      <c r="U171" s="6"/>
    </row>
    <row r="172" spans="1:21" x14ac:dyDescent="0.35">
      <c r="A172" t="s">
        <v>221</v>
      </c>
      <c r="B172" s="1">
        <v>44717</v>
      </c>
      <c r="C172" t="s">
        <v>41</v>
      </c>
      <c r="D172" t="s">
        <v>21</v>
      </c>
      <c r="E172" t="s">
        <v>1071</v>
      </c>
      <c r="F172" t="s">
        <v>30</v>
      </c>
      <c r="G172" t="s">
        <v>36</v>
      </c>
      <c r="H172" t="s">
        <v>37</v>
      </c>
      <c r="I172" t="s">
        <v>25</v>
      </c>
      <c r="J172">
        <v>70.010000000000005</v>
      </c>
      <c r="K172">
        <v>5</v>
      </c>
      <c r="L172" s="7">
        <v>17.502500000000001</v>
      </c>
      <c r="M172">
        <v>367.55250000000001</v>
      </c>
      <c r="N172" s="2">
        <v>0.48333333333333334</v>
      </c>
      <c r="O172" t="s">
        <v>26</v>
      </c>
      <c r="P172">
        <v>350.05</v>
      </c>
      <c r="Q172" s="7">
        <v>4.7619047620000003</v>
      </c>
      <c r="R172">
        <v>17.502500000000001</v>
      </c>
      <c r="S172">
        <v>5.5</v>
      </c>
      <c r="T172">
        <v>17.502500000000001</v>
      </c>
      <c r="U172" s="6"/>
    </row>
    <row r="173" spans="1:21" x14ac:dyDescent="0.35">
      <c r="A173" t="s">
        <v>222</v>
      </c>
      <c r="B173" s="1">
        <v>44636</v>
      </c>
      <c r="C173" t="s">
        <v>35</v>
      </c>
      <c r="D173" t="s">
        <v>53</v>
      </c>
      <c r="E173" t="s">
        <v>1073</v>
      </c>
      <c r="F173" t="s">
        <v>22</v>
      </c>
      <c r="G173" t="s">
        <v>36</v>
      </c>
      <c r="H173" t="s">
        <v>24</v>
      </c>
      <c r="I173" t="s">
        <v>54</v>
      </c>
      <c r="J173">
        <v>80.05</v>
      </c>
      <c r="K173">
        <v>5</v>
      </c>
      <c r="L173" s="7">
        <v>20.012499999999999</v>
      </c>
      <c r="M173">
        <v>420.26249999999999</v>
      </c>
      <c r="N173" s="2">
        <v>0.53125</v>
      </c>
      <c r="O173" t="s">
        <v>39</v>
      </c>
      <c r="P173">
        <v>400.25</v>
      </c>
      <c r="Q173" s="7">
        <v>4.7619047620000003</v>
      </c>
      <c r="R173">
        <v>20.012499999999999</v>
      </c>
      <c r="S173">
        <v>9.4</v>
      </c>
      <c r="T173">
        <v>20.012499999999999</v>
      </c>
      <c r="U173" s="6"/>
    </row>
    <row r="174" spans="1:21" x14ac:dyDescent="0.35">
      <c r="A174" t="s">
        <v>223</v>
      </c>
      <c r="B174" s="1">
        <v>44891</v>
      </c>
      <c r="C174" t="s">
        <v>20</v>
      </c>
      <c r="D174" t="s">
        <v>29</v>
      </c>
      <c r="E174" t="s">
        <v>1069</v>
      </c>
      <c r="F174" t="s">
        <v>30</v>
      </c>
      <c r="G174" t="s">
        <v>36</v>
      </c>
      <c r="H174" t="s">
        <v>37</v>
      </c>
      <c r="I174" t="s">
        <v>32</v>
      </c>
      <c r="J174">
        <v>20.85</v>
      </c>
      <c r="K174">
        <v>8</v>
      </c>
      <c r="L174" s="7">
        <v>8.34</v>
      </c>
      <c r="M174">
        <v>175.14</v>
      </c>
      <c r="N174" s="2">
        <v>0.80347222222222225</v>
      </c>
      <c r="O174" t="s">
        <v>33</v>
      </c>
      <c r="P174">
        <v>166.8</v>
      </c>
      <c r="Q174" s="7">
        <v>4.7619047620000003</v>
      </c>
      <c r="R174">
        <v>8.34</v>
      </c>
      <c r="S174">
        <v>6.3</v>
      </c>
      <c r="T174">
        <v>8.34</v>
      </c>
      <c r="U174" s="6"/>
    </row>
    <row r="175" spans="1:21" x14ac:dyDescent="0.35">
      <c r="A175" t="s">
        <v>224</v>
      </c>
      <c r="B175" s="1">
        <v>44656</v>
      </c>
      <c r="C175" t="s">
        <v>61</v>
      </c>
      <c r="D175" t="s">
        <v>53</v>
      </c>
      <c r="E175" t="s">
        <v>1073</v>
      </c>
      <c r="F175" t="s">
        <v>22</v>
      </c>
      <c r="G175" t="s">
        <v>36</v>
      </c>
      <c r="H175" t="s">
        <v>31</v>
      </c>
      <c r="I175" t="s">
        <v>32</v>
      </c>
      <c r="J175">
        <v>52.89</v>
      </c>
      <c r="K175">
        <v>6</v>
      </c>
      <c r="L175" s="7">
        <v>15.867000000000001</v>
      </c>
      <c r="M175">
        <v>333.20699999999999</v>
      </c>
      <c r="N175" s="2">
        <v>0.7319444444444444</v>
      </c>
      <c r="O175" t="s">
        <v>39</v>
      </c>
      <c r="P175">
        <v>317.33999999999997</v>
      </c>
      <c r="Q175" s="7">
        <v>4.7619047620000003</v>
      </c>
      <c r="R175">
        <v>15.867000000000001</v>
      </c>
      <c r="S175">
        <v>9.8000000000000007</v>
      </c>
      <c r="T175">
        <v>15.867000000000001</v>
      </c>
      <c r="U175" s="6"/>
    </row>
    <row r="176" spans="1:21" x14ac:dyDescent="0.35">
      <c r="A176" t="s">
        <v>225</v>
      </c>
      <c r="B176" s="1">
        <v>44926</v>
      </c>
      <c r="C176" t="s">
        <v>28</v>
      </c>
      <c r="D176" t="s">
        <v>53</v>
      </c>
      <c r="E176" t="s">
        <v>1075</v>
      </c>
      <c r="F176" t="s">
        <v>30</v>
      </c>
      <c r="G176" t="s">
        <v>36</v>
      </c>
      <c r="H176" t="s">
        <v>24</v>
      </c>
      <c r="I176" t="s">
        <v>54</v>
      </c>
      <c r="J176">
        <v>19.79</v>
      </c>
      <c r="K176">
        <v>8</v>
      </c>
      <c r="L176" s="7">
        <v>7.9160000000000004</v>
      </c>
      <c r="M176">
        <v>166.23599999999999</v>
      </c>
      <c r="N176" s="2">
        <v>0.50277777777777777</v>
      </c>
      <c r="O176" t="s">
        <v>26</v>
      </c>
      <c r="P176">
        <v>158.32</v>
      </c>
      <c r="Q176" s="7">
        <v>4.7619047620000003</v>
      </c>
      <c r="R176">
        <v>7.9160000000000004</v>
      </c>
      <c r="S176">
        <v>8.6999999999999993</v>
      </c>
      <c r="T176">
        <v>7.9160000000000004</v>
      </c>
      <c r="U176" s="6"/>
    </row>
    <row r="177" spans="1:21" x14ac:dyDescent="0.35">
      <c r="A177" t="s">
        <v>226</v>
      </c>
      <c r="B177" s="1">
        <v>44681</v>
      </c>
      <c r="C177" t="s">
        <v>61</v>
      </c>
      <c r="D177" t="s">
        <v>21</v>
      </c>
      <c r="E177" t="s">
        <v>1074</v>
      </c>
      <c r="F177" t="s">
        <v>22</v>
      </c>
      <c r="G177" t="s">
        <v>36</v>
      </c>
      <c r="H177" t="s">
        <v>24</v>
      </c>
      <c r="I177" t="s">
        <v>38</v>
      </c>
      <c r="J177">
        <v>33.840000000000003</v>
      </c>
      <c r="K177">
        <v>9</v>
      </c>
      <c r="L177" s="7">
        <v>15.228</v>
      </c>
      <c r="M177">
        <v>319.78800000000001</v>
      </c>
      <c r="N177" s="2">
        <v>0.68125000000000002</v>
      </c>
      <c r="O177" t="s">
        <v>26</v>
      </c>
      <c r="P177">
        <v>304.56</v>
      </c>
      <c r="Q177" s="7">
        <v>4.7619047620000003</v>
      </c>
      <c r="R177">
        <v>15.228</v>
      </c>
      <c r="S177">
        <v>8.8000000000000007</v>
      </c>
      <c r="T177">
        <v>15.228</v>
      </c>
      <c r="U177" s="6"/>
    </row>
    <row r="178" spans="1:21" x14ac:dyDescent="0.35">
      <c r="A178" t="s">
        <v>227</v>
      </c>
      <c r="B178" s="1">
        <v>44700</v>
      </c>
      <c r="C178" t="s">
        <v>107</v>
      </c>
      <c r="D178" t="s">
        <v>21</v>
      </c>
      <c r="E178" t="s">
        <v>1069</v>
      </c>
      <c r="F178" t="s">
        <v>22</v>
      </c>
      <c r="G178" t="s">
        <v>36</v>
      </c>
      <c r="H178" t="s">
        <v>37</v>
      </c>
      <c r="I178" t="s">
        <v>54</v>
      </c>
      <c r="J178">
        <v>22.17</v>
      </c>
      <c r="K178">
        <v>8</v>
      </c>
      <c r="L178" s="7">
        <v>8.8680000000000003</v>
      </c>
      <c r="M178">
        <v>186.22800000000001</v>
      </c>
      <c r="N178" s="2">
        <v>0.7090277777777777</v>
      </c>
      <c r="O178" t="s">
        <v>39</v>
      </c>
      <c r="P178">
        <v>177.36</v>
      </c>
      <c r="Q178" s="7">
        <v>4.7619047620000003</v>
      </c>
      <c r="R178">
        <v>8.8680000000000003</v>
      </c>
      <c r="S178">
        <v>9.6</v>
      </c>
      <c r="T178">
        <v>8.8680000000000003</v>
      </c>
      <c r="U178" s="6"/>
    </row>
    <row r="179" spans="1:21" x14ac:dyDescent="0.35">
      <c r="A179" t="s">
        <v>228</v>
      </c>
      <c r="B179" s="1">
        <v>44749</v>
      </c>
      <c r="C179" t="s">
        <v>74</v>
      </c>
      <c r="D179" t="s">
        <v>29</v>
      </c>
      <c r="E179" t="s">
        <v>1073</v>
      </c>
      <c r="F179" t="s">
        <v>30</v>
      </c>
      <c r="G179" t="s">
        <v>23</v>
      </c>
      <c r="H179" t="s">
        <v>31</v>
      </c>
      <c r="I179" t="s">
        <v>56</v>
      </c>
      <c r="J179">
        <v>22.51</v>
      </c>
      <c r="K179">
        <v>7</v>
      </c>
      <c r="L179" s="7">
        <v>7.8784999999999998</v>
      </c>
      <c r="M179">
        <v>165.4485</v>
      </c>
      <c r="N179" s="2">
        <v>0.4513888888888889</v>
      </c>
      <c r="O179" t="s">
        <v>39</v>
      </c>
      <c r="P179">
        <v>157.57</v>
      </c>
      <c r="Q179" s="7">
        <v>4.7619047620000003</v>
      </c>
      <c r="R179">
        <v>7.8784999999999998</v>
      </c>
      <c r="S179">
        <v>4.8</v>
      </c>
      <c r="T179">
        <v>7.8784999999999998</v>
      </c>
      <c r="U179" s="6"/>
    </row>
    <row r="180" spans="1:21" x14ac:dyDescent="0.35">
      <c r="A180" t="s">
        <v>229</v>
      </c>
      <c r="B180" s="1">
        <v>44658</v>
      </c>
      <c r="C180" t="s">
        <v>61</v>
      </c>
      <c r="D180" t="s">
        <v>21</v>
      </c>
      <c r="E180" t="s">
        <v>1075</v>
      </c>
      <c r="F180" t="s">
        <v>30</v>
      </c>
      <c r="G180" t="s">
        <v>36</v>
      </c>
      <c r="H180" t="s">
        <v>37</v>
      </c>
      <c r="I180" t="s">
        <v>54</v>
      </c>
      <c r="J180">
        <v>73.88</v>
      </c>
      <c r="K180">
        <v>6</v>
      </c>
      <c r="L180" s="7">
        <v>22.164000000000001</v>
      </c>
      <c r="M180">
        <v>465.44400000000002</v>
      </c>
      <c r="N180" s="2">
        <v>0.8027777777777777</v>
      </c>
      <c r="O180" t="s">
        <v>26</v>
      </c>
      <c r="P180">
        <v>443.28</v>
      </c>
      <c r="Q180" s="7">
        <v>4.7619047620000003</v>
      </c>
      <c r="R180">
        <v>22.164000000000001</v>
      </c>
      <c r="S180">
        <v>4.4000000000000004</v>
      </c>
      <c r="T180">
        <v>22.164000000000001</v>
      </c>
      <c r="U180" s="6"/>
    </row>
    <row r="181" spans="1:21" x14ac:dyDescent="0.35">
      <c r="A181" t="s">
        <v>230</v>
      </c>
      <c r="B181" s="1">
        <v>44897</v>
      </c>
      <c r="C181" t="s">
        <v>28</v>
      </c>
      <c r="D181" t="s">
        <v>29</v>
      </c>
      <c r="E181" t="s">
        <v>1074</v>
      </c>
      <c r="F181" t="s">
        <v>22</v>
      </c>
      <c r="G181" t="s">
        <v>36</v>
      </c>
      <c r="H181" t="s">
        <v>42</v>
      </c>
      <c r="I181" t="s">
        <v>25</v>
      </c>
      <c r="J181">
        <v>86.8</v>
      </c>
      <c r="K181">
        <v>3</v>
      </c>
      <c r="L181" s="7">
        <v>13.02</v>
      </c>
      <c r="M181">
        <v>273.42</v>
      </c>
      <c r="N181" s="2">
        <v>0.69930555555555562</v>
      </c>
      <c r="O181" t="s">
        <v>26</v>
      </c>
      <c r="P181">
        <v>260.39999999999998</v>
      </c>
      <c r="Q181" s="7">
        <v>4.7619047620000003</v>
      </c>
      <c r="R181">
        <v>13.02</v>
      </c>
      <c r="S181">
        <v>9.9</v>
      </c>
      <c r="T181">
        <v>13.02</v>
      </c>
      <c r="U181" s="6"/>
    </row>
    <row r="182" spans="1:21" x14ac:dyDescent="0.35">
      <c r="A182" t="s">
        <v>231</v>
      </c>
      <c r="B182" s="1">
        <v>44565</v>
      </c>
      <c r="C182" t="s">
        <v>96</v>
      </c>
      <c r="D182" t="s">
        <v>29</v>
      </c>
      <c r="E182" t="s">
        <v>1069</v>
      </c>
      <c r="F182" t="s">
        <v>30</v>
      </c>
      <c r="G182" t="s">
        <v>36</v>
      </c>
      <c r="H182" t="s">
        <v>24</v>
      </c>
      <c r="I182" t="s">
        <v>56</v>
      </c>
      <c r="J182">
        <v>64.260000000000005</v>
      </c>
      <c r="K182">
        <v>7</v>
      </c>
      <c r="L182" s="7">
        <v>22.491</v>
      </c>
      <c r="M182">
        <v>472.31099999999998</v>
      </c>
      <c r="N182" s="2">
        <v>0.41666666666666669</v>
      </c>
      <c r="O182" t="s">
        <v>33</v>
      </c>
      <c r="P182">
        <v>449.82</v>
      </c>
      <c r="Q182" s="7">
        <v>4.7619047620000003</v>
      </c>
      <c r="R182">
        <v>22.491</v>
      </c>
      <c r="S182">
        <v>5.7</v>
      </c>
      <c r="T182">
        <v>22.491</v>
      </c>
      <c r="U182" s="6"/>
    </row>
    <row r="183" spans="1:21" x14ac:dyDescent="0.35">
      <c r="A183" t="s">
        <v>232</v>
      </c>
      <c r="B183" s="1">
        <v>44867</v>
      </c>
      <c r="C183" t="s">
        <v>20</v>
      </c>
      <c r="D183" t="s">
        <v>29</v>
      </c>
      <c r="E183" t="s">
        <v>1069</v>
      </c>
      <c r="F183" t="s">
        <v>22</v>
      </c>
      <c r="G183" t="s">
        <v>36</v>
      </c>
      <c r="H183" t="s">
        <v>42</v>
      </c>
      <c r="I183" t="s">
        <v>54</v>
      </c>
      <c r="J183">
        <v>38.47</v>
      </c>
      <c r="K183">
        <v>8</v>
      </c>
      <c r="L183" s="7">
        <v>15.388</v>
      </c>
      <c r="M183">
        <v>323.14800000000002</v>
      </c>
      <c r="N183" s="2">
        <v>0.49374999999999997</v>
      </c>
      <c r="O183" t="s">
        <v>33</v>
      </c>
      <c r="P183">
        <v>307.76</v>
      </c>
      <c r="Q183" s="7">
        <v>4.7619047620000003</v>
      </c>
      <c r="R183">
        <v>15.388</v>
      </c>
      <c r="S183">
        <v>7.7</v>
      </c>
      <c r="T183">
        <v>15.388</v>
      </c>
      <c r="U183" s="6"/>
    </row>
    <row r="184" spans="1:21" x14ac:dyDescent="0.35">
      <c r="A184" t="s">
        <v>233</v>
      </c>
      <c r="B184" s="1">
        <v>44580</v>
      </c>
      <c r="C184" t="s">
        <v>96</v>
      </c>
      <c r="D184" t="s">
        <v>21</v>
      </c>
      <c r="E184" t="s">
        <v>1070</v>
      </c>
      <c r="F184" t="s">
        <v>22</v>
      </c>
      <c r="G184" t="s">
        <v>36</v>
      </c>
      <c r="H184" t="s">
        <v>42</v>
      </c>
      <c r="I184" t="s">
        <v>44</v>
      </c>
      <c r="J184">
        <v>15.5</v>
      </c>
      <c r="K184">
        <v>10</v>
      </c>
      <c r="L184" s="7">
        <v>7.75</v>
      </c>
      <c r="M184">
        <v>162.75</v>
      </c>
      <c r="N184" s="2">
        <v>0.4548611111111111</v>
      </c>
      <c r="O184" t="s">
        <v>26</v>
      </c>
      <c r="P184">
        <v>155</v>
      </c>
      <c r="Q184" s="7">
        <v>4.7619047620000003</v>
      </c>
      <c r="R184">
        <v>7.75</v>
      </c>
      <c r="S184">
        <v>8</v>
      </c>
      <c r="T184">
        <v>7.75</v>
      </c>
      <c r="U184" s="6"/>
    </row>
    <row r="185" spans="1:21" x14ac:dyDescent="0.35">
      <c r="A185" t="s">
        <v>234</v>
      </c>
      <c r="B185" s="1">
        <v>44704</v>
      </c>
      <c r="C185" t="s">
        <v>107</v>
      </c>
      <c r="D185" t="s">
        <v>29</v>
      </c>
      <c r="E185" t="s">
        <v>1072</v>
      </c>
      <c r="F185" t="s">
        <v>30</v>
      </c>
      <c r="G185" t="s">
        <v>36</v>
      </c>
      <c r="H185" t="s">
        <v>42</v>
      </c>
      <c r="I185" t="s">
        <v>25</v>
      </c>
      <c r="J185">
        <v>34.31</v>
      </c>
      <c r="K185">
        <v>8</v>
      </c>
      <c r="L185" s="7">
        <v>13.724</v>
      </c>
      <c r="M185">
        <v>288.20400000000001</v>
      </c>
      <c r="N185" s="2">
        <v>0.625</v>
      </c>
      <c r="O185" t="s">
        <v>26</v>
      </c>
      <c r="P185">
        <v>274.48</v>
      </c>
      <c r="Q185" s="7">
        <v>4.7619047620000003</v>
      </c>
      <c r="R185">
        <v>13.724</v>
      </c>
      <c r="S185">
        <v>5.7</v>
      </c>
      <c r="T185">
        <v>13.724</v>
      </c>
      <c r="U185" s="6"/>
    </row>
    <row r="186" spans="1:21" x14ac:dyDescent="0.35">
      <c r="A186" t="s">
        <v>235</v>
      </c>
      <c r="B186" s="1">
        <v>44585</v>
      </c>
      <c r="C186" t="s">
        <v>96</v>
      </c>
      <c r="D186" t="s">
        <v>21</v>
      </c>
      <c r="E186" t="s">
        <v>1071</v>
      </c>
      <c r="F186" t="s">
        <v>30</v>
      </c>
      <c r="G186" t="s">
        <v>23</v>
      </c>
      <c r="H186" t="s">
        <v>37</v>
      </c>
      <c r="I186" t="s">
        <v>44</v>
      </c>
      <c r="J186">
        <v>12.34</v>
      </c>
      <c r="K186">
        <v>7</v>
      </c>
      <c r="L186" s="7">
        <v>4.319</v>
      </c>
      <c r="M186">
        <v>90.698999999999998</v>
      </c>
      <c r="N186" s="2">
        <v>0.47152777777777777</v>
      </c>
      <c r="O186" t="s">
        <v>39</v>
      </c>
      <c r="P186">
        <v>86.38</v>
      </c>
      <c r="Q186" s="7">
        <v>4.7619047620000003</v>
      </c>
      <c r="R186">
        <v>4.319</v>
      </c>
      <c r="S186">
        <v>6.7</v>
      </c>
      <c r="T186">
        <v>4.319</v>
      </c>
      <c r="U186" s="6"/>
    </row>
    <row r="187" spans="1:21" x14ac:dyDescent="0.35">
      <c r="A187" t="s">
        <v>236</v>
      </c>
      <c r="B187" s="1">
        <v>44847</v>
      </c>
      <c r="C187" t="s">
        <v>46</v>
      </c>
      <c r="D187" t="s">
        <v>53</v>
      </c>
      <c r="E187" t="s">
        <v>1071</v>
      </c>
      <c r="F187" t="s">
        <v>22</v>
      </c>
      <c r="G187" t="s">
        <v>36</v>
      </c>
      <c r="H187" t="s">
        <v>24</v>
      </c>
      <c r="I187" t="s">
        <v>54</v>
      </c>
      <c r="J187">
        <v>18.079999999999998</v>
      </c>
      <c r="K187">
        <v>3</v>
      </c>
      <c r="L187" s="7">
        <v>2.7120000000000002</v>
      </c>
      <c r="M187">
        <v>56.951999999999998</v>
      </c>
      <c r="N187" s="2">
        <v>0.82361111111111107</v>
      </c>
      <c r="O187" t="s">
        <v>26</v>
      </c>
      <c r="P187">
        <v>54.24</v>
      </c>
      <c r="Q187" s="7">
        <v>4.7619047620000003</v>
      </c>
      <c r="R187">
        <v>2.7120000000000002</v>
      </c>
      <c r="S187">
        <v>8</v>
      </c>
      <c r="T187">
        <v>2.7120000000000002</v>
      </c>
      <c r="U187" s="6"/>
    </row>
    <row r="188" spans="1:21" x14ac:dyDescent="0.35">
      <c r="A188" t="s">
        <v>237</v>
      </c>
      <c r="B188" s="1">
        <v>44860</v>
      </c>
      <c r="C188" t="s">
        <v>46</v>
      </c>
      <c r="D188" t="s">
        <v>53</v>
      </c>
      <c r="E188" t="s">
        <v>1073</v>
      </c>
      <c r="F188" t="s">
        <v>22</v>
      </c>
      <c r="G188" t="s">
        <v>23</v>
      </c>
      <c r="H188" t="s">
        <v>24</v>
      </c>
      <c r="I188" t="s">
        <v>38</v>
      </c>
      <c r="J188">
        <v>94.49</v>
      </c>
      <c r="K188">
        <v>8</v>
      </c>
      <c r="L188" s="7">
        <v>37.795999999999999</v>
      </c>
      <c r="M188">
        <v>793.71600000000001</v>
      </c>
      <c r="N188" s="2">
        <v>0.79166666666666663</v>
      </c>
      <c r="O188" t="s">
        <v>26</v>
      </c>
      <c r="P188">
        <v>755.92</v>
      </c>
      <c r="Q188" s="7">
        <v>4.7619047620000003</v>
      </c>
      <c r="R188">
        <v>37.795999999999999</v>
      </c>
      <c r="S188">
        <v>7.5</v>
      </c>
      <c r="T188">
        <v>37.795999999999999</v>
      </c>
      <c r="U188" s="6"/>
    </row>
    <row r="189" spans="1:21" x14ac:dyDescent="0.35">
      <c r="A189" t="s">
        <v>238</v>
      </c>
      <c r="B189" s="1">
        <v>44767</v>
      </c>
      <c r="C189" t="s">
        <v>74</v>
      </c>
      <c r="D189" t="s">
        <v>53</v>
      </c>
      <c r="E189" t="s">
        <v>1075</v>
      </c>
      <c r="F189" t="s">
        <v>22</v>
      </c>
      <c r="G189" t="s">
        <v>36</v>
      </c>
      <c r="H189" t="s">
        <v>31</v>
      </c>
      <c r="I189" t="s">
        <v>38</v>
      </c>
      <c r="J189">
        <v>46.47</v>
      </c>
      <c r="K189">
        <v>4</v>
      </c>
      <c r="L189" s="7">
        <v>9.2940000000000005</v>
      </c>
      <c r="M189">
        <v>195.17400000000001</v>
      </c>
      <c r="N189" s="2">
        <v>0.45347222222222222</v>
      </c>
      <c r="O189" t="s">
        <v>33</v>
      </c>
      <c r="P189">
        <v>185.88</v>
      </c>
      <c r="Q189" s="7">
        <v>4.7619047620000003</v>
      </c>
      <c r="R189">
        <v>9.2940000000000005</v>
      </c>
      <c r="S189">
        <v>7</v>
      </c>
      <c r="T189">
        <v>9.2940000000000005</v>
      </c>
      <c r="U189" s="6"/>
    </row>
    <row r="190" spans="1:21" x14ac:dyDescent="0.35">
      <c r="A190" t="s">
        <v>239</v>
      </c>
      <c r="B190" s="1">
        <v>44680</v>
      </c>
      <c r="C190" t="s">
        <v>61</v>
      </c>
      <c r="D190" t="s">
        <v>21</v>
      </c>
      <c r="E190" t="s">
        <v>1074</v>
      </c>
      <c r="F190" t="s">
        <v>30</v>
      </c>
      <c r="G190" t="s">
        <v>36</v>
      </c>
      <c r="H190" t="s">
        <v>24</v>
      </c>
      <c r="I190" t="s">
        <v>38</v>
      </c>
      <c r="J190">
        <v>74.069999999999993</v>
      </c>
      <c r="K190">
        <v>1</v>
      </c>
      <c r="L190" s="7">
        <v>3.7035</v>
      </c>
      <c r="M190">
        <v>77.773499999999999</v>
      </c>
      <c r="N190" s="2">
        <v>0.53472222222222221</v>
      </c>
      <c r="O190" t="s">
        <v>26</v>
      </c>
      <c r="P190">
        <v>74.069999999999993</v>
      </c>
      <c r="Q190" s="7">
        <v>4.7619047620000003</v>
      </c>
      <c r="R190">
        <v>3.7035</v>
      </c>
      <c r="S190">
        <v>9.9</v>
      </c>
      <c r="T190">
        <v>3.7035</v>
      </c>
      <c r="U190" s="6"/>
    </row>
    <row r="191" spans="1:21" x14ac:dyDescent="0.35">
      <c r="A191" t="s">
        <v>240</v>
      </c>
      <c r="B191" s="1">
        <v>44794</v>
      </c>
      <c r="C191" t="s">
        <v>48</v>
      </c>
      <c r="D191" t="s">
        <v>29</v>
      </c>
      <c r="E191" t="s">
        <v>1074</v>
      </c>
      <c r="F191" t="s">
        <v>30</v>
      </c>
      <c r="G191" t="s">
        <v>23</v>
      </c>
      <c r="H191" t="s">
        <v>24</v>
      </c>
      <c r="I191" t="s">
        <v>38</v>
      </c>
      <c r="J191">
        <v>69.81</v>
      </c>
      <c r="K191">
        <v>4</v>
      </c>
      <c r="L191" s="7">
        <v>13.962</v>
      </c>
      <c r="M191">
        <v>293.202</v>
      </c>
      <c r="N191" s="2">
        <v>0.86805555555555547</v>
      </c>
      <c r="O191" t="s">
        <v>39</v>
      </c>
      <c r="P191">
        <v>279.24</v>
      </c>
      <c r="Q191" s="7">
        <v>4.7619047620000003</v>
      </c>
      <c r="R191">
        <v>13.962</v>
      </c>
      <c r="S191">
        <v>5.9</v>
      </c>
      <c r="T191">
        <v>13.962</v>
      </c>
      <c r="U191" s="6"/>
    </row>
    <row r="192" spans="1:21" x14ac:dyDescent="0.35">
      <c r="A192" t="s">
        <v>241</v>
      </c>
      <c r="B192" s="1">
        <v>44798</v>
      </c>
      <c r="C192" t="s">
        <v>48</v>
      </c>
      <c r="D192" t="s">
        <v>53</v>
      </c>
      <c r="E192" t="s">
        <v>1069</v>
      </c>
      <c r="F192" t="s">
        <v>30</v>
      </c>
      <c r="G192" t="s">
        <v>23</v>
      </c>
      <c r="H192" t="s">
        <v>31</v>
      </c>
      <c r="I192" t="s">
        <v>38</v>
      </c>
      <c r="J192">
        <v>77.040000000000006</v>
      </c>
      <c r="K192">
        <v>3</v>
      </c>
      <c r="L192" s="7">
        <v>11.555999999999999</v>
      </c>
      <c r="M192">
        <v>242.67599999999999</v>
      </c>
      <c r="N192" s="2">
        <v>0.44375000000000003</v>
      </c>
      <c r="O192" t="s">
        <v>39</v>
      </c>
      <c r="P192">
        <v>231.12</v>
      </c>
      <c r="Q192" s="7">
        <v>4.7619047620000003</v>
      </c>
      <c r="R192">
        <v>11.555999999999999</v>
      </c>
      <c r="S192">
        <v>7.2</v>
      </c>
      <c r="T192">
        <v>11.555999999999999</v>
      </c>
      <c r="U192" s="6"/>
    </row>
    <row r="193" spans="1:21" x14ac:dyDescent="0.35">
      <c r="A193" t="s">
        <v>242</v>
      </c>
      <c r="B193" s="1">
        <v>44834</v>
      </c>
      <c r="C193" t="s">
        <v>51</v>
      </c>
      <c r="D193" t="s">
        <v>53</v>
      </c>
      <c r="E193" t="s">
        <v>1075</v>
      </c>
      <c r="F193" t="s">
        <v>30</v>
      </c>
      <c r="G193" t="s">
        <v>23</v>
      </c>
      <c r="H193" t="s">
        <v>24</v>
      </c>
      <c r="I193" t="s">
        <v>56</v>
      </c>
      <c r="J193">
        <v>73.52</v>
      </c>
      <c r="K193">
        <v>2</v>
      </c>
      <c r="L193" s="7">
        <v>7.3520000000000003</v>
      </c>
      <c r="M193">
        <v>154.392</v>
      </c>
      <c r="N193" s="2">
        <v>0.57013888888888886</v>
      </c>
      <c r="O193" t="s">
        <v>26</v>
      </c>
      <c r="P193">
        <v>147.04</v>
      </c>
      <c r="Q193" s="7">
        <v>4.7619047620000003</v>
      </c>
      <c r="R193">
        <v>7.3520000000000003</v>
      </c>
      <c r="S193">
        <v>4.5999999999999996</v>
      </c>
      <c r="T193">
        <v>7.3520000000000003</v>
      </c>
      <c r="U193" s="6"/>
    </row>
    <row r="194" spans="1:21" x14ac:dyDescent="0.35">
      <c r="A194" t="s">
        <v>243</v>
      </c>
      <c r="B194" s="1">
        <v>44833</v>
      </c>
      <c r="C194" t="s">
        <v>51</v>
      </c>
      <c r="D194" t="s">
        <v>29</v>
      </c>
      <c r="E194" t="s">
        <v>1074</v>
      </c>
      <c r="F194" t="s">
        <v>30</v>
      </c>
      <c r="G194" t="s">
        <v>23</v>
      </c>
      <c r="H194" t="s">
        <v>24</v>
      </c>
      <c r="I194" t="s">
        <v>54</v>
      </c>
      <c r="J194">
        <v>87.8</v>
      </c>
      <c r="K194">
        <v>9</v>
      </c>
      <c r="L194" s="7">
        <v>39.51</v>
      </c>
      <c r="M194">
        <v>829.71</v>
      </c>
      <c r="N194" s="2">
        <v>0.79722222222222217</v>
      </c>
      <c r="O194" t="s">
        <v>33</v>
      </c>
      <c r="P194">
        <v>790.2</v>
      </c>
      <c r="Q194" s="7">
        <v>4.7619047620000003</v>
      </c>
      <c r="R194">
        <v>39.51</v>
      </c>
      <c r="S194">
        <v>9.1999999999999993</v>
      </c>
      <c r="T194">
        <v>39.51</v>
      </c>
      <c r="U194" s="6"/>
    </row>
    <row r="195" spans="1:21" x14ac:dyDescent="0.35">
      <c r="A195" t="s">
        <v>244</v>
      </c>
      <c r="B195" s="1">
        <v>44592</v>
      </c>
      <c r="C195" t="s">
        <v>96</v>
      </c>
      <c r="D195" t="s">
        <v>53</v>
      </c>
      <c r="E195" t="s">
        <v>1070</v>
      </c>
      <c r="F195" t="s">
        <v>30</v>
      </c>
      <c r="G195" t="s">
        <v>36</v>
      </c>
      <c r="H195" t="s">
        <v>31</v>
      </c>
      <c r="I195" t="s">
        <v>38</v>
      </c>
      <c r="J195">
        <v>25.55</v>
      </c>
      <c r="K195">
        <v>4</v>
      </c>
      <c r="L195" s="7">
        <v>5.1100000000000003</v>
      </c>
      <c r="M195">
        <v>107.31</v>
      </c>
      <c r="N195" s="2">
        <v>0.84930555555555554</v>
      </c>
      <c r="O195" t="s">
        <v>26</v>
      </c>
      <c r="P195">
        <v>102.2</v>
      </c>
      <c r="Q195" s="7">
        <v>4.7619047620000003</v>
      </c>
      <c r="R195">
        <v>5.1100000000000003</v>
      </c>
      <c r="S195">
        <v>5.7</v>
      </c>
      <c r="T195">
        <v>5.1100000000000003</v>
      </c>
      <c r="U195" s="6"/>
    </row>
    <row r="196" spans="1:21" x14ac:dyDescent="0.35">
      <c r="A196" t="s">
        <v>245</v>
      </c>
      <c r="B196" s="1">
        <v>44788</v>
      </c>
      <c r="C196" t="s">
        <v>48</v>
      </c>
      <c r="D196" t="s">
        <v>21</v>
      </c>
      <c r="E196" t="s">
        <v>1072</v>
      </c>
      <c r="F196" t="s">
        <v>30</v>
      </c>
      <c r="G196" t="s">
        <v>36</v>
      </c>
      <c r="H196" t="s">
        <v>31</v>
      </c>
      <c r="I196" t="s">
        <v>32</v>
      </c>
      <c r="J196">
        <v>32.71</v>
      </c>
      <c r="K196">
        <v>5</v>
      </c>
      <c r="L196" s="7">
        <v>8.1775000000000002</v>
      </c>
      <c r="M196">
        <v>171.72749999999999</v>
      </c>
      <c r="N196" s="2">
        <v>0.47916666666666669</v>
      </c>
      <c r="O196" t="s">
        <v>39</v>
      </c>
      <c r="P196">
        <v>163.55000000000001</v>
      </c>
      <c r="Q196" s="7">
        <v>4.7619047620000003</v>
      </c>
      <c r="R196">
        <v>8.1775000000000002</v>
      </c>
      <c r="S196">
        <v>9.9</v>
      </c>
      <c r="T196">
        <v>8.1775000000000002</v>
      </c>
      <c r="U196" s="6"/>
    </row>
    <row r="197" spans="1:21" x14ac:dyDescent="0.35">
      <c r="A197" t="s">
        <v>246</v>
      </c>
      <c r="B197" s="1">
        <v>44726</v>
      </c>
      <c r="C197" t="s">
        <v>41</v>
      </c>
      <c r="D197" t="s">
        <v>29</v>
      </c>
      <c r="E197" t="s">
        <v>1071</v>
      </c>
      <c r="F197" t="s">
        <v>22</v>
      </c>
      <c r="G197" t="s">
        <v>23</v>
      </c>
      <c r="H197" t="s">
        <v>24</v>
      </c>
      <c r="I197" t="s">
        <v>56</v>
      </c>
      <c r="J197">
        <v>74.290000000000006</v>
      </c>
      <c r="K197">
        <v>1</v>
      </c>
      <c r="L197" s="7">
        <v>3.7145000000000001</v>
      </c>
      <c r="M197">
        <v>78.004499999999993</v>
      </c>
      <c r="N197" s="2">
        <v>0.8125</v>
      </c>
      <c r="O197" t="s">
        <v>33</v>
      </c>
      <c r="P197">
        <v>74.290000000000006</v>
      </c>
      <c r="Q197" s="7">
        <v>4.7619047620000003</v>
      </c>
      <c r="R197">
        <v>3.7145000000000001</v>
      </c>
      <c r="S197">
        <v>5</v>
      </c>
      <c r="T197">
        <v>3.7145000000000001</v>
      </c>
      <c r="U197" s="6"/>
    </row>
    <row r="198" spans="1:21" x14ac:dyDescent="0.35">
      <c r="A198" t="s">
        <v>247</v>
      </c>
      <c r="B198" s="1">
        <v>44865</v>
      </c>
      <c r="C198" t="s">
        <v>46</v>
      </c>
      <c r="D198" t="s">
        <v>29</v>
      </c>
      <c r="E198" t="s">
        <v>1073</v>
      </c>
      <c r="F198" t="s">
        <v>22</v>
      </c>
      <c r="G198" t="s">
        <v>36</v>
      </c>
      <c r="H198" t="s">
        <v>24</v>
      </c>
      <c r="I198" t="s">
        <v>25</v>
      </c>
      <c r="J198">
        <v>43.7</v>
      </c>
      <c r="K198">
        <v>2</v>
      </c>
      <c r="L198" s="7">
        <v>4.37</v>
      </c>
      <c r="M198">
        <v>91.77</v>
      </c>
      <c r="N198" s="2">
        <v>0.75208333333333333</v>
      </c>
      <c r="O198" t="s">
        <v>33</v>
      </c>
      <c r="P198">
        <v>87.4</v>
      </c>
      <c r="Q198" s="7">
        <v>4.7619047620000003</v>
      </c>
      <c r="R198">
        <v>4.37</v>
      </c>
      <c r="S198">
        <v>4.9000000000000004</v>
      </c>
      <c r="T198">
        <v>4.37</v>
      </c>
      <c r="U198" s="6"/>
    </row>
    <row r="199" spans="1:21" x14ac:dyDescent="0.35">
      <c r="A199" t="s">
        <v>248</v>
      </c>
      <c r="B199" s="1">
        <v>44639</v>
      </c>
      <c r="C199" t="s">
        <v>35</v>
      </c>
      <c r="D199" t="s">
        <v>21</v>
      </c>
      <c r="E199" t="s">
        <v>1070</v>
      </c>
      <c r="F199" t="s">
        <v>30</v>
      </c>
      <c r="G199" t="s">
        <v>23</v>
      </c>
      <c r="H199" t="s">
        <v>24</v>
      </c>
      <c r="I199" t="s">
        <v>38</v>
      </c>
      <c r="J199">
        <v>25.29</v>
      </c>
      <c r="K199">
        <v>1</v>
      </c>
      <c r="L199" s="7">
        <v>1.2645</v>
      </c>
      <c r="M199">
        <v>26.554500000000001</v>
      </c>
      <c r="N199" s="2">
        <v>0.42569444444444443</v>
      </c>
      <c r="O199" t="s">
        <v>26</v>
      </c>
      <c r="P199">
        <v>25.29</v>
      </c>
      <c r="Q199" s="7">
        <v>4.7619047620000003</v>
      </c>
      <c r="R199">
        <v>1.2645</v>
      </c>
      <c r="S199">
        <v>6.1</v>
      </c>
      <c r="T199">
        <v>1.2645</v>
      </c>
      <c r="U199" s="6"/>
    </row>
    <row r="200" spans="1:21" x14ac:dyDescent="0.35">
      <c r="A200" t="s">
        <v>249</v>
      </c>
      <c r="B200" s="1">
        <v>44652</v>
      </c>
      <c r="C200" t="s">
        <v>61</v>
      </c>
      <c r="D200" t="s">
        <v>29</v>
      </c>
      <c r="E200" t="s">
        <v>1072</v>
      </c>
      <c r="F200" t="s">
        <v>30</v>
      </c>
      <c r="G200" t="s">
        <v>36</v>
      </c>
      <c r="H200" t="s">
        <v>24</v>
      </c>
      <c r="I200" t="s">
        <v>25</v>
      </c>
      <c r="J200">
        <v>41.5</v>
      </c>
      <c r="K200">
        <v>4</v>
      </c>
      <c r="L200" s="7">
        <v>8.3000000000000007</v>
      </c>
      <c r="M200">
        <v>174.3</v>
      </c>
      <c r="N200" s="2">
        <v>0.83194444444444438</v>
      </c>
      <c r="O200" t="s">
        <v>39</v>
      </c>
      <c r="P200">
        <v>166</v>
      </c>
      <c r="Q200" s="7">
        <v>4.7619047620000003</v>
      </c>
      <c r="R200">
        <v>8.3000000000000007</v>
      </c>
      <c r="S200">
        <v>8.1999999999999993</v>
      </c>
      <c r="T200">
        <v>8.3000000000000007</v>
      </c>
      <c r="U200" s="6"/>
    </row>
    <row r="201" spans="1:21" x14ac:dyDescent="0.35">
      <c r="A201" t="s">
        <v>250</v>
      </c>
      <c r="B201" s="1">
        <v>44787</v>
      </c>
      <c r="C201" t="s">
        <v>48</v>
      </c>
      <c r="D201" t="s">
        <v>29</v>
      </c>
      <c r="E201" t="s">
        <v>1071</v>
      </c>
      <c r="F201" t="s">
        <v>22</v>
      </c>
      <c r="G201" t="s">
        <v>23</v>
      </c>
      <c r="H201" t="s">
        <v>31</v>
      </c>
      <c r="I201" t="s">
        <v>54</v>
      </c>
      <c r="J201">
        <v>71.39</v>
      </c>
      <c r="K201">
        <v>5</v>
      </c>
      <c r="L201" s="7">
        <v>17.8475</v>
      </c>
      <c r="M201">
        <v>374.79750000000001</v>
      </c>
      <c r="N201" s="2">
        <v>0.83124999999999993</v>
      </c>
      <c r="O201" t="s">
        <v>39</v>
      </c>
      <c r="P201">
        <v>356.95</v>
      </c>
      <c r="Q201" s="7">
        <v>4.7619047620000003</v>
      </c>
      <c r="R201">
        <v>17.8475</v>
      </c>
      <c r="S201">
        <v>5.5</v>
      </c>
      <c r="T201">
        <v>17.8475</v>
      </c>
      <c r="U201" s="6"/>
    </row>
    <row r="202" spans="1:21" x14ac:dyDescent="0.35">
      <c r="A202" t="s">
        <v>251</v>
      </c>
      <c r="B202" s="1">
        <v>44891</v>
      </c>
      <c r="C202" t="s">
        <v>20</v>
      </c>
      <c r="D202" t="s">
        <v>29</v>
      </c>
      <c r="E202" t="s">
        <v>1073</v>
      </c>
      <c r="F202" t="s">
        <v>22</v>
      </c>
      <c r="G202" t="s">
        <v>23</v>
      </c>
      <c r="H202" t="s">
        <v>42</v>
      </c>
      <c r="I202" t="s">
        <v>44</v>
      </c>
      <c r="J202">
        <v>19.149999999999999</v>
      </c>
      <c r="K202">
        <v>6</v>
      </c>
      <c r="L202" s="7">
        <v>5.7450000000000001</v>
      </c>
      <c r="M202">
        <v>120.645</v>
      </c>
      <c r="N202" s="2">
        <v>0.41736111111111113</v>
      </c>
      <c r="O202" t="s">
        <v>39</v>
      </c>
      <c r="P202">
        <v>114.9</v>
      </c>
      <c r="Q202" s="7">
        <v>4.7619047620000003</v>
      </c>
      <c r="R202">
        <v>5.7450000000000001</v>
      </c>
      <c r="S202">
        <v>6.8</v>
      </c>
      <c r="T202">
        <v>5.7450000000000001</v>
      </c>
      <c r="U202" s="6"/>
    </row>
    <row r="203" spans="1:21" x14ac:dyDescent="0.35">
      <c r="A203" t="s">
        <v>252</v>
      </c>
      <c r="B203" s="1">
        <v>44759</v>
      </c>
      <c r="C203" t="s">
        <v>74</v>
      </c>
      <c r="D203" t="s">
        <v>53</v>
      </c>
      <c r="E203" t="s">
        <v>1073</v>
      </c>
      <c r="F203" t="s">
        <v>22</v>
      </c>
      <c r="G203" t="s">
        <v>23</v>
      </c>
      <c r="H203" t="s">
        <v>24</v>
      </c>
      <c r="I203" t="s">
        <v>32</v>
      </c>
      <c r="J203">
        <v>57.49</v>
      </c>
      <c r="K203">
        <v>4</v>
      </c>
      <c r="L203" s="7">
        <v>11.497999999999999</v>
      </c>
      <c r="M203">
        <v>241.458</v>
      </c>
      <c r="N203" s="2">
        <v>0.49791666666666662</v>
      </c>
      <c r="O203" t="s">
        <v>33</v>
      </c>
      <c r="P203">
        <v>229.96</v>
      </c>
      <c r="Q203" s="7">
        <v>4.7619047620000003</v>
      </c>
      <c r="R203">
        <v>11.497999999999999</v>
      </c>
      <c r="S203">
        <v>6.6</v>
      </c>
      <c r="T203">
        <v>11.497999999999999</v>
      </c>
      <c r="U203" s="6"/>
    </row>
    <row r="204" spans="1:21" x14ac:dyDescent="0.35">
      <c r="A204" t="s">
        <v>253</v>
      </c>
      <c r="B204" s="1">
        <v>44636</v>
      </c>
      <c r="C204" t="s">
        <v>35</v>
      </c>
      <c r="D204" t="s">
        <v>29</v>
      </c>
      <c r="E204" t="s">
        <v>1075</v>
      </c>
      <c r="F204" t="s">
        <v>30</v>
      </c>
      <c r="G204" t="s">
        <v>36</v>
      </c>
      <c r="H204" t="s">
        <v>24</v>
      </c>
      <c r="I204" t="s">
        <v>32</v>
      </c>
      <c r="J204">
        <v>61.41</v>
      </c>
      <c r="K204">
        <v>7</v>
      </c>
      <c r="L204" s="7">
        <v>21.493500000000001</v>
      </c>
      <c r="M204">
        <v>451.36349999999999</v>
      </c>
      <c r="N204" s="2">
        <v>0.41805555555555557</v>
      </c>
      <c r="O204" t="s">
        <v>33</v>
      </c>
      <c r="P204">
        <v>429.87</v>
      </c>
      <c r="Q204" s="7">
        <v>4.7619047620000003</v>
      </c>
      <c r="R204">
        <v>21.493500000000001</v>
      </c>
      <c r="S204">
        <v>9.8000000000000007</v>
      </c>
      <c r="T204">
        <v>21.493500000000001</v>
      </c>
      <c r="U204" s="6"/>
    </row>
    <row r="205" spans="1:21" x14ac:dyDescent="0.35">
      <c r="A205" t="s">
        <v>254</v>
      </c>
      <c r="B205" s="1">
        <v>44835</v>
      </c>
      <c r="C205" t="s">
        <v>46</v>
      </c>
      <c r="D205" t="s">
        <v>53</v>
      </c>
      <c r="E205" t="s">
        <v>1074</v>
      </c>
      <c r="F205" t="s">
        <v>22</v>
      </c>
      <c r="G205" t="s">
        <v>36</v>
      </c>
      <c r="H205" t="s">
        <v>31</v>
      </c>
      <c r="I205" t="s">
        <v>25</v>
      </c>
      <c r="J205">
        <v>25.9</v>
      </c>
      <c r="K205">
        <v>10</v>
      </c>
      <c r="L205" s="7">
        <v>12.95</v>
      </c>
      <c r="M205">
        <v>271.95</v>
      </c>
      <c r="N205" s="2">
        <v>0.61875000000000002</v>
      </c>
      <c r="O205" t="s">
        <v>26</v>
      </c>
      <c r="P205">
        <v>259</v>
      </c>
      <c r="Q205" s="7">
        <v>4.7619047620000003</v>
      </c>
      <c r="R205">
        <v>12.95</v>
      </c>
      <c r="S205">
        <v>8.6999999999999993</v>
      </c>
      <c r="T205">
        <v>12.95</v>
      </c>
      <c r="U205" s="6"/>
    </row>
    <row r="206" spans="1:21" x14ac:dyDescent="0.35">
      <c r="A206" t="s">
        <v>255</v>
      </c>
      <c r="B206" s="1">
        <v>44919</v>
      </c>
      <c r="C206" t="s">
        <v>28</v>
      </c>
      <c r="D206" t="s">
        <v>53</v>
      </c>
      <c r="E206" t="s">
        <v>1070</v>
      </c>
      <c r="F206" t="s">
        <v>22</v>
      </c>
      <c r="G206" t="s">
        <v>36</v>
      </c>
      <c r="H206" t="s">
        <v>31</v>
      </c>
      <c r="I206" t="s">
        <v>38</v>
      </c>
      <c r="J206">
        <v>17.77</v>
      </c>
      <c r="K206">
        <v>5</v>
      </c>
      <c r="L206" s="7">
        <v>4.4424999999999999</v>
      </c>
      <c r="M206">
        <v>93.292500000000004</v>
      </c>
      <c r="N206" s="2">
        <v>0.52916666666666667</v>
      </c>
      <c r="O206" t="s">
        <v>39</v>
      </c>
      <c r="P206">
        <v>88.85</v>
      </c>
      <c r="Q206" s="7">
        <v>4.7619047620000003</v>
      </c>
      <c r="R206">
        <v>4.4424999999999999</v>
      </c>
      <c r="S206">
        <v>5.4</v>
      </c>
      <c r="T206">
        <v>4.4424999999999999</v>
      </c>
      <c r="U206" s="6"/>
    </row>
    <row r="207" spans="1:21" x14ac:dyDescent="0.35">
      <c r="A207" t="s">
        <v>256</v>
      </c>
      <c r="B207" s="1">
        <v>44732</v>
      </c>
      <c r="C207" t="s">
        <v>41</v>
      </c>
      <c r="D207" t="s">
        <v>21</v>
      </c>
      <c r="E207" t="s">
        <v>1069</v>
      </c>
      <c r="F207" t="s">
        <v>30</v>
      </c>
      <c r="G207" t="s">
        <v>23</v>
      </c>
      <c r="H207" t="s">
        <v>42</v>
      </c>
      <c r="I207" t="s">
        <v>25</v>
      </c>
      <c r="J207">
        <v>23.03</v>
      </c>
      <c r="K207">
        <v>9</v>
      </c>
      <c r="L207" s="7">
        <v>10.3635</v>
      </c>
      <c r="M207">
        <v>217.6335</v>
      </c>
      <c r="N207" s="2">
        <v>0.50138888888888888</v>
      </c>
      <c r="O207" t="s">
        <v>26</v>
      </c>
      <c r="P207">
        <v>207.27</v>
      </c>
      <c r="Q207" s="7">
        <v>4.7619047620000003</v>
      </c>
      <c r="R207">
        <v>10.3635</v>
      </c>
      <c r="S207">
        <v>7.9</v>
      </c>
      <c r="T207">
        <v>10.3635</v>
      </c>
      <c r="U207" s="6"/>
    </row>
    <row r="208" spans="1:21" x14ac:dyDescent="0.35">
      <c r="A208" t="s">
        <v>257</v>
      </c>
      <c r="B208" s="1">
        <v>44888</v>
      </c>
      <c r="C208" t="s">
        <v>20</v>
      </c>
      <c r="D208" t="s">
        <v>29</v>
      </c>
      <c r="E208" t="s">
        <v>1070</v>
      </c>
      <c r="F208" t="s">
        <v>22</v>
      </c>
      <c r="G208" t="s">
        <v>23</v>
      </c>
      <c r="H208" t="s">
        <v>31</v>
      </c>
      <c r="I208" t="s">
        <v>32</v>
      </c>
      <c r="J208">
        <v>66.650000000000006</v>
      </c>
      <c r="K208">
        <v>9</v>
      </c>
      <c r="L208" s="7">
        <v>29.9925</v>
      </c>
      <c r="M208">
        <v>629.84249999999997</v>
      </c>
      <c r="N208" s="2">
        <v>0.7631944444444444</v>
      </c>
      <c r="O208" t="s">
        <v>39</v>
      </c>
      <c r="P208">
        <v>599.85</v>
      </c>
      <c r="Q208" s="7">
        <v>4.7619047620000003</v>
      </c>
      <c r="R208">
        <v>29.9925</v>
      </c>
      <c r="S208">
        <v>9.6999999999999993</v>
      </c>
      <c r="T208">
        <v>29.9925</v>
      </c>
      <c r="U208" s="6"/>
    </row>
    <row r="209" spans="1:21" x14ac:dyDescent="0.35">
      <c r="A209" t="s">
        <v>258</v>
      </c>
      <c r="B209" s="1">
        <v>44602</v>
      </c>
      <c r="C209" t="s">
        <v>80</v>
      </c>
      <c r="D209" t="s">
        <v>29</v>
      </c>
      <c r="E209" t="s">
        <v>1069</v>
      </c>
      <c r="F209" t="s">
        <v>22</v>
      </c>
      <c r="G209" t="s">
        <v>23</v>
      </c>
      <c r="H209" t="s">
        <v>31</v>
      </c>
      <c r="I209" t="s">
        <v>38</v>
      </c>
      <c r="J209">
        <v>28.53</v>
      </c>
      <c r="K209">
        <v>10</v>
      </c>
      <c r="L209" s="7">
        <v>14.265000000000001</v>
      </c>
      <c r="M209">
        <v>299.565</v>
      </c>
      <c r="N209" s="2">
        <v>0.73472222222222217</v>
      </c>
      <c r="O209" t="s">
        <v>26</v>
      </c>
      <c r="P209">
        <v>285.3</v>
      </c>
      <c r="Q209" s="7">
        <v>4.7619047620000003</v>
      </c>
      <c r="R209">
        <v>14.265000000000001</v>
      </c>
      <c r="S209">
        <v>7.8</v>
      </c>
      <c r="T209">
        <v>14.265000000000001</v>
      </c>
      <c r="U209" s="6"/>
    </row>
    <row r="210" spans="1:21" x14ac:dyDescent="0.35">
      <c r="A210" t="s">
        <v>259</v>
      </c>
      <c r="B210" s="1">
        <v>44567</v>
      </c>
      <c r="C210" t="s">
        <v>96</v>
      </c>
      <c r="D210" t="s">
        <v>53</v>
      </c>
      <c r="E210" t="s">
        <v>1070</v>
      </c>
      <c r="F210" t="s">
        <v>30</v>
      </c>
      <c r="G210" t="s">
        <v>23</v>
      </c>
      <c r="H210" t="s">
        <v>31</v>
      </c>
      <c r="I210" t="s">
        <v>56</v>
      </c>
      <c r="J210">
        <v>30.37</v>
      </c>
      <c r="K210">
        <v>3</v>
      </c>
      <c r="L210" s="7">
        <v>4.5555000000000003</v>
      </c>
      <c r="M210">
        <v>95.665499999999994</v>
      </c>
      <c r="N210" s="2">
        <v>0.57013888888888886</v>
      </c>
      <c r="O210" t="s">
        <v>26</v>
      </c>
      <c r="P210">
        <v>91.11</v>
      </c>
      <c r="Q210" s="7">
        <v>4.7619047620000003</v>
      </c>
      <c r="R210">
        <v>4.5555000000000003</v>
      </c>
      <c r="S210">
        <v>5.0999999999999996</v>
      </c>
      <c r="T210">
        <v>4.5555000000000003</v>
      </c>
      <c r="U210" s="6"/>
    </row>
    <row r="211" spans="1:21" x14ac:dyDescent="0.35">
      <c r="A211" t="s">
        <v>260</v>
      </c>
      <c r="B211" s="1">
        <v>44635</v>
      </c>
      <c r="C211" t="s">
        <v>35</v>
      </c>
      <c r="D211" t="s">
        <v>53</v>
      </c>
      <c r="E211" t="s">
        <v>1075</v>
      </c>
      <c r="F211" t="s">
        <v>30</v>
      </c>
      <c r="G211" t="s">
        <v>23</v>
      </c>
      <c r="H211" t="s">
        <v>24</v>
      </c>
      <c r="I211" t="s">
        <v>32</v>
      </c>
      <c r="J211">
        <v>99.73</v>
      </c>
      <c r="K211">
        <v>9</v>
      </c>
      <c r="L211" s="7">
        <v>44.878500000000003</v>
      </c>
      <c r="M211">
        <v>942.44849999999997</v>
      </c>
      <c r="N211" s="2">
        <v>0.8208333333333333</v>
      </c>
      <c r="O211" t="s">
        <v>39</v>
      </c>
      <c r="P211">
        <v>897.57</v>
      </c>
      <c r="Q211" s="7">
        <v>4.7619047620000003</v>
      </c>
      <c r="R211">
        <v>44.878500000000003</v>
      </c>
      <c r="S211">
        <v>6.5</v>
      </c>
      <c r="T211">
        <v>44.878500000000003</v>
      </c>
      <c r="U211" s="6"/>
    </row>
    <row r="212" spans="1:21" x14ac:dyDescent="0.35">
      <c r="A212" t="s">
        <v>261</v>
      </c>
      <c r="B212" s="1">
        <v>44590</v>
      </c>
      <c r="C212" t="s">
        <v>96</v>
      </c>
      <c r="D212" t="s">
        <v>21</v>
      </c>
      <c r="E212" t="s">
        <v>1074</v>
      </c>
      <c r="F212" t="s">
        <v>30</v>
      </c>
      <c r="G212" t="s">
        <v>36</v>
      </c>
      <c r="H212" t="s">
        <v>31</v>
      </c>
      <c r="I212" t="s">
        <v>32</v>
      </c>
      <c r="J212">
        <v>26.23</v>
      </c>
      <c r="K212">
        <v>9</v>
      </c>
      <c r="L212" s="7">
        <v>11.8035</v>
      </c>
      <c r="M212">
        <v>247.87350000000001</v>
      </c>
      <c r="N212" s="2">
        <v>0.85</v>
      </c>
      <c r="O212" t="s">
        <v>26</v>
      </c>
      <c r="P212">
        <v>236.07</v>
      </c>
      <c r="Q212" s="7">
        <v>4.7619047620000003</v>
      </c>
      <c r="R212">
        <v>11.8035</v>
      </c>
      <c r="S212">
        <v>5.9</v>
      </c>
      <c r="T212">
        <v>11.8035</v>
      </c>
      <c r="U212" s="6"/>
    </row>
    <row r="213" spans="1:21" x14ac:dyDescent="0.35">
      <c r="A213" t="s">
        <v>262</v>
      </c>
      <c r="B213" s="1">
        <v>44869</v>
      </c>
      <c r="C213" t="s">
        <v>20</v>
      </c>
      <c r="D213" t="s">
        <v>29</v>
      </c>
      <c r="E213" t="s">
        <v>1075</v>
      </c>
      <c r="F213" t="s">
        <v>30</v>
      </c>
      <c r="G213" t="s">
        <v>23</v>
      </c>
      <c r="H213" t="s">
        <v>37</v>
      </c>
      <c r="I213" t="s">
        <v>54</v>
      </c>
      <c r="J213">
        <v>93.26</v>
      </c>
      <c r="K213">
        <v>9</v>
      </c>
      <c r="L213" s="7">
        <v>41.966999999999999</v>
      </c>
      <c r="M213">
        <v>881.30700000000002</v>
      </c>
      <c r="N213" s="2">
        <v>0.75555555555555554</v>
      </c>
      <c r="O213" t="s">
        <v>33</v>
      </c>
      <c r="P213">
        <v>839.34</v>
      </c>
      <c r="Q213" s="7">
        <v>4.7619047620000003</v>
      </c>
      <c r="R213">
        <v>41.966999999999999</v>
      </c>
      <c r="S213">
        <v>8.8000000000000007</v>
      </c>
      <c r="T213">
        <v>41.966999999999999</v>
      </c>
      <c r="U213" s="6"/>
    </row>
    <row r="214" spans="1:21" x14ac:dyDescent="0.35">
      <c r="A214" t="s">
        <v>263</v>
      </c>
      <c r="B214" s="1">
        <v>44868</v>
      </c>
      <c r="C214" t="s">
        <v>20</v>
      </c>
      <c r="D214" t="s">
        <v>53</v>
      </c>
      <c r="E214" t="s">
        <v>1074</v>
      </c>
      <c r="F214" t="s">
        <v>30</v>
      </c>
      <c r="G214" t="s">
        <v>36</v>
      </c>
      <c r="H214" t="s">
        <v>37</v>
      </c>
      <c r="I214" t="s">
        <v>38</v>
      </c>
      <c r="J214">
        <v>92.36</v>
      </c>
      <c r="K214">
        <v>5</v>
      </c>
      <c r="L214" s="7">
        <v>23.09</v>
      </c>
      <c r="M214">
        <v>484.89</v>
      </c>
      <c r="N214" s="2">
        <v>0.80347222222222225</v>
      </c>
      <c r="O214" t="s">
        <v>26</v>
      </c>
      <c r="P214">
        <v>461.8</v>
      </c>
      <c r="Q214" s="7">
        <v>4.7619047620000003</v>
      </c>
      <c r="R214">
        <v>23.09</v>
      </c>
      <c r="S214">
        <v>4.9000000000000004</v>
      </c>
      <c r="T214">
        <v>23.09</v>
      </c>
      <c r="U214" s="6"/>
    </row>
    <row r="215" spans="1:21" x14ac:dyDescent="0.35">
      <c r="A215" t="s">
        <v>264</v>
      </c>
      <c r="B215" s="1">
        <v>44893</v>
      </c>
      <c r="C215" t="s">
        <v>20</v>
      </c>
      <c r="D215" t="s">
        <v>53</v>
      </c>
      <c r="E215" t="s">
        <v>1070</v>
      </c>
      <c r="F215" t="s">
        <v>30</v>
      </c>
      <c r="G215" t="s">
        <v>36</v>
      </c>
      <c r="H215" t="s">
        <v>24</v>
      </c>
      <c r="I215" t="s">
        <v>44</v>
      </c>
      <c r="J215">
        <v>46.42</v>
      </c>
      <c r="K215">
        <v>3</v>
      </c>
      <c r="L215" s="7">
        <v>6.9630000000000001</v>
      </c>
      <c r="M215">
        <v>146.22300000000001</v>
      </c>
      <c r="N215" s="2">
        <v>0.55833333333333335</v>
      </c>
      <c r="O215" t="s">
        <v>39</v>
      </c>
      <c r="P215">
        <v>139.26</v>
      </c>
      <c r="Q215" s="7">
        <v>4.7619047620000003</v>
      </c>
      <c r="R215">
        <v>6.9630000000000001</v>
      </c>
      <c r="S215">
        <v>4.4000000000000004</v>
      </c>
      <c r="T215">
        <v>6.9630000000000001</v>
      </c>
      <c r="U215" s="6"/>
    </row>
    <row r="216" spans="1:21" x14ac:dyDescent="0.35">
      <c r="A216" t="s">
        <v>265</v>
      </c>
      <c r="B216" s="1">
        <v>44786</v>
      </c>
      <c r="C216" t="s">
        <v>48</v>
      </c>
      <c r="D216" t="s">
        <v>53</v>
      </c>
      <c r="E216" t="s">
        <v>1072</v>
      </c>
      <c r="F216" t="s">
        <v>22</v>
      </c>
      <c r="G216" t="s">
        <v>23</v>
      </c>
      <c r="H216" t="s">
        <v>24</v>
      </c>
      <c r="I216" t="s">
        <v>44</v>
      </c>
      <c r="J216">
        <v>29.61</v>
      </c>
      <c r="K216">
        <v>7</v>
      </c>
      <c r="L216" s="7">
        <v>10.3635</v>
      </c>
      <c r="M216">
        <v>217.6335</v>
      </c>
      <c r="N216" s="2">
        <v>0.66180555555555554</v>
      </c>
      <c r="O216" t="s">
        <v>33</v>
      </c>
      <c r="P216">
        <v>207.27</v>
      </c>
      <c r="Q216" s="7">
        <v>4.7619047620000003</v>
      </c>
      <c r="R216">
        <v>10.3635</v>
      </c>
      <c r="S216">
        <v>6.5</v>
      </c>
      <c r="T216">
        <v>10.3635</v>
      </c>
      <c r="U216" s="6"/>
    </row>
    <row r="217" spans="1:21" x14ac:dyDescent="0.35">
      <c r="A217" t="s">
        <v>266</v>
      </c>
      <c r="B217" s="1">
        <v>44638</v>
      </c>
      <c r="C217" t="s">
        <v>35</v>
      </c>
      <c r="D217" t="s">
        <v>21</v>
      </c>
      <c r="E217" t="s">
        <v>1072</v>
      </c>
      <c r="F217" t="s">
        <v>30</v>
      </c>
      <c r="G217" t="s">
        <v>36</v>
      </c>
      <c r="H217" t="s">
        <v>37</v>
      </c>
      <c r="I217" t="s">
        <v>38</v>
      </c>
      <c r="J217">
        <v>18.28</v>
      </c>
      <c r="K217">
        <v>1</v>
      </c>
      <c r="L217" s="7">
        <v>0.91400000000000003</v>
      </c>
      <c r="M217">
        <v>19.193999999999999</v>
      </c>
      <c r="N217" s="2">
        <v>0.62847222222222221</v>
      </c>
      <c r="O217" t="s">
        <v>39</v>
      </c>
      <c r="P217">
        <v>18.28</v>
      </c>
      <c r="Q217" s="7">
        <v>4.7619047620000003</v>
      </c>
      <c r="R217">
        <v>0.91400000000000003</v>
      </c>
      <c r="S217">
        <v>8.3000000000000007</v>
      </c>
      <c r="T217">
        <v>0.91400000000000003</v>
      </c>
      <c r="U217" s="6"/>
    </row>
    <row r="218" spans="1:21" x14ac:dyDescent="0.35">
      <c r="A218" t="s">
        <v>267</v>
      </c>
      <c r="B218" s="1">
        <v>44887</v>
      </c>
      <c r="C218" t="s">
        <v>20</v>
      </c>
      <c r="D218" t="s">
        <v>53</v>
      </c>
      <c r="E218" t="s">
        <v>1071</v>
      </c>
      <c r="F218" t="s">
        <v>30</v>
      </c>
      <c r="G218" t="s">
        <v>23</v>
      </c>
      <c r="H218" t="s">
        <v>24</v>
      </c>
      <c r="I218" t="s">
        <v>44</v>
      </c>
      <c r="J218">
        <v>24.77</v>
      </c>
      <c r="K218">
        <v>5</v>
      </c>
      <c r="L218" s="7">
        <v>6.1924999999999999</v>
      </c>
      <c r="M218">
        <v>130.04249999999999</v>
      </c>
      <c r="N218" s="2">
        <v>0.76874999999999993</v>
      </c>
      <c r="O218" t="s">
        <v>33</v>
      </c>
      <c r="P218">
        <v>123.85</v>
      </c>
      <c r="Q218" s="7">
        <v>4.7619047620000003</v>
      </c>
      <c r="R218">
        <v>6.1924999999999999</v>
      </c>
      <c r="S218">
        <v>8.5</v>
      </c>
      <c r="T218">
        <v>6.1924999999999999</v>
      </c>
      <c r="U218" s="6"/>
    </row>
    <row r="219" spans="1:21" x14ac:dyDescent="0.35">
      <c r="A219" t="s">
        <v>268</v>
      </c>
      <c r="B219" s="1">
        <v>44769</v>
      </c>
      <c r="C219" t="s">
        <v>74</v>
      </c>
      <c r="D219" t="s">
        <v>21</v>
      </c>
      <c r="E219" t="s">
        <v>1073</v>
      </c>
      <c r="F219" t="s">
        <v>22</v>
      </c>
      <c r="G219" t="s">
        <v>23</v>
      </c>
      <c r="H219" t="s">
        <v>24</v>
      </c>
      <c r="I219" t="s">
        <v>32</v>
      </c>
      <c r="J219">
        <v>94.64</v>
      </c>
      <c r="K219">
        <v>3</v>
      </c>
      <c r="L219" s="7">
        <v>14.196</v>
      </c>
      <c r="M219">
        <v>298.11599999999999</v>
      </c>
      <c r="N219" s="2">
        <v>0.70486111111111116</v>
      </c>
      <c r="O219" t="s">
        <v>33</v>
      </c>
      <c r="P219">
        <v>283.92</v>
      </c>
      <c r="Q219" s="7">
        <v>4.7619047620000003</v>
      </c>
      <c r="R219">
        <v>14.196</v>
      </c>
      <c r="S219">
        <v>5.5</v>
      </c>
      <c r="T219">
        <v>14.196</v>
      </c>
      <c r="U219" s="6"/>
    </row>
    <row r="220" spans="1:21" x14ac:dyDescent="0.35">
      <c r="A220" t="s">
        <v>269</v>
      </c>
      <c r="B220" s="1">
        <v>44835</v>
      </c>
      <c r="C220" t="s">
        <v>46</v>
      </c>
      <c r="D220" t="s">
        <v>53</v>
      </c>
      <c r="E220" t="s">
        <v>1075</v>
      </c>
      <c r="F220" t="s">
        <v>30</v>
      </c>
      <c r="G220" t="s">
        <v>36</v>
      </c>
      <c r="H220" t="s">
        <v>42</v>
      </c>
      <c r="I220" t="s">
        <v>56</v>
      </c>
      <c r="J220">
        <v>94.87</v>
      </c>
      <c r="K220">
        <v>8</v>
      </c>
      <c r="L220" s="7">
        <v>37.948</v>
      </c>
      <c r="M220">
        <v>796.90800000000002</v>
      </c>
      <c r="N220" s="2">
        <v>0.54027777777777775</v>
      </c>
      <c r="O220" t="s">
        <v>26</v>
      </c>
      <c r="P220">
        <v>758.96</v>
      </c>
      <c r="Q220" s="7">
        <v>4.7619047620000003</v>
      </c>
      <c r="R220">
        <v>37.948</v>
      </c>
      <c r="S220">
        <v>8.6999999999999993</v>
      </c>
      <c r="T220">
        <v>37.948</v>
      </c>
      <c r="U220" s="6"/>
    </row>
    <row r="221" spans="1:21" x14ac:dyDescent="0.35">
      <c r="A221" t="s">
        <v>270</v>
      </c>
      <c r="B221" s="1">
        <v>44770</v>
      </c>
      <c r="C221" t="s">
        <v>74</v>
      </c>
      <c r="D221" t="s">
        <v>53</v>
      </c>
      <c r="E221" t="s">
        <v>1074</v>
      </c>
      <c r="F221" t="s">
        <v>30</v>
      </c>
      <c r="G221" t="s">
        <v>23</v>
      </c>
      <c r="H221" t="s">
        <v>37</v>
      </c>
      <c r="I221" t="s">
        <v>54</v>
      </c>
      <c r="J221">
        <v>57.34</v>
      </c>
      <c r="K221">
        <v>3</v>
      </c>
      <c r="L221" s="7">
        <v>8.6010000000000009</v>
      </c>
      <c r="M221">
        <v>180.62100000000001</v>
      </c>
      <c r="N221" s="2">
        <v>0.7909722222222223</v>
      </c>
      <c r="O221" t="s">
        <v>39</v>
      </c>
      <c r="P221">
        <v>172.02</v>
      </c>
      <c r="Q221" s="7">
        <v>4.7619047620000003</v>
      </c>
      <c r="R221">
        <v>8.6010000000000009</v>
      </c>
      <c r="S221">
        <v>7.9</v>
      </c>
      <c r="T221">
        <v>8.6010000000000009</v>
      </c>
      <c r="U221" s="6"/>
    </row>
    <row r="222" spans="1:21" x14ac:dyDescent="0.35">
      <c r="A222" t="s">
        <v>271</v>
      </c>
      <c r="B222" s="1">
        <v>44597</v>
      </c>
      <c r="C222" t="s">
        <v>80</v>
      </c>
      <c r="D222" t="s">
        <v>53</v>
      </c>
      <c r="E222" t="s">
        <v>1072</v>
      </c>
      <c r="F222" t="s">
        <v>30</v>
      </c>
      <c r="G222" t="s">
        <v>36</v>
      </c>
      <c r="H222" t="s">
        <v>24</v>
      </c>
      <c r="I222" t="s">
        <v>32</v>
      </c>
      <c r="J222">
        <v>45.35</v>
      </c>
      <c r="K222">
        <v>6</v>
      </c>
      <c r="L222" s="7">
        <v>13.605</v>
      </c>
      <c r="M222">
        <v>285.70499999999998</v>
      </c>
      <c r="N222" s="2">
        <v>0.57222222222222219</v>
      </c>
      <c r="O222" t="s">
        <v>26</v>
      </c>
      <c r="P222">
        <v>272.10000000000002</v>
      </c>
      <c r="Q222" s="7">
        <v>4.7619047620000003</v>
      </c>
      <c r="R222">
        <v>13.605</v>
      </c>
      <c r="S222">
        <v>6.1</v>
      </c>
      <c r="T222">
        <v>13.605</v>
      </c>
      <c r="U222" s="6"/>
    </row>
    <row r="223" spans="1:21" x14ac:dyDescent="0.35">
      <c r="A223" t="s">
        <v>272</v>
      </c>
      <c r="B223" s="1">
        <v>44733</v>
      </c>
      <c r="C223" t="s">
        <v>41</v>
      </c>
      <c r="D223" t="s">
        <v>53</v>
      </c>
      <c r="E223" t="s">
        <v>1071</v>
      </c>
      <c r="F223" t="s">
        <v>30</v>
      </c>
      <c r="G223" t="s">
        <v>36</v>
      </c>
      <c r="H223" t="s">
        <v>24</v>
      </c>
      <c r="I223" t="s">
        <v>54</v>
      </c>
      <c r="J223">
        <v>62.08</v>
      </c>
      <c r="K223">
        <v>7</v>
      </c>
      <c r="L223" s="7">
        <v>21.728000000000002</v>
      </c>
      <c r="M223">
        <v>456.28800000000001</v>
      </c>
      <c r="N223" s="2">
        <v>0.57361111111111118</v>
      </c>
      <c r="O223" t="s">
        <v>26</v>
      </c>
      <c r="P223">
        <v>434.56</v>
      </c>
      <c r="Q223" s="7">
        <v>4.7619047620000003</v>
      </c>
      <c r="R223">
        <v>21.728000000000002</v>
      </c>
      <c r="S223">
        <v>5.4</v>
      </c>
      <c r="T223">
        <v>21.728000000000002</v>
      </c>
      <c r="U223" s="6"/>
    </row>
    <row r="224" spans="1:21" x14ac:dyDescent="0.35">
      <c r="A224" t="s">
        <v>273</v>
      </c>
      <c r="B224" s="1">
        <v>44711</v>
      </c>
      <c r="C224" t="s">
        <v>107</v>
      </c>
      <c r="D224" t="s">
        <v>29</v>
      </c>
      <c r="E224" t="s">
        <v>1073</v>
      </c>
      <c r="F224" t="s">
        <v>30</v>
      </c>
      <c r="G224" t="s">
        <v>36</v>
      </c>
      <c r="H224" t="s">
        <v>24</v>
      </c>
      <c r="I224" t="s">
        <v>32</v>
      </c>
      <c r="J224">
        <v>11.81</v>
      </c>
      <c r="K224">
        <v>5</v>
      </c>
      <c r="L224" s="7">
        <v>2.9525000000000001</v>
      </c>
      <c r="M224">
        <v>62.002499999999998</v>
      </c>
      <c r="N224" s="2">
        <v>0.75416666666666676</v>
      </c>
      <c r="O224" t="s">
        <v>33</v>
      </c>
      <c r="P224">
        <v>59.05</v>
      </c>
      <c r="Q224" s="7">
        <v>4.7619047620000003</v>
      </c>
      <c r="R224">
        <v>2.9525000000000001</v>
      </c>
      <c r="S224">
        <v>9.4</v>
      </c>
      <c r="T224">
        <v>2.9525000000000001</v>
      </c>
      <c r="U224" s="6"/>
    </row>
    <row r="225" spans="1:21" x14ac:dyDescent="0.35">
      <c r="A225" t="s">
        <v>274</v>
      </c>
      <c r="B225" s="1">
        <v>44782</v>
      </c>
      <c r="C225" t="s">
        <v>48</v>
      </c>
      <c r="D225" t="s">
        <v>29</v>
      </c>
      <c r="E225" t="s">
        <v>1075</v>
      </c>
      <c r="F225" t="s">
        <v>22</v>
      </c>
      <c r="G225" t="s">
        <v>23</v>
      </c>
      <c r="H225" t="s">
        <v>42</v>
      </c>
      <c r="I225" t="s">
        <v>56</v>
      </c>
      <c r="J225">
        <v>12.54</v>
      </c>
      <c r="K225">
        <v>1</v>
      </c>
      <c r="L225" s="7">
        <v>0.627</v>
      </c>
      <c r="M225">
        <v>13.167</v>
      </c>
      <c r="N225" s="2">
        <v>0.52638888888888891</v>
      </c>
      <c r="O225" t="s">
        <v>33</v>
      </c>
      <c r="P225">
        <v>12.54</v>
      </c>
      <c r="Q225" s="7">
        <v>4.7619047620000003</v>
      </c>
      <c r="R225">
        <v>0.627</v>
      </c>
      <c r="S225">
        <v>8.1999999999999993</v>
      </c>
      <c r="T225">
        <v>0.627</v>
      </c>
      <c r="U225" s="6"/>
    </row>
    <row r="226" spans="1:21" x14ac:dyDescent="0.35">
      <c r="A226" t="s">
        <v>275</v>
      </c>
      <c r="B226" s="1">
        <v>44739</v>
      </c>
      <c r="C226" t="s">
        <v>41</v>
      </c>
      <c r="D226" t="s">
        <v>21</v>
      </c>
      <c r="E226" t="s">
        <v>1074</v>
      </c>
      <c r="F226" t="s">
        <v>30</v>
      </c>
      <c r="G226" t="s">
        <v>36</v>
      </c>
      <c r="H226" t="s">
        <v>31</v>
      </c>
      <c r="I226" t="s">
        <v>54</v>
      </c>
      <c r="J226">
        <v>43.25</v>
      </c>
      <c r="K226">
        <v>2</v>
      </c>
      <c r="L226" s="7">
        <v>4.3250000000000002</v>
      </c>
      <c r="M226">
        <v>90.825000000000003</v>
      </c>
      <c r="N226" s="2">
        <v>0.66388888888888886</v>
      </c>
      <c r="O226" t="s">
        <v>33</v>
      </c>
      <c r="P226">
        <v>86.5</v>
      </c>
      <c r="Q226" s="7">
        <v>4.7619047620000003</v>
      </c>
      <c r="R226">
        <v>4.3250000000000002</v>
      </c>
      <c r="S226">
        <v>6.2</v>
      </c>
      <c r="T226">
        <v>4.3250000000000002</v>
      </c>
      <c r="U226" s="6"/>
    </row>
    <row r="227" spans="1:21" x14ac:dyDescent="0.35">
      <c r="A227" t="s">
        <v>276</v>
      </c>
      <c r="B227" s="1">
        <v>44698</v>
      </c>
      <c r="C227" t="s">
        <v>107</v>
      </c>
      <c r="D227" t="s">
        <v>29</v>
      </c>
      <c r="E227" t="s">
        <v>1069</v>
      </c>
      <c r="F227" t="s">
        <v>22</v>
      </c>
      <c r="G227" t="s">
        <v>23</v>
      </c>
      <c r="H227" t="s">
        <v>24</v>
      </c>
      <c r="I227" t="s">
        <v>44</v>
      </c>
      <c r="J227">
        <v>87.16</v>
      </c>
      <c r="K227">
        <v>2</v>
      </c>
      <c r="L227" s="7">
        <v>8.7159999999999993</v>
      </c>
      <c r="M227">
        <v>183.036</v>
      </c>
      <c r="N227" s="2">
        <v>0.60347222222222219</v>
      </c>
      <c r="O227" t="s">
        <v>39</v>
      </c>
      <c r="P227">
        <v>174.32</v>
      </c>
      <c r="Q227" s="7">
        <v>4.7619047620000003</v>
      </c>
      <c r="R227">
        <v>8.7159999999999993</v>
      </c>
      <c r="S227">
        <v>9.6999999999999993</v>
      </c>
      <c r="T227">
        <v>8.7159999999999993</v>
      </c>
      <c r="U227" s="6"/>
    </row>
    <row r="228" spans="1:21" x14ac:dyDescent="0.35">
      <c r="A228" t="s">
        <v>277</v>
      </c>
      <c r="B228" s="1">
        <v>44742</v>
      </c>
      <c r="C228" t="s">
        <v>41</v>
      </c>
      <c r="D228" t="s">
        <v>53</v>
      </c>
      <c r="E228" t="s">
        <v>1070</v>
      </c>
      <c r="F228" t="s">
        <v>22</v>
      </c>
      <c r="G228" t="s">
        <v>36</v>
      </c>
      <c r="H228" t="s">
        <v>31</v>
      </c>
      <c r="I228" t="s">
        <v>25</v>
      </c>
      <c r="J228">
        <v>69.37</v>
      </c>
      <c r="K228">
        <v>9</v>
      </c>
      <c r="L228" s="7">
        <v>31.2165</v>
      </c>
      <c r="M228">
        <v>655.54650000000004</v>
      </c>
      <c r="N228" s="2">
        <v>0.80138888888888893</v>
      </c>
      <c r="O228" t="s">
        <v>26</v>
      </c>
      <c r="P228">
        <v>624.33000000000004</v>
      </c>
      <c r="Q228" s="7">
        <v>4.7619047620000003</v>
      </c>
      <c r="R228">
        <v>31.2165</v>
      </c>
      <c r="S228">
        <v>4</v>
      </c>
      <c r="T228">
        <v>31.2165</v>
      </c>
      <c r="U228" s="6"/>
    </row>
    <row r="229" spans="1:21" x14ac:dyDescent="0.35">
      <c r="A229" t="s">
        <v>278</v>
      </c>
      <c r="B229" s="1">
        <v>44597</v>
      </c>
      <c r="C229" t="s">
        <v>80</v>
      </c>
      <c r="D229" t="s">
        <v>29</v>
      </c>
      <c r="E229" t="s">
        <v>1072</v>
      </c>
      <c r="F229" t="s">
        <v>22</v>
      </c>
      <c r="G229" t="s">
        <v>36</v>
      </c>
      <c r="H229" t="s">
        <v>24</v>
      </c>
      <c r="I229" t="s">
        <v>32</v>
      </c>
      <c r="J229">
        <v>37.06</v>
      </c>
      <c r="K229">
        <v>4</v>
      </c>
      <c r="L229" s="7">
        <v>7.4119999999999999</v>
      </c>
      <c r="M229">
        <v>155.65199999999999</v>
      </c>
      <c r="N229" s="2">
        <v>0.68333333333333324</v>
      </c>
      <c r="O229" t="s">
        <v>26</v>
      </c>
      <c r="P229">
        <v>148.24</v>
      </c>
      <c r="Q229" s="7">
        <v>4.7619047620000003</v>
      </c>
      <c r="R229">
        <v>7.4119999999999999</v>
      </c>
      <c r="S229">
        <v>9.6999999999999993</v>
      </c>
      <c r="T229">
        <v>7.4119999999999999</v>
      </c>
      <c r="U229" s="6"/>
    </row>
    <row r="230" spans="1:21" x14ac:dyDescent="0.35">
      <c r="A230" t="s">
        <v>279</v>
      </c>
      <c r="B230" s="1">
        <v>44832</v>
      </c>
      <c r="C230" t="s">
        <v>51</v>
      </c>
      <c r="D230" t="s">
        <v>53</v>
      </c>
      <c r="E230" t="s">
        <v>1071</v>
      </c>
      <c r="F230" t="s">
        <v>22</v>
      </c>
      <c r="G230" t="s">
        <v>23</v>
      </c>
      <c r="H230" t="s">
        <v>31</v>
      </c>
      <c r="I230" t="s">
        <v>32</v>
      </c>
      <c r="J230">
        <v>90.7</v>
      </c>
      <c r="K230">
        <v>6</v>
      </c>
      <c r="L230" s="7">
        <v>27.21</v>
      </c>
      <c r="M230">
        <v>571.41</v>
      </c>
      <c r="N230" s="2">
        <v>0.45277777777777778</v>
      </c>
      <c r="O230" t="s">
        <v>33</v>
      </c>
      <c r="P230">
        <v>544.20000000000005</v>
      </c>
      <c r="Q230" s="7">
        <v>4.7619047620000003</v>
      </c>
      <c r="R230">
        <v>27.21</v>
      </c>
      <c r="S230">
        <v>5.3</v>
      </c>
      <c r="T230">
        <v>27.21</v>
      </c>
      <c r="U230" s="6"/>
    </row>
    <row r="231" spans="1:21" x14ac:dyDescent="0.35">
      <c r="A231" t="s">
        <v>280</v>
      </c>
      <c r="B231" s="1">
        <v>44596</v>
      </c>
      <c r="C231" t="s">
        <v>80</v>
      </c>
      <c r="D231" t="s">
        <v>21</v>
      </c>
      <c r="E231" t="s">
        <v>1073</v>
      </c>
      <c r="F231" t="s">
        <v>30</v>
      </c>
      <c r="G231" t="s">
        <v>23</v>
      </c>
      <c r="H231" t="s">
        <v>31</v>
      </c>
      <c r="I231" t="s">
        <v>38</v>
      </c>
      <c r="J231">
        <v>63.42</v>
      </c>
      <c r="K231">
        <v>8</v>
      </c>
      <c r="L231" s="7">
        <v>25.367999999999999</v>
      </c>
      <c r="M231">
        <v>532.72799999999995</v>
      </c>
      <c r="N231" s="2">
        <v>0.53819444444444442</v>
      </c>
      <c r="O231" t="s">
        <v>26</v>
      </c>
      <c r="P231">
        <v>507.36</v>
      </c>
      <c r="Q231" s="7">
        <v>4.7619047620000003</v>
      </c>
      <c r="R231">
        <v>25.367999999999999</v>
      </c>
      <c r="S231">
        <v>7.4</v>
      </c>
      <c r="T231">
        <v>25.367999999999999</v>
      </c>
      <c r="U231" s="6"/>
    </row>
    <row r="232" spans="1:21" x14ac:dyDescent="0.35">
      <c r="A232" t="s">
        <v>281</v>
      </c>
      <c r="B232" s="1">
        <v>44827</v>
      </c>
      <c r="C232" t="s">
        <v>51</v>
      </c>
      <c r="D232" t="s">
        <v>53</v>
      </c>
      <c r="E232" t="s">
        <v>1075</v>
      </c>
      <c r="F232" t="s">
        <v>30</v>
      </c>
      <c r="G232" t="s">
        <v>23</v>
      </c>
      <c r="H232" t="s">
        <v>31</v>
      </c>
      <c r="I232" t="s">
        <v>56</v>
      </c>
      <c r="J232">
        <v>81.37</v>
      </c>
      <c r="K232">
        <v>2</v>
      </c>
      <c r="L232" s="7">
        <v>8.1370000000000005</v>
      </c>
      <c r="M232">
        <v>170.87700000000001</v>
      </c>
      <c r="N232" s="2">
        <v>0.81111111111111101</v>
      </c>
      <c r="O232" t="s">
        <v>33</v>
      </c>
      <c r="P232">
        <v>162.74</v>
      </c>
      <c r="Q232" s="7">
        <v>4.7619047620000003</v>
      </c>
      <c r="R232">
        <v>8.1370000000000005</v>
      </c>
      <c r="S232">
        <v>6.5</v>
      </c>
      <c r="T232">
        <v>8.1370000000000005</v>
      </c>
      <c r="U232" s="6"/>
    </row>
    <row r="233" spans="1:21" x14ac:dyDescent="0.35">
      <c r="A233" t="s">
        <v>282</v>
      </c>
      <c r="B233" s="1">
        <v>44569</v>
      </c>
      <c r="C233" t="s">
        <v>96</v>
      </c>
      <c r="D233" t="s">
        <v>53</v>
      </c>
      <c r="E233" t="s">
        <v>1070</v>
      </c>
      <c r="F233" t="s">
        <v>22</v>
      </c>
      <c r="G233" t="s">
        <v>23</v>
      </c>
      <c r="H233" t="s">
        <v>31</v>
      </c>
      <c r="I233" t="s">
        <v>32</v>
      </c>
      <c r="J233">
        <v>10.59</v>
      </c>
      <c r="K233">
        <v>3</v>
      </c>
      <c r="L233" s="7">
        <v>1.5885</v>
      </c>
      <c r="M233">
        <v>33.358499999999999</v>
      </c>
      <c r="N233" s="2">
        <v>0.57777777777777783</v>
      </c>
      <c r="O233" t="s">
        <v>39</v>
      </c>
      <c r="P233">
        <v>31.77</v>
      </c>
      <c r="Q233" s="7">
        <v>4.7619047620000003</v>
      </c>
      <c r="R233">
        <v>1.5885</v>
      </c>
      <c r="S233">
        <v>8.6999999999999993</v>
      </c>
      <c r="T233">
        <v>1.5885</v>
      </c>
      <c r="U233" s="6"/>
    </row>
    <row r="234" spans="1:21" x14ac:dyDescent="0.35">
      <c r="A234" t="s">
        <v>283</v>
      </c>
      <c r="B234" s="1">
        <v>44689</v>
      </c>
      <c r="C234" t="s">
        <v>107</v>
      </c>
      <c r="D234" t="s">
        <v>53</v>
      </c>
      <c r="E234" t="s">
        <v>1074</v>
      </c>
      <c r="F234" t="s">
        <v>30</v>
      </c>
      <c r="G234" t="s">
        <v>23</v>
      </c>
      <c r="H234" t="s">
        <v>24</v>
      </c>
      <c r="I234" t="s">
        <v>25</v>
      </c>
      <c r="J234">
        <v>84.09</v>
      </c>
      <c r="K234">
        <v>9</v>
      </c>
      <c r="L234" s="7">
        <v>37.840499999999999</v>
      </c>
      <c r="M234">
        <v>794.65049999999997</v>
      </c>
      <c r="N234" s="2">
        <v>0.45416666666666666</v>
      </c>
      <c r="O234" t="s">
        <v>33</v>
      </c>
      <c r="P234">
        <v>756.81</v>
      </c>
      <c r="Q234" s="7">
        <v>4.7619047620000003</v>
      </c>
      <c r="R234">
        <v>37.840499999999999</v>
      </c>
      <c r="S234">
        <v>8</v>
      </c>
      <c r="T234">
        <v>37.840499999999999</v>
      </c>
      <c r="U234" s="6"/>
    </row>
    <row r="235" spans="1:21" x14ac:dyDescent="0.35">
      <c r="A235" t="s">
        <v>284</v>
      </c>
      <c r="B235" s="1">
        <v>44720</v>
      </c>
      <c r="C235" t="s">
        <v>41</v>
      </c>
      <c r="D235" t="s">
        <v>53</v>
      </c>
      <c r="E235" t="s">
        <v>1069</v>
      </c>
      <c r="F235" t="s">
        <v>22</v>
      </c>
      <c r="G235" t="s">
        <v>36</v>
      </c>
      <c r="H235" t="s">
        <v>24</v>
      </c>
      <c r="I235" t="s">
        <v>56</v>
      </c>
      <c r="J235">
        <v>73.819999999999993</v>
      </c>
      <c r="K235">
        <v>4</v>
      </c>
      <c r="L235" s="7">
        <v>14.763999999999999</v>
      </c>
      <c r="M235">
        <v>310.04399999999998</v>
      </c>
      <c r="N235" s="2">
        <v>0.7715277777777777</v>
      </c>
      <c r="O235" t="s">
        <v>33</v>
      </c>
      <c r="P235">
        <v>295.27999999999997</v>
      </c>
      <c r="Q235" s="7">
        <v>4.7619047620000003</v>
      </c>
      <c r="R235">
        <v>14.763999999999999</v>
      </c>
      <c r="S235">
        <v>6.7</v>
      </c>
      <c r="T235">
        <v>14.763999999999999</v>
      </c>
      <c r="U235" s="6"/>
    </row>
    <row r="236" spans="1:21" x14ac:dyDescent="0.35">
      <c r="A236" t="s">
        <v>285</v>
      </c>
      <c r="B236" s="1">
        <v>44781</v>
      </c>
      <c r="C236" t="s">
        <v>48</v>
      </c>
      <c r="D236" t="s">
        <v>21</v>
      </c>
      <c r="E236" t="s">
        <v>1070</v>
      </c>
      <c r="F236" t="s">
        <v>22</v>
      </c>
      <c r="G236" t="s">
        <v>36</v>
      </c>
      <c r="H236" t="s">
        <v>24</v>
      </c>
      <c r="I236" t="s">
        <v>25</v>
      </c>
      <c r="J236">
        <v>51.94</v>
      </c>
      <c r="K236">
        <v>10</v>
      </c>
      <c r="L236" s="7">
        <v>25.97</v>
      </c>
      <c r="M236">
        <v>545.37</v>
      </c>
      <c r="N236" s="2">
        <v>0.76666666666666661</v>
      </c>
      <c r="O236" t="s">
        <v>26</v>
      </c>
      <c r="P236">
        <v>519.4</v>
      </c>
      <c r="Q236" s="7">
        <v>4.7619047620000003</v>
      </c>
      <c r="R236">
        <v>25.97</v>
      </c>
      <c r="S236">
        <v>6.5</v>
      </c>
      <c r="T236">
        <v>25.97</v>
      </c>
      <c r="U236" s="6"/>
    </row>
    <row r="237" spans="1:21" x14ac:dyDescent="0.35">
      <c r="A237" t="s">
        <v>286</v>
      </c>
      <c r="B237" s="1">
        <v>44741</v>
      </c>
      <c r="C237" t="s">
        <v>41</v>
      </c>
      <c r="D237" t="s">
        <v>21</v>
      </c>
      <c r="E237" t="s">
        <v>1071</v>
      </c>
      <c r="F237" t="s">
        <v>30</v>
      </c>
      <c r="G237" t="s">
        <v>23</v>
      </c>
      <c r="H237" t="s">
        <v>31</v>
      </c>
      <c r="I237" t="s">
        <v>44</v>
      </c>
      <c r="J237">
        <v>93.14</v>
      </c>
      <c r="K237">
        <v>2</v>
      </c>
      <c r="L237" s="7">
        <v>9.3140000000000001</v>
      </c>
      <c r="M237">
        <v>195.59399999999999</v>
      </c>
      <c r="N237" s="2">
        <v>0.75624999999999998</v>
      </c>
      <c r="O237" t="s">
        <v>26</v>
      </c>
      <c r="P237">
        <v>186.28</v>
      </c>
      <c r="Q237" s="7">
        <v>4.7619047620000003</v>
      </c>
      <c r="R237">
        <v>9.3140000000000001</v>
      </c>
      <c r="S237">
        <v>4.0999999999999996</v>
      </c>
      <c r="T237">
        <v>9.3140000000000001</v>
      </c>
      <c r="U237" s="6"/>
    </row>
    <row r="238" spans="1:21" x14ac:dyDescent="0.35">
      <c r="A238" t="s">
        <v>287</v>
      </c>
      <c r="B238" s="1">
        <v>44764</v>
      </c>
      <c r="C238" t="s">
        <v>74</v>
      </c>
      <c r="D238" t="s">
        <v>29</v>
      </c>
      <c r="E238" t="s">
        <v>1073</v>
      </c>
      <c r="F238" t="s">
        <v>30</v>
      </c>
      <c r="G238" t="s">
        <v>36</v>
      </c>
      <c r="H238" t="s">
        <v>37</v>
      </c>
      <c r="I238" t="s">
        <v>25</v>
      </c>
      <c r="J238">
        <v>17.41</v>
      </c>
      <c r="K238">
        <v>5</v>
      </c>
      <c r="L238" s="7">
        <v>4.3525</v>
      </c>
      <c r="M238">
        <v>91.402500000000003</v>
      </c>
      <c r="N238" s="2">
        <v>0.63611111111111118</v>
      </c>
      <c r="O238" t="s">
        <v>39</v>
      </c>
      <c r="P238">
        <v>87.05</v>
      </c>
      <c r="Q238" s="7">
        <v>4.7619047620000003</v>
      </c>
      <c r="R238">
        <v>4.3525</v>
      </c>
      <c r="S238">
        <v>4.9000000000000004</v>
      </c>
      <c r="T238">
        <v>4.3525</v>
      </c>
      <c r="U238" s="6"/>
    </row>
    <row r="239" spans="1:21" x14ac:dyDescent="0.35">
      <c r="A239" t="s">
        <v>288</v>
      </c>
      <c r="B239" s="1">
        <v>44658</v>
      </c>
      <c r="C239" t="s">
        <v>61</v>
      </c>
      <c r="D239" t="s">
        <v>29</v>
      </c>
      <c r="E239" t="s">
        <v>1075</v>
      </c>
      <c r="F239" t="s">
        <v>22</v>
      </c>
      <c r="G239" t="s">
        <v>23</v>
      </c>
      <c r="H239" t="s">
        <v>24</v>
      </c>
      <c r="I239" t="s">
        <v>56</v>
      </c>
      <c r="J239">
        <v>44.22</v>
      </c>
      <c r="K239">
        <v>5</v>
      </c>
      <c r="L239" s="7">
        <v>11.055</v>
      </c>
      <c r="M239">
        <v>232.155</v>
      </c>
      <c r="N239" s="2">
        <v>0.71319444444444446</v>
      </c>
      <c r="O239" t="s">
        <v>39</v>
      </c>
      <c r="P239">
        <v>221.1</v>
      </c>
      <c r="Q239" s="7">
        <v>4.7619047620000003</v>
      </c>
      <c r="R239">
        <v>11.055</v>
      </c>
      <c r="S239">
        <v>8.6</v>
      </c>
      <c r="T239">
        <v>11.055</v>
      </c>
      <c r="U239" s="6"/>
    </row>
    <row r="240" spans="1:21" x14ac:dyDescent="0.35">
      <c r="A240" t="s">
        <v>289</v>
      </c>
      <c r="B240" s="1">
        <v>44780</v>
      </c>
      <c r="C240" t="s">
        <v>48</v>
      </c>
      <c r="D240" t="s">
        <v>53</v>
      </c>
      <c r="E240" t="s">
        <v>1074</v>
      </c>
      <c r="F240" t="s">
        <v>22</v>
      </c>
      <c r="G240" t="s">
        <v>23</v>
      </c>
      <c r="H240" t="s">
        <v>31</v>
      </c>
      <c r="I240" t="s">
        <v>32</v>
      </c>
      <c r="J240">
        <v>13.22</v>
      </c>
      <c r="K240">
        <v>5</v>
      </c>
      <c r="L240" s="7">
        <v>3.3050000000000002</v>
      </c>
      <c r="M240">
        <v>69.405000000000001</v>
      </c>
      <c r="N240" s="2">
        <v>0.80972222222222223</v>
      </c>
      <c r="O240" t="s">
        <v>33</v>
      </c>
      <c r="P240">
        <v>66.099999999999994</v>
      </c>
      <c r="Q240" s="7">
        <v>4.7619047620000003</v>
      </c>
      <c r="R240">
        <v>3.3050000000000002</v>
      </c>
      <c r="S240">
        <v>4.3</v>
      </c>
      <c r="T240">
        <v>3.3050000000000002</v>
      </c>
      <c r="U240" s="6"/>
    </row>
    <row r="241" spans="1:21" x14ac:dyDescent="0.35">
      <c r="A241" t="s">
        <v>290</v>
      </c>
      <c r="B241" s="1">
        <v>44827</v>
      </c>
      <c r="C241" t="s">
        <v>51</v>
      </c>
      <c r="D241" t="s">
        <v>21</v>
      </c>
      <c r="E241" t="s">
        <v>1073</v>
      </c>
      <c r="F241" t="s">
        <v>30</v>
      </c>
      <c r="G241" t="s">
        <v>36</v>
      </c>
      <c r="H241" t="s">
        <v>24</v>
      </c>
      <c r="I241" t="s">
        <v>56</v>
      </c>
      <c r="J241">
        <v>89.69</v>
      </c>
      <c r="K241">
        <v>1</v>
      </c>
      <c r="L241" s="7">
        <v>4.4844999999999997</v>
      </c>
      <c r="M241">
        <v>94.174499999999995</v>
      </c>
      <c r="N241" s="2">
        <v>0.47222222222222227</v>
      </c>
      <c r="O241" t="s">
        <v>26</v>
      </c>
      <c r="P241">
        <v>89.69</v>
      </c>
      <c r="Q241" s="7">
        <v>4.7619047620000003</v>
      </c>
      <c r="R241">
        <v>4.4844999999999997</v>
      </c>
      <c r="S241">
        <v>4.9000000000000004</v>
      </c>
      <c r="T241">
        <v>4.4844999999999997</v>
      </c>
      <c r="U241" s="6"/>
    </row>
    <row r="242" spans="1:21" x14ac:dyDescent="0.35">
      <c r="A242" t="s">
        <v>291</v>
      </c>
      <c r="B242" s="1">
        <v>44711</v>
      </c>
      <c r="C242" t="s">
        <v>107</v>
      </c>
      <c r="D242" t="s">
        <v>21</v>
      </c>
      <c r="E242" t="s">
        <v>1069</v>
      </c>
      <c r="F242" t="s">
        <v>30</v>
      </c>
      <c r="G242" t="s">
        <v>36</v>
      </c>
      <c r="H242" t="s">
        <v>31</v>
      </c>
      <c r="I242" t="s">
        <v>54</v>
      </c>
      <c r="J242">
        <v>24.94</v>
      </c>
      <c r="K242">
        <v>9</v>
      </c>
      <c r="L242" s="7">
        <v>11.223000000000001</v>
      </c>
      <c r="M242">
        <v>235.68299999999999</v>
      </c>
      <c r="N242" s="2">
        <v>0.7006944444444444</v>
      </c>
      <c r="O242" t="s">
        <v>39</v>
      </c>
      <c r="P242">
        <v>224.46</v>
      </c>
      <c r="Q242" s="7">
        <v>4.7619047620000003</v>
      </c>
      <c r="R242">
        <v>11.223000000000001</v>
      </c>
      <c r="S242">
        <v>5.6</v>
      </c>
      <c r="T242">
        <v>11.223000000000001</v>
      </c>
      <c r="U242" s="6"/>
    </row>
    <row r="243" spans="1:21" x14ac:dyDescent="0.35">
      <c r="A243" t="s">
        <v>292</v>
      </c>
      <c r="B243" s="1">
        <v>44830</v>
      </c>
      <c r="C243" t="s">
        <v>51</v>
      </c>
      <c r="D243" t="s">
        <v>21</v>
      </c>
      <c r="E243" t="s">
        <v>1070</v>
      </c>
      <c r="F243" t="s">
        <v>30</v>
      </c>
      <c r="G243" t="s">
        <v>36</v>
      </c>
      <c r="H243" t="s">
        <v>24</v>
      </c>
      <c r="I243" t="s">
        <v>25</v>
      </c>
      <c r="J243">
        <v>59.77</v>
      </c>
      <c r="K243">
        <v>2</v>
      </c>
      <c r="L243" s="7">
        <v>5.9770000000000003</v>
      </c>
      <c r="M243">
        <v>125.517</v>
      </c>
      <c r="N243" s="2">
        <v>0.50069444444444444</v>
      </c>
      <c r="O243" t="s">
        <v>39</v>
      </c>
      <c r="P243">
        <v>119.54</v>
      </c>
      <c r="Q243" s="7">
        <v>4.7619047620000003</v>
      </c>
      <c r="R243">
        <v>5.9770000000000003</v>
      </c>
      <c r="S243">
        <v>5.8</v>
      </c>
      <c r="T243">
        <v>5.9770000000000003</v>
      </c>
      <c r="U243" s="6"/>
    </row>
    <row r="244" spans="1:21" x14ac:dyDescent="0.35">
      <c r="A244" t="s">
        <v>293</v>
      </c>
      <c r="B244" s="1">
        <v>44677</v>
      </c>
      <c r="C244" t="s">
        <v>61</v>
      </c>
      <c r="D244" t="s">
        <v>29</v>
      </c>
      <c r="E244" t="s">
        <v>1075</v>
      </c>
      <c r="F244" t="s">
        <v>22</v>
      </c>
      <c r="G244" t="s">
        <v>36</v>
      </c>
      <c r="H244" t="s">
        <v>37</v>
      </c>
      <c r="I244" t="s">
        <v>56</v>
      </c>
      <c r="J244">
        <v>93.2</v>
      </c>
      <c r="K244">
        <v>2</v>
      </c>
      <c r="L244" s="7">
        <v>9.32</v>
      </c>
      <c r="M244">
        <v>195.72</v>
      </c>
      <c r="N244" s="2">
        <v>0.77569444444444446</v>
      </c>
      <c r="O244" t="s">
        <v>39</v>
      </c>
      <c r="P244">
        <v>186.4</v>
      </c>
      <c r="Q244" s="7">
        <v>4.7619047620000003</v>
      </c>
      <c r="R244">
        <v>9.32</v>
      </c>
      <c r="S244">
        <v>6</v>
      </c>
      <c r="T244">
        <v>9.32</v>
      </c>
      <c r="U244" s="6"/>
    </row>
    <row r="245" spans="1:21" x14ac:dyDescent="0.35">
      <c r="A245" t="s">
        <v>294</v>
      </c>
      <c r="B245" s="1">
        <v>44755</v>
      </c>
      <c r="C245" t="s">
        <v>74</v>
      </c>
      <c r="D245" t="s">
        <v>21</v>
      </c>
      <c r="E245" t="s">
        <v>1070</v>
      </c>
      <c r="F245" t="s">
        <v>22</v>
      </c>
      <c r="G245" t="s">
        <v>36</v>
      </c>
      <c r="H245" t="s">
        <v>42</v>
      </c>
      <c r="I245" t="s">
        <v>38</v>
      </c>
      <c r="J245">
        <v>62.65</v>
      </c>
      <c r="K245">
        <v>4</v>
      </c>
      <c r="L245" s="7">
        <v>12.53</v>
      </c>
      <c r="M245">
        <v>263.13</v>
      </c>
      <c r="N245" s="2">
        <v>0.47569444444444442</v>
      </c>
      <c r="O245" t="s">
        <v>33</v>
      </c>
      <c r="P245">
        <v>250.6</v>
      </c>
      <c r="Q245" s="7">
        <v>4.7619047620000003</v>
      </c>
      <c r="R245">
        <v>12.53</v>
      </c>
      <c r="S245">
        <v>4.2</v>
      </c>
      <c r="T245">
        <v>12.53</v>
      </c>
      <c r="U245" s="6"/>
    </row>
    <row r="246" spans="1:21" x14ac:dyDescent="0.35">
      <c r="A246" t="s">
        <v>295</v>
      </c>
      <c r="B246" s="1">
        <v>44853</v>
      </c>
      <c r="C246" t="s">
        <v>46</v>
      </c>
      <c r="D246" t="s">
        <v>53</v>
      </c>
      <c r="E246" t="s">
        <v>1075</v>
      </c>
      <c r="F246" t="s">
        <v>30</v>
      </c>
      <c r="G246" t="s">
        <v>36</v>
      </c>
      <c r="H246" t="s">
        <v>31</v>
      </c>
      <c r="I246" t="s">
        <v>38</v>
      </c>
      <c r="J246">
        <v>93.87</v>
      </c>
      <c r="K246">
        <v>8</v>
      </c>
      <c r="L246" s="7">
        <v>37.548000000000002</v>
      </c>
      <c r="M246">
        <v>788.50800000000004</v>
      </c>
      <c r="N246" s="2">
        <v>0.77916666666666667</v>
      </c>
      <c r="O246" t="s">
        <v>39</v>
      </c>
      <c r="P246">
        <v>750.96</v>
      </c>
      <c r="Q246" s="7">
        <v>4.7619047620000003</v>
      </c>
      <c r="R246">
        <v>37.548000000000002</v>
      </c>
      <c r="S246">
        <v>8.3000000000000007</v>
      </c>
      <c r="T246">
        <v>37.548000000000002</v>
      </c>
      <c r="U246" s="6"/>
    </row>
    <row r="247" spans="1:21" x14ac:dyDescent="0.35">
      <c r="A247" t="s">
        <v>296</v>
      </c>
      <c r="B247" s="1">
        <v>44821</v>
      </c>
      <c r="C247" t="s">
        <v>51</v>
      </c>
      <c r="D247" t="s">
        <v>21</v>
      </c>
      <c r="E247" t="s">
        <v>1074</v>
      </c>
      <c r="F247" t="s">
        <v>22</v>
      </c>
      <c r="G247" t="s">
        <v>36</v>
      </c>
      <c r="H247" t="s">
        <v>24</v>
      </c>
      <c r="I247" t="s">
        <v>38</v>
      </c>
      <c r="J247">
        <v>47.59</v>
      </c>
      <c r="K247">
        <v>8</v>
      </c>
      <c r="L247" s="7">
        <v>19.036000000000001</v>
      </c>
      <c r="M247">
        <v>399.75599999999997</v>
      </c>
      <c r="N247" s="2">
        <v>0.61597222222222225</v>
      </c>
      <c r="O247" t="s">
        <v>33</v>
      </c>
      <c r="P247">
        <v>380.72</v>
      </c>
      <c r="Q247" s="7">
        <v>4.7619047620000003</v>
      </c>
      <c r="R247">
        <v>19.036000000000001</v>
      </c>
      <c r="S247">
        <v>5.7</v>
      </c>
      <c r="T247">
        <v>19.036000000000001</v>
      </c>
      <c r="U247" s="6"/>
    </row>
    <row r="248" spans="1:21" x14ac:dyDescent="0.35">
      <c r="A248" t="s">
        <v>297</v>
      </c>
      <c r="B248" s="1">
        <v>44866</v>
      </c>
      <c r="C248" t="s">
        <v>20</v>
      </c>
      <c r="D248" t="s">
        <v>53</v>
      </c>
      <c r="E248" t="s">
        <v>1072</v>
      </c>
      <c r="F248" t="s">
        <v>22</v>
      </c>
      <c r="G248" t="s">
        <v>23</v>
      </c>
      <c r="H248" t="s">
        <v>24</v>
      </c>
      <c r="I248" t="s">
        <v>32</v>
      </c>
      <c r="J248">
        <v>81.400000000000006</v>
      </c>
      <c r="K248">
        <v>3</v>
      </c>
      <c r="L248" s="7">
        <v>12.21</v>
      </c>
      <c r="M248">
        <v>256.41000000000003</v>
      </c>
      <c r="N248" s="2">
        <v>0.82152777777777775</v>
      </c>
      <c r="O248" t="s">
        <v>33</v>
      </c>
      <c r="P248">
        <v>244.2</v>
      </c>
      <c r="Q248" s="7">
        <v>4.7619047620000003</v>
      </c>
      <c r="R248">
        <v>12.21</v>
      </c>
      <c r="S248">
        <v>4.8</v>
      </c>
      <c r="T248">
        <v>12.21</v>
      </c>
      <c r="U248" s="6"/>
    </row>
    <row r="249" spans="1:21" x14ac:dyDescent="0.35">
      <c r="A249" t="s">
        <v>298</v>
      </c>
      <c r="B249" s="1">
        <v>44904</v>
      </c>
      <c r="C249" t="s">
        <v>28</v>
      </c>
      <c r="D249" t="s">
        <v>21</v>
      </c>
      <c r="E249" t="s">
        <v>1071</v>
      </c>
      <c r="F249" t="s">
        <v>22</v>
      </c>
      <c r="G249" t="s">
        <v>36</v>
      </c>
      <c r="H249" t="s">
        <v>24</v>
      </c>
      <c r="I249" t="s">
        <v>56</v>
      </c>
      <c r="J249">
        <v>17.940000000000001</v>
      </c>
      <c r="K249">
        <v>5</v>
      </c>
      <c r="L249" s="7">
        <v>4.4850000000000003</v>
      </c>
      <c r="M249">
        <v>94.185000000000002</v>
      </c>
      <c r="N249" s="2">
        <v>0.58611111111111114</v>
      </c>
      <c r="O249" t="s">
        <v>26</v>
      </c>
      <c r="P249">
        <v>89.7</v>
      </c>
      <c r="Q249" s="7">
        <v>4.7619047620000003</v>
      </c>
      <c r="R249">
        <v>4.4850000000000003</v>
      </c>
      <c r="S249">
        <v>6.8</v>
      </c>
      <c r="T249">
        <v>4.4850000000000003</v>
      </c>
      <c r="U249" s="6"/>
    </row>
    <row r="250" spans="1:21" x14ac:dyDescent="0.35">
      <c r="A250" t="s">
        <v>299</v>
      </c>
      <c r="B250" s="1">
        <v>44609</v>
      </c>
      <c r="C250" t="s">
        <v>80</v>
      </c>
      <c r="D250" t="s">
        <v>21</v>
      </c>
      <c r="E250" t="s">
        <v>1070</v>
      </c>
      <c r="F250" t="s">
        <v>22</v>
      </c>
      <c r="G250" t="s">
        <v>36</v>
      </c>
      <c r="H250" t="s">
        <v>24</v>
      </c>
      <c r="I250" t="s">
        <v>32</v>
      </c>
      <c r="J250">
        <v>77.72</v>
      </c>
      <c r="K250">
        <v>4</v>
      </c>
      <c r="L250" s="7">
        <v>15.544</v>
      </c>
      <c r="M250">
        <v>326.42399999999998</v>
      </c>
      <c r="N250" s="2">
        <v>0.6743055555555556</v>
      </c>
      <c r="O250" t="s">
        <v>39</v>
      </c>
      <c r="P250">
        <v>310.88</v>
      </c>
      <c r="Q250" s="7">
        <v>4.7619047620000003</v>
      </c>
      <c r="R250">
        <v>15.544</v>
      </c>
      <c r="S250">
        <v>8.8000000000000007</v>
      </c>
      <c r="T250">
        <v>15.544</v>
      </c>
      <c r="U250" s="6"/>
    </row>
    <row r="251" spans="1:21" x14ac:dyDescent="0.35">
      <c r="A251" t="s">
        <v>300</v>
      </c>
      <c r="B251" s="1">
        <v>44592</v>
      </c>
      <c r="C251" t="s">
        <v>96</v>
      </c>
      <c r="D251" t="s">
        <v>53</v>
      </c>
      <c r="E251" t="s">
        <v>1069</v>
      </c>
      <c r="F251" t="s">
        <v>30</v>
      </c>
      <c r="G251" t="s">
        <v>36</v>
      </c>
      <c r="H251" t="s">
        <v>31</v>
      </c>
      <c r="I251" t="s">
        <v>54</v>
      </c>
      <c r="J251">
        <v>73.06</v>
      </c>
      <c r="K251">
        <v>7</v>
      </c>
      <c r="L251" s="7">
        <v>25.571000000000002</v>
      </c>
      <c r="M251">
        <v>536.99099999999999</v>
      </c>
      <c r="N251" s="2">
        <v>0.79583333333333339</v>
      </c>
      <c r="O251" t="s">
        <v>39</v>
      </c>
      <c r="P251">
        <v>511.42</v>
      </c>
      <c r="Q251" s="7">
        <v>4.7619047620000003</v>
      </c>
      <c r="R251">
        <v>25.571000000000002</v>
      </c>
      <c r="S251">
        <v>4.2</v>
      </c>
      <c r="T251">
        <v>25.571000000000002</v>
      </c>
      <c r="U251" s="6"/>
    </row>
    <row r="252" spans="1:21" x14ac:dyDescent="0.35">
      <c r="A252" t="s">
        <v>301</v>
      </c>
      <c r="B252" s="1">
        <v>44896</v>
      </c>
      <c r="C252" t="s">
        <v>28</v>
      </c>
      <c r="D252" t="s">
        <v>53</v>
      </c>
      <c r="E252" t="s">
        <v>1072</v>
      </c>
      <c r="F252" t="s">
        <v>22</v>
      </c>
      <c r="G252" t="s">
        <v>36</v>
      </c>
      <c r="H252" t="s">
        <v>37</v>
      </c>
      <c r="I252" t="s">
        <v>54</v>
      </c>
      <c r="J252">
        <v>46.55</v>
      </c>
      <c r="K252">
        <v>9</v>
      </c>
      <c r="L252" s="7">
        <v>20.947500000000002</v>
      </c>
      <c r="M252">
        <v>439.89749999999998</v>
      </c>
      <c r="N252" s="2">
        <v>0.64861111111111114</v>
      </c>
      <c r="O252" t="s">
        <v>26</v>
      </c>
      <c r="P252">
        <v>418.95</v>
      </c>
      <c r="Q252" s="7">
        <v>4.7619047620000003</v>
      </c>
      <c r="R252">
        <v>20.947500000000002</v>
      </c>
      <c r="S252">
        <v>6.4</v>
      </c>
      <c r="T252">
        <v>20.947500000000002</v>
      </c>
      <c r="U252" s="6"/>
    </row>
    <row r="253" spans="1:21" x14ac:dyDescent="0.35">
      <c r="A253" t="s">
        <v>302</v>
      </c>
      <c r="B253" s="1">
        <v>44631</v>
      </c>
      <c r="C253" t="s">
        <v>35</v>
      </c>
      <c r="D253" t="s">
        <v>29</v>
      </c>
      <c r="E253" t="s">
        <v>1072</v>
      </c>
      <c r="F253" t="s">
        <v>22</v>
      </c>
      <c r="G253" t="s">
        <v>36</v>
      </c>
      <c r="H253" t="s">
        <v>37</v>
      </c>
      <c r="I253" t="s">
        <v>56</v>
      </c>
      <c r="J253">
        <v>35.19</v>
      </c>
      <c r="K253">
        <v>10</v>
      </c>
      <c r="L253" s="7">
        <v>17.594999999999999</v>
      </c>
      <c r="M253">
        <v>369.495</v>
      </c>
      <c r="N253" s="2">
        <v>0.79583333333333339</v>
      </c>
      <c r="O253" t="s">
        <v>39</v>
      </c>
      <c r="P253">
        <v>351.9</v>
      </c>
      <c r="Q253" s="7">
        <v>4.7619047620000003</v>
      </c>
      <c r="R253">
        <v>17.594999999999999</v>
      </c>
      <c r="S253">
        <v>8.4</v>
      </c>
      <c r="T253">
        <v>17.594999999999999</v>
      </c>
      <c r="U253" s="6"/>
    </row>
    <row r="254" spans="1:21" x14ac:dyDescent="0.35">
      <c r="A254" t="s">
        <v>303</v>
      </c>
      <c r="B254" s="1">
        <v>44679</v>
      </c>
      <c r="C254" t="s">
        <v>61</v>
      </c>
      <c r="D254" t="s">
        <v>29</v>
      </c>
      <c r="E254" t="s">
        <v>1069</v>
      </c>
      <c r="F254" t="s">
        <v>30</v>
      </c>
      <c r="G254" t="s">
        <v>23</v>
      </c>
      <c r="H254" t="s">
        <v>31</v>
      </c>
      <c r="I254" t="s">
        <v>44</v>
      </c>
      <c r="J254">
        <v>14.39</v>
      </c>
      <c r="K254">
        <v>2</v>
      </c>
      <c r="L254" s="7">
        <v>1.4390000000000001</v>
      </c>
      <c r="M254">
        <v>30.219000000000001</v>
      </c>
      <c r="N254" s="2">
        <v>0.8222222222222223</v>
      </c>
      <c r="O254" t="s">
        <v>39</v>
      </c>
      <c r="P254">
        <v>28.78</v>
      </c>
      <c r="Q254" s="7">
        <v>4.7619047620000003</v>
      </c>
      <c r="R254">
        <v>1.4390000000000001</v>
      </c>
      <c r="S254">
        <v>7.2</v>
      </c>
      <c r="T254">
        <v>1.4390000000000001</v>
      </c>
      <c r="U254" s="6"/>
    </row>
    <row r="255" spans="1:21" x14ac:dyDescent="0.35">
      <c r="A255" t="s">
        <v>304</v>
      </c>
      <c r="B255" s="1">
        <v>44781</v>
      </c>
      <c r="C255" t="s">
        <v>48</v>
      </c>
      <c r="D255" t="s">
        <v>21</v>
      </c>
      <c r="E255" t="s">
        <v>1073</v>
      </c>
      <c r="F255" t="s">
        <v>30</v>
      </c>
      <c r="G255" t="s">
        <v>36</v>
      </c>
      <c r="H255" t="s">
        <v>24</v>
      </c>
      <c r="I255" t="s">
        <v>38</v>
      </c>
      <c r="J255">
        <v>23.75</v>
      </c>
      <c r="K255">
        <v>4</v>
      </c>
      <c r="L255" s="7">
        <v>4.75</v>
      </c>
      <c r="M255">
        <v>99.75</v>
      </c>
      <c r="N255" s="2">
        <v>0.47361111111111115</v>
      </c>
      <c r="O255" t="s">
        <v>33</v>
      </c>
      <c r="P255">
        <v>95</v>
      </c>
      <c r="Q255" s="7">
        <v>4.7619047620000003</v>
      </c>
      <c r="R255">
        <v>4.75</v>
      </c>
      <c r="S255">
        <v>5.2</v>
      </c>
      <c r="T255">
        <v>4.75</v>
      </c>
      <c r="U255" s="6"/>
    </row>
    <row r="256" spans="1:21" x14ac:dyDescent="0.35">
      <c r="A256" t="s">
        <v>305</v>
      </c>
      <c r="B256" s="1">
        <v>44852</v>
      </c>
      <c r="C256" t="s">
        <v>46</v>
      </c>
      <c r="D256" t="s">
        <v>21</v>
      </c>
      <c r="E256" t="s">
        <v>1071</v>
      </c>
      <c r="F256" t="s">
        <v>22</v>
      </c>
      <c r="G256" t="s">
        <v>36</v>
      </c>
      <c r="H256" t="s">
        <v>24</v>
      </c>
      <c r="I256" t="s">
        <v>38</v>
      </c>
      <c r="J256">
        <v>58.9</v>
      </c>
      <c r="K256">
        <v>8</v>
      </c>
      <c r="L256" s="7">
        <v>23.56</v>
      </c>
      <c r="M256">
        <v>494.76</v>
      </c>
      <c r="N256" s="2">
        <v>0.47430555555555554</v>
      </c>
      <c r="O256" t="s">
        <v>33</v>
      </c>
      <c r="P256">
        <v>471.2</v>
      </c>
      <c r="Q256" s="7">
        <v>4.7619047620000003</v>
      </c>
      <c r="R256">
        <v>23.56</v>
      </c>
      <c r="S256">
        <v>8.9</v>
      </c>
      <c r="T256">
        <v>23.56</v>
      </c>
      <c r="U256" s="6"/>
    </row>
    <row r="257" spans="1:21" x14ac:dyDescent="0.35">
      <c r="A257" t="s">
        <v>306</v>
      </c>
      <c r="B257" s="1">
        <v>44610</v>
      </c>
      <c r="C257" t="s">
        <v>80</v>
      </c>
      <c r="D257" t="s">
        <v>53</v>
      </c>
      <c r="E257" t="s">
        <v>1071</v>
      </c>
      <c r="F257" t="s">
        <v>22</v>
      </c>
      <c r="G257" t="s">
        <v>36</v>
      </c>
      <c r="H257" t="s">
        <v>24</v>
      </c>
      <c r="I257" t="s">
        <v>56</v>
      </c>
      <c r="J257">
        <v>32.619999999999997</v>
      </c>
      <c r="K257">
        <v>4</v>
      </c>
      <c r="L257" s="7">
        <v>6.524</v>
      </c>
      <c r="M257">
        <v>137.00399999999999</v>
      </c>
      <c r="N257" s="2">
        <v>0.59166666666666667</v>
      </c>
      <c r="O257" t="s">
        <v>33</v>
      </c>
      <c r="P257">
        <v>130.47999999999999</v>
      </c>
      <c r="Q257" s="7">
        <v>4.7619047620000003</v>
      </c>
      <c r="R257">
        <v>6.524</v>
      </c>
      <c r="S257">
        <v>9</v>
      </c>
      <c r="T257">
        <v>6.524</v>
      </c>
      <c r="U257" s="6"/>
    </row>
    <row r="258" spans="1:21" x14ac:dyDescent="0.35">
      <c r="A258" t="s">
        <v>307</v>
      </c>
      <c r="B258" s="1">
        <v>44621</v>
      </c>
      <c r="C258" t="s">
        <v>35</v>
      </c>
      <c r="D258" t="s">
        <v>21</v>
      </c>
      <c r="E258" t="s">
        <v>1071</v>
      </c>
      <c r="F258" t="s">
        <v>22</v>
      </c>
      <c r="G258" t="s">
        <v>36</v>
      </c>
      <c r="H258" t="s">
        <v>31</v>
      </c>
      <c r="I258" t="s">
        <v>32</v>
      </c>
      <c r="J258">
        <v>66.349999999999994</v>
      </c>
      <c r="K258">
        <v>1</v>
      </c>
      <c r="L258" s="7">
        <v>3.3174999999999999</v>
      </c>
      <c r="M258">
        <v>69.667500000000004</v>
      </c>
      <c r="N258" s="2">
        <v>0.44861111111111113</v>
      </c>
      <c r="O258" t="s">
        <v>39</v>
      </c>
      <c r="P258">
        <v>66.349999999999994</v>
      </c>
      <c r="Q258" s="7">
        <v>4.7619047620000003</v>
      </c>
      <c r="R258">
        <v>3.3174999999999999</v>
      </c>
      <c r="S258">
        <v>9.6999999999999993</v>
      </c>
      <c r="T258">
        <v>3.3174999999999999</v>
      </c>
      <c r="U258" s="6"/>
    </row>
    <row r="259" spans="1:21" x14ac:dyDescent="0.35">
      <c r="A259" t="s">
        <v>308</v>
      </c>
      <c r="B259" s="1">
        <v>44765</v>
      </c>
      <c r="C259" t="s">
        <v>74</v>
      </c>
      <c r="D259" t="s">
        <v>21</v>
      </c>
      <c r="E259" t="s">
        <v>1070</v>
      </c>
      <c r="F259" t="s">
        <v>22</v>
      </c>
      <c r="G259" t="s">
        <v>36</v>
      </c>
      <c r="H259" t="s">
        <v>24</v>
      </c>
      <c r="I259" t="s">
        <v>38</v>
      </c>
      <c r="J259">
        <v>25.91</v>
      </c>
      <c r="K259">
        <v>6</v>
      </c>
      <c r="L259" s="7">
        <v>7.7729999999999997</v>
      </c>
      <c r="M259">
        <v>163.233</v>
      </c>
      <c r="N259" s="2">
        <v>0.42777777777777781</v>
      </c>
      <c r="O259" t="s">
        <v>26</v>
      </c>
      <c r="P259">
        <v>155.46</v>
      </c>
      <c r="Q259" s="7">
        <v>4.7619047620000003</v>
      </c>
      <c r="R259">
        <v>7.7729999999999997</v>
      </c>
      <c r="S259">
        <v>8.6999999999999993</v>
      </c>
      <c r="T259">
        <v>7.7729999999999997</v>
      </c>
      <c r="U259" s="6"/>
    </row>
    <row r="260" spans="1:21" x14ac:dyDescent="0.35">
      <c r="A260" t="s">
        <v>309</v>
      </c>
      <c r="B260" s="1">
        <v>44678</v>
      </c>
      <c r="C260" t="s">
        <v>61</v>
      </c>
      <c r="D260" t="s">
        <v>21</v>
      </c>
      <c r="E260" t="s">
        <v>1075</v>
      </c>
      <c r="F260" t="s">
        <v>22</v>
      </c>
      <c r="G260" t="s">
        <v>36</v>
      </c>
      <c r="H260" t="s">
        <v>24</v>
      </c>
      <c r="I260" t="s">
        <v>32</v>
      </c>
      <c r="J260">
        <v>32.25</v>
      </c>
      <c r="K260">
        <v>4</v>
      </c>
      <c r="L260" s="7">
        <v>6.45</v>
      </c>
      <c r="M260">
        <v>135.44999999999999</v>
      </c>
      <c r="N260" s="2">
        <v>0.52638888888888891</v>
      </c>
      <c r="O260" t="s">
        <v>26</v>
      </c>
      <c r="P260">
        <v>129</v>
      </c>
      <c r="Q260" s="7">
        <v>4.7619047620000003</v>
      </c>
      <c r="R260">
        <v>6.45</v>
      </c>
      <c r="S260">
        <v>6.5</v>
      </c>
      <c r="T260">
        <v>6.45</v>
      </c>
      <c r="U260" s="6"/>
    </row>
    <row r="261" spans="1:21" x14ac:dyDescent="0.35">
      <c r="A261" t="s">
        <v>310</v>
      </c>
      <c r="B261" s="1">
        <v>44705</v>
      </c>
      <c r="C261" t="s">
        <v>107</v>
      </c>
      <c r="D261" t="s">
        <v>29</v>
      </c>
      <c r="E261" t="s">
        <v>1073</v>
      </c>
      <c r="F261" t="s">
        <v>22</v>
      </c>
      <c r="G261" t="s">
        <v>36</v>
      </c>
      <c r="H261" t="s">
        <v>24</v>
      </c>
      <c r="I261" t="s">
        <v>32</v>
      </c>
      <c r="J261">
        <v>65.94</v>
      </c>
      <c r="K261">
        <v>4</v>
      </c>
      <c r="L261" s="7">
        <v>13.188000000000001</v>
      </c>
      <c r="M261">
        <v>276.94799999999998</v>
      </c>
      <c r="N261" s="2">
        <v>0.54513888888888895</v>
      </c>
      <c r="O261" t="s">
        <v>39</v>
      </c>
      <c r="P261">
        <v>263.76</v>
      </c>
      <c r="Q261" s="7">
        <v>4.7619047620000003</v>
      </c>
      <c r="R261">
        <v>13.188000000000001</v>
      </c>
      <c r="S261">
        <v>6.9</v>
      </c>
      <c r="T261">
        <v>13.188000000000001</v>
      </c>
      <c r="U261" s="6"/>
    </row>
    <row r="262" spans="1:21" x14ac:dyDescent="0.35">
      <c r="A262" t="s">
        <v>311</v>
      </c>
      <c r="B262" s="1">
        <v>44804</v>
      </c>
      <c r="C262" t="s">
        <v>48</v>
      </c>
      <c r="D262" t="s">
        <v>21</v>
      </c>
      <c r="E262" t="s">
        <v>1073</v>
      </c>
      <c r="F262" t="s">
        <v>30</v>
      </c>
      <c r="G262" t="s">
        <v>23</v>
      </c>
      <c r="H262" t="s">
        <v>42</v>
      </c>
      <c r="I262" t="s">
        <v>32</v>
      </c>
      <c r="J262">
        <v>75.06</v>
      </c>
      <c r="K262">
        <v>9</v>
      </c>
      <c r="L262" s="7">
        <v>33.777000000000001</v>
      </c>
      <c r="M262">
        <v>709.31700000000001</v>
      </c>
      <c r="N262" s="2">
        <v>0.55902777777777779</v>
      </c>
      <c r="O262" t="s">
        <v>26</v>
      </c>
      <c r="P262">
        <v>675.54</v>
      </c>
      <c r="Q262" s="7">
        <v>4.7619047620000003</v>
      </c>
      <c r="R262">
        <v>33.777000000000001</v>
      </c>
      <c r="S262">
        <v>6.2</v>
      </c>
      <c r="T262">
        <v>33.777000000000001</v>
      </c>
      <c r="U262" s="6"/>
    </row>
    <row r="263" spans="1:21" x14ac:dyDescent="0.35">
      <c r="A263" t="s">
        <v>312</v>
      </c>
      <c r="B263" s="1">
        <v>44772</v>
      </c>
      <c r="C263" t="s">
        <v>74</v>
      </c>
      <c r="D263" t="s">
        <v>29</v>
      </c>
      <c r="E263" t="s">
        <v>1075</v>
      </c>
      <c r="F263" t="s">
        <v>30</v>
      </c>
      <c r="G263" t="s">
        <v>23</v>
      </c>
      <c r="H263" t="s">
        <v>42</v>
      </c>
      <c r="I263" t="s">
        <v>56</v>
      </c>
      <c r="J263">
        <v>16.45</v>
      </c>
      <c r="K263">
        <v>4</v>
      </c>
      <c r="L263" s="7">
        <v>3.29</v>
      </c>
      <c r="M263">
        <v>69.09</v>
      </c>
      <c r="N263" s="2">
        <v>0.62013888888888891</v>
      </c>
      <c r="O263" t="s">
        <v>26</v>
      </c>
      <c r="P263">
        <v>65.8</v>
      </c>
      <c r="Q263" s="7">
        <v>4.7619047620000003</v>
      </c>
      <c r="R263">
        <v>3.29</v>
      </c>
      <c r="S263">
        <v>5.6</v>
      </c>
      <c r="T263">
        <v>3.29</v>
      </c>
      <c r="U263" s="6"/>
    </row>
    <row r="264" spans="1:21" x14ac:dyDescent="0.35">
      <c r="A264" t="s">
        <v>313</v>
      </c>
      <c r="B264" s="1">
        <v>44866</v>
      </c>
      <c r="C264" t="s">
        <v>20</v>
      </c>
      <c r="D264" t="s">
        <v>53</v>
      </c>
      <c r="E264" t="s">
        <v>1074</v>
      </c>
      <c r="F264" t="s">
        <v>22</v>
      </c>
      <c r="G264" t="s">
        <v>23</v>
      </c>
      <c r="H264" t="s">
        <v>31</v>
      </c>
      <c r="I264" t="s">
        <v>56</v>
      </c>
      <c r="J264">
        <v>38.299999999999997</v>
      </c>
      <c r="K264">
        <v>4</v>
      </c>
      <c r="L264" s="7">
        <v>7.66</v>
      </c>
      <c r="M264">
        <v>160.86000000000001</v>
      </c>
      <c r="N264" s="2">
        <v>0.80694444444444446</v>
      </c>
      <c r="O264" t="s">
        <v>33</v>
      </c>
      <c r="P264">
        <v>153.19999999999999</v>
      </c>
      <c r="Q264" s="7">
        <v>4.7619047620000003</v>
      </c>
      <c r="R264">
        <v>7.66</v>
      </c>
      <c r="S264">
        <v>5.7</v>
      </c>
      <c r="T264">
        <v>7.66</v>
      </c>
      <c r="U264" s="6"/>
    </row>
    <row r="265" spans="1:21" x14ac:dyDescent="0.35">
      <c r="A265" t="s">
        <v>314</v>
      </c>
      <c r="B265" s="1">
        <v>44825</v>
      </c>
      <c r="C265" t="s">
        <v>51</v>
      </c>
      <c r="D265" t="s">
        <v>21</v>
      </c>
      <c r="E265" t="s">
        <v>1069</v>
      </c>
      <c r="F265" t="s">
        <v>22</v>
      </c>
      <c r="G265" t="s">
        <v>23</v>
      </c>
      <c r="H265" t="s">
        <v>24</v>
      </c>
      <c r="I265" t="s">
        <v>44</v>
      </c>
      <c r="J265">
        <v>22.24</v>
      </c>
      <c r="K265">
        <v>10</v>
      </c>
      <c r="L265" s="7">
        <v>11.12</v>
      </c>
      <c r="M265">
        <v>233.52</v>
      </c>
      <c r="N265" s="2">
        <v>0.45833333333333331</v>
      </c>
      <c r="O265" t="s">
        <v>33</v>
      </c>
      <c r="P265">
        <v>222.4</v>
      </c>
      <c r="Q265" s="7">
        <v>4.7619047620000003</v>
      </c>
      <c r="R265">
        <v>11.12</v>
      </c>
      <c r="S265">
        <v>4.2</v>
      </c>
      <c r="T265">
        <v>11.12</v>
      </c>
      <c r="U265" s="6"/>
    </row>
    <row r="266" spans="1:21" x14ac:dyDescent="0.35">
      <c r="A266" t="s">
        <v>315</v>
      </c>
      <c r="B266" s="1">
        <v>44604</v>
      </c>
      <c r="C266" t="s">
        <v>80</v>
      </c>
      <c r="D266" t="s">
        <v>53</v>
      </c>
      <c r="E266" t="s">
        <v>1073</v>
      </c>
      <c r="F266" t="s">
        <v>30</v>
      </c>
      <c r="G266" t="s">
        <v>36</v>
      </c>
      <c r="H266" t="s">
        <v>42</v>
      </c>
      <c r="I266" t="s">
        <v>44</v>
      </c>
      <c r="J266">
        <v>54.45</v>
      </c>
      <c r="K266">
        <v>1</v>
      </c>
      <c r="L266" s="7">
        <v>2.7225000000000001</v>
      </c>
      <c r="M266">
        <v>57.172499999999999</v>
      </c>
      <c r="N266" s="2">
        <v>0.80833333333333324</v>
      </c>
      <c r="O266" t="s">
        <v>26</v>
      </c>
      <c r="P266">
        <v>54.45</v>
      </c>
      <c r="Q266" s="7">
        <v>4.7619047620000003</v>
      </c>
      <c r="R266">
        <v>2.7225000000000001</v>
      </c>
      <c r="S266">
        <v>7.9</v>
      </c>
      <c r="T266">
        <v>2.7225000000000001</v>
      </c>
      <c r="U266" s="6"/>
    </row>
    <row r="267" spans="1:21" x14ac:dyDescent="0.35">
      <c r="A267" t="s">
        <v>316</v>
      </c>
      <c r="B267" s="1">
        <v>44724</v>
      </c>
      <c r="C267" t="s">
        <v>41</v>
      </c>
      <c r="D267" t="s">
        <v>21</v>
      </c>
      <c r="E267" t="s">
        <v>1075</v>
      </c>
      <c r="F267" t="s">
        <v>22</v>
      </c>
      <c r="G267" t="s">
        <v>23</v>
      </c>
      <c r="H267" t="s">
        <v>31</v>
      </c>
      <c r="I267" t="s">
        <v>44</v>
      </c>
      <c r="J267">
        <v>98.4</v>
      </c>
      <c r="K267">
        <v>7</v>
      </c>
      <c r="L267" s="7">
        <v>34.44</v>
      </c>
      <c r="M267">
        <v>723.24</v>
      </c>
      <c r="N267" s="2">
        <v>0.52986111111111112</v>
      </c>
      <c r="O267" t="s">
        <v>39</v>
      </c>
      <c r="P267">
        <v>688.8</v>
      </c>
      <c r="Q267" s="7">
        <v>4.7619047620000003</v>
      </c>
      <c r="R267">
        <v>34.44</v>
      </c>
      <c r="S267">
        <v>8.6999999999999993</v>
      </c>
      <c r="T267">
        <v>34.44</v>
      </c>
      <c r="U267" s="6"/>
    </row>
    <row r="268" spans="1:21" x14ac:dyDescent="0.35">
      <c r="A268" t="s">
        <v>317</v>
      </c>
      <c r="B268" s="1">
        <v>44848</v>
      </c>
      <c r="C268" t="s">
        <v>46</v>
      </c>
      <c r="D268" t="s">
        <v>29</v>
      </c>
      <c r="E268" t="s">
        <v>1074</v>
      </c>
      <c r="F268" t="s">
        <v>30</v>
      </c>
      <c r="G268" t="s">
        <v>36</v>
      </c>
      <c r="H268" t="s">
        <v>24</v>
      </c>
      <c r="I268" t="s">
        <v>38</v>
      </c>
      <c r="J268">
        <v>35.47</v>
      </c>
      <c r="K268">
        <v>4</v>
      </c>
      <c r="L268" s="7">
        <v>7.0940000000000003</v>
      </c>
      <c r="M268">
        <v>148.97399999999999</v>
      </c>
      <c r="N268" s="2">
        <v>0.72361111111111109</v>
      </c>
      <c r="O268" t="s">
        <v>39</v>
      </c>
      <c r="P268">
        <v>141.88</v>
      </c>
      <c r="Q268" s="7">
        <v>4.7619047620000003</v>
      </c>
      <c r="R268">
        <v>7.0940000000000003</v>
      </c>
      <c r="S268">
        <v>6.9</v>
      </c>
      <c r="T268">
        <v>7.0940000000000003</v>
      </c>
      <c r="U268" s="6"/>
    </row>
    <row r="269" spans="1:21" x14ac:dyDescent="0.35">
      <c r="A269" t="s">
        <v>318</v>
      </c>
      <c r="B269" s="1">
        <v>44568</v>
      </c>
      <c r="C269" t="s">
        <v>96</v>
      </c>
      <c r="D269" t="s">
        <v>53</v>
      </c>
      <c r="E269" t="s">
        <v>1069</v>
      </c>
      <c r="F269" t="s">
        <v>22</v>
      </c>
      <c r="G269" t="s">
        <v>23</v>
      </c>
      <c r="H269" t="s">
        <v>24</v>
      </c>
      <c r="I269" t="s">
        <v>54</v>
      </c>
      <c r="J269">
        <v>74.599999999999994</v>
      </c>
      <c r="K269">
        <v>10</v>
      </c>
      <c r="L269" s="7">
        <v>37.299999999999997</v>
      </c>
      <c r="M269">
        <v>783.3</v>
      </c>
      <c r="N269" s="2">
        <v>0.87152777777777779</v>
      </c>
      <c r="O269" t="s">
        <v>33</v>
      </c>
      <c r="P269">
        <v>746</v>
      </c>
      <c r="Q269" s="7">
        <v>4.7619047620000003</v>
      </c>
      <c r="R269">
        <v>37.299999999999997</v>
      </c>
      <c r="S269">
        <v>9.5</v>
      </c>
      <c r="T269">
        <v>37.299999999999997</v>
      </c>
      <c r="U269" s="6"/>
    </row>
    <row r="270" spans="1:21" x14ac:dyDescent="0.35">
      <c r="A270" t="s">
        <v>319</v>
      </c>
      <c r="B270" s="1">
        <v>44567</v>
      </c>
      <c r="C270" t="s">
        <v>96</v>
      </c>
      <c r="D270" t="s">
        <v>21</v>
      </c>
      <c r="E270" t="s">
        <v>1072</v>
      </c>
      <c r="F270" t="s">
        <v>22</v>
      </c>
      <c r="G270" t="s">
        <v>36</v>
      </c>
      <c r="H270" t="s">
        <v>31</v>
      </c>
      <c r="I270" t="s">
        <v>38</v>
      </c>
      <c r="J270">
        <v>70.739999999999995</v>
      </c>
      <c r="K270">
        <v>4</v>
      </c>
      <c r="L270" s="7">
        <v>14.148</v>
      </c>
      <c r="M270">
        <v>297.108</v>
      </c>
      <c r="N270" s="2">
        <v>0.67013888888888884</v>
      </c>
      <c r="O270" t="s">
        <v>39</v>
      </c>
      <c r="P270">
        <v>282.95999999999998</v>
      </c>
      <c r="Q270" s="7">
        <v>4.7619047620000003</v>
      </c>
      <c r="R270">
        <v>14.148</v>
      </c>
      <c r="S270">
        <v>4.4000000000000004</v>
      </c>
      <c r="T270">
        <v>14.148</v>
      </c>
      <c r="U270" s="6"/>
    </row>
    <row r="271" spans="1:21" x14ac:dyDescent="0.35">
      <c r="A271" t="s">
        <v>320</v>
      </c>
      <c r="B271" s="1">
        <v>44856</v>
      </c>
      <c r="C271" t="s">
        <v>46</v>
      </c>
      <c r="D271" t="s">
        <v>21</v>
      </c>
      <c r="E271" t="s">
        <v>1071</v>
      </c>
      <c r="F271" t="s">
        <v>22</v>
      </c>
      <c r="G271" t="s">
        <v>23</v>
      </c>
      <c r="H271" t="s">
        <v>37</v>
      </c>
      <c r="I271" t="s">
        <v>38</v>
      </c>
      <c r="J271">
        <v>35.54</v>
      </c>
      <c r="K271">
        <v>10</v>
      </c>
      <c r="L271" s="7">
        <v>17.77</v>
      </c>
      <c r="M271">
        <v>373.17</v>
      </c>
      <c r="N271" s="2">
        <v>0.56527777777777777</v>
      </c>
      <c r="O271" t="s">
        <v>26</v>
      </c>
      <c r="P271">
        <v>355.4</v>
      </c>
      <c r="Q271" s="7">
        <v>4.7619047620000003</v>
      </c>
      <c r="R271">
        <v>17.77</v>
      </c>
      <c r="S271">
        <v>7</v>
      </c>
      <c r="T271">
        <v>17.77</v>
      </c>
      <c r="U271" s="6"/>
    </row>
    <row r="272" spans="1:21" x14ac:dyDescent="0.35">
      <c r="A272" t="s">
        <v>321</v>
      </c>
      <c r="B272" s="1">
        <v>44668</v>
      </c>
      <c r="C272" t="s">
        <v>61</v>
      </c>
      <c r="D272" t="s">
        <v>53</v>
      </c>
      <c r="E272" t="s">
        <v>1073</v>
      </c>
      <c r="F272" t="s">
        <v>30</v>
      </c>
      <c r="G272" t="s">
        <v>23</v>
      </c>
      <c r="H272" t="s">
        <v>37</v>
      </c>
      <c r="I272" t="s">
        <v>44</v>
      </c>
      <c r="J272">
        <v>67.430000000000007</v>
      </c>
      <c r="K272">
        <v>5</v>
      </c>
      <c r="L272" s="7">
        <v>16.857500000000002</v>
      </c>
      <c r="M272">
        <v>354.00749999999999</v>
      </c>
      <c r="N272" s="2">
        <v>0.75902777777777775</v>
      </c>
      <c r="O272" t="s">
        <v>26</v>
      </c>
      <c r="P272">
        <v>337.15</v>
      </c>
      <c r="Q272" s="7">
        <v>4.7619047620000003</v>
      </c>
      <c r="R272">
        <v>16.857500000000002</v>
      </c>
      <c r="S272">
        <v>6.3</v>
      </c>
      <c r="T272">
        <v>16.857500000000002</v>
      </c>
      <c r="U272" s="6"/>
    </row>
    <row r="273" spans="1:21" x14ac:dyDescent="0.35">
      <c r="A273" t="s">
        <v>322</v>
      </c>
      <c r="B273" s="1">
        <v>44613</v>
      </c>
      <c r="C273" t="s">
        <v>80</v>
      </c>
      <c r="D273" t="s">
        <v>29</v>
      </c>
      <c r="E273" t="s">
        <v>1075</v>
      </c>
      <c r="F273" t="s">
        <v>22</v>
      </c>
      <c r="G273" t="s">
        <v>23</v>
      </c>
      <c r="H273" t="s">
        <v>31</v>
      </c>
      <c r="I273" t="s">
        <v>25</v>
      </c>
      <c r="J273">
        <v>21.12</v>
      </c>
      <c r="K273">
        <v>2</v>
      </c>
      <c r="L273" s="7">
        <v>2.1120000000000001</v>
      </c>
      <c r="M273">
        <v>44.351999999999997</v>
      </c>
      <c r="N273" s="2">
        <v>0.80347222222222225</v>
      </c>
      <c r="O273" t="s">
        <v>33</v>
      </c>
      <c r="P273">
        <v>42.24</v>
      </c>
      <c r="Q273" s="7">
        <v>4.7619047620000003</v>
      </c>
      <c r="R273">
        <v>2.1120000000000001</v>
      </c>
      <c r="S273">
        <v>9.6999999999999993</v>
      </c>
      <c r="T273">
        <v>2.1120000000000001</v>
      </c>
      <c r="U273" s="6"/>
    </row>
    <row r="274" spans="1:21" x14ac:dyDescent="0.35">
      <c r="A274" t="s">
        <v>323</v>
      </c>
      <c r="B274" s="1">
        <v>44889</v>
      </c>
      <c r="C274" t="s">
        <v>20</v>
      </c>
      <c r="D274" t="s">
        <v>21</v>
      </c>
      <c r="E274" t="s">
        <v>1074</v>
      </c>
      <c r="F274" t="s">
        <v>22</v>
      </c>
      <c r="G274" t="s">
        <v>23</v>
      </c>
      <c r="H274" t="s">
        <v>31</v>
      </c>
      <c r="I274" t="s">
        <v>38</v>
      </c>
      <c r="J274">
        <v>21.54</v>
      </c>
      <c r="K274">
        <v>9</v>
      </c>
      <c r="L274" s="7">
        <v>9.6929999999999996</v>
      </c>
      <c r="M274">
        <v>203.553</v>
      </c>
      <c r="N274" s="2">
        <v>0.48888888888888887</v>
      </c>
      <c r="O274" t="s">
        <v>39</v>
      </c>
      <c r="P274">
        <v>193.86</v>
      </c>
      <c r="Q274" s="7">
        <v>4.7619047620000003</v>
      </c>
      <c r="R274">
        <v>9.6929999999999996</v>
      </c>
      <c r="S274">
        <v>8.8000000000000007</v>
      </c>
      <c r="T274">
        <v>9.6929999999999996</v>
      </c>
      <c r="U274" s="6"/>
    </row>
    <row r="275" spans="1:21" x14ac:dyDescent="0.35">
      <c r="A275" t="s">
        <v>324</v>
      </c>
      <c r="B275" s="1">
        <v>44901</v>
      </c>
      <c r="C275" t="s">
        <v>28</v>
      </c>
      <c r="D275" t="s">
        <v>21</v>
      </c>
      <c r="E275" t="s">
        <v>1069</v>
      </c>
      <c r="F275" t="s">
        <v>30</v>
      </c>
      <c r="G275" t="s">
        <v>23</v>
      </c>
      <c r="H275" t="s">
        <v>24</v>
      </c>
      <c r="I275" t="s">
        <v>38</v>
      </c>
      <c r="J275">
        <v>12.03</v>
      </c>
      <c r="K275">
        <v>2</v>
      </c>
      <c r="L275" s="7">
        <v>1.2030000000000001</v>
      </c>
      <c r="M275">
        <v>25.263000000000002</v>
      </c>
      <c r="N275" s="2">
        <v>0.66041666666666665</v>
      </c>
      <c r="O275" t="s">
        <v>33</v>
      </c>
      <c r="P275">
        <v>24.06</v>
      </c>
      <c r="Q275" s="7">
        <v>4.7619047620000003</v>
      </c>
      <c r="R275">
        <v>1.2030000000000001</v>
      </c>
      <c r="S275">
        <v>5.0999999999999996</v>
      </c>
      <c r="T275">
        <v>1.2030000000000001</v>
      </c>
      <c r="U275" s="6"/>
    </row>
    <row r="276" spans="1:21" x14ac:dyDescent="0.35">
      <c r="A276" t="s">
        <v>325</v>
      </c>
      <c r="B276" s="1">
        <v>44713</v>
      </c>
      <c r="C276" t="s">
        <v>41</v>
      </c>
      <c r="D276" t="s">
        <v>53</v>
      </c>
      <c r="E276" t="s">
        <v>1070</v>
      </c>
      <c r="F276" t="s">
        <v>30</v>
      </c>
      <c r="G276" t="s">
        <v>23</v>
      </c>
      <c r="H276" t="s">
        <v>42</v>
      </c>
      <c r="I276" t="s">
        <v>25</v>
      </c>
      <c r="J276">
        <v>99.71</v>
      </c>
      <c r="K276">
        <v>6</v>
      </c>
      <c r="L276" s="7">
        <v>29.913</v>
      </c>
      <c r="M276">
        <v>628.173</v>
      </c>
      <c r="N276" s="2">
        <v>0.70277777777777783</v>
      </c>
      <c r="O276" t="s">
        <v>26</v>
      </c>
      <c r="P276">
        <v>598.26</v>
      </c>
      <c r="Q276" s="7">
        <v>4.7619047620000003</v>
      </c>
      <c r="R276">
        <v>29.913</v>
      </c>
      <c r="S276">
        <v>7.9</v>
      </c>
      <c r="T276">
        <v>29.913</v>
      </c>
      <c r="U276" s="6"/>
    </row>
    <row r="277" spans="1:21" x14ac:dyDescent="0.35">
      <c r="A277" t="s">
        <v>326</v>
      </c>
      <c r="B277" s="1">
        <v>44592</v>
      </c>
      <c r="C277" t="s">
        <v>96</v>
      </c>
      <c r="D277" t="s">
        <v>53</v>
      </c>
      <c r="E277" t="s">
        <v>1072</v>
      </c>
      <c r="F277" t="s">
        <v>30</v>
      </c>
      <c r="G277" t="s">
        <v>36</v>
      </c>
      <c r="H277" t="s">
        <v>24</v>
      </c>
      <c r="I277" t="s">
        <v>56</v>
      </c>
      <c r="J277">
        <v>47.97</v>
      </c>
      <c r="K277">
        <v>7</v>
      </c>
      <c r="L277" s="7">
        <v>16.7895</v>
      </c>
      <c r="M277">
        <v>352.5795</v>
      </c>
      <c r="N277" s="2">
        <v>0.86944444444444446</v>
      </c>
      <c r="O277" t="s">
        <v>33</v>
      </c>
      <c r="P277">
        <v>335.79</v>
      </c>
      <c r="Q277" s="7">
        <v>4.7619047620000003</v>
      </c>
      <c r="R277">
        <v>16.7895</v>
      </c>
      <c r="S277">
        <v>6.2</v>
      </c>
      <c r="T277">
        <v>16.7895</v>
      </c>
      <c r="U277" s="6"/>
    </row>
    <row r="278" spans="1:21" x14ac:dyDescent="0.35">
      <c r="A278" t="s">
        <v>327</v>
      </c>
      <c r="B278" s="1">
        <v>44898</v>
      </c>
      <c r="C278" t="s">
        <v>28</v>
      </c>
      <c r="D278" t="s">
        <v>29</v>
      </c>
      <c r="E278" t="s">
        <v>1075</v>
      </c>
      <c r="F278" t="s">
        <v>22</v>
      </c>
      <c r="G278" t="s">
        <v>23</v>
      </c>
      <c r="H278" t="s">
        <v>42</v>
      </c>
      <c r="I278" t="s">
        <v>38</v>
      </c>
      <c r="J278">
        <v>21.82</v>
      </c>
      <c r="K278">
        <v>10</v>
      </c>
      <c r="L278" s="7">
        <v>10.91</v>
      </c>
      <c r="M278">
        <v>229.11</v>
      </c>
      <c r="N278" s="2">
        <v>0.73333333333333339</v>
      </c>
      <c r="O278" t="s">
        <v>33</v>
      </c>
      <c r="P278">
        <v>218.2</v>
      </c>
      <c r="Q278" s="7">
        <v>4.7619047620000003</v>
      </c>
      <c r="R278">
        <v>10.91</v>
      </c>
      <c r="S278">
        <v>7.1</v>
      </c>
      <c r="T278">
        <v>10.91</v>
      </c>
      <c r="U278" s="6"/>
    </row>
    <row r="279" spans="1:21" x14ac:dyDescent="0.35">
      <c r="A279" t="s">
        <v>328</v>
      </c>
      <c r="B279" s="1">
        <v>44635</v>
      </c>
      <c r="C279" t="s">
        <v>35</v>
      </c>
      <c r="D279" t="s">
        <v>29</v>
      </c>
      <c r="E279" t="s">
        <v>1074</v>
      </c>
      <c r="F279" t="s">
        <v>30</v>
      </c>
      <c r="G279" t="s">
        <v>23</v>
      </c>
      <c r="H279" t="s">
        <v>24</v>
      </c>
      <c r="I279" t="s">
        <v>56</v>
      </c>
      <c r="J279">
        <v>95.42</v>
      </c>
      <c r="K279">
        <v>4</v>
      </c>
      <c r="L279" s="7">
        <v>19.084</v>
      </c>
      <c r="M279">
        <v>400.76400000000001</v>
      </c>
      <c r="N279" s="2">
        <v>0.55763888888888891</v>
      </c>
      <c r="O279" t="s">
        <v>26</v>
      </c>
      <c r="P279">
        <v>381.68</v>
      </c>
      <c r="Q279" s="7">
        <v>4.7619047620000003</v>
      </c>
      <c r="R279">
        <v>19.084</v>
      </c>
      <c r="S279">
        <v>6.4</v>
      </c>
      <c r="T279">
        <v>19.084</v>
      </c>
      <c r="U279" s="6"/>
    </row>
    <row r="280" spans="1:21" x14ac:dyDescent="0.35">
      <c r="A280" t="s">
        <v>329</v>
      </c>
      <c r="B280" s="1">
        <v>44794</v>
      </c>
      <c r="C280" t="s">
        <v>48</v>
      </c>
      <c r="D280" t="s">
        <v>29</v>
      </c>
      <c r="E280" t="s">
        <v>1069</v>
      </c>
      <c r="F280" t="s">
        <v>22</v>
      </c>
      <c r="G280" t="s">
        <v>36</v>
      </c>
      <c r="H280" t="s">
        <v>31</v>
      </c>
      <c r="I280" t="s">
        <v>56</v>
      </c>
      <c r="J280">
        <v>70.989999999999995</v>
      </c>
      <c r="K280">
        <v>10</v>
      </c>
      <c r="L280" s="7">
        <v>35.494999999999997</v>
      </c>
      <c r="M280">
        <v>745.39499999999998</v>
      </c>
      <c r="N280" s="2">
        <v>0.68611111111111101</v>
      </c>
      <c r="O280" t="s">
        <v>33</v>
      </c>
      <c r="P280">
        <v>709.9</v>
      </c>
      <c r="Q280" s="7">
        <v>4.7619047620000003</v>
      </c>
      <c r="R280">
        <v>35.494999999999997</v>
      </c>
      <c r="S280">
        <v>5.7</v>
      </c>
      <c r="T280">
        <v>35.494999999999997</v>
      </c>
      <c r="U280" s="6"/>
    </row>
    <row r="281" spans="1:21" x14ac:dyDescent="0.35">
      <c r="A281" t="s">
        <v>330</v>
      </c>
      <c r="B281" s="1">
        <v>44661</v>
      </c>
      <c r="C281" t="s">
        <v>61</v>
      </c>
      <c r="D281" t="s">
        <v>21</v>
      </c>
      <c r="E281" t="s">
        <v>1075</v>
      </c>
      <c r="F281" t="s">
        <v>22</v>
      </c>
      <c r="G281" t="s">
        <v>36</v>
      </c>
      <c r="H281" t="s">
        <v>24</v>
      </c>
      <c r="I281" t="s">
        <v>44</v>
      </c>
      <c r="J281">
        <v>44.02</v>
      </c>
      <c r="K281">
        <v>10</v>
      </c>
      <c r="L281" s="7">
        <v>22.01</v>
      </c>
      <c r="M281">
        <v>462.21</v>
      </c>
      <c r="N281" s="2">
        <v>0.83124999999999993</v>
      </c>
      <c r="O281" t="s">
        <v>39</v>
      </c>
      <c r="P281">
        <v>440.2</v>
      </c>
      <c r="Q281" s="7">
        <v>4.7619047620000003</v>
      </c>
      <c r="R281">
        <v>22.01</v>
      </c>
      <c r="S281">
        <v>9.6</v>
      </c>
      <c r="T281">
        <v>22.01</v>
      </c>
      <c r="U281" s="6"/>
    </row>
    <row r="282" spans="1:21" x14ac:dyDescent="0.35">
      <c r="A282" t="s">
        <v>331</v>
      </c>
      <c r="B282" s="1">
        <v>44570</v>
      </c>
      <c r="C282" t="s">
        <v>96</v>
      </c>
      <c r="D282" t="s">
        <v>21</v>
      </c>
      <c r="E282" t="s">
        <v>1075</v>
      </c>
      <c r="F282" t="s">
        <v>30</v>
      </c>
      <c r="G282" t="s">
        <v>23</v>
      </c>
      <c r="H282" t="s">
        <v>37</v>
      </c>
      <c r="I282" t="s">
        <v>38</v>
      </c>
      <c r="J282">
        <v>69.959999999999994</v>
      </c>
      <c r="K282">
        <v>8</v>
      </c>
      <c r="L282" s="7">
        <v>27.984000000000002</v>
      </c>
      <c r="M282">
        <v>587.66399999999999</v>
      </c>
      <c r="N282" s="2">
        <v>0.7090277777777777</v>
      </c>
      <c r="O282" t="s">
        <v>39</v>
      </c>
      <c r="P282">
        <v>559.67999999999995</v>
      </c>
      <c r="Q282" s="7">
        <v>4.7619047620000003</v>
      </c>
      <c r="R282">
        <v>27.984000000000002</v>
      </c>
      <c r="S282">
        <v>6.4</v>
      </c>
      <c r="T282">
        <v>27.984000000000002</v>
      </c>
      <c r="U282" s="6"/>
    </row>
    <row r="283" spans="1:21" x14ac:dyDescent="0.35">
      <c r="A283" t="s">
        <v>332</v>
      </c>
      <c r="B283" s="1">
        <v>44667</v>
      </c>
      <c r="C283" t="s">
        <v>61</v>
      </c>
      <c r="D283" t="s">
        <v>29</v>
      </c>
      <c r="E283" t="s">
        <v>1070</v>
      </c>
      <c r="F283" t="s">
        <v>30</v>
      </c>
      <c r="G283" t="s">
        <v>36</v>
      </c>
      <c r="H283" t="s">
        <v>42</v>
      </c>
      <c r="I283" t="s">
        <v>38</v>
      </c>
      <c r="J283">
        <v>37</v>
      </c>
      <c r="K283">
        <v>1</v>
      </c>
      <c r="L283" s="7">
        <v>1.85</v>
      </c>
      <c r="M283">
        <v>38.85</v>
      </c>
      <c r="N283" s="2">
        <v>0.56180555555555556</v>
      </c>
      <c r="O283" t="s">
        <v>39</v>
      </c>
      <c r="P283">
        <v>37</v>
      </c>
      <c r="Q283" s="7">
        <v>4.7619047620000003</v>
      </c>
      <c r="R283">
        <v>1.85</v>
      </c>
      <c r="S283">
        <v>7.9</v>
      </c>
      <c r="T283">
        <v>1.85</v>
      </c>
      <c r="U283" s="6"/>
    </row>
    <row r="284" spans="1:21" x14ac:dyDescent="0.35">
      <c r="A284" t="s">
        <v>333</v>
      </c>
      <c r="B284" s="1">
        <v>44572</v>
      </c>
      <c r="C284" t="s">
        <v>96</v>
      </c>
      <c r="D284" t="s">
        <v>21</v>
      </c>
      <c r="E284" t="s">
        <v>1074</v>
      </c>
      <c r="F284" t="s">
        <v>30</v>
      </c>
      <c r="G284" t="s">
        <v>23</v>
      </c>
      <c r="H284" t="s">
        <v>24</v>
      </c>
      <c r="I284" t="s">
        <v>44</v>
      </c>
      <c r="J284">
        <v>15.34</v>
      </c>
      <c r="K284">
        <v>1</v>
      </c>
      <c r="L284" s="7">
        <v>0.76700000000000002</v>
      </c>
      <c r="M284">
        <v>16.106999999999999</v>
      </c>
      <c r="N284" s="2">
        <v>0.46458333333333335</v>
      </c>
      <c r="O284" t="s">
        <v>33</v>
      </c>
      <c r="P284">
        <v>15.34</v>
      </c>
      <c r="Q284" s="7">
        <v>4.7619047620000003</v>
      </c>
      <c r="R284">
        <v>0.76700000000000002</v>
      </c>
      <c r="S284">
        <v>6.5</v>
      </c>
      <c r="T284">
        <v>0.76700000000000002</v>
      </c>
      <c r="U284" s="6"/>
    </row>
    <row r="285" spans="1:21" x14ac:dyDescent="0.35">
      <c r="A285" t="s">
        <v>334</v>
      </c>
      <c r="B285" s="1">
        <v>44763</v>
      </c>
      <c r="C285" t="s">
        <v>74</v>
      </c>
      <c r="D285" t="s">
        <v>21</v>
      </c>
      <c r="E285" t="s">
        <v>1071</v>
      </c>
      <c r="F285" t="s">
        <v>22</v>
      </c>
      <c r="G285" t="s">
        <v>36</v>
      </c>
      <c r="H285" t="s">
        <v>42</v>
      </c>
      <c r="I285" t="s">
        <v>25</v>
      </c>
      <c r="J285">
        <v>99.83</v>
      </c>
      <c r="K285">
        <v>6</v>
      </c>
      <c r="L285" s="7">
        <v>29.949000000000002</v>
      </c>
      <c r="M285">
        <v>628.92899999999997</v>
      </c>
      <c r="N285" s="2">
        <v>0.62638888888888888</v>
      </c>
      <c r="O285" t="s">
        <v>26</v>
      </c>
      <c r="P285">
        <v>598.98</v>
      </c>
      <c r="Q285" s="7">
        <v>4.7619047620000003</v>
      </c>
      <c r="R285">
        <v>29.949000000000002</v>
      </c>
      <c r="S285">
        <v>8.5</v>
      </c>
      <c r="T285">
        <v>29.949000000000002</v>
      </c>
      <c r="U285" s="6"/>
    </row>
    <row r="286" spans="1:21" x14ac:dyDescent="0.35">
      <c r="A286" t="s">
        <v>335</v>
      </c>
      <c r="B286" s="1">
        <v>44828</v>
      </c>
      <c r="C286" t="s">
        <v>51</v>
      </c>
      <c r="D286" t="s">
        <v>21</v>
      </c>
      <c r="E286" t="s">
        <v>1074</v>
      </c>
      <c r="F286" t="s">
        <v>22</v>
      </c>
      <c r="G286" t="s">
        <v>23</v>
      </c>
      <c r="H286" t="s">
        <v>24</v>
      </c>
      <c r="I286" t="s">
        <v>25</v>
      </c>
      <c r="J286">
        <v>47.67</v>
      </c>
      <c r="K286">
        <v>4</v>
      </c>
      <c r="L286" s="7">
        <v>9.5340000000000007</v>
      </c>
      <c r="M286">
        <v>200.214</v>
      </c>
      <c r="N286" s="2">
        <v>0.59791666666666665</v>
      </c>
      <c r="O286" t="s">
        <v>33</v>
      </c>
      <c r="P286">
        <v>190.68</v>
      </c>
      <c r="Q286" s="7">
        <v>4.7619047620000003</v>
      </c>
      <c r="R286">
        <v>9.5340000000000007</v>
      </c>
      <c r="S286">
        <v>9.1</v>
      </c>
      <c r="T286">
        <v>9.5340000000000007</v>
      </c>
      <c r="U286" s="6"/>
    </row>
    <row r="287" spans="1:21" x14ac:dyDescent="0.35">
      <c r="A287" t="s">
        <v>336</v>
      </c>
      <c r="B287" s="1">
        <v>44779</v>
      </c>
      <c r="C287" t="s">
        <v>48</v>
      </c>
      <c r="D287" t="s">
        <v>53</v>
      </c>
      <c r="E287" t="s">
        <v>1074</v>
      </c>
      <c r="F287" t="s">
        <v>30</v>
      </c>
      <c r="G287" t="s">
        <v>36</v>
      </c>
      <c r="H287" t="s">
        <v>37</v>
      </c>
      <c r="I287" t="s">
        <v>25</v>
      </c>
      <c r="J287">
        <v>66.680000000000007</v>
      </c>
      <c r="K287">
        <v>5</v>
      </c>
      <c r="L287" s="7">
        <v>16.670000000000002</v>
      </c>
      <c r="M287">
        <v>350.07</v>
      </c>
      <c r="N287" s="2">
        <v>0.75069444444444444</v>
      </c>
      <c r="O287" t="s">
        <v>33</v>
      </c>
      <c r="P287">
        <v>333.4</v>
      </c>
      <c r="Q287" s="7">
        <v>4.7619047620000003</v>
      </c>
      <c r="R287">
        <v>16.670000000000002</v>
      </c>
      <c r="S287">
        <v>7.6</v>
      </c>
      <c r="T287">
        <v>16.670000000000002</v>
      </c>
      <c r="U287" s="6"/>
    </row>
    <row r="288" spans="1:21" x14ac:dyDescent="0.35">
      <c r="A288" t="s">
        <v>337</v>
      </c>
      <c r="B288" s="1">
        <v>44926</v>
      </c>
      <c r="C288" t="s">
        <v>28</v>
      </c>
      <c r="D288" t="s">
        <v>29</v>
      </c>
      <c r="E288" t="s">
        <v>1069</v>
      </c>
      <c r="F288" t="s">
        <v>22</v>
      </c>
      <c r="G288" t="s">
        <v>36</v>
      </c>
      <c r="H288" t="s">
        <v>37</v>
      </c>
      <c r="I288" t="s">
        <v>38</v>
      </c>
      <c r="J288">
        <v>74.86</v>
      </c>
      <c r="K288">
        <v>1</v>
      </c>
      <c r="L288" s="7">
        <v>3.7429999999999999</v>
      </c>
      <c r="M288">
        <v>78.602999999999994</v>
      </c>
      <c r="N288" s="2">
        <v>0.61736111111111114</v>
      </c>
      <c r="O288" t="s">
        <v>33</v>
      </c>
      <c r="P288">
        <v>74.86</v>
      </c>
      <c r="Q288" s="7">
        <v>4.7619047620000003</v>
      </c>
      <c r="R288">
        <v>3.7429999999999999</v>
      </c>
      <c r="S288">
        <v>6.9</v>
      </c>
      <c r="T288">
        <v>3.7429999999999999</v>
      </c>
      <c r="U288" s="6"/>
    </row>
    <row r="289" spans="1:21" x14ac:dyDescent="0.35">
      <c r="A289" t="s">
        <v>338</v>
      </c>
      <c r="B289" s="1">
        <v>44601</v>
      </c>
      <c r="C289" t="s">
        <v>80</v>
      </c>
      <c r="D289" t="s">
        <v>29</v>
      </c>
      <c r="E289" t="s">
        <v>1070</v>
      </c>
      <c r="F289" t="s">
        <v>30</v>
      </c>
      <c r="G289" t="s">
        <v>23</v>
      </c>
      <c r="H289" t="s">
        <v>42</v>
      </c>
      <c r="I289" t="s">
        <v>44</v>
      </c>
      <c r="J289">
        <v>23.75</v>
      </c>
      <c r="K289">
        <v>9</v>
      </c>
      <c r="L289" s="7">
        <v>10.6875</v>
      </c>
      <c r="M289">
        <v>224.4375</v>
      </c>
      <c r="N289" s="2">
        <v>0.50138888888888888</v>
      </c>
      <c r="O289" t="s">
        <v>33</v>
      </c>
      <c r="P289">
        <v>213.75</v>
      </c>
      <c r="Q289" s="7">
        <v>4.7619047620000003</v>
      </c>
      <c r="R289">
        <v>10.6875</v>
      </c>
      <c r="S289">
        <v>9.5</v>
      </c>
      <c r="T289">
        <v>10.6875</v>
      </c>
      <c r="U289" s="6"/>
    </row>
    <row r="290" spans="1:21" x14ac:dyDescent="0.35">
      <c r="A290" t="s">
        <v>339</v>
      </c>
      <c r="B290" s="1">
        <v>44634</v>
      </c>
      <c r="C290" t="s">
        <v>35</v>
      </c>
      <c r="D290" t="s">
        <v>53</v>
      </c>
      <c r="E290" t="s">
        <v>1072</v>
      </c>
      <c r="F290" t="s">
        <v>30</v>
      </c>
      <c r="G290" t="s">
        <v>23</v>
      </c>
      <c r="H290" t="s">
        <v>42</v>
      </c>
      <c r="I290" t="s">
        <v>54</v>
      </c>
      <c r="J290">
        <v>48.51</v>
      </c>
      <c r="K290">
        <v>7</v>
      </c>
      <c r="L290" s="7">
        <v>16.9785</v>
      </c>
      <c r="M290">
        <v>356.54849999999999</v>
      </c>
      <c r="N290" s="2">
        <v>0.5625</v>
      </c>
      <c r="O290" t="s">
        <v>39</v>
      </c>
      <c r="P290">
        <v>339.57</v>
      </c>
      <c r="Q290" s="7">
        <v>4.7619047620000003</v>
      </c>
      <c r="R290">
        <v>16.9785</v>
      </c>
      <c r="S290">
        <v>5.2</v>
      </c>
      <c r="T290">
        <v>16.9785</v>
      </c>
      <c r="U290" s="6"/>
    </row>
    <row r="291" spans="1:21" x14ac:dyDescent="0.35">
      <c r="A291" t="s">
        <v>340</v>
      </c>
      <c r="B291" s="1">
        <v>44794</v>
      </c>
      <c r="C291" t="s">
        <v>48</v>
      </c>
      <c r="D291" t="s">
        <v>21</v>
      </c>
      <c r="E291" t="s">
        <v>1071</v>
      </c>
      <c r="F291" t="s">
        <v>22</v>
      </c>
      <c r="G291" t="s">
        <v>23</v>
      </c>
      <c r="H291" t="s">
        <v>31</v>
      </c>
      <c r="I291" t="s">
        <v>38</v>
      </c>
      <c r="J291">
        <v>94.88</v>
      </c>
      <c r="K291">
        <v>7</v>
      </c>
      <c r="L291" s="7">
        <v>33.207999999999998</v>
      </c>
      <c r="M291">
        <v>697.36800000000005</v>
      </c>
      <c r="N291" s="2">
        <v>0.60972222222222217</v>
      </c>
      <c r="O291" t="s">
        <v>33</v>
      </c>
      <c r="P291">
        <v>664.16</v>
      </c>
      <c r="Q291" s="7">
        <v>4.7619047620000003</v>
      </c>
      <c r="R291">
        <v>33.207999999999998</v>
      </c>
      <c r="S291">
        <v>4.2</v>
      </c>
      <c r="T291">
        <v>33.207999999999998</v>
      </c>
      <c r="U291" s="6"/>
    </row>
    <row r="292" spans="1:21" x14ac:dyDescent="0.35">
      <c r="A292" t="s">
        <v>341</v>
      </c>
      <c r="B292" s="1">
        <v>44690</v>
      </c>
      <c r="C292" t="s">
        <v>107</v>
      </c>
      <c r="D292" t="s">
        <v>53</v>
      </c>
      <c r="E292" t="s">
        <v>1073</v>
      </c>
      <c r="F292" t="s">
        <v>22</v>
      </c>
      <c r="G292" t="s">
        <v>36</v>
      </c>
      <c r="H292" t="s">
        <v>31</v>
      </c>
      <c r="I292" t="s">
        <v>32</v>
      </c>
      <c r="J292">
        <v>40.299999999999997</v>
      </c>
      <c r="K292">
        <v>10</v>
      </c>
      <c r="L292" s="7">
        <v>20.149999999999999</v>
      </c>
      <c r="M292">
        <v>423.15</v>
      </c>
      <c r="N292" s="2">
        <v>0.73402777777777783</v>
      </c>
      <c r="O292" t="s">
        <v>39</v>
      </c>
      <c r="P292">
        <v>403</v>
      </c>
      <c r="Q292" s="7">
        <v>4.7619047620000003</v>
      </c>
      <c r="R292">
        <v>20.149999999999999</v>
      </c>
      <c r="S292">
        <v>7</v>
      </c>
      <c r="T292">
        <v>20.149999999999999</v>
      </c>
      <c r="U292" s="6"/>
    </row>
    <row r="293" spans="1:21" x14ac:dyDescent="0.35">
      <c r="A293" t="s">
        <v>342</v>
      </c>
      <c r="B293" s="1">
        <v>44632</v>
      </c>
      <c r="C293" t="s">
        <v>35</v>
      </c>
      <c r="D293" t="s">
        <v>29</v>
      </c>
      <c r="E293" t="s">
        <v>1069</v>
      </c>
      <c r="F293" t="s">
        <v>30</v>
      </c>
      <c r="G293" t="s">
        <v>36</v>
      </c>
      <c r="H293" t="s">
        <v>24</v>
      </c>
      <c r="I293" t="s">
        <v>32</v>
      </c>
      <c r="J293">
        <v>27.85</v>
      </c>
      <c r="K293">
        <v>7</v>
      </c>
      <c r="L293" s="7">
        <v>9.7475000000000005</v>
      </c>
      <c r="M293">
        <v>204.69749999999999</v>
      </c>
      <c r="N293" s="2">
        <v>0.72222222222222221</v>
      </c>
      <c r="O293" t="s">
        <v>26</v>
      </c>
      <c r="P293">
        <v>194.95</v>
      </c>
      <c r="Q293" s="7">
        <v>4.7619047620000003</v>
      </c>
      <c r="R293">
        <v>9.7475000000000005</v>
      </c>
      <c r="S293">
        <v>6</v>
      </c>
      <c r="T293">
        <v>9.7475000000000005</v>
      </c>
      <c r="U293" s="6"/>
    </row>
    <row r="294" spans="1:21" x14ac:dyDescent="0.35">
      <c r="A294" t="s">
        <v>343</v>
      </c>
      <c r="B294" s="1">
        <v>44847</v>
      </c>
      <c r="C294" t="s">
        <v>46</v>
      </c>
      <c r="D294" t="s">
        <v>21</v>
      </c>
      <c r="E294" t="s">
        <v>1070</v>
      </c>
      <c r="F294" t="s">
        <v>22</v>
      </c>
      <c r="G294" t="s">
        <v>23</v>
      </c>
      <c r="H294" t="s">
        <v>24</v>
      </c>
      <c r="I294" t="s">
        <v>32</v>
      </c>
      <c r="J294">
        <v>62.48</v>
      </c>
      <c r="K294">
        <v>1</v>
      </c>
      <c r="L294" s="7">
        <v>3.1240000000000001</v>
      </c>
      <c r="M294">
        <v>65.603999999999999</v>
      </c>
      <c r="N294" s="2">
        <v>0.8534722222222223</v>
      </c>
      <c r="O294" t="s">
        <v>33</v>
      </c>
      <c r="P294">
        <v>62.48</v>
      </c>
      <c r="Q294" s="7">
        <v>4.7619047620000003</v>
      </c>
      <c r="R294">
        <v>3.1240000000000001</v>
      </c>
      <c r="S294">
        <v>4.7</v>
      </c>
      <c r="T294">
        <v>3.1240000000000001</v>
      </c>
      <c r="U294" s="6"/>
    </row>
    <row r="295" spans="1:21" x14ac:dyDescent="0.35">
      <c r="A295" t="s">
        <v>344</v>
      </c>
      <c r="B295" s="1">
        <v>44830</v>
      </c>
      <c r="C295" t="s">
        <v>51</v>
      </c>
      <c r="D295" t="s">
        <v>21</v>
      </c>
      <c r="E295" t="s">
        <v>1072</v>
      </c>
      <c r="F295" t="s">
        <v>22</v>
      </c>
      <c r="G295" t="s">
        <v>23</v>
      </c>
      <c r="H295" t="s">
        <v>42</v>
      </c>
      <c r="I295" t="s">
        <v>54</v>
      </c>
      <c r="J295">
        <v>36.36</v>
      </c>
      <c r="K295">
        <v>2</v>
      </c>
      <c r="L295" s="7">
        <v>3.6360000000000001</v>
      </c>
      <c r="M295">
        <v>76.355999999999995</v>
      </c>
      <c r="N295" s="2">
        <v>0.41666666666666669</v>
      </c>
      <c r="O295" t="s">
        <v>33</v>
      </c>
      <c r="P295">
        <v>72.72</v>
      </c>
      <c r="Q295" s="7">
        <v>4.7619047620000003</v>
      </c>
      <c r="R295">
        <v>3.6360000000000001</v>
      </c>
      <c r="S295">
        <v>7.1</v>
      </c>
      <c r="T295">
        <v>3.6360000000000001</v>
      </c>
      <c r="U295" s="6"/>
    </row>
    <row r="296" spans="1:21" x14ac:dyDescent="0.35">
      <c r="A296" t="s">
        <v>345</v>
      </c>
      <c r="B296" s="1">
        <v>44672</v>
      </c>
      <c r="C296" t="s">
        <v>61</v>
      </c>
      <c r="D296" t="s">
        <v>53</v>
      </c>
      <c r="E296" t="s">
        <v>1073</v>
      </c>
      <c r="F296" t="s">
        <v>30</v>
      </c>
      <c r="G296" t="s">
        <v>36</v>
      </c>
      <c r="H296" t="s">
        <v>24</v>
      </c>
      <c r="I296" t="s">
        <v>25</v>
      </c>
      <c r="J296">
        <v>18.11</v>
      </c>
      <c r="K296">
        <v>10</v>
      </c>
      <c r="L296" s="7">
        <v>9.0549999999999997</v>
      </c>
      <c r="M296">
        <v>190.155</v>
      </c>
      <c r="N296" s="2">
        <v>0.49027777777777781</v>
      </c>
      <c r="O296" t="s">
        <v>26</v>
      </c>
      <c r="P296">
        <v>181.1</v>
      </c>
      <c r="Q296" s="7">
        <v>4.7619047620000003</v>
      </c>
      <c r="R296">
        <v>9.0549999999999997</v>
      </c>
      <c r="S296">
        <v>5.9</v>
      </c>
      <c r="T296">
        <v>9.0549999999999997</v>
      </c>
      <c r="U296" s="6"/>
    </row>
    <row r="297" spans="1:21" x14ac:dyDescent="0.35">
      <c r="A297" t="s">
        <v>346</v>
      </c>
      <c r="B297" s="1">
        <v>44751</v>
      </c>
      <c r="C297" t="s">
        <v>74</v>
      </c>
      <c r="D297" t="s">
        <v>29</v>
      </c>
      <c r="E297" t="s">
        <v>1075</v>
      </c>
      <c r="F297" t="s">
        <v>22</v>
      </c>
      <c r="G297" t="s">
        <v>23</v>
      </c>
      <c r="H297" t="s">
        <v>24</v>
      </c>
      <c r="I297" t="s">
        <v>32</v>
      </c>
      <c r="J297">
        <v>51.92</v>
      </c>
      <c r="K297">
        <v>5</v>
      </c>
      <c r="L297" s="7">
        <v>12.98</v>
      </c>
      <c r="M297">
        <v>272.58</v>
      </c>
      <c r="N297" s="2">
        <v>0.5708333333333333</v>
      </c>
      <c r="O297" t="s">
        <v>33</v>
      </c>
      <c r="P297">
        <v>259.60000000000002</v>
      </c>
      <c r="Q297" s="7">
        <v>4.7619047620000003</v>
      </c>
      <c r="R297">
        <v>12.98</v>
      </c>
      <c r="S297">
        <v>7.5</v>
      </c>
      <c r="T297">
        <v>12.98</v>
      </c>
      <c r="U297" s="6"/>
    </row>
    <row r="298" spans="1:21" x14ac:dyDescent="0.35">
      <c r="A298" t="s">
        <v>347</v>
      </c>
      <c r="B298" s="1">
        <v>44648</v>
      </c>
      <c r="C298" t="s">
        <v>35</v>
      </c>
      <c r="D298" t="s">
        <v>29</v>
      </c>
      <c r="E298" t="s">
        <v>1072</v>
      </c>
      <c r="F298" t="s">
        <v>30</v>
      </c>
      <c r="G298" t="s">
        <v>36</v>
      </c>
      <c r="H298" t="s">
        <v>42</v>
      </c>
      <c r="I298" t="s">
        <v>32</v>
      </c>
      <c r="J298">
        <v>28.84</v>
      </c>
      <c r="K298">
        <v>4</v>
      </c>
      <c r="L298" s="7">
        <v>5.7679999999999998</v>
      </c>
      <c r="M298">
        <v>121.128</v>
      </c>
      <c r="N298" s="2">
        <v>0.61388888888888882</v>
      </c>
      <c r="O298" t="s">
        <v>33</v>
      </c>
      <c r="P298">
        <v>115.36</v>
      </c>
      <c r="Q298" s="7">
        <v>4.7619047620000003</v>
      </c>
      <c r="R298">
        <v>5.7679999999999998</v>
      </c>
      <c r="S298">
        <v>6.4</v>
      </c>
      <c r="T298">
        <v>5.7679999999999998</v>
      </c>
      <c r="U298" s="6"/>
    </row>
    <row r="299" spans="1:21" x14ac:dyDescent="0.35">
      <c r="A299" t="s">
        <v>348</v>
      </c>
      <c r="B299" s="1">
        <v>44712</v>
      </c>
      <c r="C299" t="s">
        <v>107</v>
      </c>
      <c r="D299" t="s">
        <v>21</v>
      </c>
      <c r="E299" t="s">
        <v>1069</v>
      </c>
      <c r="F299" t="s">
        <v>22</v>
      </c>
      <c r="G299" t="s">
        <v>36</v>
      </c>
      <c r="H299" t="s">
        <v>24</v>
      </c>
      <c r="I299" t="s">
        <v>38</v>
      </c>
      <c r="J299">
        <v>78.38</v>
      </c>
      <c r="K299">
        <v>6</v>
      </c>
      <c r="L299" s="7">
        <v>23.513999999999999</v>
      </c>
      <c r="M299">
        <v>493.79399999999998</v>
      </c>
      <c r="N299" s="2">
        <v>0.59444444444444444</v>
      </c>
      <c r="O299" t="s">
        <v>26</v>
      </c>
      <c r="P299">
        <v>470.28</v>
      </c>
      <c r="Q299" s="7">
        <v>4.7619047620000003</v>
      </c>
      <c r="R299">
        <v>23.513999999999999</v>
      </c>
      <c r="S299">
        <v>5.8</v>
      </c>
      <c r="T299">
        <v>23.513999999999999</v>
      </c>
      <c r="U299" s="6"/>
    </row>
    <row r="300" spans="1:21" x14ac:dyDescent="0.35">
      <c r="A300" t="s">
        <v>349</v>
      </c>
      <c r="B300" s="1">
        <v>44594</v>
      </c>
      <c r="C300" t="s">
        <v>80</v>
      </c>
      <c r="D300" t="s">
        <v>21</v>
      </c>
      <c r="E300" t="s">
        <v>1070</v>
      </c>
      <c r="F300" t="s">
        <v>22</v>
      </c>
      <c r="G300" t="s">
        <v>36</v>
      </c>
      <c r="H300" t="s">
        <v>42</v>
      </c>
      <c r="I300" t="s">
        <v>38</v>
      </c>
      <c r="J300">
        <v>60.01</v>
      </c>
      <c r="K300">
        <v>4</v>
      </c>
      <c r="L300" s="7">
        <v>12.002000000000001</v>
      </c>
      <c r="M300">
        <v>252.042</v>
      </c>
      <c r="N300" s="2">
        <v>0.66249999999999998</v>
      </c>
      <c r="O300" t="s">
        <v>33</v>
      </c>
      <c r="P300">
        <v>240.04</v>
      </c>
      <c r="Q300" s="7">
        <v>4.7619047620000003</v>
      </c>
      <c r="R300">
        <v>12.002000000000001</v>
      </c>
      <c r="S300">
        <v>4.5</v>
      </c>
      <c r="T300">
        <v>12.002000000000001</v>
      </c>
      <c r="U300" s="6"/>
    </row>
    <row r="301" spans="1:21" x14ac:dyDescent="0.35">
      <c r="A301" t="s">
        <v>350</v>
      </c>
      <c r="B301" s="1">
        <v>44701</v>
      </c>
      <c r="C301" t="s">
        <v>107</v>
      </c>
      <c r="D301" t="s">
        <v>29</v>
      </c>
      <c r="E301" t="s">
        <v>1072</v>
      </c>
      <c r="F301" t="s">
        <v>22</v>
      </c>
      <c r="G301" t="s">
        <v>23</v>
      </c>
      <c r="H301" t="s">
        <v>37</v>
      </c>
      <c r="I301" t="s">
        <v>38</v>
      </c>
      <c r="J301">
        <v>88.61</v>
      </c>
      <c r="K301">
        <v>1</v>
      </c>
      <c r="L301" s="7">
        <v>4.4305000000000003</v>
      </c>
      <c r="M301">
        <v>93.040499999999994</v>
      </c>
      <c r="N301" s="2">
        <v>0.43124999999999997</v>
      </c>
      <c r="O301" t="s">
        <v>33</v>
      </c>
      <c r="P301">
        <v>88.61</v>
      </c>
      <c r="Q301" s="7">
        <v>4.7619047620000003</v>
      </c>
      <c r="R301">
        <v>4.4305000000000003</v>
      </c>
      <c r="S301">
        <v>7.7</v>
      </c>
      <c r="T301">
        <v>4.4305000000000003</v>
      </c>
      <c r="U301" s="6"/>
    </row>
    <row r="302" spans="1:21" x14ac:dyDescent="0.35">
      <c r="A302" t="s">
        <v>351</v>
      </c>
      <c r="B302" s="1">
        <v>44670</v>
      </c>
      <c r="C302" t="s">
        <v>61</v>
      </c>
      <c r="D302" t="s">
        <v>29</v>
      </c>
      <c r="E302" t="s">
        <v>1072</v>
      </c>
      <c r="F302" t="s">
        <v>30</v>
      </c>
      <c r="G302" t="s">
        <v>36</v>
      </c>
      <c r="H302" t="s">
        <v>31</v>
      </c>
      <c r="I302" t="s">
        <v>56</v>
      </c>
      <c r="J302">
        <v>99.82</v>
      </c>
      <c r="K302">
        <v>2</v>
      </c>
      <c r="L302" s="7">
        <v>9.9819999999999993</v>
      </c>
      <c r="M302">
        <v>209.62200000000001</v>
      </c>
      <c r="N302" s="2">
        <v>0.75624999999999998</v>
      </c>
      <c r="O302" t="s">
        <v>39</v>
      </c>
      <c r="P302">
        <v>199.64</v>
      </c>
      <c r="Q302" s="7">
        <v>4.7619047620000003</v>
      </c>
      <c r="R302">
        <v>9.9819999999999993</v>
      </c>
      <c r="S302">
        <v>6.7</v>
      </c>
      <c r="T302">
        <v>9.9819999999999993</v>
      </c>
      <c r="U302" s="6"/>
    </row>
    <row r="303" spans="1:21" x14ac:dyDescent="0.35">
      <c r="A303" t="s">
        <v>352</v>
      </c>
      <c r="B303" s="1">
        <v>44721</v>
      </c>
      <c r="C303" t="s">
        <v>41</v>
      </c>
      <c r="D303" t="s">
        <v>53</v>
      </c>
      <c r="E303" t="s">
        <v>1071</v>
      </c>
      <c r="F303" t="s">
        <v>22</v>
      </c>
      <c r="G303" t="s">
        <v>36</v>
      </c>
      <c r="H303" t="s">
        <v>24</v>
      </c>
      <c r="I303" t="s">
        <v>25</v>
      </c>
      <c r="J303">
        <v>39.01</v>
      </c>
      <c r="K303">
        <v>1</v>
      </c>
      <c r="L303" s="7">
        <v>1.9504999999999999</v>
      </c>
      <c r="M303">
        <v>40.960500000000003</v>
      </c>
      <c r="N303" s="2">
        <v>0.69861111111111107</v>
      </c>
      <c r="O303" t="s">
        <v>39</v>
      </c>
      <c r="P303">
        <v>39.01</v>
      </c>
      <c r="Q303" s="7">
        <v>4.7619047620000003</v>
      </c>
      <c r="R303">
        <v>1.9504999999999999</v>
      </c>
      <c r="S303">
        <v>4.7</v>
      </c>
      <c r="T303">
        <v>1.9504999999999999</v>
      </c>
      <c r="U303" s="6"/>
    </row>
    <row r="304" spans="1:21" x14ac:dyDescent="0.35">
      <c r="A304" t="s">
        <v>353</v>
      </c>
      <c r="B304" s="1">
        <v>44578</v>
      </c>
      <c r="C304" t="s">
        <v>96</v>
      </c>
      <c r="D304" t="s">
        <v>29</v>
      </c>
      <c r="E304" t="s">
        <v>1073</v>
      </c>
      <c r="F304" t="s">
        <v>30</v>
      </c>
      <c r="G304" t="s">
        <v>36</v>
      </c>
      <c r="H304" t="s">
        <v>31</v>
      </c>
      <c r="I304" t="s">
        <v>54</v>
      </c>
      <c r="J304">
        <v>48.61</v>
      </c>
      <c r="K304">
        <v>1</v>
      </c>
      <c r="L304" s="7">
        <v>2.4304999999999999</v>
      </c>
      <c r="M304">
        <v>51.040500000000002</v>
      </c>
      <c r="N304" s="2">
        <v>0.64652777777777781</v>
      </c>
      <c r="O304" t="s">
        <v>33</v>
      </c>
      <c r="P304">
        <v>48.61</v>
      </c>
      <c r="Q304" s="7">
        <v>4.7619047620000003</v>
      </c>
      <c r="R304">
        <v>2.4304999999999999</v>
      </c>
      <c r="S304">
        <v>4.4000000000000004</v>
      </c>
      <c r="T304">
        <v>2.4304999999999999</v>
      </c>
      <c r="U304" s="6"/>
    </row>
    <row r="305" spans="1:21" x14ac:dyDescent="0.35">
      <c r="A305" t="s">
        <v>354</v>
      </c>
      <c r="B305" s="1">
        <v>44853</v>
      </c>
      <c r="C305" t="s">
        <v>46</v>
      </c>
      <c r="D305" t="s">
        <v>21</v>
      </c>
      <c r="E305" t="s">
        <v>1075</v>
      </c>
      <c r="F305" t="s">
        <v>30</v>
      </c>
      <c r="G305" t="s">
        <v>23</v>
      </c>
      <c r="H305" t="s">
        <v>31</v>
      </c>
      <c r="I305" t="s">
        <v>32</v>
      </c>
      <c r="J305">
        <v>51.19</v>
      </c>
      <c r="K305">
        <v>4</v>
      </c>
      <c r="L305" s="7">
        <v>10.238</v>
      </c>
      <c r="M305">
        <v>214.99799999999999</v>
      </c>
      <c r="N305" s="2">
        <v>0.71875</v>
      </c>
      <c r="O305" t="s">
        <v>39</v>
      </c>
      <c r="P305">
        <v>204.76</v>
      </c>
      <c r="Q305" s="7">
        <v>4.7619047620000003</v>
      </c>
      <c r="R305">
        <v>10.238</v>
      </c>
      <c r="S305">
        <v>4.7</v>
      </c>
      <c r="T305">
        <v>10.238</v>
      </c>
      <c r="U305" s="6"/>
    </row>
    <row r="306" spans="1:21" x14ac:dyDescent="0.35">
      <c r="A306" t="s">
        <v>355</v>
      </c>
      <c r="B306" s="1">
        <v>44752</v>
      </c>
      <c r="C306" t="s">
        <v>74</v>
      </c>
      <c r="D306" t="s">
        <v>53</v>
      </c>
      <c r="E306" t="s">
        <v>1074</v>
      </c>
      <c r="F306" t="s">
        <v>30</v>
      </c>
      <c r="G306" t="s">
        <v>23</v>
      </c>
      <c r="H306" t="s">
        <v>24</v>
      </c>
      <c r="I306" t="s">
        <v>32</v>
      </c>
      <c r="J306">
        <v>14.96</v>
      </c>
      <c r="K306">
        <v>8</v>
      </c>
      <c r="L306" s="7">
        <v>5.984</v>
      </c>
      <c r="M306">
        <v>125.664</v>
      </c>
      <c r="N306" s="2">
        <v>0.52013888888888882</v>
      </c>
      <c r="O306" t="s">
        <v>33</v>
      </c>
      <c r="P306">
        <v>119.68</v>
      </c>
      <c r="Q306" s="7">
        <v>4.7619047620000003</v>
      </c>
      <c r="R306">
        <v>5.984</v>
      </c>
      <c r="S306">
        <v>8.6</v>
      </c>
      <c r="T306">
        <v>5.984</v>
      </c>
      <c r="U306" s="6"/>
    </row>
    <row r="307" spans="1:21" x14ac:dyDescent="0.35">
      <c r="A307" t="s">
        <v>356</v>
      </c>
      <c r="B307" s="1">
        <v>44768</v>
      </c>
      <c r="C307" t="s">
        <v>74</v>
      </c>
      <c r="D307" t="s">
        <v>21</v>
      </c>
      <c r="E307" t="s">
        <v>1069</v>
      </c>
      <c r="F307" t="s">
        <v>22</v>
      </c>
      <c r="G307" t="s">
        <v>36</v>
      </c>
      <c r="H307" t="s">
        <v>31</v>
      </c>
      <c r="I307" t="s">
        <v>32</v>
      </c>
      <c r="J307">
        <v>72.2</v>
      </c>
      <c r="K307">
        <v>7</v>
      </c>
      <c r="L307" s="7">
        <v>25.27</v>
      </c>
      <c r="M307">
        <v>530.66999999999996</v>
      </c>
      <c r="N307" s="2">
        <v>0.84305555555555556</v>
      </c>
      <c r="O307" t="s">
        <v>26</v>
      </c>
      <c r="P307">
        <v>505.4</v>
      </c>
      <c r="Q307" s="7">
        <v>4.7619047620000003</v>
      </c>
      <c r="R307">
        <v>25.27</v>
      </c>
      <c r="S307">
        <v>4.3</v>
      </c>
      <c r="T307">
        <v>25.27</v>
      </c>
      <c r="U307" s="6"/>
    </row>
    <row r="308" spans="1:21" x14ac:dyDescent="0.35">
      <c r="A308" t="s">
        <v>357</v>
      </c>
      <c r="B308" s="1">
        <v>44708</v>
      </c>
      <c r="C308" t="s">
        <v>107</v>
      </c>
      <c r="D308" t="s">
        <v>21</v>
      </c>
      <c r="E308" t="s">
        <v>1071</v>
      </c>
      <c r="F308" t="s">
        <v>30</v>
      </c>
      <c r="G308" t="s">
        <v>23</v>
      </c>
      <c r="H308" t="s">
        <v>42</v>
      </c>
      <c r="I308" t="s">
        <v>44</v>
      </c>
      <c r="J308">
        <v>40.229999999999997</v>
      </c>
      <c r="K308">
        <v>7</v>
      </c>
      <c r="L308" s="7">
        <v>14.080500000000001</v>
      </c>
      <c r="M308">
        <v>295.69049999999999</v>
      </c>
      <c r="N308" s="2">
        <v>0.55694444444444446</v>
      </c>
      <c r="O308" t="s">
        <v>33</v>
      </c>
      <c r="P308">
        <v>281.61</v>
      </c>
      <c r="Q308" s="7">
        <v>4.7619047620000003</v>
      </c>
      <c r="R308">
        <v>14.080500000000001</v>
      </c>
      <c r="S308">
        <v>9.6</v>
      </c>
      <c r="T308">
        <v>14.080500000000001</v>
      </c>
      <c r="U308" s="6"/>
    </row>
    <row r="309" spans="1:21" x14ac:dyDescent="0.35">
      <c r="A309" t="s">
        <v>358</v>
      </c>
      <c r="B309" s="1">
        <v>44920</v>
      </c>
      <c r="C309" t="s">
        <v>28</v>
      </c>
      <c r="D309" t="s">
        <v>21</v>
      </c>
      <c r="E309" t="s">
        <v>1073</v>
      </c>
      <c r="F309" t="s">
        <v>22</v>
      </c>
      <c r="G309" t="s">
        <v>23</v>
      </c>
      <c r="H309" t="s">
        <v>42</v>
      </c>
      <c r="I309" t="s">
        <v>38</v>
      </c>
      <c r="J309">
        <v>88.79</v>
      </c>
      <c r="K309">
        <v>8</v>
      </c>
      <c r="L309" s="7">
        <v>35.515999999999998</v>
      </c>
      <c r="M309">
        <v>745.83600000000001</v>
      </c>
      <c r="N309" s="2">
        <v>0.71458333333333324</v>
      </c>
      <c r="O309" t="s">
        <v>33</v>
      </c>
      <c r="P309">
        <v>710.32</v>
      </c>
      <c r="Q309" s="7">
        <v>4.7619047620000003</v>
      </c>
      <c r="R309">
        <v>35.515999999999998</v>
      </c>
      <c r="S309">
        <v>4.0999999999999996</v>
      </c>
      <c r="T309">
        <v>35.515999999999998</v>
      </c>
      <c r="U309" s="6"/>
    </row>
    <row r="310" spans="1:21" x14ac:dyDescent="0.35">
      <c r="A310" t="s">
        <v>359</v>
      </c>
      <c r="B310" s="1">
        <v>44593</v>
      </c>
      <c r="C310" t="s">
        <v>80</v>
      </c>
      <c r="D310" t="s">
        <v>21</v>
      </c>
      <c r="E310" t="s">
        <v>1075</v>
      </c>
      <c r="F310" t="s">
        <v>22</v>
      </c>
      <c r="G310" t="s">
        <v>23</v>
      </c>
      <c r="H310" t="s">
        <v>31</v>
      </c>
      <c r="I310" t="s">
        <v>32</v>
      </c>
      <c r="J310">
        <v>26.48</v>
      </c>
      <c r="K310">
        <v>3</v>
      </c>
      <c r="L310" s="7">
        <v>3.972</v>
      </c>
      <c r="M310">
        <v>83.412000000000006</v>
      </c>
      <c r="N310" s="2">
        <v>0.44444444444444442</v>
      </c>
      <c r="O310" t="s">
        <v>26</v>
      </c>
      <c r="P310">
        <v>79.44</v>
      </c>
      <c r="Q310" s="7">
        <v>4.7619047620000003</v>
      </c>
      <c r="R310">
        <v>3.972</v>
      </c>
      <c r="S310">
        <v>4.7</v>
      </c>
      <c r="T310">
        <v>3.972</v>
      </c>
      <c r="U310" s="6"/>
    </row>
    <row r="311" spans="1:21" x14ac:dyDescent="0.35">
      <c r="A311" t="s">
        <v>360</v>
      </c>
      <c r="B311" s="1">
        <v>44732</v>
      </c>
      <c r="C311" t="s">
        <v>41</v>
      </c>
      <c r="D311" t="s">
        <v>21</v>
      </c>
      <c r="E311" t="s">
        <v>1069</v>
      </c>
      <c r="F311" t="s">
        <v>30</v>
      </c>
      <c r="G311" t="s">
        <v>23</v>
      </c>
      <c r="H311" t="s">
        <v>31</v>
      </c>
      <c r="I311" t="s">
        <v>56</v>
      </c>
      <c r="J311">
        <v>81.91</v>
      </c>
      <c r="K311">
        <v>2</v>
      </c>
      <c r="L311" s="7">
        <v>8.1910000000000007</v>
      </c>
      <c r="M311">
        <v>172.011</v>
      </c>
      <c r="N311" s="2">
        <v>0.73819444444444438</v>
      </c>
      <c r="O311" t="s">
        <v>33</v>
      </c>
      <c r="P311">
        <v>163.82</v>
      </c>
      <c r="Q311" s="7">
        <v>4.7619047620000003</v>
      </c>
      <c r="R311">
        <v>8.1910000000000007</v>
      </c>
      <c r="S311">
        <v>7.8</v>
      </c>
      <c r="T311">
        <v>8.1910000000000007</v>
      </c>
      <c r="U311" s="6"/>
    </row>
    <row r="312" spans="1:21" x14ac:dyDescent="0.35">
      <c r="A312" t="s">
        <v>361</v>
      </c>
      <c r="B312" s="1">
        <v>44682</v>
      </c>
      <c r="C312" t="s">
        <v>107</v>
      </c>
      <c r="D312" t="s">
        <v>53</v>
      </c>
      <c r="E312" t="s">
        <v>1070</v>
      </c>
      <c r="F312" t="s">
        <v>22</v>
      </c>
      <c r="G312" t="s">
        <v>36</v>
      </c>
      <c r="H312" t="s">
        <v>31</v>
      </c>
      <c r="I312" t="s">
        <v>44</v>
      </c>
      <c r="J312">
        <v>79.930000000000007</v>
      </c>
      <c r="K312">
        <v>6</v>
      </c>
      <c r="L312" s="7">
        <v>23.978999999999999</v>
      </c>
      <c r="M312">
        <v>503.55900000000003</v>
      </c>
      <c r="N312" s="2">
        <v>0.58611111111111114</v>
      </c>
      <c r="O312" t="s">
        <v>33</v>
      </c>
      <c r="P312">
        <v>479.58</v>
      </c>
      <c r="Q312" s="7">
        <v>4.7619047620000003</v>
      </c>
      <c r="R312">
        <v>23.978999999999999</v>
      </c>
      <c r="S312">
        <v>5.5</v>
      </c>
      <c r="T312">
        <v>23.978999999999999</v>
      </c>
      <c r="U312" s="6"/>
    </row>
    <row r="313" spans="1:21" x14ac:dyDescent="0.35">
      <c r="A313" t="s">
        <v>362</v>
      </c>
      <c r="B313" s="1">
        <v>44594</v>
      </c>
      <c r="C313" t="s">
        <v>80</v>
      </c>
      <c r="D313" t="s">
        <v>29</v>
      </c>
      <c r="E313" t="s">
        <v>1072</v>
      </c>
      <c r="F313" t="s">
        <v>22</v>
      </c>
      <c r="G313" t="s">
        <v>36</v>
      </c>
      <c r="H313" t="s">
        <v>31</v>
      </c>
      <c r="I313" t="s">
        <v>56</v>
      </c>
      <c r="J313">
        <v>69.33</v>
      </c>
      <c r="K313">
        <v>2</v>
      </c>
      <c r="L313" s="7">
        <v>6.9329999999999998</v>
      </c>
      <c r="M313">
        <v>145.59299999999999</v>
      </c>
      <c r="N313" s="2">
        <v>0.79513888888888884</v>
      </c>
      <c r="O313" t="s">
        <v>26</v>
      </c>
      <c r="P313">
        <v>138.66</v>
      </c>
      <c r="Q313" s="7">
        <v>4.7619047620000003</v>
      </c>
      <c r="R313">
        <v>6.9329999999999998</v>
      </c>
      <c r="S313">
        <v>9.6999999999999993</v>
      </c>
      <c r="T313">
        <v>6.9329999999999998</v>
      </c>
      <c r="U313" s="6"/>
    </row>
    <row r="314" spans="1:21" x14ac:dyDescent="0.35">
      <c r="A314" t="s">
        <v>363</v>
      </c>
      <c r="B314" s="1">
        <v>44681</v>
      </c>
      <c r="C314" t="s">
        <v>61</v>
      </c>
      <c r="D314" t="s">
        <v>21</v>
      </c>
      <c r="E314" t="s">
        <v>1071</v>
      </c>
      <c r="F314" t="s">
        <v>22</v>
      </c>
      <c r="G314" t="s">
        <v>23</v>
      </c>
      <c r="H314" t="s">
        <v>31</v>
      </c>
      <c r="I314" t="s">
        <v>54</v>
      </c>
      <c r="J314">
        <v>14.23</v>
      </c>
      <c r="K314">
        <v>5</v>
      </c>
      <c r="L314" s="7">
        <v>3.5575000000000001</v>
      </c>
      <c r="M314">
        <v>74.707499999999996</v>
      </c>
      <c r="N314" s="2">
        <v>0.42222222222222222</v>
      </c>
      <c r="O314" t="s">
        <v>39</v>
      </c>
      <c r="P314">
        <v>71.150000000000006</v>
      </c>
      <c r="Q314" s="7">
        <v>4.7619047620000003</v>
      </c>
      <c r="R314">
        <v>3.5575000000000001</v>
      </c>
      <c r="S314">
        <v>4.4000000000000004</v>
      </c>
      <c r="T314">
        <v>3.5575000000000001</v>
      </c>
      <c r="U314" s="6"/>
    </row>
    <row r="315" spans="1:21" x14ac:dyDescent="0.35">
      <c r="A315" t="s">
        <v>364</v>
      </c>
      <c r="B315" s="1">
        <v>44782</v>
      </c>
      <c r="C315" t="s">
        <v>48</v>
      </c>
      <c r="D315" t="s">
        <v>21</v>
      </c>
      <c r="E315" t="s">
        <v>1072</v>
      </c>
      <c r="F315" t="s">
        <v>22</v>
      </c>
      <c r="G315" t="s">
        <v>23</v>
      </c>
      <c r="H315" t="s">
        <v>31</v>
      </c>
      <c r="I315" t="s">
        <v>25</v>
      </c>
      <c r="J315">
        <v>15.55</v>
      </c>
      <c r="K315">
        <v>9</v>
      </c>
      <c r="L315" s="7">
        <v>6.9974999999999996</v>
      </c>
      <c r="M315">
        <v>146.94749999999999</v>
      </c>
      <c r="N315" s="2">
        <v>0.54999999999999993</v>
      </c>
      <c r="O315" t="s">
        <v>33</v>
      </c>
      <c r="P315">
        <v>139.94999999999999</v>
      </c>
      <c r="Q315" s="7">
        <v>4.7619047620000003</v>
      </c>
      <c r="R315">
        <v>6.9974999999999996</v>
      </c>
      <c r="S315">
        <v>5</v>
      </c>
      <c r="T315">
        <v>6.9974999999999996</v>
      </c>
      <c r="U315" s="6"/>
    </row>
    <row r="316" spans="1:21" x14ac:dyDescent="0.35">
      <c r="A316" t="s">
        <v>365</v>
      </c>
      <c r="B316" s="1">
        <v>44872</v>
      </c>
      <c r="C316" t="s">
        <v>20</v>
      </c>
      <c r="D316" t="s">
        <v>29</v>
      </c>
      <c r="E316" t="s">
        <v>1075</v>
      </c>
      <c r="F316" t="s">
        <v>22</v>
      </c>
      <c r="G316" t="s">
        <v>23</v>
      </c>
      <c r="H316" t="s">
        <v>24</v>
      </c>
      <c r="I316" t="s">
        <v>32</v>
      </c>
      <c r="J316">
        <v>78.13</v>
      </c>
      <c r="K316">
        <v>10</v>
      </c>
      <c r="L316" s="7">
        <v>39.064999999999998</v>
      </c>
      <c r="M316">
        <v>820.36500000000001</v>
      </c>
      <c r="N316" s="2">
        <v>0.86875000000000002</v>
      </c>
      <c r="O316" t="s">
        <v>33</v>
      </c>
      <c r="P316">
        <v>781.3</v>
      </c>
      <c r="Q316" s="7">
        <v>4.7619047620000003</v>
      </c>
      <c r="R316">
        <v>39.064999999999998</v>
      </c>
      <c r="S316">
        <v>4.4000000000000004</v>
      </c>
      <c r="T316">
        <v>39.064999999999998</v>
      </c>
      <c r="U316" s="6"/>
    </row>
    <row r="317" spans="1:21" x14ac:dyDescent="0.35">
      <c r="A317" t="s">
        <v>366</v>
      </c>
      <c r="B317" s="1">
        <v>44639</v>
      </c>
      <c r="C317" t="s">
        <v>35</v>
      </c>
      <c r="D317" t="s">
        <v>29</v>
      </c>
      <c r="E317" t="s">
        <v>1075</v>
      </c>
      <c r="F317" t="s">
        <v>22</v>
      </c>
      <c r="G317" t="s">
        <v>36</v>
      </c>
      <c r="H317" t="s">
        <v>42</v>
      </c>
      <c r="I317" t="s">
        <v>54</v>
      </c>
      <c r="J317">
        <v>99.37</v>
      </c>
      <c r="K317">
        <v>2</v>
      </c>
      <c r="L317" s="7">
        <v>9.9369999999999994</v>
      </c>
      <c r="M317">
        <v>208.67699999999999</v>
      </c>
      <c r="N317" s="2">
        <v>0.7284722222222223</v>
      </c>
      <c r="O317" t="s">
        <v>33</v>
      </c>
      <c r="P317">
        <v>198.74</v>
      </c>
      <c r="Q317" s="7">
        <v>4.7619047620000003</v>
      </c>
      <c r="R317">
        <v>9.9369999999999994</v>
      </c>
      <c r="S317">
        <v>5.2</v>
      </c>
      <c r="T317">
        <v>9.9369999999999994</v>
      </c>
      <c r="U317" s="6"/>
    </row>
    <row r="318" spans="1:21" x14ac:dyDescent="0.35">
      <c r="A318" t="s">
        <v>367</v>
      </c>
      <c r="B318" s="1">
        <v>44688</v>
      </c>
      <c r="C318" t="s">
        <v>107</v>
      </c>
      <c r="D318" t="s">
        <v>29</v>
      </c>
      <c r="E318" t="s">
        <v>1074</v>
      </c>
      <c r="F318" t="s">
        <v>22</v>
      </c>
      <c r="G318" t="s">
        <v>23</v>
      </c>
      <c r="H318" t="s">
        <v>31</v>
      </c>
      <c r="I318" t="s">
        <v>54</v>
      </c>
      <c r="J318">
        <v>21.08</v>
      </c>
      <c r="K318">
        <v>3</v>
      </c>
      <c r="L318" s="7">
        <v>3.1619999999999999</v>
      </c>
      <c r="M318">
        <v>66.402000000000001</v>
      </c>
      <c r="N318" s="2">
        <v>0.43402777777777773</v>
      </c>
      <c r="O318" t="s">
        <v>33</v>
      </c>
      <c r="P318">
        <v>63.24</v>
      </c>
      <c r="Q318" s="7">
        <v>4.7619047620000003</v>
      </c>
      <c r="R318">
        <v>3.1619999999999999</v>
      </c>
      <c r="S318">
        <v>7.3</v>
      </c>
      <c r="T318">
        <v>3.1619999999999999</v>
      </c>
      <c r="U318" s="6"/>
    </row>
    <row r="319" spans="1:21" x14ac:dyDescent="0.35">
      <c r="A319" t="s">
        <v>368</v>
      </c>
      <c r="B319" s="1">
        <v>44657</v>
      </c>
      <c r="C319" t="s">
        <v>61</v>
      </c>
      <c r="D319" t="s">
        <v>29</v>
      </c>
      <c r="E319" t="s">
        <v>1069</v>
      </c>
      <c r="F319" t="s">
        <v>22</v>
      </c>
      <c r="G319" t="s">
        <v>36</v>
      </c>
      <c r="H319" t="s">
        <v>31</v>
      </c>
      <c r="I319" t="s">
        <v>32</v>
      </c>
      <c r="J319">
        <v>74.790000000000006</v>
      </c>
      <c r="K319">
        <v>5</v>
      </c>
      <c r="L319" s="7">
        <v>18.697500000000002</v>
      </c>
      <c r="M319">
        <v>392.64749999999998</v>
      </c>
      <c r="N319" s="2">
        <v>0.48194444444444445</v>
      </c>
      <c r="O319" t="s">
        <v>33</v>
      </c>
      <c r="P319">
        <v>373.95</v>
      </c>
      <c r="Q319" s="7">
        <v>4.7619047620000003</v>
      </c>
      <c r="R319">
        <v>18.697500000000002</v>
      </c>
      <c r="S319">
        <v>4.9000000000000004</v>
      </c>
      <c r="T319">
        <v>18.697500000000002</v>
      </c>
      <c r="U319" s="6"/>
    </row>
    <row r="320" spans="1:21" x14ac:dyDescent="0.35">
      <c r="A320" t="s">
        <v>369</v>
      </c>
      <c r="B320" s="1">
        <v>44886</v>
      </c>
      <c r="C320" t="s">
        <v>20</v>
      </c>
      <c r="D320" t="s">
        <v>29</v>
      </c>
      <c r="E320" t="s">
        <v>1070</v>
      </c>
      <c r="F320" t="s">
        <v>22</v>
      </c>
      <c r="G320" t="s">
        <v>23</v>
      </c>
      <c r="H320" t="s">
        <v>37</v>
      </c>
      <c r="I320" t="s">
        <v>25</v>
      </c>
      <c r="J320">
        <v>29.67</v>
      </c>
      <c r="K320">
        <v>7</v>
      </c>
      <c r="L320" s="7">
        <v>10.384499999999999</v>
      </c>
      <c r="M320">
        <v>218.0745</v>
      </c>
      <c r="N320" s="2">
        <v>0.79027777777777775</v>
      </c>
      <c r="O320" t="s">
        <v>39</v>
      </c>
      <c r="P320">
        <v>207.69</v>
      </c>
      <c r="Q320" s="7">
        <v>4.7619047620000003</v>
      </c>
      <c r="R320">
        <v>10.384499999999999</v>
      </c>
      <c r="S320">
        <v>8.1</v>
      </c>
      <c r="T320">
        <v>10.384499999999999</v>
      </c>
      <c r="U320" s="6"/>
    </row>
    <row r="321" spans="1:21" x14ac:dyDescent="0.35">
      <c r="A321" t="s">
        <v>370</v>
      </c>
      <c r="B321" s="1">
        <v>44915</v>
      </c>
      <c r="C321" t="s">
        <v>28</v>
      </c>
      <c r="D321" t="s">
        <v>29</v>
      </c>
      <c r="E321" t="s">
        <v>1072</v>
      </c>
      <c r="F321" t="s">
        <v>22</v>
      </c>
      <c r="G321" t="s">
        <v>36</v>
      </c>
      <c r="H321" t="s">
        <v>31</v>
      </c>
      <c r="I321" t="s">
        <v>25</v>
      </c>
      <c r="J321">
        <v>44.07</v>
      </c>
      <c r="K321">
        <v>4</v>
      </c>
      <c r="L321" s="7">
        <v>8.8140000000000001</v>
      </c>
      <c r="M321">
        <v>185.09399999999999</v>
      </c>
      <c r="N321" s="2">
        <v>0.68611111111111101</v>
      </c>
      <c r="O321" t="s">
        <v>26</v>
      </c>
      <c r="P321">
        <v>176.28</v>
      </c>
      <c r="Q321" s="7">
        <v>4.7619047620000003</v>
      </c>
      <c r="R321">
        <v>8.8140000000000001</v>
      </c>
      <c r="S321">
        <v>8.4</v>
      </c>
      <c r="T321">
        <v>8.8140000000000001</v>
      </c>
      <c r="U321" s="6"/>
    </row>
    <row r="322" spans="1:21" x14ac:dyDescent="0.35">
      <c r="A322" t="s">
        <v>371</v>
      </c>
      <c r="B322" s="1">
        <v>44669</v>
      </c>
      <c r="C322" t="s">
        <v>61</v>
      </c>
      <c r="D322" t="s">
        <v>29</v>
      </c>
      <c r="E322" t="s">
        <v>1071</v>
      </c>
      <c r="F322" t="s">
        <v>30</v>
      </c>
      <c r="G322" t="s">
        <v>23</v>
      </c>
      <c r="H322" t="s">
        <v>24</v>
      </c>
      <c r="I322" t="s">
        <v>54</v>
      </c>
      <c r="J322">
        <v>22.93</v>
      </c>
      <c r="K322">
        <v>9</v>
      </c>
      <c r="L322" s="7">
        <v>10.3185</v>
      </c>
      <c r="M322">
        <v>216.6885</v>
      </c>
      <c r="N322" s="2">
        <v>0.85138888888888886</v>
      </c>
      <c r="O322" t="s">
        <v>33</v>
      </c>
      <c r="P322">
        <v>206.37</v>
      </c>
      <c r="Q322" s="7">
        <v>4.7619047620000003</v>
      </c>
      <c r="R322">
        <v>10.3185</v>
      </c>
      <c r="S322">
        <v>5.5</v>
      </c>
      <c r="T322">
        <v>10.3185</v>
      </c>
      <c r="U322" s="6"/>
    </row>
    <row r="323" spans="1:21" x14ac:dyDescent="0.35">
      <c r="A323" t="s">
        <v>372</v>
      </c>
      <c r="B323" s="1">
        <v>44821</v>
      </c>
      <c r="C323" t="s">
        <v>51</v>
      </c>
      <c r="D323" t="s">
        <v>29</v>
      </c>
      <c r="E323" t="s">
        <v>1070</v>
      </c>
      <c r="F323" t="s">
        <v>30</v>
      </c>
      <c r="G323" t="s">
        <v>23</v>
      </c>
      <c r="H323" t="s">
        <v>42</v>
      </c>
      <c r="I323" t="s">
        <v>25</v>
      </c>
      <c r="J323">
        <v>39.42</v>
      </c>
      <c r="K323">
        <v>1</v>
      </c>
      <c r="L323" s="7">
        <v>1.9710000000000001</v>
      </c>
      <c r="M323">
        <v>41.390999999999998</v>
      </c>
      <c r="N323" s="2">
        <v>0.63055555555555554</v>
      </c>
      <c r="O323" t="s">
        <v>33</v>
      </c>
      <c r="P323">
        <v>39.42</v>
      </c>
      <c r="Q323" s="7">
        <v>4.7619047620000003</v>
      </c>
      <c r="R323">
        <v>1.9710000000000001</v>
      </c>
      <c r="S323">
        <v>8.4</v>
      </c>
      <c r="T323">
        <v>1.9710000000000001</v>
      </c>
      <c r="U323" s="6"/>
    </row>
    <row r="324" spans="1:21" x14ac:dyDescent="0.35">
      <c r="A324" t="s">
        <v>373</v>
      </c>
      <c r="B324" s="1">
        <v>44596</v>
      </c>
      <c r="C324" t="s">
        <v>80</v>
      </c>
      <c r="D324" t="s">
        <v>21</v>
      </c>
      <c r="E324" t="s">
        <v>1072</v>
      </c>
      <c r="F324" t="s">
        <v>30</v>
      </c>
      <c r="G324" t="s">
        <v>36</v>
      </c>
      <c r="H324" t="s">
        <v>37</v>
      </c>
      <c r="I324" t="s">
        <v>25</v>
      </c>
      <c r="J324">
        <v>15.26</v>
      </c>
      <c r="K324">
        <v>6</v>
      </c>
      <c r="L324" s="7">
        <v>4.5780000000000003</v>
      </c>
      <c r="M324">
        <v>96.138000000000005</v>
      </c>
      <c r="N324" s="2">
        <v>0.75208333333333333</v>
      </c>
      <c r="O324" t="s">
        <v>26</v>
      </c>
      <c r="P324">
        <v>91.56</v>
      </c>
      <c r="Q324" s="7">
        <v>4.7619047620000003</v>
      </c>
      <c r="R324">
        <v>4.5780000000000003</v>
      </c>
      <c r="S324">
        <v>9.8000000000000007</v>
      </c>
      <c r="T324">
        <v>4.5780000000000003</v>
      </c>
      <c r="U324" s="6"/>
    </row>
    <row r="325" spans="1:21" x14ac:dyDescent="0.35">
      <c r="A325" t="s">
        <v>374</v>
      </c>
      <c r="B325" s="1">
        <v>44876</v>
      </c>
      <c r="C325" t="s">
        <v>20</v>
      </c>
      <c r="D325" t="s">
        <v>21</v>
      </c>
      <c r="E325" t="s">
        <v>1071</v>
      </c>
      <c r="F325" t="s">
        <v>30</v>
      </c>
      <c r="G325" t="s">
        <v>23</v>
      </c>
      <c r="H325" t="s">
        <v>31</v>
      </c>
      <c r="I325" t="s">
        <v>56</v>
      </c>
      <c r="J325">
        <v>61.77</v>
      </c>
      <c r="K325">
        <v>5</v>
      </c>
      <c r="L325" s="7">
        <v>15.442500000000001</v>
      </c>
      <c r="M325">
        <v>324.29250000000002</v>
      </c>
      <c r="N325" s="2">
        <v>0.55625000000000002</v>
      </c>
      <c r="O325" t="s">
        <v>33</v>
      </c>
      <c r="P325">
        <v>308.85000000000002</v>
      </c>
      <c r="Q325" s="7">
        <v>4.7619047620000003</v>
      </c>
      <c r="R325">
        <v>15.442500000000001</v>
      </c>
      <c r="S325">
        <v>6.7</v>
      </c>
      <c r="T325">
        <v>15.442500000000001</v>
      </c>
      <c r="U325" s="6"/>
    </row>
    <row r="326" spans="1:21" x14ac:dyDescent="0.35">
      <c r="A326" t="s">
        <v>375</v>
      </c>
      <c r="B326" s="1">
        <v>44719</v>
      </c>
      <c r="C326" t="s">
        <v>41</v>
      </c>
      <c r="D326" t="s">
        <v>21</v>
      </c>
      <c r="E326" t="s">
        <v>1073</v>
      </c>
      <c r="F326" t="s">
        <v>30</v>
      </c>
      <c r="G326" t="s">
        <v>36</v>
      </c>
      <c r="H326" t="s">
        <v>24</v>
      </c>
      <c r="I326" t="s">
        <v>38</v>
      </c>
      <c r="J326">
        <v>21.52</v>
      </c>
      <c r="K326">
        <v>6</v>
      </c>
      <c r="L326" s="7">
        <v>6.4560000000000004</v>
      </c>
      <c r="M326">
        <v>135.57599999999999</v>
      </c>
      <c r="N326" s="2">
        <v>0.53333333333333333</v>
      </c>
      <c r="O326" t="s">
        <v>39</v>
      </c>
      <c r="P326">
        <v>129.12</v>
      </c>
      <c r="Q326" s="7">
        <v>4.7619047620000003</v>
      </c>
      <c r="R326">
        <v>6.4560000000000004</v>
      </c>
      <c r="S326">
        <v>9.4</v>
      </c>
      <c r="T326">
        <v>6.4560000000000004</v>
      </c>
      <c r="U326" s="6"/>
    </row>
    <row r="327" spans="1:21" x14ac:dyDescent="0.35">
      <c r="A327" t="s">
        <v>376</v>
      </c>
      <c r="B327" s="1">
        <v>44647</v>
      </c>
      <c r="C327" t="s">
        <v>35</v>
      </c>
      <c r="D327" t="s">
        <v>53</v>
      </c>
      <c r="E327" t="s">
        <v>1075</v>
      </c>
      <c r="F327" t="s">
        <v>30</v>
      </c>
      <c r="G327" t="s">
        <v>36</v>
      </c>
      <c r="H327" t="s">
        <v>31</v>
      </c>
      <c r="I327" t="s">
        <v>44</v>
      </c>
      <c r="J327">
        <v>97.74</v>
      </c>
      <c r="K327">
        <v>4</v>
      </c>
      <c r="L327" s="7">
        <v>19.547999999999998</v>
      </c>
      <c r="M327">
        <v>410.50799999999998</v>
      </c>
      <c r="N327" s="2">
        <v>0.82847222222222217</v>
      </c>
      <c r="O327" t="s">
        <v>26</v>
      </c>
      <c r="P327">
        <v>390.96</v>
      </c>
      <c r="Q327" s="7">
        <v>4.7619047620000003</v>
      </c>
      <c r="R327">
        <v>19.547999999999998</v>
      </c>
      <c r="S327">
        <v>6.4</v>
      </c>
      <c r="T327">
        <v>19.547999999999998</v>
      </c>
      <c r="U327" s="6"/>
    </row>
    <row r="328" spans="1:21" x14ac:dyDescent="0.35">
      <c r="A328" t="s">
        <v>377</v>
      </c>
      <c r="B328" s="1">
        <v>44855</v>
      </c>
      <c r="C328" t="s">
        <v>46</v>
      </c>
      <c r="D328" t="s">
        <v>21</v>
      </c>
      <c r="E328" t="s">
        <v>1074</v>
      </c>
      <c r="F328" t="s">
        <v>22</v>
      </c>
      <c r="G328" t="s">
        <v>36</v>
      </c>
      <c r="H328" t="s">
        <v>24</v>
      </c>
      <c r="I328" t="s">
        <v>54</v>
      </c>
      <c r="J328">
        <v>99.78</v>
      </c>
      <c r="K328">
        <v>5</v>
      </c>
      <c r="L328" s="7">
        <v>24.945</v>
      </c>
      <c r="M328">
        <v>523.84500000000003</v>
      </c>
      <c r="N328" s="2">
        <v>0.79791666666666661</v>
      </c>
      <c r="O328" t="s">
        <v>33</v>
      </c>
      <c r="P328">
        <v>498.9</v>
      </c>
      <c r="Q328" s="7">
        <v>4.7619047620000003</v>
      </c>
      <c r="R328">
        <v>24.945</v>
      </c>
      <c r="S328">
        <v>5.4</v>
      </c>
      <c r="T328">
        <v>24.945</v>
      </c>
      <c r="U328" s="6"/>
    </row>
    <row r="329" spans="1:21" x14ac:dyDescent="0.35">
      <c r="A329" t="s">
        <v>378</v>
      </c>
      <c r="B329" s="1">
        <v>44584</v>
      </c>
      <c r="C329" t="s">
        <v>96</v>
      </c>
      <c r="D329" t="s">
        <v>29</v>
      </c>
      <c r="E329" t="s">
        <v>1074</v>
      </c>
      <c r="F329" t="s">
        <v>22</v>
      </c>
      <c r="G329" t="s">
        <v>36</v>
      </c>
      <c r="H329" t="s">
        <v>24</v>
      </c>
      <c r="I329" t="s">
        <v>54</v>
      </c>
      <c r="J329">
        <v>94.26</v>
      </c>
      <c r="K329">
        <v>4</v>
      </c>
      <c r="L329" s="7">
        <v>18.852</v>
      </c>
      <c r="M329">
        <v>395.892</v>
      </c>
      <c r="N329" s="2">
        <v>0.6875</v>
      </c>
      <c r="O329" t="s">
        <v>33</v>
      </c>
      <c r="P329">
        <v>377.04</v>
      </c>
      <c r="Q329" s="7">
        <v>4.7619047620000003</v>
      </c>
      <c r="R329">
        <v>18.852</v>
      </c>
      <c r="S329">
        <v>8.6</v>
      </c>
      <c r="T329">
        <v>18.852</v>
      </c>
      <c r="U329" s="6"/>
    </row>
    <row r="330" spans="1:21" x14ac:dyDescent="0.35">
      <c r="A330" t="s">
        <v>379</v>
      </c>
      <c r="B330" s="1">
        <v>44651</v>
      </c>
      <c r="C330" t="s">
        <v>35</v>
      </c>
      <c r="D330" t="s">
        <v>53</v>
      </c>
      <c r="E330" t="s">
        <v>1069</v>
      </c>
      <c r="F330" t="s">
        <v>22</v>
      </c>
      <c r="G330" t="s">
        <v>36</v>
      </c>
      <c r="H330" t="s">
        <v>37</v>
      </c>
      <c r="I330" t="s">
        <v>25</v>
      </c>
      <c r="J330">
        <v>51.13</v>
      </c>
      <c r="K330">
        <v>4</v>
      </c>
      <c r="L330" s="7">
        <v>10.226000000000001</v>
      </c>
      <c r="M330">
        <v>214.74600000000001</v>
      </c>
      <c r="N330" s="2">
        <v>0.42430555555555555</v>
      </c>
      <c r="O330" t="s">
        <v>39</v>
      </c>
      <c r="P330">
        <v>204.52</v>
      </c>
      <c r="Q330" s="7">
        <v>4.7619047620000003</v>
      </c>
      <c r="R330">
        <v>10.226000000000001</v>
      </c>
      <c r="S330">
        <v>4</v>
      </c>
      <c r="T330">
        <v>10.226000000000001</v>
      </c>
      <c r="U330" s="6"/>
    </row>
    <row r="331" spans="1:21" x14ac:dyDescent="0.35">
      <c r="A331" t="s">
        <v>380</v>
      </c>
      <c r="B331" s="1">
        <v>44600</v>
      </c>
      <c r="C331" t="s">
        <v>80</v>
      </c>
      <c r="D331" t="s">
        <v>21</v>
      </c>
      <c r="E331" t="s">
        <v>1075</v>
      </c>
      <c r="F331" t="s">
        <v>22</v>
      </c>
      <c r="G331" t="s">
        <v>36</v>
      </c>
      <c r="H331" t="s">
        <v>37</v>
      </c>
      <c r="I331" t="s">
        <v>32</v>
      </c>
      <c r="J331">
        <v>36.36</v>
      </c>
      <c r="K331">
        <v>4</v>
      </c>
      <c r="L331" s="7">
        <v>7.2720000000000002</v>
      </c>
      <c r="M331">
        <v>152.71199999999999</v>
      </c>
      <c r="N331" s="2">
        <v>0.54652777777777783</v>
      </c>
      <c r="O331" t="s">
        <v>33</v>
      </c>
      <c r="P331">
        <v>145.44</v>
      </c>
      <c r="Q331" s="7">
        <v>4.7619047620000003</v>
      </c>
      <c r="R331">
        <v>7.2720000000000002</v>
      </c>
      <c r="S331">
        <v>7.6</v>
      </c>
      <c r="T331">
        <v>7.2720000000000002</v>
      </c>
      <c r="U331" s="6"/>
    </row>
    <row r="332" spans="1:21" x14ac:dyDescent="0.35">
      <c r="A332" t="s">
        <v>381</v>
      </c>
      <c r="B332" s="1">
        <v>44827</v>
      </c>
      <c r="C332" t="s">
        <v>51</v>
      </c>
      <c r="D332" t="s">
        <v>53</v>
      </c>
      <c r="E332" t="s">
        <v>1069</v>
      </c>
      <c r="F332" t="s">
        <v>30</v>
      </c>
      <c r="G332" t="s">
        <v>36</v>
      </c>
      <c r="H332" t="s">
        <v>37</v>
      </c>
      <c r="I332" t="s">
        <v>38</v>
      </c>
      <c r="J332">
        <v>22.02</v>
      </c>
      <c r="K332">
        <v>9</v>
      </c>
      <c r="L332" s="7">
        <v>9.9090000000000007</v>
      </c>
      <c r="M332">
        <v>208.089</v>
      </c>
      <c r="N332" s="2">
        <v>0.78333333333333333</v>
      </c>
      <c r="O332" t="s">
        <v>33</v>
      </c>
      <c r="P332">
        <v>198.18</v>
      </c>
      <c r="Q332" s="7">
        <v>4.7619047620000003</v>
      </c>
      <c r="R332">
        <v>9.9090000000000007</v>
      </c>
      <c r="S332">
        <v>6.8</v>
      </c>
      <c r="T332">
        <v>9.9090000000000007</v>
      </c>
      <c r="U332" s="6"/>
    </row>
    <row r="333" spans="1:21" x14ac:dyDescent="0.35">
      <c r="A333" t="s">
        <v>382</v>
      </c>
      <c r="B333" s="1">
        <v>44608</v>
      </c>
      <c r="C333" t="s">
        <v>80</v>
      </c>
      <c r="D333" t="s">
        <v>21</v>
      </c>
      <c r="E333" t="s">
        <v>1069</v>
      </c>
      <c r="F333" t="s">
        <v>30</v>
      </c>
      <c r="G333" t="s">
        <v>36</v>
      </c>
      <c r="H333" t="s">
        <v>31</v>
      </c>
      <c r="I333" t="s">
        <v>54</v>
      </c>
      <c r="J333">
        <v>32.9</v>
      </c>
      <c r="K333">
        <v>3</v>
      </c>
      <c r="L333" s="7">
        <v>4.9349999999999996</v>
      </c>
      <c r="M333">
        <v>103.63500000000001</v>
      </c>
      <c r="N333" s="2">
        <v>0.7270833333333333</v>
      </c>
      <c r="O333" t="s">
        <v>39</v>
      </c>
      <c r="P333">
        <v>98.7</v>
      </c>
      <c r="Q333" s="7">
        <v>4.7619047620000003</v>
      </c>
      <c r="R333">
        <v>4.9349999999999996</v>
      </c>
      <c r="S333">
        <v>9.1</v>
      </c>
      <c r="T333">
        <v>4.9349999999999996</v>
      </c>
      <c r="U333" s="6"/>
    </row>
    <row r="334" spans="1:21" x14ac:dyDescent="0.35">
      <c r="A334" t="s">
        <v>383</v>
      </c>
      <c r="B334" s="1">
        <v>44695</v>
      </c>
      <c r="C334" t="s">
        <v>107</v>
      </c>
      <c r="D334" t="s">
        <v>21</v>
      </c>
      <c r="E334" t="s">
        <v>1070</v>
      </c>
      <c r="F334" t="s">
        <v>30</v>
      </c>
      <c r="G334" t="s">
        <v>36</v>
      </c>
      <c r="H334" t="s">
        <v>24</v>
      </c>
      <c r="I334" t="s">
        <v>56</v>
      </c>
      <c r="J334">
        <v>77.02</v>
      </c>
      <c r="K334">
        <v>5</v>
      </c>
      <c r="L334" s="7">
        <v>19.254999999999999</v>
      </c>
      <c r="M334">
        <v>404.35500000000002</v>
      </c>
      <c r="N334" s="2">
        <v>0.66597222222222219</v>
      </c>
      <c r="O334" t="s">
        <v>33</v>
      </c>
      <c r="P334">
        <v>385.1</v>
      </c>
      <c r="Q334" s="7">
        <v>4.7619047620000003</v>
      </c>
      <c r="R334">
        <v>19.254999999999999</v>
      </c>
      <c r="S334">
        <v>5.5</v>
      </c>
      <c r="T334">
        <v>19.254999999999999</v>
      </c>
      <c r="U334" s="6"/>
    </row>
    <row r="335" spans="1:21" x14ac:dyDescent="0.35">
      <c r="A335" t="s">
        <v>384</v>
      </c>
      <c r="B335" s="1">
        <v>44719</v>
      </c>
      <c r="C335" t="s">
        <v>41</v>
      </c>
      <c r="D335" t="s">
        <v>21</v>
      </c>
      <c r="E335" t="s">
        <v>1071</v>
      </c>
      <c r="F335" t="s">
        <v>22</v>
      </c>
      <c r="G335" t="s">
        <v>36</v>
      </c>
      <c r="H335" t="s">
        <v>24</v>
      </c>
      <c r="I335" t="s">
        <v>54</v>
      </c>
      <c r="J335">
        <v>23.48</v>
      </c>
      <c r="K335">
        <v>2</v>
      </c>
      <c r="L335" s="7">
        <v>2.3479999999999999</v>
      </c>
      <c r="M335">
        <v>49.308</v>
      </c>
      <c r="N335" s="2">
        <v>0.47291666666666665</v>
      </c>
      <c r="O335" t="s">
        <v>39</v>
      </c>
      <c r="P335">
        <v>46.96</v>
      </c>
      <c r="Q335" s="7">
        <v>4.7619047620000003</v>
      </c>
      <c r="R335">
        <v>2.3479999999999999</v>
      </c>
      <c r="S335">
        <v>7.9</v>
      </c>
      <c r="T335">
        <v>2.3479999999999999</v>
      </c>
      <c r="U335" s="6"/>
    </row>
    <row r="336" spans="1:21" x14ac:dyDescent="0.35">
      <c r="A336" t="s">
        <v>385</v>
      </c>
      <c r="B336" s="1">
        <v>44909</v>
      </c>
      <c r="C336" t="s">
        <v>28</v>
      </c>
      <c r="D336" t="s">
        <v>29</v>
      </c>
      <c r="E336" t="s">
        <v>1073</v>
      </c>
      <c r="F336" t="s">
        <v>22</v>
      </c>
      <c r="G336" t="s">
        <v>36</v>
      </c>
      <c r="H336" t="s">
        <v>24</v>
      </c>
      <c r="I336" t="s">
        <v>44</v>
      </c>
      <c r="J336">
        <v>14.7</v>
      </c>
      <c r="K336">
        <v>5</v>
      </c>
      <c r="L336" s="7">
        <v>3.6749999999999998</v>
      </c>
      <c r="M336">
        <v>77.174999999999997</v>
      </c>
      <c r="N336" s="2">
        <v>0.57500000000000007</v>
      </c>
      <c r="O336" t="s">
        <v>26</v>
      </c>
      <c r="P336">
        <v>73.5</v>
      </c>
      <c r="Q336" s="7">
        <v>4.7619047620000003</v>
      </c>
      <c r="R336">
        <v>3.6749999999999998</v>
      </c>
      <c r="S336">
        <v>8.5</v>
      </c>
      <c r="T336">
        <v>3.6749999999999998</v>
      </c>
      <c r="U336" s="6"/>
    </row>
    <row r="337" spans="1:21" x14ac:dyDescent="0.35">
      <c r="A337" t="s">
        <v>386</v>
      </c>
      <c r="B337" s="1">
        <v>44885</v>
      </c>
      <c r="C337" t="s">
        <v>20</v>
      </c>
      <c r="D337" t="s">
        <v>21</v>
      </c>
      <c r="E337" t="s">
        <v>1075</v>
      </c>
      <c r="F337" t="s">
        <v>22</v>
      </c>
      <c r="G337" t="s">
        <v>23</v>
      </c>
      <c r="H337" t="s">
        <v>42</v>
      </c>
      <c r="I337" t="s">
        <v>32</v>
      </c>
      <c r="J337">
        <v>28.45</v>
      </c>
      <c r="K337">
        <v>5</v>
      </c>
      <c r="L337" s="7">
        <v>7.1124999999999998</v>
      </c>
      <c r="M337">
        <v>149.36250000000001</v>
      </c>
      <c r="N337" s="2">
        <v>0.4284722222222222</v>
      </c>
      <c r="O337" t="s">
        <v>39</v>
      </c>
      <c r="P337">
        <v>142.25</v>
      </c>
      <c r="Q337" s="7">
        <v>4.7619047620000003</v>
      </c>
      <c r="R337">
        <v>7.1124999999999998</v>
      </c>
      <c r="S337">
        <v>9.1</v>
      </c>
      <c r="T337">
        <v>7.1124999999999998</v>
      </c>
      <c r="U337" s="6"/>
    </row>
    <row r="338" spans="1:21" x14ac:dyDescent="0.35">
      <c r="A338" t="s">
        <v>387</v>
      </c>
      <c r="B338" s="1">
        <v>44845</v>
      </c>
      <c r="C338" t="s">
        <v>46</v>
      </c>
      <c r="D338" t="s">
        <v>21</v>
      </c>
      <c r="E338" t="s">
        <v>1074</v>
      </c>
      <c r="F338" t="s">
        <v>30</v>
      </c>
      <c r="G338" t="s">
        <v>36</v>
      </c>
      <c r="H338" t="s">
        <v>37</v>
      </c>
      <c r="I338" t="s">
        <v>56</v>
      </c>
      <c r="J338">
        <v>76.400000000000006</v>
      </c>
      <c r="K338">
        <v>9</v>
      </c>
      <c r="L338" s="7">
        <v>34.380000000000003</v>
      </c>
      <c r="M338">
        <v>721.98</v>
      </c>
      <c r="N338" s="2">
        <v>0.65902777777777777</v>
      </c>
      <c r="O338" t="s">
        <v>26</v>
      </c>
      <c r="P338">
        <v>687.6</v>
      </c>
      <c r="Q338" s="7">
        <v>4.7619047620000003</v>
      </c>
      <c r="R338">
        <v>34.380000000000003</v>
      </c>
      <c r="S338">
        <v>7.5</v>
      </c>
      <c r="T338">
        <v>34.380000000000003</v>
      </c>
      <c r="U338" s="6"/>
    </row>
    <row r="339" spans="1:21" x14ac:dyDescent="0.35">
      <c r="A339" t="s">
        <v>388</v>
      </c>
      <c r="B339" s="1">
        <v>44731</v>
      </c>
      <c r="C339" t="s">
        <v>41</v>
      </c>
      <c r="D339" t="s">
        <v>53</v>
      </c>
      <c r="E339" t="s">
        <v>1069</v>
      </c>
      <c r="F339" t="s">
        <v>30</v>
      </c>
      <c r="G339" t="s">
        <v>23</v>
      </c>
      <c r="H339" t="s">
        <v>24</v>
      </c>
      <c r="I339" t="s">
        <v>44</v>
      </c>
      <c r="J339">
        <v>57.95</v>
      </c>
      <c r="K339">
        <v>6</v>
      </c>
      <c r="L339" s="7">
        <v>17.385000000000002</v>
      </c>
      <c r="M339">
        <v>365.08499999999998</v>
      </c>
      <c r="N339" s="2">
        <v>0.54305555555555551</v>
      </c>
      <c r="O339" t="s">
        <v>33</v>
      </c>
      <c r="P339">
        <v>347.7</v>
      </c>
      <c r="Q339" s="7">
        <v>4.7619047620000003</v>
      </c>
      <c r="R339">
        <v>17.385000000000002</v>
      </c>
      <c r="S339">
        <v>5.2</v>
      </c>
      <c r="T339">
        <v>17.385000000000002</v>
      </c>
      <c r="U339" s="6"/>
    </row>
    <row r="340" spans="1:21" x14ac:dyDescent="0.35">
      <c r="A340" t="s">
        <v>389</v>
      </c>
      <c r="B340" s="1">
        <v>44618</v>
      </c>
      <c r="C340" t="s">
        <v>80</v>
      </c>
      <c r="D340" t="s">
        <v>29</v>
      </c>
      <c r="E340" t="s">
        <v>1070</v>
      </c>
      <c r="F340" t="s">
        <v>30</v>
      </c>
      <c r="G340" t="s">
        <v>23</v>
      </c>
      <c r="H340" t="s">
        <v>37</v>
      </c>
      <c r="I340" t="s">
        <v>32</v>
      </c>
      <c r="J340">
        <v>47.65</v>
      </c>
      <c r="K340">
        <v>3</v>
      </c>
      <c r="L340" s="7">
        <v>7.1475</v>
      </c>
      <c r="M340">
        <v>150.0975</v>
      </c>
      <c r="N340" s="2">
        <v>0.54027777777777775</v>
      </c>
      <c r="O340" t="s">
        <v>39</v>
      </c>
      <c r="P340">
        <v>142.94999999999999</v>
      </c>
      <c r="Q340" s="7">
        <v>4.7619047620000003</v>
      </c>
      <c r="R340">
        <v>7.1475</v>
      </c>
      <c r="S340">
        <v>9.5</v>
      </c>
      <c r="T340">
        <v>7.1475</v>
      </c>
      <c r="U340" s="6"/>
    </row>
    <row r="341" spans="1:21" x14ac:dyDescent="0.35">
      <c r="A341" t="s">
        <v>390</v>
      </c>
      <c r="B341" s="1">
        <v>44855</v>
      </c>
      <c r="C341" t="s">
        <v>46</v>
      </c>
      <c r="D341" t="s">
        <v>53</v>
      </c>
      <c r="E341" t="s">
        <v>1074</v>
      </c>
      <c r="F341" t="s">
        <v>22</v>
      </c>
      <c r="G341" t="s">
        <v>23</v>
      </c>
      <c r="H341" t="s">
        <v>24</v>
      </c>
      <c r="I341" t="s">
        <v>54</v>
      </c>
      <c r="J341">
        <v>42.82</v>
      </c>
      <c r="K341">
        <v>9</v>
      </c>
      <c r="L341" s="7">
        <v>19.268999999999998</v>
      </c>
      <c r="M341">
        <v>404.649</v>
      </c>
      <c r="N341" s="2">
        <v>0.6430555555555556</v>
      </c>
      <c r="O341" t="s">
        <v>39</v>
      </c>
      <c r="P341">
        <v>385.38</v>
      </c>
      <c r="Q341" s="7">
        <v>4.7619047620000003</v>
      </c>
      <c r="R341">
        <v>19.268999999999998</v>
      </c>
      <c r="S341">
        <v>8.9</v>
      </c>
      <c r="T341">
        <v>19.268999999999998</v>
      </c>
      <c r="U341" s="6"/>
    </row>
    <row r="342" spans="1:21" x14ac:dyDescent="0.35">
      <c r="A342" t="s">
        <v>391</v>
      </c>
      <c r="B342" s="1">
        <v>44591</v>
      </c>
      <c r="C342" t="s">
        <v>96</v>
      </c>
      <c r="D342" t="s">
        <v>53</v>
      </c>
      <c r="E342" t="s">
        <v>1075</v>
      </c>
      <c r="F342" t="s">
        <v>22</v>
      </c>
      <c r="G342" t="s">
        <v>36</v>
      </c>
      <c r="H342" t="s">
        <v>24</v>
      </c>
      <c r="I342" t="s">
        <v>32</v>
      </c>
      <c r="J342">
        <v>48.09</v>
      </c>
      <c r="K342">
        <v>3</v>
      </c>
      <c r="L342" s="7">
        <v>7.2134999999999998</v>
      </c>
      <c r="M342">
        <v>151.48349999999999</v>
      </c>
      <c r="N342" s="2">
        <v>0.76597222222222217</v>
      </c>
      <c r="O342" t="s">
        <v>39</v>
      </c>
      <c r="P342">
        <v>144.27000000000001</v>
      </c>
      <c r="Q342" s="7">
        <v>4.7619047620000003</v>
      </c>
      <c r="R342">
        <v>7.2134999999999998</v>
      </c>
      <c r="S342">
        <v>7.8</v>
      </c>
      <c r="T342">
        <v>7.2134999999999998</v>
      </c>
      <c r="U342" s="6"/>
    </row>
    <row r="343" spans="1:21" x14ac:dyDescent="0.35">
      <c r="A343" t="s">
        <v>392</v>
      </c>
      <c r="B343" s="1">
        <v>44709</v>
      </c>
      <c r="C343" t="s">
        <v>107</v>
      </c>
      <c r="D343" t="s">
        <v>53</v>
      </c>
      <c r="E343" t="s">
        <v>1070</v>
      </c>
      <c r="F343" t="s">
        <v>22</v>
      </c>
      <c r="G343" t="s">
        <v>23</v>
      </c>
      <c r="H343" t="s">
        <v>24</v>
      </c>
      <c r="I343" t="s">
        <v>25</v>
      </c>
      <c r="J343">
        <v>55.97</v>
      </c>
      <c r="K343">
        <v>7</v>
      </c>
      <c r="L343" s="7">
        <v>19.589500000000001</v>
      </c>
      <c r="M343">
        <v>411.37950000000001</v>
      </c>
      <c r="N343" s="2">
        <v>0.79583333333333339</v>
      </c>
      <c r="O343" t="s">
        <v>26</v>
      </c>
      <c r="P343">
        <v>391.79</v>
      </c>
      <c r="Q343" s="7">
        <v>4.7619047620000003</v>
      </c>
      <c r="R343">
        <v>19.589500000000001</v>
      </c>
      <c r="S343">
        <v>8.9</v>
      </c>
      <c r="T343">
        <v>19.589500000000001</v>
      </c>
      <c r="U343" s="6"/>
    </row>
    <row r="344" spans="1:21" x14ac:dyDescent="0.35">
      <c r="A344" t="s">
        <v>393</v>
      </c>
      <c r="B344" s="1">
        <v>44903</v>
      </c>
      <c r="C344" t="s">
        <v>28</v>
      </c>
      <c r="D344" t="s">
        <v>53</v>
      </c>
      <c r="E344" t="s">
        <v>1072</v>
      </c>
      <c r="F344" t="s">
        <v>22</v>
      </c>
      <c r="G344" t="s">
        <v>23</v>
      </c>
      <c r="H344" t="s">
        <v>24</v>
      </c>
      <c r="I344" t="s">
        <v>25</v>
      </c>
      <c r="J344">
        <v>76.900000000000006</v>
      </c>
      <c r="K344">
        <v>7</v>
      </c>
      <c r="L344" s="7">
        <v>26.914999999999999</v>
      </c>
      <c r="M344">
        <v>565.21500000000003</v>
      </c>
      <c r="N344" s="2">
        <v>0.84791666666666676</v>
      </c>
      <c r="O344" t="s">
        <v>33</v>
      </c>
      <c r="P344">
        <v>538.29999999999995</v>
      </c>
      <c r="Q344" s="7">
        <v>4.7619047620000003</v>
      </c>
      <c r="R344">
        <v>26.914999999999999</v>
      </c>
      <c r="S344">
        <v>7.7</v>
      </c>
      <c r="T344">
        <v>26.914999999999999</v>
      </c>
      <c r="U344" s="6"/>
    </row>
    <row r="345" spans="1:21" x14ac:dyDescent="0.35">
      <c r="A345" t="s">
        <v>394</v>
      </c>
      <c r="B345" s="1">
        <v>44849</v>
      </c>
      <c r="C345" t="s">
        <v>46</v>
      </c>
      <c r="D345" t="s">
        <v>29</v>
      </c>
      <c r="E345" t="s">
        <v>1071</v>
      </c>
      <c r="F345" t="s">
        <v>30</v>
      </c>
      <c r="G345" t="s">
        <v>23</v>
      </c>
      <c r="H345" t="s">
        <v>24</v>
      </c>
      <c r="I345" t="s">
        <v>54</v>
      </c>
      <c r="J345">
        <v>97.03</v>
      </c>
      <c r="K345">
        <v>5</v>
      </c>
      <c r="L345" s="7">
        <v>24.2575</v>
      </c>
      <c r="M345">
        <v>509.40750000000003</v>
      </c>
      <c r="N345" s="2">
        <v>0.68333333333333324</v>
      </c>
      <c r="O345" t="s">
        <v>26</v>
      </c>
      <c r="P345">
        <v>485.15</v>
      </c>
      <c r="Q345" s="7">
        <v>4.7619047620000003</v>
      </c>
      <c r="R345">
        <v>24.2575</v>
      </c>
      <c r="S345">
        <v>9.3000000000000007</v>
      </c>
      <c r="T345">
        <v>24.2575</v>
      </c>
      <c r="U345" s="6"/>
    </row>
    <row r="346" spans="1:21" x14ac:dyDescent="0.35">
      <c r="A346" t="s">
        <v>395</v>
      </c>
      <c r="B346" s="1">
        <v>44652</v>
      </c>
      <c r="C346" t="s">
        <v>61</v>
      </c>
      <c r="D346" t="s">
        <v>21</v>
      </c>
      <c r="E346" t="s">
        <v>1073</v>
      </c>
      <c r="F346" t="s">
        <v>30</v>
      </c>
      <c r="G346" t="s">
        <v>36</v>
      </c>
      <c r="H346" t="s">
        <v>31</v>
      </c>
      <c r="I346" t="s">
        <v>44</v>
      </c>
      <c r="J346">
        <v>44.65</v>
      </c>
      <c r="K346">
        <v>3</v>
      </c>
      <c r="L346" s="7">
        <v>6.6974999999999998</v>
      </c>
      <c r="M346">
        <v>140.64750000000001</v>
      </c>
      <c r="N346" s="2">
        <v>0.62777777777777777</v>
      </c>
      <c r="O346" t="s">
        <v>33</v>
      </c>
      <c r="P346">
        <v>133.94999999999999</v>
      </c>
      <c r="Q346" s="7">
        <v>4.7619047620000003</v>
      </c>
      <c r="R346">
        <v>6.6974999999999998</v>
      </c>
      <c r="S346">
        <v>6.2</v>
      </c>
      <c r="T346">
        <v>6.6974999999999998</v>
      </c>
      <c r="U346" s="6"/>
    </row>
    <row r="347" spans="1:21" x14ac:dyDescent="0.35">
      <c r="A347" t="s">
        <v>396</v>
      </c>
      <c r="B347" s="1">
        <v>44664</v>
      </c>
      <c r="C347" t="s">
        <v>61</v>
      </c>
      <c r="D347" t="s">
        <v>21</v>
      </c>
      <c r="E347" t="s">
        <v>1073</v>
      </c>
      <c r="F347" t="s">
        <v>30</v>
      </c>
      <c r="G347" t="s">
        <v>23</v>
      </c>
      <c r="H347" t="s">
        <v>37</v>
      </c>
      <c r="I347" t="s">
        <v>56</v>
      </c>
      <c r="J347">
        <v>77.930000000000007</v>
      </c>
      <c r="K347">
        <v>9</v>
      </c>
      <c r="L347" s="7">
        <v>35.0685</v>
      </c>
      <c r="M347">
        <v>736.43849999999998</v>
      </c>
      <c r="N347" s="2">
        <v>0.67361111111111116</v>
      </c>
      <c r="O347" t="s">
        <v>26</v>
      </c>
      <c r="P347">
        <v>701.37</v>
      </c>
      <c r="Q347" s="7">
        <v>4.7619047620000003</v>
      </c>
      <c r="R347">
        <v>35.0685</v>
      </c>
      <c r="S347">
        <v>7.6</v>
      </c>
      <c r="T347">
        <v>35.0685</v>
      </c>
      <c r="U347" s="6"/>
    </row>
    <row r="348" spans="1:21" x14ac:dyDescent="0.35">
      <c r="A348" t="s">
        <v>397</v>
      </c>
      <c r="B348" s="1">
        <v>44681</v>
      </c>
      <c r="C348" t="s">
        <v>61</v>
      </c>
      <c r="D348" t="s">
        <v>21</v>
      </c>
      <c r="E348" t="s">
        <v>1075</v>
      </c>
      <c r="F348" t="s">
        <v>22</v>
      </c>
      <c r="G348" t="s">
        <v>36</v>
      </c>
      <c r="H348" t="s">
        <v>24</v>
      </c>
      <c r="I348" t="s">
        <v>32</v>
      </c>
      <c r="J348">
        <v>71.95</v>
      </c>
      <c r="K348">
        <v>1</v>
      </c>
      <c r="L348" s="7">
        <v>3.5975000000000001</v>
      </c>
      <c r="M348">
        <v>75.547499999999999</v>
      </c>
      <c r="N348" s="2">
        <v>0.50972222222222219</v>
      </c>
      <c r="O348" t="s">
        <v>33</v>
      </c>
      <c r="P348">
        <v>71.95</v>
      </c>
      <c r="Q348" s="7">
        <v>4.7619047620000003</v>
      </c>
      <c r="R348">
        <v>3.5975000000000001</v>
      </c>
      <c r="S348">
        <v>7.3</v>
      </c>
      <c r="T348">
        <v>3.5975000000000001</v>
      </c>
      <c r="U348" s="6"/>
    </row>
    <row r="349" spans="1:21" x14ac:dyDescent="0.35">
      <c r="A349" t="s">
        <v>398</v>
      </c>
      <c r="B349" s="1">
        <v>44854</v>
      </c>
      <c r="C349" t="s">
        <v>46</v>
      </c>
      <c r="D349" t="s">
        <v>29</v>
      </c>
      <c r="E349" t="s">
        <v>1074</v>
      </c>
      <c r="F349" t="s">
        <v>22</v>
      </c>
      <c r="G349" t="s">
        <v>23</v>
      </c>
      <c r="H349" t="s">
        <v>31</v>
      </c>
      <c r="I349" t="s">
        <v>38</v>
      </c>
      <c r="J349">
        <v>89.25</v>
      </c>
      <c r="K349">
        <v>8</v>
      </c>
      <c r="L349" s="7">
        <v>35.700000000000003</v>
      </c>
      <c r="M349">
        <v>749.7</v>
      </c>
      <c r="N349" s="2">
        <v>0.42569444444444443</v>
      </c>
      <c r="O349" t="s">
        <v>33</v>
      </c>
      <c r="P349">
        <v>714</v>
      </c>
      <c r="Q349" s="7">
        <v>4.7619047620000003</v>
      </c>
      <c r="R349">
        <v>35.700000000000003</v>
      </c>
      <c r="S349">
        <v>4.7</v>
      </c>
      <c r="T349">
        <v>35.700000000000003</v>
      </c>
      <c r="U349" s="6"/>
    </row>
    <row r="350" spans="1:21" x14ac:dyDescent="0.35">
      <c r="A350" t="s">
        <v>399</v>
      </c>
      <c r="B350" s="1">
        <v>44662</v>
      </c>
      <c r="C350" t="s">
        <v>61</v>
      </c>
      <c r="D350" t="s">
        <v>21</v>
      </c>
      <c r="E350" t="s">
        <v>1069</v>
      </c>
      <c r="F350" t="s">
        <v>30</v>
      </c>
      <c r="G350" t="s">
        <v>36</v>
      </c>
      <c r="H350" t="s">
        <v>24</v>
      </c>
      <c r="I350" t="s">
        <v>32</v>
      </c>
      <c r="J350">
        <v>26.02</v>
      </c>
      <c r="K350">
        <v>7</v>
      </c>
      <c r="L350" s="7">
        <v>9.1069999999999993</v>
      </c>
      <c r="M350">
        <v>191.24700000000001</v>
      </c>
      <c r="N350" s="2">
        <v>0.73472222222222217</v>
      </c>
      <c r="O350" t="s">
        <v>33</v>
      </c>
      <c r="P350">
        <v>182.14</v>
      </c>
      <c r="Q350" s="7">
        <v>4.7619047620000003</v>
      </c>
      <c r="R350">
        <v>9.1069999999999993</v>
      </c>
      <c r="S350">
        <v>5.0999999999999996</v>
      </c>
      <c r="T350">
        <v>9.1069999999999993</v>
      </c>
      <c r="U350" s="6"/>
    </row>
    <row r="351" spans="1:21" x14ac:dyDescent="0.35">
      <c r="A351" t="s">
        <v>400</v>
      </c>
      <c r="B351" s="1">
        <v>44745</v>
      </c>
      <c r="C351" t="s">
        <v>74</v>
      </c>
      <c r="D351" t="s">
        <v>53</v>
      </c>
      <c r="E351" t="s">
        <v>1070</v>
      </c>
      <c r="F351" t="s">
        <v>30</v>
      </c>
      <c r="G351" t="s">
        <v>23</v>
      </c>
      <c r="H351" t="s">
        <v>37</v>
      </c>
      <c r="I351" t="s">
        <v>25</v>
      </c>
      <c r="J351">
        <v>13.5</v>
      </c>
      <c r="K351">
        <v>10</v>
      </c>
      <c r="L351" s="7">
        <v>6.75</v>
      </c>
      <c r="M351">
        <v>141.75</v>
      </c>
      <c r="N351" s="2">
        <v>0.46249999999999997</v>
      </c>
      <c r="O351" t="s">
        <v>39</v>
      </c>
      <c r="P351">
        <v>135</v>
      </c>
      <c r="Q351" s="7">
        <v>4.7619047620000003</v>
      </c>
      <c r="R351">
        <v>6.75</v>
      </c>
      <c r="S351">
        <v>4.8</v>
      </c>
      <c r="T351">
        <v>6.75</v>
      </c>
      <c r="U351" s="6"/>
    </row>
    <row r="352" spans="1:21" x14ac:dyDescent="0.35">
      <c r="A352" t="s">
        <v>401</v>
      </c>
      <c r="B352" s="1">
        <v>44680</v>
      </c>
      <c r="C352" t="s">
        <v>61</v>
      </c>
      <c r="D352" t="s">
        <v>29</v>
      </c>
      <c r="E352" t="s">
        <v>1072</v>
      </c>
      <c r="F352" t="s">
        <v>22</v>
      </c>
      <c r="G352" t="s">
        <v>23</v>
      </c>
      <c r="H352" t="s">
        <v>42</v>
      </c>
      <c r="I352" t="s">
        <v>56</v>
      </c>
      <c r="J352">
        <v>99.3</v>
      </c>
      <c r="K352">
        <v>10</v>
      </c>
      <c r="L352" s="7">
        <v>49.65</v>
      </c>
      <c r="M352">
        <v>1042.6500000000001</v>
      </c>
      <c r="N352" s="2">
        <v>0.62013888888888891</v>
      </c>
      <c r="O352" t="s">
        <v>39</v>
      </c>
      <c r="P352">
        <v>993</v>
      </c>
      <c r="Q352" s="7">
        <v>4.7619047620000003</v>
      </c>
      <c r="R352">
        <v>49.65</v>
      </c>
      <c r="S352">
        <v>6.6</v>
      </c>
      <c r="T352">
        <v>49.65</v>
      </c>
      <c r="U352" s="6"/>
    </row>
    <row r="353" spans="1:21" x14ac:dyDescent="0.35">
      <c r="A353" t="s">
        <v>402</v>
      </c>
      <c r="B353" s="1">
        <v>44767</v>
      </c>
      <c r="C353" t="s">
        <v>74</v>
      </c>
      <c r="D353" t="s">
        <v>21</v>
      </c>
      <c r="E353" t="s">
        <v>1071</v>
      </c>
      <c r="F353" t="s">
        <v>30</v>
      </c>
      <c r="G353" t="s">
        <v>36</v>
      </c>
      <c r="H353" t="s">
        <v>31</v>
      </c>
      <c r="I353" t="s">
        <v>32</v>
      </c>
      <c r="J353">
        <v>51.69</v>
      </c>
      <c r="K353">
        <v>7</v>
      </c>
      <c r="L353" s="7">
        <v>18.0915</v>
      </c>
      <c r="M353">
        <v>379.92149999999998</v>
      </c>
      <c r="N353" s="2">
        <v>0.76527777777777783</v>
      </c>
      <c r="O353" t="s">
        <v>33</v>
      </c>
      <c r="P353">
        <v>361.83</v>
      </c>
      <c r="Q353" s="7">
        <v>4.7619047620000003</v>
      </c>
      <c r="R353">
        <v>18.0915</v>
      </c>
      <c r="S353">
        <v>5.5</v>
      </c>
      <c r="T353">
        <v>18.0915</v>
      </c>
      <c r="U353" s="6"/>
    </row>
    <row r="354" spans="1:21" x14ac:dyDescent="0.35">
      <c r="A354" t="s">
        <v>403</v>
      </c>
      <c r="B354" s="1">
        <v>44600</v>
      </c>
      <c r="C354" t="s">
        <v>80</v>
      </c>
      <c r="D354" t="s">
        <v>53</v>
      </c>
      <c r="E354" t="s">
        <v>1073</v>
      </c>
      <c r="F354" t="s">
        <v>22</v>
      </c>
      <c r="G354" t="s">
        <v>23</v>
      </c>
      <c r="H354" t="s">
        <v>31</v>
      </c>
      <c r="I354" t="s">
        <v>56</v>
      </c>
      <c r="J354">
        <v>54.73</v>
      </c>
      <c r="K354">
        <v>7</v>
      </c>
      <c r="L354" s="7">
        <v>19.1555</v>
      </c>
      <c r="M354">
        <v>402.26549999999997</v>
      </c>
      <c r="N354" s="2">
        <v>0.79305555555555562</v>
      </c>
      <c r="O354" t="s">
        <v>39</v>
      </c>
      <c r="P354">
        <v>383.11</v>
      </c>
      <c r="Q354" s="7">
        <v>4.7619047620000003</v>
      </c>
      <c r="R354">
        <v>19.1555</v>
      </c>
      <c r="S354">
        <v>8.5</v>
      </c>
      <c r="T354">
        <v>19.1555</v>
      </c>
      <c r="U354" s="6"/>
    </row>
    <row r="355" spans="1:21" x14ac:dyDescent="0.35">
      <c r="A355" t="s">
        <v>404</v>
      </c>
      <c r="B355" s="1">
        <v>44725</v>
      </c>
      <c r="C355" t="s">
        <v>41</v>
      </c>
      <c r="D355" t="s">
        <v>53</v>
      </c>
      <c r="E355" t="s">
        <v>1075</v>
      </c>
      <c r="F355" t="s">
        <v>22</v>
      </c>
      <c r="G355" t="s">
        <v>36</v>
      </c>
      <c r="H355" t="s">
        <v>37</v>
      </c>
      <c r="I355" t="s">
        <v>38</v>
      </c>
      <c r="J355">
        <v>27</v>
      </c>
      <c r="K355">
        <v>9</v>
      </c>
      <c r="L355" s="7">
        <v>12.15</v>
      </c>
      <c r="M355">
        <v>255.15</v>
      </c>
      <c r="N355" s="2">
        <v>0.59444444444444444</v>
      </c>
      <c r="O355" t="s">
        <v>33</v>
      </c>
      <c r="P355">
        <v>243</v>
      </c>
      <c r="Q355" s="7">
        <v>4.7619047620000003</v>
      </c>
      <c r="R355">
        <v>12.15</v>
      </c>
      <c r="S355">
        <v>4.8</v>
      </c>
      <c r="T355">
        <v>12.15</v>
      </c>
      <c r="U355" s="6"/>
    </row>
    <row r="356" spans="1:21" x14ac:dyDescent="0.35">
      <c r="A356" t="s">
        <v>405</v>
      </c>
      <c r="B356" s="1">
        <v>44739</v>
      </c>
      <c r="C356" t="s">
        <v>41</v>
      </c>
      <c r="D356" t="s">
        <v>29</v>
      </c>
      <c r="E356" t="s">
        <v>1074</v>
      </c>
      <c r="F356" t="s">
        <v>30</v>
      </c>
      <c r="G356" t="s">
        <v>23</v>
      </c>
      <c r="H356" t="s">
        <v>24</v>
      </c>
      <c r="I356" t="s">
        <v>32</v>
      </c>
      <c r="J356">
        <v>30.24</v>
      </c>
      <c r="K356">
        <v>1</v>
      </c>
      <c r="L356" s="7">
        <v>1.512</v>
      </c>
      <c r="M356">
        <v>31.751999999999999</v>
      </c>
      <c r="N356" s="2">
        <v>0.65555555555555556</v>
      </c>
      <c r="O356" t="s">
        <v>33</v>
      </c>
      <c r="P356">
        <v>30.24</v>
      </c>
      <c r="Q356" s="7">
        <v>4.7619047620000003</v>
      </c>
      <c r="R356">
        <v>1.512</v>
      </c>
      <c r="S356">
        <v>8.4</v>
      </c>
      <c r="T356">
        <v>1.512</v>
      </c>
      <c r="U356" s="6"/>
    </row>
    <row r="357" spans="1:21" x14ac:dyDescent="0.35">
      <c r="A357" t="s">
        <v>406</v>
      </c>
      <c r="B357" s="1">
        <v>44729</v>
      </c>
      <c r="C357" t="s">
        <v>41</v>
      </c>
      <c r="D357" t="s">
        <v>53</v>
      </c>
      <c r="E357" t="s">
        <v>1070</v>
      </c>
      <c r="F357" t="s">
        <v>22</v>
      </c>
      <c r="G357" t="s">
        <v>23</v>
      </c>
      <c r="H357" t="s">
        <v>24</v>
      </c>
      <c r="I357" t="s">
        <v>54</v>
      </c>
      <c r="J357">
        <v>89.14</v>
      </c>
      <c r="K357">
        <v>4</v>
      </c>
      <c r="L357" s="7">
        <v>17.827999999999999</v>
      </c>
      <c r="M357">
        <v>374.38799999999998</v>
      </c>
      <c r="N357" s="2">
        <v>0.51388888888888895</v>
      </c>
      <c r="O357" t="s">
        <v>39</v>
      </c>
      <c r="P357">
        <v>356.56</v>
      </c>
      <c r="Q357" s="7">
        <v>4.7619047620000003</v>
      </c>
      <c r="R357">
        <v>17.827999999999999</v>
      </c>
      <c r="S357">
        <v>7.8</v>
      </c>
      <c r="T357">
        <v>17.827999999999999</v>
      </c>
      <c r="U357" s="6"/>
    </row>
    <row r="358" spans="1:21" x14ac:dyDescent="0.35">
      <c r="A358" t="s">
        <v>407</v>
      </c>
      <c r="B358" s="1">
        <v>44677</v>
      </c>
      <c r="C358" t="s">
        <v>61</v>
      </c>
      <c r="D358" t="s">
        <v>29</v>
      </c>
      <c r="E358" t="s">
        <v>1072</v>
      </c>
      <c r="F358" t="s">
        <v>30</v>
      </c>
      <c r="G358" t="s">
        <v>23</v>
      </c>
      <c r="H358" t="s">
        <v>42</v>
      </c>
      <c r="I358" t="s">
        <v>56</v>
      </c>
      <c r="J358">
        <v>37.549999999999997</v>
      </c>
      <c r="K358">
        <v>10</v>
      </c>
      <c r="L358" s="7">
        <v>18.774999999999999</v>
      </c>
      <c r="M358">
        <v>394.27499999999998</v>
      </c>
      <c r="N358" s="2">
        <v>0.8340277777777777</v>
      </c>
      <c r="O358" t="s">
        <v>39</v>
      </c>
      <c r="P358">
        <v>375.5</v>
      </c>
      <c r="Q358" s="7">
        <v>4.7619047620000003</v>
      </c>
      <c r="R358">
        <v>18.774999999999999</v>
      </c>
      <c r="S358">
        <v>9.3000000000000007</v>
      </c>
      <c r="T358">
        <v>18.774999999999999</v>
      </c>
      <c r="U358" s="6"/>
    </row>
    <row r="359" spans="1:21" x14ac:dyDescent="0.35">
      <c r="A359" t="s">
        <v>408</v>
      </c>
      <c r="B359" s="1">
        <v>44706</v>
      </c>
      <c r="C359" t="s">
        <v>107</v>
      </c>
      <c r="D359" t="s">
        <v>29</v>
      </c>
      <c r="E359" t="s">
        <v>1071</v>
      </c>
      <c r="F359" t="s">
        <v>30</v>
      </c>
      <c r="G359" t="s">
        <v>23</v>
      </c>
      <c r="H359" t="s">
        <v>42</v>
      </c>
      <c r="I359" t="s">
        <v>44</v>
      </c>
      <c r="J359">
        <v>95.44</v>
      </c>
      <c r="K359">
        <v>10</v>
      </c>
      <c r="L359" s="7">
        <v>47.72</v>
      </c>
      <c r="M359">
        <v>1002.12</v>
      </c>
      <c r="N359" s="2">
        <v>0.57291666666666663</v>
      </c>
      <c r="O359" t="s">
        <v>33</v>
      </c>
      <c r="P359">
        <v>954.4</v>
      </c>
      <c r="Q359" s="7">
        <v>4.7619047620000003</v>
      </c>
      <c r="R359">
        <v>47.72</v>
      </c>
      <c r="S359">
        <v>5.2</v>
      </c>
      <c r="T359">
        <v>47.72</v>
      </c>
      <c r="U359" s="6"/>
    </row>
    <row r="360" spans="1:21" x14ac:dyDescent="0.35">
      <c r="A360" t="s">
        <v>409</v>
      </c>
      <c r="B360" s="1">
        <v>44886</v>
      </c>
      <c r="C360" t="s">
        <v>20</v>
      </c>
      <c r="D360" t="s">
        <v>53</v>
      </c>
      <c r="E360" t="s">
        <v>1073</v>
      </c>
      <c r="F360" t="s">
        <v>30</v>
      </c>
      <c r="G360" t="s">
        <v>36</v>
      </c>
      <c r="H360" t="s">
        <v>31</v>
      </c>
      <c r="I360" t="s">
        <v>32</v>
      </c>
      <c r="J360">
        <v>27.5</v>
      </c>
      <c r="K360">
        <v>3</v>
      </c>
      <c r="L360" s="7">
        <v>4.125</v>
      </c>
      <c r="M360">
        <v>86.625</v>
      </c>
      <c r="N360" s="2">
        <v>0.65277777777777779</v>
      </c>
      <c r="O360" t="s">
        <v>26</v>
      </c>
      <c r="P360">
        <v>82.5</v>
      </c>
      <c r="Q360" s="7">
        <v>4.7619047620000003</v>
      </c>
      <c r="R360">
        <v>4.125</v>
      </c>
      <c r="S360">
        <v>6.5</v>
      </c>
      <c r="T360">
        <v>4.125</v>
      </c>
      <c r="U360" s="6"/>
    </row>
    <row r="361" spans="1:21" x14ac:dyDescent="0.35">
      <c r="A361" t="s">
        <v>410</v>
      </c>
      <c r="B361" s="1">
        <v>44830</v>
      </c>
      <c r="C361" t="s">
        <v>51</v>
      </c>
      <c r="D361" t="s">
        <v>53</v>
      </c>
      <c r="E361" t="s">
        <v>1072</v>
      </c>
      <c r="F361" t="s">
        <v>30</v>
      </c>
      <c r="G361" t="s">
        <v>36</v>
      </c>
      <c r="H361" t="s">
        <v>24</v>
      </c>
      <c r="I361" t="s">
        <v>44</v>
      </c>
      <c r="J361">
        <v>74.97</v>
      </c>
      <c r="K361">
        <v>1</v>
      </c>
      <c r="L361" s="7">
        <v>3.7484999999999999</v>
      </c>
      <c r="M361">
        <v>78.718500000000006</v>
      </c>
      <c r="N361" s="2">
        <v>0.70694444444444438</v>
      </c>
      <c r="O361" t="s">
        <v>33</v>
      </c>
      <c r="P361">
        <v>74.97</v>
      </c>
      <c r="Q361" s="7">
        <v>4.7619047620000003</v>
      </c>
      <c r="R361">
        <v>3.7484999999999999</v>
      </c>
      <c r="S361">
        <v>5.6</v>
      </c>
      <c r="T361">
        <v>3.7484999999999999</v>
      </c>
      <c r="U361" s="6"/>
    </row>
    <row r="362" spans="1:21" x14ac:dyDescent="0.35">
      <c r="A362" t="s">
        <v>411</v>
      </c>
      <c r="B362" s="1">
        <v>44679</v>
      </c>
      <c r="C362" t="s">
        <v>61</v>
      </c>
      <c r="D362" t="s">
        <v>21</v>
      </c>
      <c r="E362" t="s">
        <v>1074</v>
      </c>
      <c r="F362" t="s">
        <v>22</v>
      </c>
      <c r="G362" t="s">
        <v>36</v>
      </c>
      <c r="H362" t="s">
        <v>37</v>
      </c>
      <c r="I362" t="s">
        <v>54</v>
      </c>
      <c r="J362">
        <v>80.959999999999994</v>
      </c>
      <c r="K362">
        <v>8</v>
      </c>
      <c r="L362" s="7">
        <v>32.384</v>
      </c>
      <c r="M362">
        <v>680.06399999999996</v>
      </c>
      <c r="N362" s="2">
        <v>0.46666666666666662</v>
      </c>
      <c r="O362" t="s">
        <v>39</v>
      </c>
      <c r="P362">
        <v>647.67999999999995</v>
      </c>
      <c r="Q362" s="7">
        <v>4.7619047620000003</v>
      </c>
      <c r="R362">
        <v>32.384</v>
      </c>
      <c r="S362">
        <v>7.4</v>
      </c>
      <c r="T362">
        <v>32.384</v>
      </c>
      <c r="U362" s="6"/>
    </row>
    <row r="363" spans="1:21" x14ac:dyDescent="0.35">
      <c r="A363" t="s">
        <v>412</v>
      </c>
      <c r="B363" s="1">
        <v>44823</v>
      </c>
      <c r="C363" t="s">
        <v>51</v>
      </c>
      <c r="D363" t="s">
        <v>29</v>
      </c>
      <c r="E363" t="s">
        <v>1069</v>
      </c>
      <c r="F363" t="s">
        <v>30</v>
      </c>
      <c r="G363" t="s">
        <v>23</v>
      </c>
      <c r="H363" t="s">
        <v>37</v>
      </c>
      <c r="I363" t="s">
        <v>54</v>
      </c>
      <c r="J363">
        <v>94.47</v>
      </c>
      <c r="K363">
        <v>8</v>
      </c>
      <c r="L363" s="7">
        <v>37.787999999999997</v>
      </c>
      <c r="M363">
        <v>793.548</v>
      </c>
      <c r="N363" s="2">
        <v>0.6333333333333333</v>
      </c>
      <c r="O363" t="s">
        <v>33</v>
      </c>
      <c r="P363">
        <v>755.76</v>
      </c>
      <c r="Q363" s="7">
        <v>4.7619047620000003</v>
      </c>
      <c r="R363">
        <v>37.787999999999997</v>
      </c>
      <c r="S363">
        <v>9.1</v>
      </c>
      <c r="T363">
        <v>37.787999999999997</v>
      </c>
      <c r="U363" s="6"/>
    </row>
    <row r="364" spans="1:21" x14ac:dyDescent="0.35">
      <c r="A364" t="s">
        <v>413</v>
      </c>
      <c r="B364" s="1">
        <v>44731</v>
      </c>
      <c r="C364" t="s">
        <v>41</v>
      </c>
      <c r="D364" t="s">
        <v>29</v>
      </c>
      <c r="E364" t="s">
        <v>1075</v>
      </c>
      <c r="F364" t="s">
        <v>30</v>
      </c>
      <c r="G364" t="s">
        <v>36</v>
      </c>
      <c r="H364" t="s">
        <v>37</v>
      </c>
      <c r="I364" t="s">
        <v>54</v>
      </c>
      <c r="J364">
        <v>99.79</v>
      </c>
      <c r="K364">
        <v>2</v>
      </c>
      <c r="L364" s="7">
        <v>9.9789999999999992</v>
      </c>
      <c r="M364">
        <v>209.559</v>
      </c>
      <c r="N364" s="2">
        <v>0.85902777777777783</v>
      </c>
      <c r="O364" t="s">
        <v>26</v>
      </c>
      <c r="P364">
        <v>199.58</v>
      </c>
      <c r="Q364" s="7">
        <v>4.7619047620000003</v>
      </c>
      <c r="R364">
        <v>9.9789999999999992</v>
      </c>
      <c r="S364">
        <v>8</v>
      </c>
      <c r="T364">
        <v>9.9789999999999992</v>
      </c>
      <c r="U364" s="6"/>
    </row>
    <row r="365" spans="1:21" x14ac:dyDescent="0.35">
      <c r="A365" t="s">
        <v>414</v>
      </c>
      <c r="B365" s="1">
        <v>44871</v>
      </c>
      <c r="C365" t="s">
        <v>20</v>
      </c>
      <c r="D365" t="s">
        <v>21</v>
      </c>
      <c r="E365" t="s">
        <v>1072</v>
      </c>
      <c r="F365" t="s">
        <v>30</v>
      </c>
      <c r="G365" t="s">
        <v>36</v>
      </c>
      <c r="H365" t="s">
        <v>24</v>
      </c>
      <c r="I365" t="s">
        <v>38</v>
      </c>
      <c r="J365">
        <v>73.22</v>
      </c>
      <c r="K365">
        <v>6</v>
      </c>
      <c r="L365" s="7">
        <v>21.966000000000001</v>
      </c>
      <c r="M365">
        <v>461.286</v>
      </c>
      <c r="N365" s="2">
        <v>0.73888888888888893</v>
      </c>
      <c r="O365" t="s">
        <v>33</v>
      </c>
      <c r="P365">
        <v>439.32</v>
      </c>
      <c r="Q365" s="7">
        <v>4.7619047620000003</v>
      </c>
      <c r="R365">
        <v>21.966000000000001</v>
      </c>
      <c r="S365">
        <v>7.2</v>
      </c>
      <c r="T365">
        <v>21.966000000000001</v>
      </c>
      <c r="U365" s="6"/>
    </row>
    <row r="366" spans="1:21" x14ac:dyDescent="0.35">
      <c r="A366" t="s">
        <v>415</v>
      </c>
      <c r="B366" s="1">
        <v>44849</v>
      </c>
      <c r="C366" t="s">
        <v>46</v>
      </c>
      <c r="D366" t="s">
        <v>29</v>
      </c>
      <c r="E366" t="s">
        <v>1071</v>
      </c>
      <c r="F366" t="s">
        <v>30</v>
      </c>
      <c r="G366" t="s">
        <v>23</v>
      </c>
      <c r="H366" t="s">
        <v>24</v>
      </c>
      <c r="I366" t="s">
        <v>54</v>
      </c>
      <c r="J366">
        <v>41.24</v>
      </c>
      <c r="K366">
        <v>4</v>
      </c>
      <c r="L366" s="7">
        <v>8.2479999999999993</v>
      </c>
      <c r="M366">
        <v>173.208</v>
      </c>
      <c r="N366" s="2">
        <v>0.68263888888888891</v>
      </c>
      <c r="O366" t="s">
        <v>33</v>
      </c>
      <c r="P366">
        <v>164.96</v>
      </c>
      <c r="Q366" s="7">
        <v>4.7619047620000003</v>
      </c>
      <c r="R366">
        <v>8.2479999999999993</v>
      </c>
      <c r="S366">
        <v>7.1</v>
      </c>
      <c r="T366">
        <v>8.2479999999999993</v>
      </c>
      <c r="U366" s="6"/>
    </row>
    <row r="367" spans="1:21" x14ac:dyDescent="0.35">
      <c r="A367" t="s">
        <v>416</v>
      </c>
      <c r="B367" s="1">
        <v>44763</v>
      </c>
      <c r="C367" t="s">
        <v>74</v>
      </c>
      <c r="D367" t="s">
        <v>29</v>
      </c>
      <c r="E367" t="s">
        <v>1073</v>
      </c>
      <c r="F367" t="s">
        <v>30</v>
      </c>
      <c r="G367" t="s">
        <v>23</v>
      </c>
      <c r="H367" t="s">
        <v>24</v>
      </c>
      <c r="I367" t="s">
        <v>56</v>
      </c>
      <c r="J367">
        <v>81.680000000000007</v>
      </c>
      <c r="K367">
        <v>4</v>
      </c>
      <c r="L367" s="7">
        <v>16.335999999999999</v>
      </c>
      <c r="M367">
        <v>343.05599999999998</v>
      </c>
      <c r="N367" s="2">
        <v>0.5083333333333333</v>
      </c>
      <c r="O367" t="s">
        <v>33</v>
      </c>
      <c r="P367">
        <v>326.72000000000003</v>
      </c>
      <c r="Q367" s="7">
        <v>4.7619047620000003</v>
      </c>
      <c r="R367">
        <v>16.335999999999999</v>
      </c>
      <c r="S367">
        <v>9.1</v>
      </c>
      <c r="T367">
        <v>16.335999999999999</v>
      </c>
      <c r="U367" s="6"/>
    </row>
    <row r="368" spans="1:21" x14ac:dyDescent="0.35">
      <c r="A368" t="s">
        <v>417</v>
      </c>
      <c r="B368" s="1">
        <v>44880</v>
      </c>
      <c r="C368" t="s">
        <v>20</v>
      </c>
      <c r="D368" t="s">
        <v>29</v>
      </c>
      <c r="E368" t="s">
        <v>1075</v>
      </c>
      <c r="F368" t="s">
        <v>30</v>
      </c>
      <c r="G368" t="s">
        <v>23</v>
      </c>
      <c r="H368" t="s">
        <v>24</v>
      </c>
      <c r="I368" t="s">
        <v>32</v>
      </c>
      <c r="J368">
        <v>51.32</v>
      </c>
      <c r="K368">
        <v>9</v>
      </c>
      <c r="L368" s="7">
        <v>23.094000000000001</v>
      </c>
      <c r="M368">
        <v>484.97399999999999</v>
      </c>
      <c r="N368" s="2">
        <v>0.81458333333333333</v>
      </c>
      <c r="O368" t="s">
        <v>33</v>
      </c>
      <c r="P368">
        <v>461.88</v>
      </c>
      <c r="Q368" s="7">
        <v>4.7619047620000003</v>
      </c>
      <c r="R368">
        <v>23.094000000000001</v>
      </c>
      <c r="S368">
        <v>5.6</v>
      </c>
      <c r="T368">
        <v>23.094000000000001</v>
      </c>
      <c r="U368" s="6"/>
    </row>
    <row r="369" spans="1:21" x14ac:dyDescent="0.35">
      <c r="A369" t="s">
        <v>418</v>
      </c>
      <c r="B369" s="1">
        <v>44683</v>
      </c>
      <c r="C369" t="s">
        <v>107</v>
      </c>
      <c r="D369" t="s">
        <v>21</v>
      </c>
      <c r="E369" t="s">
        <v>1074</v>
      </c>
      <c r="F369" t="s">
        <v>22</v>
      </c>
      <c r="G369" t="s">
        <v>36</v>
      </c>
      <c r="H369" t="s">
        <v>31</v>
      </c>
      <c r="I369" t="s">
        <v>38</v>
      </c>
      <c r="J369">
        <v>65.94</v>
      </c>
      <c r="K369">
        <v>4</v>
      </c>
      <c r="L369" s="7">
        <v>13.188000000000001</v>
      </c>
      <c r="M369">
        <v>276.94799999999998</v>
      </c>
      <c r="N369" s="2">
        <v>0.4368055555555555</v>
      </c>
      <c r="O369" t="s">
        <v>33</v>
      </c>
      <c r="P369">
        <v>263.76</v>
      </c>
      <c r="Q369" s="7">
        <v>4.7619047620000003</v>
      </c>
      <c r="R369">
        <v>13.188000000000001</v>
      </c>
      <c r="S369">
        <v>6</v>
      </c>
      <c r="T369">
        <v>13.188000000000001</v>
      </c>
      <c r="U369" s="6"/>
    </row>
    <row r="370" spans="1:21" x14ac:dyDescent="0.35">
      <c r="A370" t="s">
        <v>419</v>
      </c>
      <c r="B370" s="1">
        <v>44620</v>
      </c>
      <c r="C370" t="s">
        <v>80</v>
      </c>
      <c r="D370" t="s">
        <v>29</v>
      </c>
      <c r="E370" t="s">
        <v>1069</v>
      </c>
      <c r="F370" t="s">
        <v>30</v>
      </c>
      <c r="G370" t="s">
        <v>23</v>
      </c>
      <c r="H370" t="s">
        <v>37</v>
      </c>
      <c r="I370" t="s">
        <v>44</v>
      </c>
      <c r="J370">
        <v>14.36</v>
      </c>
      <c r="K370">
        <v>10</v>
      </c>
      <c r="L370" s="7">
        <v>7.18</v>
      </c>
      <c r="M370">
        <v>150.78</v>
      </c>
      <c r="N370" s="2">
        <v>0.60277777777777775</v>
      </c>
      <c r="O370" t="s">
        <v>33</v>
      </c>
      <c r="P370">
        <v>143.6</v>
      </c>
      <c r="Q370" s="7">
        <v>4.7619047620000003</v>
      </c>
      <c r="R370">
        <v>7.18</v>
      </c>
      <c r="S370">
        <v>5.4</v>
      </c>
      <c r="T370">
        <v>7.18</v>
      </c>
      <c r="U370" s="6"/>
    </row>
    <row r="371" spans="1:21" x14ac:dyDescent="0.35">
      <c r="A371" t="s">
        <v>420</v>
      </c>
      <c r="B371" s="1">
        <v>44644</v>
      </c>
      <c r="C371" t="s">
        <v>35</v>
      </c>
      <c r="D371" t="s">
        <v>21</v>
      </c>
      <c r="E371" t="s">
        <v>1070</v>
      </c>
      <c r="F371" t="s">
        <v>22</v>
      </c>
      <c r="G371" t="s">
        <v>36</v>
      </c>
      <c r="H371" t="s">
        <v>37</v>
      </c>
      <c r="I371" t="s">
        <v>32</v>
      </c>
      <c r="J371">
        <v>21.5</v>
      </c>
      <c r="K371">
        <v>9</v>
      </c>
      <c r="L371" s="7">
        <v>9.6750000000000007</v>
      </c>
      <c r="M371">
        <v>203.17500000000001</v>
      </c>
      <c r="N371" s="2">
        <v>0.53194444444444444</v>
      </c>
      <c r="O371" t="s">
        <v>39</v>
      </c>
      <c r="P371">
        <v>193.5</v>
      </c>
      <c r="Q371" s="7">
        <v>4.7619047620000003</v>
      </c>
      <c r="R371">
        <v>9.6750000000000007</v>
      </c>
      <c r="S371">
        <v>7.8</v>
      </c>
      <c r="T371">
        <v>9.6750000000000007</v>
      </c>
      <c r="U371" s="6"/>
    </row>
    <row r="372" spans="1:21" x14ac:dyDescent="0.35">
      <c r="A372" t="s">
        <v>421</v>
      </c>
      <c r="B372" s="1">
        <v>44612</v>
      </c>
      <c r="C372" t="s">
        <v>80</v>
      </c>
      <c r="D372" t="s">
        <v>53</v>
      </c>
      <c r="E372" t="s">
        <v>1072</v>
      </c>
      <c r="F372" t="s">
        <v>22</v>
      </c>
      <c r="G372" t="s">
        <v>23</v>
      </c>
      <c r="H372" t="s">
        <v>37</v>
      </c>
      <c r="I372" t="s">
        <v>32</v>
      </c>
      <c r="J372">
        <v>26.26</v>
      </c>
      <c r="K372">
        <v>7</v>
      </c>
      <c r="L372" s="7">
        <v>9.1910000000000007</v>
      </c>
      <c r="M372">
        <v>193.011</v>
      </c>
      <c r="N372" s="2">
        <v>0.81944444444444453</v>
      </c>
      <c r="O372" t="s">
        <v>33</v>
      </c>
      <c r="P372">
        <v>183.82</v>
      </c>
      <c r="Q372" s="7">
        <v>4.7619047620000003</v>
      </c>
      <c r="R372">
        <v>9.1910000000000007</v>
      </c>
      <c r="S372">
        <v>9.9</v>
      </c>
      <c r="T372">
        <v>9.1910000000000007</v>
      </c>
      <c r="U372" s="6"/>
    </row>
    <row r="373" spans="1:21" x14ac:dyDescent="0.35">
      <c r="A373" t="s">
        <v>422</v>
      </c>
      <c r="B373" s="1">
        <v>44770</v>
      </c>
      <c r="C373" t="s">
        <v>74</v>
      </c>
      <c r="D373" t="s">
        <v>53</v>
      </c>
      <c r="E373" t="s">
        <v>1071</v>
      </c>
      <c r="F373" t="s">
        <v>30</v>
      </c>
      <c r="G373" t="s">
        <v>23</v>
      </c>
      <c r="H373" t="s">
        <v>24</v>
      </c>
      <c r="I373" t="s">
        <v>56</v>
      </c>
      <c r="J373">
        <v>60.96</v>
      </c>
      <c r="K373">
        <v>2</v>
      </c>
      <c r="L373" s="7">
        <v>6.0960000000000001</v>
      </c>
      <c r="M373">
        <v>128.01599999999999</v>
      </c>
      <c r="N373" s="2">
        <v>0.81874999999999998</v>
      </c>
      <c r="O373" t="s">
        <v>39</v>
      </c>
      <c r="P373">
        <v>121.92</v>
      </c>
      <c r="Q373" s="7">
        <v>4.7619047620000003</v>
      </c>
      <c r="R373">
        <v>6.0960000000000001</v>
      </c>
      <c r="S373">
        <v>4.9000000000000004</v>
      </c>
      <c r="T373">
        <v>6.0960000000000001</v>
      </c>
      <c r="U373" s="6"/>
    </row>
    <row r="374" spans="1:21" x14ac:dyDescent="0.35">
      <c r="A374" t="s">
        <v>423</v>
      </c>
      <c r="B374" s="1">
        <v>44630</v>
      </c>
      <c r="C374" t="s">
        <v>35</v>
      </c>
      <c r="D374" t="s">
        <v>29</v>
      </c>
      <c r="E374" t="s">
        <v>1072</v>
      </c>
      <c r="F374" t="s">
        <v>30</v>
      </c>
      <c r="G374" t="s">
        <v>23</v>
      </c>
      <c r="H374" t="s">
        <v>31</v>
      </c>
      <c r="I374" t="s">
        <v>38</v>
      </c>
      <c r="J374">
        <v>70.11</v>
      </c>
      <c r="K374">
        <v>6</v>
      </c>
      <c r="L374" s="7">
        <v>21.033000000000001</v>
      </c>
      <c r="M374">
        <v>441.69299999999998</v>
      </c>
      <c r="N374" s="2">
        <v>0.74583333333333324</v>
      </c>
      <c r="O374" t="s">
        <v>26</v>
      </c>
      <c r="P374">
        <v>420.66</v>
      </c>
      <c r="Q374" s="7">
        <v>4.7619047620000003</v>
      </c>
      <c r="R374">
        <v>21.033000000000001</v>
      </c>
      <c r="S374">
        <v>5.2</v>
      </c>
      <c r="T374">
        <v>21.033000000000001</v>
      </c>
      <c r="U374" s="6"/>
    </row>
    <row r="375" spans="1:21" x14ac:dyDescent="0.35">
      <c r="A375" t="s">
        <v>424</v>
      </c>
      <c r="B375" s="1">
        <v>44922</v>
      </c>
      <c r="C375" t="s">
        <v>28</v>
      </c>
      <c r="D375" t="s">
        <v>29</v>
      </c>
      <c r="E375" t="s">
        <v>1071</v>
      </c>
      <c r="F375" t="s">
        <v>30</v>
      </c>
      <c r="G375" t="s">
        <v>36</v>
      </c>
      <c r="H375" t="s">
        <v>31</v>
      </c>
      <c r="I375" t="s">
        <v>56</v>
      </c>
      <c r="J375">
        <v>42.08</v>
      </c>
      <c r="K375">
        <v>6</v>
      </c>
      <c r="L375" s="7">
        <v>12.624000000000001</v>
      </c>
      <c r="M375">
        <v>265.10399999999998</v>
      </c>
      <c r="N375" s="2">
        <v>0.51736111111111105</v>
      </c>
      <c r="O375" t="s">
        <v>33</v>
      </c>
      <c r="P375">
        <v>252.48</v>
      </c>
      <c r="Q375" s="7">
        <v>4.7619047620000003</v>
      </c>
      <c r="R375">
        <v>12.624000000000001</v>
      </c>
      <c r="S375">
        <v>8.9</v>
      </c>
      <c r="T375">
        <v>12.624000000000001</v>
      </c>
      <c r="U375" s="6"/>
    </row>
    <row r="376" spans="1:21" x14ac:dyDescent="0.35">
      <c r="A376" t="s">
        <v>425</v>
      </c>
      <c r="B376" s="1">
        <v>44678</v>
      </c>
      <c r="C376" t="s">
        <v>61</v>
      </c>
      <c r="D376" t="s">
        <v>21</v>
      </c>
      <c r="E376" t="s">
        <v>1073</v>
      </c>
      <c r="F376" t="s">
        <v>30</v>
      </c>
      <c r="G376" t="s">
        <v>23</v>
      </c>
      <c r="H376" t="s">
        <v>37</v>
      </c>
      <c r="I376" t="s">
        <v>38</v>
      </c>
      <c r="J376">
        <v>67.09</v>
      </c>
      <c r="K376">
        <v>5</v>
      </c>
      <c r="L376" s="7">
        <v>16.772500000000001</v>
      </c>
      <c r="M376">
        <v>352.22250000000003</v>
      </c>
      <c r="N376" s="2">
        <v>0.69930555555555562</v>
      </c>
      <c r="O376" t="s">
        <v>39</v>
      </c>
      <c r="P376">
        <v>335.45</v>
      </c>
      <c r="Q376" s="7">
        <v>4.7619047620000003</v>
      </c>
      <c r="R376">
        <v>16.772500000000001</v>
      </c>
      <c r="S376">
        <v>9.1</v>
      </c>
      <c r="T376">
        <v>16.772500000000001</v>
      </c>
      <c r="U376" s="6"/>
    </row>
    <row r="377" spans="1:21" x14ac:dyDescent="0.35">
      <c r="A377" t="s">
        <v>426</v>
      </c>
      <c r="B377" s="1">
        <v>44778</v>
      </c>
      <c r="C377" t="s">
        <v>48</v>
      </c>
      <c r="D377" t="s">
        <v>21</v>
      </c>
      <c r="E377" t="s">
        <v>1071</v>
      </c>
      <c r="F377" t="s">
        <v>22</v>
      </c>
      <c r="G377" t="s">
        <v>23</v>
      </c>
      <c r="H377" t="s">
        <v>37</v>
      </c>
      <c r="I377" t="s">
        <v>56</v>
      </c>
      <c r="J377">
        <v>96.7</v>
      </c>
      <c r="K377">
        <v>5</v>
      </c>
      <c r="L377" s="7">
        <v>24.175000000000001</v>
      </c>
      <c r="M377">
        <v>507.67500000000001</v>
      </c>
      <c r="N377" s="2">
        <v>0.53611111111111109</v>
      </c>
      <c r="O377" t="s">
        <v>26</v>
      </c>
      <c r="P377">
        <v>483.5</v>
      </c>
      <c r="Q377" s="7">
        <v>4.7619047620000003</v>
      </c>
      <c r="R377">
        <v>24.175000000000001</v>
      </c>
      <c r="S377">
        <v>7</v>
      </c>
      <c r="T377">
        <v>24.175000000000001</v>
      </c>
      <c r="U377" s="6"/>
    </row>
    <row r="378" spans="1:21" x14ac:dyDescent="0.35">
      <c r="A378" t="s">
        <v>427</v>
      </c>
      <c r="B378" s="1">
        <v>44699</v>
      </c>
      <c r="C378" t="s">
        <v>107</v>
      </c>
      <c r="D378" t="s">
        <v>53</v>
      </c>
      <c r="E378" t="s">
        <v>1074</v>
      </c>
      <c r="F378" t="s">
        <v>22</v>
      </c>
      <c r="G378" t="s">
        <v>23</v>
      </c>
      <c r="H378" t="s">
        <v>37</v>
      </c>
      <c r="I378" t="s">
        <v>38</v>
      </c>
      <c r="J378">
        <v>35.380000000000003</v>
      </c>
      <c r="K378">
        <v>9</v>
      </c>
      <c r="L378" s="7">
        <v>15.920999999999999</v>
      </c>
      <c r="M378">
        <v>334.34100000000001</v>
      </c>
      <c r="N378" s="2">
        <v>0.82638888888888884</v>
      </c>
      <c r="O378" t="s">
        <v>39</v>
      </c>
      <c r="P378">
        <v>318.42</v>
      </c>
      <c r="Q378" s="7">
        <v>4.7619047620000003</v>
      </c>
      <c r="R378">
        <v>15.920999999999999</v>
      </c>
      <c r="S378">
        <v>9.6</v>
      </c>
      <c r="T378">
        <v>15.920999999999999</v>
      </c>
      <c r="U378" s="6"/>
    </row>
    <row r="379" spans="1:21" x14ac:dyDescent="0.35">
      <c r="A379" t="s">
        <v>428</v>
      </c>
      <c r="B379" s="1">
        <v>44776</v>
      </c>
      <c r="C379" t="s">
        <v>48</v>
      </c>
      <c r="D379" t="s">
        <v>29</v>
      </c>
      <c r="E379" t="s">
        <v>1069</v>
      </c>
      <c r="F379" t="s">
        <v>30</v>
      </c>
      <c r="G379" t="s">
        <v>36</v>
      </c>
      <c r="H379" t="s">
        <v>24</v>
      </c>
      <c r="I379" t="s">
        <v>44</v>
      </c>
      <c r="J379">
        <v>95.49</v>
      </c>
      <c r="K379">
        <v>7</v>
      </c>
      <c r="L379" s="7">
        <v>33.421500000000002</v>
      </c>
      <c r="M379">
        <v>701.85149999999999</v>
      </c>
      <c r="N379" s="2">
        <v>0.76180555555555562</v>
      </c>
      <c r="O379" t="s">
        <v>26</v>
      </c>
      <c r="P379">
        <v>668.43</v>
      </c>
      <c r="Q379" s="7">
        <v>4.7619047620000003</v>
      </c>
      <c r="R379">
        <v>33.421500000000002</v>
      </c>
      <c r="S379">
        <v>8.6999999999999993</v>
      </c>
      <c r="T379">
        <v>33.421500000000002</v>
      </c>
      <c r="U379" s="6"/>
    </row>
    <row r="380" spans="1:21" x14ac:dyDescent="0.35">
      <c r="A380" t="s">
        <v>429</v>
      </c>
      <c r="B380" s="1">
        <v>44835</v>
      </c>
      <c r="C380" t="s">
        <v>46</v>
      </c>
      <c r="D380" t="s">
        <v>29</v>
      </c>
      <c r="E380" t="s">
        <v>1070</v>
      </c>
      <c r="F380" t="s">
        <v>22</v>
      </c>
      <c r="G380" t="s">
        <v>36</v>
      </c>
      <c r="H380" t="s">
        <v>24</v>
      </c>
      <c r="I380" t="s">
        <v>56</v>
      </c>
      <c r="J380">
        <v>96.98</v>
      </c>
      <c r="K380">
        <v>4</v>
      </c>
      <c r="L380" s="7">
        <v>19.396000000000001</v>
      </c>
      <c r="M380">
        <v>407.31599999999997</v>
      </c>
      <c r="N380" s="2">
        <v>0.72222222222222221</v>
      </c>
      <c r="O380" t="s">
        <v>26</v>
      </c>
      <c r="P380">
        <v>387.92</v>
      </c>
      <c r="Q380" s="7">
        <v>4.7619047620000003</v>
      </c>
      <c r="R380">
        <v>19.396000000000001</v>
      </c>
      <c r="S380">
        <v>9.4</v>
      </c>
      <c r="T380">
        <v>19.396000000000001</v>
      </c>
      <c r="U380" s="6"/>
    </row>
    <row r="381" spans="1:21" x14ac:dyDescent="0.35">
      <c r="A381" t="s">
        <v>430</v>
      </c>
      <c r="B381" s="1">
        <v>44659</v>
      </c>
      <c r="C381" t="s">
        <v>61</v>
      </c>
      <c r="D381" t="s">
        <v>53</v>
      </c>
      <c r="E381" t="s">
        <v>1072</v>
      </c>
      <c r="F381" t="s">
        <v>30</v>
      </c>
      <c r="G381" t="s">
        <v>23</v>
      </c>
      <c r="H381" t="s">
        <v>31</v>
      </c>
      <c r="I381" t="s">
        <v>32</v>
      </c>
      <c r="J381">
        <v>23.65</v>
      </c>
      <c r="K381">
        <v>4</v>
      </c>
      <c r="L381" s="7">
        <v>4.7300000000000004</v>
      </c>
      <c r="M381">
        <v>99.33</v>
      </c>
      <c r="N381" s="2">
        <v>0.56388888888888888</v>
      </c>
      <c r="O381" t="s">
        <v>39</v>
      </c>
      <c r="P381">
        <v>94.6</v>
      </c>
      <c r="Q381" s="7">
        <v>4.7619047620000003</v>
      </c>
      <c r="R381">
        <v>4.7300000000000004</v>
      </c>
      <c r="S381">
        <v>4</v>
      </c>
      <c r="T381">
        <v>4.7300000000000004</v>
      </c>
      <c r="U381" s="6"/>
    </row>
    <row r="382" spans="1:21" x14ac:dyDescent="0.35">
      <c r="A382" t="s">
        <v>431</v>
      </c>
      <c r="B382" s="1">
        <v>44700</v>
      </c>
      <c r="C382" t="s">
        <v>107</v>
      </c>
      <c r="D382" t="s">
        <v>21</v>
      </c>
      <c r="E382" t="s">
        <v>1069</v>
      </c>
      <c r="F382" t="s">
        <v>22</v>
      </c>
      <c r="G382" t="s">
        <v>36</v>
      </c>
      <c r="H382" t="s">
        <v>31</v>
      </c>
      <c r="I382" t="s">
        <v>44</v>
      </c>
      <c r="J382">
        <v>82.33</v>
      </c>
      <c r="K382">
        <v>4</v>
      </c>
      <c r="L382" s="7">
        <v>16.466000000000001</v>
      </c>
      <c r="M382">
        <v>345.786</v>
      </c>
      <c r="N382" s="2">
        <v>0.44236111111111115</v>
      </c>
      <c r="O382" t="s">
        <v>39</v>
      </c>
      <c r="P382">
        <v>329.32</v>
      </c>
      <c r="Q382" s="7">
        <v>4.7619047620000003</v>
      </c>
      <c r="R382">
        <v>16.466000000000001</v>
      </c>
      <c r="S382">
        <v>7.5</v>
      </c>
      <c r="T382">
        <v>16.466000000000001</v>
      </c>
      <c r="U382" s="6"/>
    </row>
    <row r="383" spans="1:21" x14ac:dyDescent="0.35">
      <c r="A383" t="s">
        <v>432</v>
      </c>
      <c r="B383" s="1">
        <v>44691</v>
      </c>
      <c r="C383" t="s">
        <v>107</v>
      </c>
      <c r="D383" t="s">
        <v>29</v>
      </c>
      <c r="E383" t="s">
        <v>1075</v>
      </c>
      <c r="F383" t="s">
        <v>30</v>
      </c>
      <c r="G383" t="s">
        <v>23</v>
      </c>
      <c r="H383" t="s">
        <v>42</v>
      </c>
      <c r="I383" t="s">
        <v>32</v>
      </c>
      <c r="J383">
        <v>26.61</v>
      </c>
      <c r="K383">
        <v>2</v>
      </c>
      <c r="L383" s="7">
        <v>2.661</v>
      </c>
      <c r="M383">
        <v>55.881</v>
      </c>
      <c r="N383" s="2">
        <v>0.60763888888888895</v>
      </c>
      <c r="O383" t="s">
        <v>33</v>
      </c>
      <c r="P383">
        <v>53.22</v>
      </c>
      <c r="Q383" s="7">
        <v>4.7619047620000003</v>
      </c>
      <c r="R383">
        <v>2.661</v>
      </c>
      <c r="S383">
        <v>4.2</v>
      </c>
      <c r="T383">
        <v>2.661</v>
      </c>
      <c r="U383" s="6"/>
    </row>
    <row r="384" spans="1:21" x14ac:dyDescent="0.35">
      <c r="A384" t="s">
        <v>433</v>
      </c>
      <c r="B384" s="1">
        <v>44803</v>
      </c>
      <c r="C384" t="s">
        <v>48</v>
      </c>
      <c r="D384" t="s">
        <v>53</v>
      </c>
      <c r="E384" t="s">
        <v>1074</v>
      </c>
      <c r="F384" t="s">
        <v>30</v>
      </c>
      <c r="G384" t="s">
        <v>23</v>
      </c>
      <c r="H384" t="s">
        <v>24</v>
      </c>
      <c r="I384" t="s">
        <v>54</v>
      </c>
      <c r="J384">
        <v>99.69</v>
      </c>
      <c r="K384">
        <v>5</v>
      </c>
      <c r="L384" s="7">
        <v>24.922499999999999</v>
      </c>
      <c r="M384">
        <v>523.37249999999995</v>
      </c>
      <c r="N384" s="2">
        <v>0.50624999999999998</v>
      </c>
      <c r="O384" t="s">
        <v>33</v>
      </c>
      <c r="P384">
        <v>498.45</v>
      </c>
      <c r="Q384" s="7">
        <v>4.7619047620000003</v>
      </c>
      <c r="R384">
        <v>24.922499999999999</v>
      </c>
      <c r="S384">
        <v>9.9</v>
      </c>
      <c r="T384">
        <v>24.922499999999999</v>
      </c>
      <c r="U384" s="6"/>
    </row>
    <row r="385" spans="1:21" x14ac:dyDescent="0.35">
      <c r="A385" t="s">
        <v>434</v>
      </c>
      <c r="B385" s="1">
        <v>44693</v>
      </c>
      <c r="C385" t="s">
        <v>107</v>
      </c>
      <c r="D385" t="s">
        <v>29</v>
      </c>
      <c r="E385" t="s">
        <v>1069</v>
      </c>
      <c r="F385" t="s">
        <v>22</v>
      </c>
      <c r="G385" t="s">
        <v>23</v>
      </c>
      <c r="H385" t="s">
        <v>24</v>
      </c>
      <c r="I385" t="s">
        <v>54</v>
      </c>
      <c r="J385">
        <v>74.89</v>
      </c>
      <c r="K385">
        <v>4</v>
      </c>
      <c r="L385" s="7">
        <v>14.978</v>
      </c>
      <c r="M385">
        <v>314.53800000000001</v>
      </c>
      <c r="N385" s="2">
        <v>0.64722222222222225</v>
      </c>
      <c r="O385" t="s">
        <v>26</v>
      </c>
      <c r="P385">
        <v>299.56</v>
      </c>
      <c r="Q385" s="7">
        <v>4.7619047620000003</v>
      </c>
      <c r="R385">
        <v>14.978</v>
      </c>
      <c r="S385">
        <v>4.2</v>
      </c>
      <c r="T385">
        <v>14.978</v>
      </c>
      <c r="U385" s="6"/>
    </row>
    <row r="386" spans="1:21" x14ac:dyDescent="0.35">
      <c r="A386" t="s">
        <v>435</v>
      </c>
      <c r="B386" s="1">
        <v>44790</v>
      </c>
      <c r="C386" t="s">
        <v>48</v>
      </c>
      <c r="D386" t="s">
        <v>21</v>
      </c>
      <c r="E386" t="s">
        <v>1072</v>
      </c>
      <c r="F386" t="s">
        <v>30</v>
      </c>
      <c r="G386" t="s">
        <v>23</v>
      </c>
      <c r="H386" t="s">
        <v>31</v>
      </c>
      <c r="I386" t="s">
        <v>54</v>
      </c>
      <c r="J386">
        <v>40.94</v>
      </c>
      <c r="K386">
        <v>5</v>
      </c>
      <c r="L386" s="7">
        <v>10.234999999999999</v>
      </c>
      <c r="M386">
        <v>214.935</v>
      </c>
      <c r="N386" s="2">
        <v>0.58194444444444449</v>
      </c>
      <c r="O386" t="s">
        <v>26</v>
      </c>
      <c r="P386">
        <v>204.7</v>
      </c>
      <c r="Q386" s="7">
        <v>4.7619047620000003</v>
      </c>
      <c r="R386">
        <v>10.234999999999999</v>
      </c>
      <c r="S386">
        <v>9.9</v>
      </c>
      <c r="T386">
        <v>10.234999999999999</v>
      </c>
      <c r="U386" s="6"/>
    </row>
    <row r="387" spans="1:21" x14ac:dyDescent="0.35">
      <c r="A387" t="s">
        <v>436</v>
      </c>
      <c r="B387" s="1">
        <v>44720</v>
      </c>
      <c r="C387" t="s">
        <v>41</v>
      </c>
      <c r="D387" t="s">
        <v>53</v>
      </c>
      <c r="E387" t="s">
        <v>1072</v>
      </c>
      <c r="F387" t="s">
        <v>22</v>
      </c>
      <c r="G387" t="s">
        <v>36</v>
      </c>
      <c r="H387" t="s">
        <v>31</v>
      </c>
      <c r="I387" t="s">
        <v>44</v>
      </c>
      <c r="J387">
        <v>75.819999999999993</v>
      </c>
      <c r="K387">
        <v>1</v>
      </c>
      <c r="L387" s="7">
        <v>3.7909999999999999</v>
      </c>
      <c r="M387">
        <v>79.611000000000004</v>
      </c>
      <c r="N387" s="2">
        <v>0.55486111111111114</v>
      </c>
      <c r="O387" t="s">
        <v>33</v>
      </c>
      <c r="P387">
        <v>75.819999999999993</v>
      </c>
      <c r="Q387" s="7">
        <v>4.7619047620000003</v>
      </c>
      <c r="R387">
        <v>3.7909999999999999</v>
      </c>
      <c r="S387">
        <v>5.8</v>
      </c>
      <c r="T387">
        <v>3.7909999999999999</v>
      </c>
      <c r="U387" s="6"/>
    </row>
    <row r="388" spans="1:21" x14ac:dyDescent="0.35">
      <c r="A388" t="s">
        <v>437</v>
      </c>
      <c r="B388" s="1">
        <v>44600</v>
      </c>
      <c r="C388" t="s">
        <v>80</v>
      </c>
      <c r="D388" t="s">
        <v>29</v>
      </c>
      <c r="E388" t="s">
        <v>1071</v>
      </c>
      <c r="F388" t="s">
        <v>30</v>
      </c>
      <c r="G388" t="s">
        <v>36</v>
      </c>
      <c r="H388" t="s">
        <v>31</v>
      </c>
      <c r="I388" t="s">
        <v>54</v>
      </c>
      <c r="J388">
        <v>46.77</v>
      </c>
      <c r="K388">
        <v>6</v>
      </c>
      <c r="L388" s="7">
        <v>14.031000000000001</v>
      </c>
      <c r="M388">
        <v>294.65100000000001</v>
      </c>
      <c r="N388" s="2">
        <v>0.56736111111111109</v>
      </c>
      <c r="O388" t="s">
        <v>33</v>
      </c>
      <c r="P388">
        <v>280.62</v>
      </c>
      <c r="Q388" s="7">
        <v>4.7619047620000003</v>
      </c>
      <c r="R388">
        <v>14.031000000000001</v>
      </c>
      <c r="S388">
        <v>6</v>
      </c>
      <c r="T388">
        <v>14.031000000000001</v>
      </c>
      <c r="U388" s="6"/>
    </row>
    <row r="389" spans="1:21" x14ac:dyDescent="0.35">
      <c r="A389" t="s">
        <v>438</v>
      </c>
      <c r="B389" s="1">
        <v>44679</v>
      </c>
      <c r="C389" t="s">
        <v>61</v>
      </c>
      <c r="D389" t="s">
        <v>21</v>
      </c>
      <c r="E389" t="s">
        <v>1073</v>
      </c>
      <c r="F389" t="s">
        <v>30</v>
      </c>
      <c r="G389" t="s">
        <v>23</v>
      </c>
      <c r="H389" t="s">
        <v>24</v>
      </c>
      <c r="I389" t="s">
        <v>25</v>
      </c>
      <c r="J389">
        <v>32.32</v>
      </c>
      <c r="K389">
        <v>10</v>
      </c>
      <c r="L389" s="7">
        <v>16.16</v>
      </c>
      <c r="M389">
        <v>339.36</v>
      </c>
      <c r="N389" s="2">
        <v>0.7006944444444444</v>
      </c>
      <c r="O389" t="s">
        <v>39</v>
      </c>
      <c r="P389">
        <v>323.2</v>
      </c>
      <c r="Q389" s="7">
        <v>4.7619047620000003</v>
      </c>
      <c r="R389">
        <v>16.16</v>
      </c>
      <c r="S389">
        <v>10</v>
      </c>
      <c r="T389">
        <v>16.16</v>
      </c>
      <c r="U389" s="6"/>
    </row>
    <row r="390" spans="1:21" x14ac:dyDescent="0.35">
      <c r="A390" t="s">
        <v>439</v>
      </c>
      <c r="B390" s="1">
        <v>44767</v>
      </c>
      <c r="C390" t="s">
        <v>74</v>
      </c>
      <c r="D390" t="s">
        <v>29</v>
      </c>
      <c r="E390" t="s">
        <v>1075</v>
      </c>
      <c r="F390" t="s">
        <v>22</v>
      </c>
      <c r="G390" t="s">
        <v>23</v>
      </c>
      <c r="H390" t="s">
        <v>37</v>
      </c>
      <c r="I390" t="s">
        <v>56</v>
      </c>
      <c r="J390">
        <v>54.07</v>
      </c>
      <c r="K390">
        <v>9</v>
      </c>
      <c r="L390" s="7">
        <v>24.331499999999998</v>
      </c>
      <c r="M390">
        <v>510.9615</v>
      </c>
      <c r="N390" s="2">
        <v>0.62152777777777779</v>
      </c>
      <c r="O390" t="s">
        <v>26</v>
      </c>
      <c r="P390">
        <v>486.63</v>
      </c>
      <c r="Q390" s="7">
        <v>4.7619047620000003</v>
      </c>
      <c r="R390">
        <v>24.331499999999998</v>
      </c>
      <c r="S390">
        <v>9.5</v>
      </c>
      <c r="T390">
        <v>24.331499999999998</v>
      </c>
      <c r="U390" s="6"/>
    </row>
    <row r="391" spans="1:21" x14ac:dyDescent="0.35">
      <c r="A391" t="s">
        <v>440</v>
      </c>
      <c r="B391" s="1">
        <v>44827</v>
      </c>
      <c r="C391" t="s">
        <v>51</v>
      </c>
      <c r="D391" t="s">
        <v>53</v>
      </c>
      <c r="E391" t="s">
        <v>1074</v>
      </c>
      <c r="F391" t="s">
        <v>30</v>
      </c>
      <c r="G391" t="s">
        <v>36</v>
      </c>
      <c r="H391" t="s">
        <v>37</v>
      </c>
      <c r="I391" t="s">
        <v>54</v>
      </c>
      <c r="J391">
        <v>18.22</v>
      </c>
      <c r="K391">
        <v>7</v>
      </c>
      <c r="L391" s="7">
        <v>6.3769999999999998</v>
      </c>
      <c r="M391">
        <v>133.917</v>
      </c>
      <c r="N391" s="2">
        <v>0.58611111111111114</v>
      </c>
      <c r="O391" t="s">
        <v>39</v>
      </c>
      <c r="P391">
        <v>127.54</v>
      </c>
      <c r="Q391" s="7">
        <v>4.7619047620000003</v>
      </c>
      <c r="R391">
        <v>6.3769999999999998</v>
      </c>
      <c r="S391">
        <v>6.6</v>
      </c>
      <c r="T391">
        <v>6.3769999999999998</v>
      </c>
      <c r="U391" s="6"/>
    </row>
    <row r="392" spans="1:21" x14ac:dyDescent="0.35">
      <c r="A392" t="s">
        <v>441</v>
      </c>
      <c r="B392" s="1">
        <v>44779</v>
      </c>
      <c r="C392" t="s">
        <v>48</v>
      </c>
      <c r="D392" t="s">
        <v>29</v>
      </c>
      <c r="E392" t="s">
        <v>1074</v>
      </c>
      <c r="F392" t="s">
        <v>22</v>
      </c>
      <c r="G392" t="s">
        <v>23</v>
      </c>
      <c r="H392" t="s">
        <v>31</v>
      </c>
      <c r="I392" t="s">
        <v>56</v>
      </c>
      <c r="J392">
        <v>80.48</v>
      </c>
      <c r="K392">
        <v>3</v>
      </c>
      <c r="L392" s="7">
        <v>12.071999999999999</v>
      </c>
      <c r="M392">
        <v>253.512</v>
      </c>
      <c r="N392" s="2">
        <v>0.52152777777777781</v>
      </c>
      <c r="O392" t="s">
        <v>33</v>
      </c>
      <c r="P392">
        <v>241.44</v>
      </c>
      <c r="Q392" s="7">
        <v>4.7619047620000003</v>
      </c>
      <c r="R392">
        <v>12.071999999999999</v>
      </c>
      <c r="S392">
        <v>8.1</v>
      </c>
      <c r="T392">
        <v>12.071999999999999</v>
      </c>
      <c r="U392" s="6"/>
    </row>
    <row r="393" spans="1:21" x14ac:dyDescent="0.35">
      <c r="A393" t="s">
        <v>442</v>
      </c>
      <c r="B393" s="1">
        <v>44696</v>
      </c>
      <c r="C393" t="s">
        <v>107</v>
      </c>
      <c r="D393" t="s">
        <v>53</v>
      </c>
      <c r="E393" t="s">
        <v>1069</v>
      </c>
      <c r="F393" t="s">
        <v>30</v>
      </c>
      <c r="G393" t="s">
        <v>23</v>
      </c>
      <c r="H393" t="s">
        <v>24</v>
      </c>
      <c r="I393" t="s">
        <v>56</v>
      </c>
      <c r="J393">
        <v>37.950000000000003</v>
      </c>
      <c r="K393">
        <v>10</v>
      </c>
      <c r="L393" s="7">
        <v>18.975000000000001</v>
      </c>
      <c r="M393">
        <v>398.47500000000002</v>
      </c>
      <c r="N393" s="2">
        <v>0.61875000000000002</v>
      </c>
      <c r="O393" t="s">
        <v>33</v>
      </c>
      <c r="P393">
        <v>379.5</v>
      </c>
      <c r="Q393" s="7">
        <v>4.7619047620000003</v>
      </c>
      <c r="R393">
        <v>18.975000000000001</v>
      </c>
      <c r="S393">
        <v>9.6999999999999993</v>
      </c>
      <c r="T393">
        <v>18.975000000000001</v>
      </c>
      <c r="U393" s="6"/>
    </row>
    <row r="394" spans="1:21" x14ac:dyDescent="0.35">
      <c r="A394" t="s">
        <v>443</v>
      </c>
      <c r="B394" s="1">
        <v>44636</v>
      </c>
      <c r="C394" t="s">
        <v>35</v>
      </c>
      <c r="D394" t="s">
        <v>21</v>
      </c>
      <c r="E394" t="s">
        <v>1075</v>
      </c>
      <c r="F394" t="s">
        <v>22</v>
      </c>
      <c r="G394" t="s">
        <v>36</v>
      </c>
      <c r="H394" t="s">
        <v>37</v>
      </c>
      <c r="I394" t="s">
        <v>32</v>
      </c>
      <c r="J394">
        <v>76.819999999999993</v>
      </c>
      <c r="K394">
        <v>1</v>
      </c>
      <c r="L394" s="7">
        <v>3.8410000000000002</v>
      </c>
      <c r="M394">
        <v>80.661000000000001</v>
      </c>
      <c r="N394" s="2">
        <v>0.76874999999999993</v>
      </c>
      <c r="O394" t="s">
        <v>26</v>
      </c>
      <c r="P394">
        <v>76.819999999999993</v>
      </c>
      <c r="Q394" s="7">
        <v>4.7619047620000003</v>
      </c>
      <c r="R394">
        <v>3.8410000000000002</v>
      </c>
      <c r="S394">
        <v>7.2</v>
      </c>
      <c r="T394">
        <v>3.8410000000000002</v>
      </c>
      <c r="U394" s="6"/>
    </row>
    <row r="395" spans="1:21" x14ac:dyDescent="0.35">
      <c r="A395" t="s">
        <v>444</v>
      </c>
      <c r="B395" s="1">
        <v>44639</v>
      </c>
      <c r="C395" t="s">
        <v>35</v>
      </c>
      <c r="D395" t="s">
        <v>21</v>
      </c>
      <c r="E395" t="s">
        <v>1069</v>
      </c>
      <c r="F395" t="s">
        <v>22</v>
      </c>
      <c r="G395" t="s">
        <v>23</v>
      </c>
      <c r="H395" t="s">
        <v>31</v>
      </c>
      <c r="I395" t="s">
        <v>44</v>
      </c>
      <c r="J395">
        <v>52.26</v>
      </c>
      <c r="K395">
        <v>10</v>
      </c>
      <c r="L395" s="7">
        <v>26.13</v>
      </c>
      <c r="M395">
        <v>548.73</v>
      </c>
      <c r="N395" s="2">
        <v>0.53125</v>
      </c>
      <c r="O395" t="s">
        <v>39</v>
      </c>
      <c r="P395">
        <v>522.6</v>
      </c>
      <c r="Q395" s="7">
        <v>4.7619047620000003</v>
      </c>
      <c r="R395">
        <v>26.13</v>
      </c>
      <c r="S395">
        <v>6.2</v>
      </c>
      <c r="T395">
        <v>26.13</v>
      </c>
      <c r="U395" s="6"/>
    </row>
    <row r="396" spans="1:21" x14ac:dyDescent="0.35">
      <c r="A396" t="s">
        <v>445</v>
      </c>
      <c r="B396" s="1">
        <v>44794</v>
      </c>
      <c r="C396" t="s">
        <v>48</v>
      </c>
      <c r="D396" t="s">
        <v>21</v>
      </c>
      <c r="E396" t="s">
        <v>1073</v>
      </c>
      <c r="F396" t="s">
        <v>30</v>
      </c>
      <c r="G396" t="s">
        <v>23</v>
      </c>
      <c r="H396" t="s">
        <v>37</v>
      </c>
      <c r="I396" t="s">
        <v>25</v>
      </c>
      <c r="J396">
        <v>79.739999999999995</v>
      </c>
      <c r="K396">
        <v>1</v>
      </c>
      <c r="L396" s="7">
        <v>3.9870000000000001</v>
      </c>
      <c r="M396">
        <v>83.727000000000004</v>
      </c>
      <c r="N396" s="2">
        <v>0.44166666666666665</v>
      </c>
      <c r="O396" t="s">
        <v>26</v>
      </c>
      <c r="P396">
        <v>79.739999999999995</v>
      </c>
      <c r="Q396" s="7">
        <v>4.7619047620000003</v>
      </c>
      <c r="R396">
        <v>3.9870000000000001</v>
      </c>
      <c r="S396">
        <v>7.3</v>
      </c>
      <c r="T396">
        <v>3.9870000000000001</v>
      </c>
      <c r="U396" s="6"/>
    </row>
    <row r="397" spans="1:21" x14ac:dyDescent="0.35">
      <c r="A397" t="s">
        <v>446</v>
      </c>
      <c r="B397" s="1">
        <v>44593</v>
      </c>
      <c r="C397" t="s">
        <v>80</v>
      </c>
      <c r="D397" t="s">
        <v>21</v>
      </c>
      <c r="E397" t="s">
        <v>1075</v>
      </c>
      <c r="F397" t="s">
        <v>30</v>
      </c>
      <c r="G397" t="s">
        <v>23</v>
      </c>
      <c r="H397" t="s">
        <v>24</v>
      </c>
      <c r="I397" t="s">
        <v>25</v>
      </c>
      <c r="J397">
        <v>77.5</v>
      </c>
      <c r="K397">
        <v>5</v>
      </c>
      <c r="L397" s="7">
        <v>19.375</v>
      </c>
      <c r="M397">
        <v>406.875</v>
      </c>
      <c r="N397" s="2">
        <v>0.85833333333333339</v>
      </c>
      <c r="O397" t="s">
        <v>26</v>
      </c>
      <c r="P397">
        <v>387.5</v>
      </c>
      <c r="Q397" s="7">
        <v>4.7619047620000003</v>
      </c>
      <c r="R397">
        <v>19.375</v>
      </c>
      <c r="S397">
        <v>4.3</v>
      </c>
      <c r="T397">
        <v>19.375</v>
      </c>
      <c r="U397" s="6"/>
    </row>
    <row r="398" spans="1:21" x14ac:dyDescent="0.35">
      <c r="A398" t="s">
        <v>447</v>
      </c>
      <c r="B398" s="1">
        <v>44711</v>
      </c>
      <c r="C398" t="s">
        <v>107</v>
      </c>
      <c r="D398" t="s">
        <v>21</v>
      </c>
      <c r="E398" t="s">
        <v>1073</v>
      </c>
      <c r="F398" t="s">
        <v>30</v>
      </c>
      <c r="G398" t="s">
        <v>23</v>
      </c>
      <c r="H398" t="s">
        <v>42</v>
      </c>
      <c r="I398" t="s">
        <v>54</v>
      </c>
      <c r="J398">
        <v>54.27</v>
      </c>
      <c r="K398">
        <v>5</v>
      </c>
      <c r="L398" s="7">
        <v>13.567500000000001</v>
      </c>
      <c r="M398">
        <v>284.91750000000002</v>
      </c>
      <c r="N398" s="2">
        <v>0.59444444444444444</v>
      </c>
      <c r="O398" t="s">
        <v>26</v>
      </c>
      <c r="P398">
        <v>271.35000000000002</v>
      </c>
      <c r="Q398" s="7">
        <v>4.7619047620000003</v>
      </c>
      <c r="R398">
        <v>13.567500000000001</v>
      </c>
      <c r="S398">
        <v>4.5999999999999996</v>
      </c>
      <c r="T398">
        <v>13.567500000000001</v>
      </c>
      <c r="U398" s="6"/>
    </row>
    <row r="399" spans="1:21" x14ac:dyDescent="0.35">
      <c r="A399" t="s">
        <v>448</v>
      </c>
      <c r="B399" s="1">
        <v>44675</v>
      </c>
      <c r="C399" t="s">
        <v>61</v>
      </c>
      <c r="D399" t="s">
        <v>53</v>
      </c>
      <c r="E399" t="s">
        <v>1075</v>
      </c>
      <c r="F399" t="s">
        <v>30</v>
      </c>
      <c r="G399" t="s">
        <v>36</v>
      </c>
      <c r="H399" t="s">
        <v>31</v>
      </c>
      <c r="I399" t="s">
        <v>38</v>
      </c>
      <c r="J399">
        <v>13.59</v>
      </c>
      <c r="K399">
        <v>9</v>
      </c>
      <c r="L399" s="7">
        <v>6.1154999999999999</v>
      </c>
      <c r="M399">
        <v>128.4255</v>
      </c>
      <c r="N399" s="2">
        <v>0.43472222222222223</v>
      </c>
      <c r="O399" t="s">
        <v>33</v>
      </c>
      <c r="P399">
        <v>122.31</v>
      </c>
      <c r="Q399" s="7">
        <v>4.7619047620000003</v>
      </c>
      <c r="R399">
        <v>6.1154999999999999</v>
      </c>
      <c r="S399">
        <v>5.8</v>
      </c>
      <c r="T399">
        <v>6.1154999999999999</v>
      </c>
      <c r="U399" s="6"/>
    </row>
    <row r="400" spans="1:21" x14ac:dyDescent="0.35">
      <c r="A400" t="s">
        <v>449</v>
      </c>
      <c r="B400" s="1">
        <v>44792</v>
      </c>
      <c r="C400" t="s">
        <v>48</v>
      </c>
      <c r="D400" t="s">
        <v>53</v>
      </c>
      <c r="E400" t="s">
        <v>1069</v>
      </c>
      <c r="F400" t="s">
        <v>22</v>
      </c>
      <c r="G400" t="s">
        <v>23</v>
      </c>
      <c r="H400" t="s">
        <v>24</v>
      </c>
      <c r="I400" t="s">
        <v>25</v>
      </c>
      <c r="J400">
        <v>41.06</v>
      </c>
      <c r="K400">
        <v>6</v>
      </c>
      <c r="L400" s="7">
        <v>12.318</v>
      </c>
      <c r="M400">
        <v>258.678</v>
      </c>
      <c r="N400" s="2">
        <v>0.5625</v>
      </c>
      <c r="O400" t="s">
        <v>39</v>
      </c>
      <c r="P400">
        <v>246.36</v>
      </c>
      <c r="Q400" s="7">
        <v>4.7619047620000003</v>
      </c>
      <c r="R400">
        <v>12.318</v>
      </c>
      <c r="S400">
        <v>8.3000000000000007</v>
      </c>
      <c r="T400">
        <v>12.318</v>
      </c>
      <c r="U400" s="6"/>
    </row>
    <row r="401" spans="1:21" x14ac:dyDescent="0.35">
      <c r="A401" t="s">
        <v>450</v>
      </c>
      <c r="B401" s="1">
        <v>44653</v>
      </c>
      <c r="C401" t="s">
        <v>61</v>
      </c>
      <c r="D401" t="s">
        <v>53</v>
      </c>
      <c r="E401" t="s">
        <v>1070</v>
      </c>
      <c r="F401" t="s">
        <v>22</v>
      </c>
      <c r="G401" t="s">
        <v>36</v>
      </c>
      <c r="H401" t="s">
        <v>42</v>
      </c>
      <c r="I401" t="s">
        <v>32</v>
      </c>
      <c r="J401">
        <v>19.239999999999998</v>
      </c>
      <c r="K401">
        <v>9</v>
      </c>
      <c r="L401" s="7">
        <v>8.6579999999999995</v>
      </c>
      <c r="M401">
        <v>181.81800000000001</v>
      </c>
      <c r="N401" s="2">
        <v>0.68611111111111101</v>
      </c>
      <c r="O401" t="s">
        <v>33</v>
      </c>
      <c r="P401">
        <v>173.16</v>
      </c>
      <c r="Q401" s="7">
        <v>4.7619047620000003</v>
      </c>
      <c r="R401">
        <v>8.6579999999999995</v>
      </c>
      <c r="S401">
        <v>8</v>
      </c>
      <c r="T401">
        <v>8.6579999999999995</v>
      </c>
      <c r="U401" s="6"/>
    </row>
    <row r="402" spans="1:21" x14ac:dyDescent="0.35">
      <c r="A402" t="s">
        <v>451</v>
      </c>
      <c r="B402" s="1">
        <v>44739</v>
      </c>
      <c r="C402" t="s">
        <v>41</v>
      </c>
      <c r="D402" t="s">
        <v>29</v>
      </c>
      <c r="E402" t="s">
        <v>1070</v>
      </c>
      <c r="F402" t="s">
        <v>30</v>
      </c>
      <c r="G402" t="s">
        <v>23</v>
      </c>
      <c r="H402" t="s">
        <v>42</v>
      </c>
      <c r="I402" t="s">
        <v>54</v>
      </c>
      <c r="J402">
        <v>39.43</v>
      </c>
      <c r="K402">
        <v>6</v>
      </c>
      <c r="L402" s="7">
        <v>11.829000000000001</v>
      </c>
      <c r="M402">
        <v>248.40899999999999</v>
      </c>
      <c r="N402" s="2">
        <v>0.84583333333333333</v>
      </c>
      <c r="O402" t="s">
        <v>39</v>
      </c>
      <c r="P402">
        <v>236.58</v>
      </c>
      <c r="Q402" s="7">
        <v>4.7619047620000003</v>
      </c>
      <c r="R402">
        <v>11.829000000000001</v>
      </c>
      <c r="S402">
        <v>9.4</v>
      </c>
      <c r="T402">
        <v>11.829000000000001</v>
      </c>
      <c r="U402" s="6"/>
    </row>
    <row r="403" spans="1:21" x14ac:dyDescent="0.35">
      <c r="A403" t="s">
        <v>452</v>
      </c>
      <c r="B403" s="1">
        <v>44661</v>
      </c>
      <c r="C403" t="s">
        <v>61</v>
      </c>
      <c r="D403" t="s">
        <v>29</v>
      </c>
      <c r="E403" t="s">
        <v>1072</v>
      </c>
      <c r="F403" t="s">
        <v>30</v>
      </c>
      <c r="G403" t="s">
        <v>36</v>
      </c>
      <c r="H403" t="s">
        <v>24</v>
      </c>
      <c r="I403" t="s">
        <v>38</v>
      </c>
      <c r="J403">
        <v>46.22</v>
      </c>
      <c r="K403">
        <v>4</v>
      </c>
      <c r="L403" s="7">
        <v>9.2439999999999998</v>
      </c>
      <c r="M403">
        <v>194.124</v>
      </c>
      <c r="N403" s="2">
        <v>0.83611111111111114</v>
      </c>
      <c r="O403" t="s">
        <v>39</v>
      </c>
      <c r="P403">
        <v>184.88</v>
      </c>
      <c r="Q403" s="7">
        <v>4.7619047620000003</v>
      </c>
      <c r="R403">
        <v>9.2439999999999998</v>
      </c>
      <c r="S403">
        <v>6.2</v>
      </c>
      <c r="T403">
        <v>9.2439999999999998</v>
      </c>
      <c r="U403" s="6"/>
    </row>
    <row r="404" spans="1:21" x14ac:dyDescent="0.35">
      <c r="A404" t="s">
        <v>453</v>
      </c>
      <c r="B404" s="1">
        <v>44705</v>
      </c>
      <c r="C404" t="s">
        <v>107</v>
      </c>
      <c r="D404" t="s">
        <v>29</v>
      </c>
      <c r="E404" t="s">
        <v>1071</v>
      </c>
      <c r="F404" t="s">
        <v>22</v>
      </c>
      <c r="G404" t="s">
        <v>36</v>
      </c>
      <c r="H404" t="s">
        <v>24</v>
      </c>
      <c r="I404" t="s">
        <v>38</v>
      </c>
      <c r="J404">
        <v>13.98</v>
      </c>
      <c r="K404">
        <v>1</v>
      </c>
      <c r="L404" s="7">
        <v>0.69899999999999995</v>
      </c>
      <c r="M404">
        <v>14.679</v>
      </c>
      <c r="N404" s="2">
        <v>0.56805555555555554</v>
      </c>
      <c r="O404" t="s">
        <v>26</v>
      </c>
      <c r="P404">
        <v>13.98</v>
      </c>
      <c r="Q404" s="7">
        <v>4.7619047620000003</v>
      </c>
      <c r="R404">
        <v>0.69899999999999995</v>
      </c>
      <c r="S404">
        <v>9.8000000000000007</v>
      </c>
      <c r="T404">
        <v>0.69899999999999995</v>
      </c>
      <c r="U404" s="6"/>
    </row>
    <row r="405" spans="1:21" x14ac:dyDescent="0.35">
      <c r="A405" t="s">
        <v>454</v>
      </c>
      <c r="B405" s="1">
        <v>44888</v>
      </c>
      <c r="C405" t="s">
        <v>20</v>
      </c>
      <c r="D405" t="s">
        <v>53</v>
      </c>
      <c r="E405" t="s">
        <v>1073</v>
      </c>
      <c r="F405" t="s">
        <v>30</v>
      </c>
      <c r="G405" t="s">
        <v>23</v>
      </c>
      <c r="H405" t="s">
        <v>37</v>
      </c>
      <c r="I405" t="s">
        <v>56</v>
      </c>
      <c r="J405">
        <v>39.75</v>
      </c>
      <c r="K405">
        <v>5</v>
      </c>
      <c r="L405" s="7">
        <v>9.9375</v>
      </c>
      <c r="M405">
        <v>208.6875</v>
      </c>
      <c r="N405" s="2">
        <v>0.4465277777777778</v>
      </c>
      <c r="O405" t="s">
        <v>26</v>
      </c>
      <c r="P405">
        <v>198.75</v>
      </c>
      <c r="Q405" s="7">
        <v>4.7619047620000003</v>
      </c>
      <c r="R405">
        <v>9.9375</v>
      </c>
      <c r="S405">
        <v>9.6</v>
      </c>
      <c r="T405">
        <v>9.9375</v>
      </c>
      <c r="U405" s="6"/>
    </row>
    <row r="406" spans="1:21" x14ac:dyDescent="0.35">
      <c r="A406" t="s">
        <v>455</v>
      </c>
      <c r="B406" s="1">
        <v>44576</v>
      </c>
      <c r="C406" t="s">
        <v>96</v>
      </c>
      <c r="D406" t="s">
        <v>29</v>
      </c>
      <c r="E406" t="s">
        <v>1070</v>
      </c>
      <c r="F406" t="s">
        <v>22</v>
      </c>
      <c r="G406" t="s">
        <v>23</v>
      </c>
      <c r="H406" t="s">
        <v>31</v>
      </c>
      <c r="I406" t="s">
        <v>56</v>
      </c>
      <c r="J406">
        <v>97.79</v>
      </c>
      <c r="K406">
        <v>7</v>
      </c>
      <c r="L406" s="7">
        <v>34.226500000000001</v>
      </c>
      <c r="M406">
        <v>718.75649999999996</v>
      </c>
      <c r="N406" s="2">
        <v>0.72916666666666663</v>
      </c>
      <c r="O406" t="s">
        <v>26</v>
      </c>
      <c r="P406">
        <v>684.53</v>
      </c>
      <c r="Q406" s="7">
        <v>4.7619047620000003</v>
      </c>
      <c r="R406">
        <v>34.226500000000001</v>
      </c>
      <c r="S406">
        <v>4.9000000000000004</v>
      </c>
      <c r="T406">
        <v>34.226500000000001</v>
      </c>
      <c r="U406" s="6"/>
    </row>
    <row r="407" spans="1:21" x14ac:dyDescent="0.35">
      <c r="A407" t="s">
        <v>456</v>
      </c>
      <c r="B407" s="1">
        <v>44639</v>
      </c>
      <c r="C407" t="s">
        <v>35</v>
      </c>
      <c r="D407" t="s">
        <v>21</v>
      </c>
      <c r="E407" t="s">
        <v>1072</v>
      </c>
      <c r="F407" t="s">
        <v>22</v>
      </c>
      <c r="G407" t="s">
        <v>36</v>
      </c>
      <c r="H407" t="s">
        <v>24</v>
      </c>
      <c r="I407" t="s">
        <v>44</v>
      </c>
      <c r="J407">
        <v>67.260000000000005</v>
      </c>
      <c r="K407">
        <v>4</v>
      </c>
      <c r="L407" s="7">
        <v>13.452</v>
      </c>
      <c r="M407">
        <v>282.49200000000002</v>
      </c>
      <c r="N407" s="2">
        <v>0.64444444444444449</v>
      </c>
      <c r="O407" t="s">
        <v>39</v>
      </c>
      <c r="P407">
        <v>269.04000000000002</v>
      </c>
      <c r="Q407" s="7">
        <v>4.7619047620000003</v>
      </c>
      <c r="R407">
        <v>13.452</v>
      </c>
      <c r="S407">
        <v>8</v>
      </c>
      <c r="T407">
        <v>13.452</v>
      </c>
      <c r="U407" s="6"/>
    </row>
    <row r="408" spans="1:21" x14ac:dyDescent="0.35">
      <c r="A408" t="s">
        <v>457</v>
      </c>
      <c r="B408" s="1">
        <v>44843</v>
      </c>
      <c r="C408" t="s">
        <v>46</v>
      </c>
      <c r="D408" t="s">
        <v>21</v>
      </c>
      <c r="E408" t="s">
        <v>1071</v>
      </c>
      <c r="F408" t="s">
        <v>30</v>
      </c>
      <c r="G408" t="s">
        <v>36</v>
      </c>
      <c r="H408" t="s">
        <v>37</v>
      </c>
      <c r="I408" t="s">
        <v>54</v>
      </c>
      <c r="J408">
        <v>13.79</v>
      </c>
      <c r="K408">
        <v>5</v>
      </c>
      <c r="L408" s="7">
        <v>3.4474999999999998</v>
      </c>
      <c r="M408">
        <v>72.397499999999994</v>
      </c>
      <c r="N408" s="2">
        <v>0.79652777777777783</v>
      </c>
      <c r="O408" t="s">
        <v>39</v>
      </c>
      <c r="P408">
        <v>68.95</v>
      </c>
      <c r="Q408" s="7">
        <v>4.7619047620000003</v>
      </c>
      <c r="R408">
        <v>3.4474999999999998</v>
      </c>
      <c r="S408">
        <v>7.8</v>
      </c>
      <c r="T408">
        <v>3.4474999999999998</v>
      </c>
      <c r="U408" s="6"/>
    </row>
    <row r="409" spans="1:21" x14ac:dyDescent="0.35">
      <c r="A409" t="s">
        <v>458</v>
      </c>
      <c r="B409" s="1">
        <v>44575</v>
      </c>
      <c r="C409" t="s">
        <v>96</v>
      </c>
      <c r="D409" t="s">
        <v>53</v>
      </c>
      <c r="E409" t="s">
        <v>1073</v>
      </c>
      <c r="F409" t="s">
        <v>22</v>
      </c>
      <c r="G409" t="s">
        <v>23</v>
      </c>
      <c r="H409" t="s">
        <v>31</v>
      </c>
      <c r="I409" t="s">
        <v>56</v>
      </c>
      <c r="J409">
        <v>68.709999999999994</v>
      </c>
      <c r="K409">
        <v>4</v>
      </c>
      <c r="L409" s="7">
        <v>13.742000000000001</v>
      </c>
      <c r="M409">
        <v>288.58199999999999</v>
      </c>
      <c r="N409" s="2">
        <v>0.79236111111111107</v>
      </c>
      <c r="O409" t="s">
        <v>33</v>
      </c>
      <c r="P409">
        <v>274.83999999999997</v>
      </c>
      <c r="Q409" s="7">
        <v>4.7619047620000003</v>
      </c>
      <c r="R409">
        <v>13.742000000000001</v>
      </c>
      <c r="S409">
        <v>4.0999999999999996</v>
      </c>
      <c r="T409">
        <v>13.742000000000001</v>
      </c>
      <c r="U409" s="6"/>
    </row>
    <row r="410" spans="1:21" x14ac:dyDescent="0.35">
      <c r="A410" t="s">
        <v>459</v>
      </c>
      <c r="B410" s="1">
        <v>44829</v>
      </c>
      <c r="C410" t="s">
        <v>51</v>
      </c>
      <c r="D410" t="s">
        <v>21</v>
      </c>
      <c r="E410" t="s">
        <v>1074</v>
      </c>
      <c r="F410" t="s">
        <v>30</v>
      </c>
      <c r="G410" t="s">
        <v>23</v>
      </c>
      <c r="H410" t="s">
        <v>31</v>
      </c>
      <c r="I410" t="s">
        <v>38</v>
      </c>
      <c r="J410">
        <v>56.53</v>
      </c>
      <c r="K410">
        <v>4</v>
      </c>
      <c r="L410" s="7">
        <v>11.305999999999999</v>
      </c>
      <c r="M410">
        <v>237.42599999999999</v>
      </c>
      <c r="N410" s="2">
        <v>0.82500000000000007</v>
      </c>
      <c r="O410" t="s">
        <v>26</v>
      </c>
      <c r="P410">
        <v>226.12</v>
      </c>
      <c r="Q410" s="7">
        <v>4.7619047620000003</v>
      </c>
      <c r="R410">
        <v>11.305999999999999</v>
      </c>
      <c r="S410">
        <v>5.5</v>
      </c>
      <c r="T410">
        <v>11.305999999999999</v>
      </c>
      <c r="U410" s="6"/>
    </row>
    <row r="411" spans="1:21" x14ac:dyDescent="0.35">
      <c r="A411" t="s">
        <v>460</v>
      </c>
      <c r="B411" s="1">
        <v>44904</v>
      </c>
      <c r="C411" t="s">
        <v>28</v>
      </c>
      <c r="D411" t="s">
        <v>29</v>
      </c>
      <c r="E411" t="s">
        <v>1069</v>
      </c>
      <c r="F411" t="s">
        <v>30</v>
      </c>
      <c r="G411" t="s">
        <v>23</v>
      </c>
      <c r="H411" t="s">
        <v>24</v>
      </c>
      <c r="I411" t="s">
        <v>56</v>
      </c>
      <c r="J411">
        <v>23.82</v>
      </c>
      <c r="K411">
        <v>5</v>
      </c>
      <c r="L411" s="7">
        <v>5.9550000000000001</v>
      </c>
      <c r="M411">
        <v>125.05500000000001</v>
      </c>
      <c r="N411" s="2">
        <v>0.80833333333333324</v>
      </c>
      <c r="O411" t="s">
        <v>26</v>
      </c>
      <c r="P411">
        <v>119.1</v>
      </c>
      <c r="Q411" s="7">
        <v>4.7619047620000003</v>
      </c>
      <c r="R411">
        <v>5.9550000000000001</v>
      </c>
      <c r="S411">
        <v>5.4</v>
      </c>
      <c r="T411">
        <v>5.9550000000000001</v>
      </c>
      <c r="U411" s="6"/>
    </row>
    <row r="412" spans="1:21" x14ac:dyDescent="0.35">
      <c r="A412" t="s">
        <v>461</v>
      </c>
      <c r="B412" s="1">
        <v>44856</v>
      </c>
      <c r="C412" t="s">
        <v>46</v>
      </c>
      <c r="D412" t="s">
        <v>53</v>
      </c>
      <c r="E412" t="s">
        <v>1070</v>
      </c>
      <c r="F412" t="s">
        <v>30</v>
      </c>
      <c r="G412" t="s">
        <v>23</v>
      </c>
      <c r="H412" t="s">
        <v>24</v>
      </c>
      <c r="I412" t="s">
        <v>25</v>
      </c>
      <c r="J412">
        <v>34.21</v>
      </c>
      <c r="K412">
        <v>10</v>
      </c>
      <c r="L412" s="7">
        <v>17.105</v>
      </c>
      <c r="M412">
        <v>359.20499999999998</v>
      </c>
      <c r="N412" s="2">
        <v>0.54166666666666663</v>
      </c>
      <c r="O412" t="s">
        <v>33</v>
      </c>
      <c r="P412">
        <v>342.1</v>
      </c>
      <c r="Q412" s="7">
        <v>4.7619047620000003</v>
      </c>
      <c r="R412">
        <v>17.105</v>
      </c>
      <c r="S412">
        <v>5.0999999999999996</v>
      </c>
      <c r="T412">
        <v>17.105</v>
      </c>
      <c r="U412" s="6"/>
    </row>
    <row r="413" spans="1:21" x14ac:dyDescent="0.35">
      <c r="A413" t="s">
        <v>462</v>
      </c>
      <c r="B413" s="1">
        <v>44782</v>
      </c>
      <c r="C413" t="s">
        <v>48</v>
      </c>
      <c r="D413" t="s">
        <v>53</v>
      </c>
      <c r="E413" t="s">
        <v>1072</v>
      </c>
      <c r="F413" t="s">
        <v>30</v>
      </c>
      <c r="G413" t="s">
        <v>36</v>
      </c>
      <c r="H413" t="s">
        <v>31</v>
      </c>
      <c r="I413" t="s">
        <v>44</v>
      </c>
      <c r="J413">
        <v>21.87</v>
      </c>
      <c r="K413">
        <v>2</v>
      </c>
      <c r="L413" s="7">
        <v>2.1869999999999998</v>
      </c>
      <c r="M413">
        <v>45.927</v>
      </c>
      <c r="N413" s="2">
        <v>0.60347222222222219</v>
      </c>
      <c r="O413" t="s">
        <v>26</v>
      </c>
      <c r="P413">
        <v>43.74</v>
      </c>
      <c r="Q413" s="7">
        <v>4.7619047620000003</v>
      </c>
      <c r="R413">
        <v>2.1869999999999998</v>
      </c>
      <c r="S413">
        <v>6.9</v>
      </c>
      <c r="T413">
        <v>2.1869999999999998</v>
      </c>
      <c r="U413" s="6"/>
    </row>
    <row r="414" spans="1:21" x14ac:dyDescent="0.35">
      <c r="A414" t="s">
        <v>463</v>
      </c>
      <c r="B414" s="1">
        <v>44821</v>
      </c>
      <c r="C414" t="s">
        <v>51</v>
      </c>
      <c r="D414" t="s">
        <v>21</v>
      </c>
      <c r="E414" t="s">
        <v>1074</v>
      </c>
      <c r="F414" t="s">
        <v>22</v>
      </c>
      <c r="G414" t="s">
        <v>36</v>
      </c>
      <c r="H414" t="s">
        <v>31</v>
      </c>
      <c r="I414" t="s">
        <v>25</v>
      </c>
      <c r="J414">
        <v>20.97</v>
      </c>
      <c r="K414">
        <v>5</v>
      </c>
      <c r="L414" s="7">
        <v>5.2424999999999997</v>
      </c>
      <c r="M414">
        <v>110.0925</v>
      </c>
      <c r="N414" s="2">
        <v>0.55625000000000002</v>
      </c>
      <c r="O414" t="s">
        <v>33</v>
      </c>
      <c r="P414">
        <v>104.85</v>
      </c>
      <c r="Q414" s="7">
        <v>4.7619047620000003</v>
      </c>
      <c r="R414">
        <v>5.2424999999999997</v>
      </c>
      <c r="S414">
        <v>7.8</v>
      </c>
      <c r="T414">
        <v>5.2424999999999997</v>
      </c>
      <c r="U414" s="6"/>
    </row>
    <row r="415" spans="1:21" x14ac:dyDescent="0.35">
      <c r="A415" t="s">
        <v>464</v>
      </c>
      <c r="B415" s="1">
        <v>44615</v>
      </c>
      <c r="C415" t="s">
        <v>80</v>
      </c>
      <c r="D415" t="s">
        <v>21</v>
      </c>
      <c r="E415" t="s">
        <v>1069</v>
      </c>
      <c r="F415" t="s">
        <v>30</v>
      </c>
      <c r="G415" t="s">
        <v>36</v>
      </c>
      <c r="H415" t="s">
        <v>31</v>
      </c>
      <c r="I415" t="s">
        <v>44</v>
      </c>
      <c r="J415">
        <v>25.84</v>
      </c>
      <c r="K415">
        <v>3</v>
      </c>
      <c r="L415" s="7">
        <v>3.8759999999999999</v>
      </c>
      <c r="M415">
        <v>81.396000000000001</v>
      </c>
      <c r="N415" s="2">
        <v>0.78819444444444453</v>
      </c>
      <c r="O415" t="s">
        <v>26</v>
      </c>
      <c r="P415">
        <v>77.52</v>
      </c>
      <c r="Q415" s="7">
        <v>4.7619047620000003</v>
      </c>
      <c r="R415">
        <v>3.8759999999999999</v>
      </c>
      <c r="S415">
        <v>6.6</v>
      </c>
      <c r="T415">
        <v>3.8759999999999999</v>
      </c>
      <c r="U415" s="6"/>
    </row>
    <row r="416" spans="1:21" x14ac:dyDescent="0.35">
      <c r="A416" t="s">
        <v>465</v>
      </c>
      <c r="B416" s="1">
        <v>44573</v>
      </c>
      <c r="C416" t="s">
        <v>96</v>
      </c>
      <c r="D416" t="s">
        <v>21</v>
      </c>
      <c r="E416" t="s">
        <v>1075</v>
      </c>
      <c r="F416" t="s">
        <v>30</v>
      </c>
      <c r="G416" t="s">
        <v>36</v>
      </c>
      <c r="H416" t="s">
        <v>24</v>
      </c>
      <c r="I416" t="s">
        <v>38</v>
      </c>
      <c r="J416">
        <v>50.93</v>
      </c>
      <c r="K416">
        <v>8</v>
      </c>
      <c r="L416" s="7">
        <v>20.372</v>
      </c>
      <c r="M416">
        <v>427.81200000000001</v>
      </c>
      <c r="N416" s="2">
        <v>0.81666666666666676</v>
      </c>
      <c r="O416" t="s">
        <v>26</v>
      </c>
      <c r="P416">
        <v>407.44</v>
      </c>
      <c r="Q416" s="7">
        <v>4.7619047620000003</v>
      </c>
      <c r="R416">
        <v>20.372</v>
      </c>
      <c r="S416">
        <v>9.1999999999999993</v>
      </c>
      <c r="T416">
        <v>20.372</v>
      </c>
      <c r="U416" s="6"/>
    </row>
    <row r="417" spans="1:21" x14ac:dyDescent="0.35">
      <c r="A417" t="s">
        <v>466</v>
      </c>
      <c r="B417" s="1">
        <v>44693</v>
      </c>
      <c r="C417" t="s">
        <v>107</v>
      </c>
      <c r="D417" t="s">
        <v>53</v>
      </c>
      <c r="E417" t="s">
        <v>1074</v>
      </c>
      <c r="F417" t="s">
        <v>30</v>
      </c>
      <c r="G417" t="s">
        <v>36</v>
      </c>
      <c r="H417" t="s">
        <v>24</v>
      </c>
      <c r="I417" t="s">
        <v>25</v>
      </c>
      <c r="J417">
        <v>96.11</v>
      </c>
      <c r="K417">
        <v>1</v>
      </c>
      <c r="L417" s="7">
        <v>4.8055000000000003</v>
      </c>
      <c r="M417">
        <v>100.91549999999999</v>
      </c>
      <c r="N417" s="2">
        <v>0.68611111111111101</v>
      </c>
      <c r="O417" t="s">
        <v>26</v>
      </c>
      <c r="P417">
        <v>96.11</v>
      </c>
      <c r="Q417" s="7">
        <v>4.7619047620000003</v>
      </c>
      <c r="R417">
        <v>4.8055000000000003</v>
      </c>
      <c r="S417">
        <v>7.8</v>
      </c>
      <c r="T417">
        <v>4.8055000000000003</v>
      </c>
      <c r="U417" s="6"/>
    </row>
    <row r="418" spans="1:21" x14ac:dyDescent="0.35">
      <c r="A418" t="s">
        <v>467</v>
      </c>
      <c r="B418" s="1">
        <v>44741</v>
      </c>
      <c r="C418" t="s">
        <v>41</v>
      </c>
      <c r="D418" t="s">
        <v>29</v>
      </c>
      <c r="E418" t="s">
        <v>1072</v>
      </c>
      <c r="F418" t="s">
        <v>30</v>
      </c>
      <c r="G418" t="s">
        <v>23</v>
      </c>
      <c r="H418" t="s">
        <v>24</v>
      </c>
      <c r="I418" t="s">
        <v>38</v>
      </c>
      <c r="J418">
        <v>45.38</v>
      </c>
      <c r="K418">
        <v>4</v>
      </c>
      <c r="L418" s="7">
        <v>9.0760000000000005</v>
      </c>
      <c r="M418">
        <v>190.596</v>
      </c>
      <c r="N418" s="2">
        <v>0.57500000000000007</v>
      </c>
      <c r="O418" t="s">
        <v>39</v>
      </c>
      <c r="P418">
        <v>181.52</v>
      </c>
      <c r="Q418" s="7">
        <v>4.7619047620000003</v>
      </c>
      <c r="R418">
        <v>9.0760000000000005</v>
      </c>
      <c r="S418">
        <v>8.6999999999999993</v>
      </c>
      <c r="T418">
        <v>9.0760000000000005</v>
      </c>
      <c r="U418" s="6"/>
    </row>
    <row r="419" spans="1:21" x14ac:dyDescent="0.35">
      <c r="A419" t="s">
        <v>468</v>
      </c>
      <c r="B419" s="1">
        <v>44908</v>
      </c>
      <c r="C419" t="s">
        <v>28</v>
      </c>
      <c r="D419" t="s">
        <v>29</v>
      </c>
      <c r="E419" t="s">
        <v>1071</v>
      </c>
      <c r="F419" t="s">
        <v>22</v>
      </c>
      <c r="G419" t="s">
        <v>23</v>
      </c>
      <c r="H419" t="s">
        <v>24</v>
      </c>
      <c r="I419" t="s">
        <v>25</v>
      </c>
      <c r="J419">
        <v>81.510000000000005</v>
      </c>
      <c r="K419">
        <v>1</v>
      </c>
      <c r="L419" s="7">
        <v>4.0754999999999999</v>
      </c>
      <c r="M419">
        <v>85.585499999999996</v>
      </c>
      <c r="N419" s="2">
        <v>0.45624999999999999</v>
      </c>
      <c r="O419" t="s">
        <v>26</v>
      </c>
      <c r="P419">
        <v>81.510000000000005</v>
      </c>
      <c r="Q419" s="7">
        <v>4.7619047620000003</v>
      </c>
      <c r="R419">
        <v>4.0754999999999999</v>
      </c>
      <c r="S419">
        <v>9.1999999999999993</v>
      </c>
      <c r="T419">
        <v>4.0754999999999999</v>
      </c>
      <c r="U419" s="6"/>
    </row>
    <row r="420" spans="1:21" x14ac:dyDescent="0.35">
      <c r="A420" t="s">
        <v>469</v>
      </c>
      <c r="B420" s="1">
        <v>44813</v>
      </c>
      <c r="C420" t="s">
        <v>51</v>
      </c>
      <c r="D420" t="s">
        <v>53</v>
      </c>
      <c r="E420" t="s">
        <v>1073</v>
      </c>
      <c r="F420" t="s">
        <v>30</v>
      </c>
      <c r="G420" t="s">
        <v>23</v>
      </c>
      <c r="H420" t="s">
        <v>31</v>
      </c>
      <c r="I420" t="s">
        <v>25</v>
      </c>
      <c r="J420">
        <v>57.22</v>
      </c>
      <c r="K420">
        <v>2</v>
      </c>
      <c r="L420" s="7">
        <v>5.7220000000000004</v>
      </c>
      <c r="M420">
        <v>120.16200000000001</v>
      </c>
      <c r="N420" s="2">
        <v>0.71736111111111101</v>
      </c>
      <c r="O420" t="s">
        <v>26</v>
      </c>
      <c r="P420">
        <v>114.44</v>
      </c>
      <c r="Q420" s="7">
        <v>4.7619047620000003</v>
      </c>
      <c r="R420">
        <v>5.7220000000000004</v>
      </c>
      <c r="S420">
        <v>8.3000000000000007</v>
      </c>
      <c r="T420">
        <v>5.7220000000000004</v>
      </c>
      <c r="U420" s="6"/>
    </row>
    <row r="421" spans="1:21" x14ac:dyDescent="0.35">
      <c r="A421" t="s">
        <v>470</v>
      </c>
      <c r="B421" s="1">
        <v>44881</v>
      </c>
      <c r="C421" t="s">
        <v>20</v>
      </c>
      <c r="D421" t="s">
        <v>21</v>
      </c>
      <c r="E421" t="s">
        <v>1075</v>
      </c>
      <c r="F421" t="s">
        <v>22</v>
      </c>
      <c r="G421" t="s">
        <v>23</v>
      </c>
      <c r="H421" t="s">
        <v>24</v>
      </c>
      <c r="I421" t="s">
        <v>32</v>
      </c>
      <c r="J421">
        <v>25.22</v>
      </c>
      <c r="K421">
        <v>7</v>
      </c>
      <c r="L421" s="7">
        <v>8.827</v>
      </c>
      <c r="M421">
        <v>185.36699999999999</v>
      </c>
      <c r="N421" s="2">
        <v>0.43263888888888885</v>
      </c>
      <c r="O421" t="s">
        <v>33</v>
      </c>
      <c r="P421">
        <v>176.54</v>
      </c>
      <c r="Q421" s="7">
        <v>4.7619047620000003</v>
      </c>
      <c r="R421">
        <v>8.827</v>
      </c>
      <c r="S421">
        <v>8.1999999999999993</v>
      </c>
      <c r="T421">
        <v>8.827</v>
      </c>
      <c r="U421" s="6"/>
    </row>
    <row r="422" spans="1:21" x14ac:dyDescent="0.35">
      <c r="A422" t="s">
        <v>471</v>
      </c>
      <c r="B422" s="1">
        <v>44764</v>
      </c>
      <c r="C422" t="s">
        <v>74</v>
      </c>
      <c r="D422" t="s">
        <v>29</v>
      </c>
      <c r="E422" t="s">
        <v>1075</v>
      </c>
      <c r="F422" t="s">
        <v>22</v>
      </c>
      <c r="G422" t="s">
        <v>23</v>
      </c>
      <c r="H422" t="s">
        <v>31</v>
      </c>
      <c r="I422" t="s">
        <v>54</v>
      </c>
      <c r="J422">
        <v>38.6</v>
      </c>
      <c r="K422">
        <v>3</v>
      </c>
      <c r="L422" s="7">
        <v>5.79</v>
      </c>
      <c r="M422">
        <v>121.59</v>
      </c>
      <c r="N422" s="2">
        <v>0.58124999999999993</v>
      </c>
      <c r="O422" t="s">
        <v>26</v>
      </c>
      <c r="P422">
        <v>115.8</v>
      </c>
      <c r="Q422" s="7">
        <v>4.7619047620000003</v>
      </c>
      <c r="R422">
        <v>5.79</v>
      </c>
      <c r="S422">
        <v>7.5</v>
      </c>
      <c r="T422">
        <v>5.79</v>
      </c>
      <c r="U422" s="6"/>
    </row>
    <row r="423" spans="1:21" x14ac:dyDescent="0.35">
      <c r="A423" t="s">
        <v>472</v>
      </c>
      <c r="B423" s="1">
        <v>44803</v>
      </c>
      <c r="C423" t="s">
        <v>48</v>
      </c>
      <c r="D423" t="s">
        <v>29</v>
      </c>
      <c r="E423" t="s">
        <v>1074</v>
      </c>
      <c r="F423" t="s">
        <v>30</v>
      </c>
      <c r="G423" t="s">
        <v>23</v>
      </c>
      <c r="H423" t="s">
        <v>24</v>
      </c>
      <c r="I423" t="s">
        <v>32</v>
      </c>
      <c r="J423">
        <v>84.05</v>
      </c>
      <c r="K423">
        <v>3</v>
      </c>
      <c r="L423" s="7">
        <v>12.6075</v>
      </c>
      <c r="M423">
        <v>264.75749999999999</v>
      </c>
      <c r="N423" s="2">
        <v>0.56180555555555556</v>
      </c>
      <c r="O423" t="s">
        <v>33</v>
      </c>
      <c r="P423">
        <v>252.15</v>
      </c>
      <c r="Q423" s="7">
        <v>4.7619047620000003</v>
      </c>
      <c r="R423">
        <v>12.6075</v>
      </c>
      <c r="S423">
        <v>9.8000000000000007</v>
      </c>
      <c r="T423">
        <v>12.6075</v>
      </c>
      <c r="U423" s="6"/>
    </row>
    <row r="424" spans="1:21" x14ac:dyDescent="0.35">
      <c r="A424" t="s">
        <v>473</v>
      </c>
      <c r="B424" s="1">
        <v>44762</v>
      </c>
      <c r="C424" t="s">
        <v>74</v>
      </c>
      <c r="D424" t="s">
        <v>29</v>
      </c>
      <c r="E424" t="s">
        <v>1069</v>
      </c>
      <c r="F424" t="s">
        <v>22</v>
      </c>
      <c r="G424" t="s">
        <v>23</v>
      </c>
      <c r="H424" t="s">
        <v>37</v>
      </c>
      <c r="I424" t="s">
        <v>56</v>
      </c>
      <c r="J424">
        <v>97.21</v>
      </c>
      <c r="K424">
        <v>10</v>
      </c>
      <c r="L424" s="7">
        <v>48.604999999999997</v>
      </c>
      <c r="M424">
        <v>1020.705</v>
      </c>
      <c r="N424" s="2">
        <v>0.54166666666666663</v>
      </c>
      <c r="O424" t="s">
        <v>39</v>
      </c>
      <c r="P424">
        <v>972.1</v>
      </c>
      <c r="Q424" s="7">
        <v>4.7619047620000003</v>
      </c>
      <c r="R424">
        <v>48.604999999999997</v>
      </c>
      <c r="S424">
        <v>8.6999999999999993</v>
      </c>
      <c r="T424">
        <v>48.604999999999997</v>
      </c>
      <c r="U424" s="6"/>
    </row>
    <row r="425" spans="1:21" x14ac:dyDescent="0.35">
      <c r="A425" t="s">
        <v>474</v>
      </c>
      <c r="B425" s="1">
        <v>44788</v>
      </c>
      <c r="C425" t="s">
        <v>48</v>
      </c>
      <c r="D425" t="s">
        <v>53</v>
      </c>
      <c r="E425" t="s">
        <v>1070</v>
      </c>
      <c r="F425" t="s">
        <v>22</v>
      </c>
      <c r="G425" t="s">
        <v>36</v>
      </c>
      <c r="H425" t="s">
        <v>31</v>
      </c>
      <c r="I425" t="s">
        <v>56</v>
      </c>
      <c r="J425">
        <v>25.42</v>
      </c>
      <c r="K425">
        <v>8</v>
      </c>
      <c r="L425" s="7">
        <v>10.167999999999999</v>
      </c>
      <c r="M425">
        <v>213.52799999999999</v>
      </c>
      <c r="N425" s="2">
        <v>0.8208333333333333</v>
      </c>
      <c r="O425" t="s">
        <v>39</v>
      </c>
      <c r="P425">
        <v>203.36</v>
      </c>
      <c r="Q425" s="7">
        <v>4.7619047620000003</v>
      </c>
      <c r="R425">
        <v>10.167999999999999</v>
      </c>
      <c r="S425">
        <v>6.7</v>
      </c>
      <c r="T425">
        <v>10.167999999999999</v>
      </c>
      <c r="U425" s="6"/>
    </row>
    <row r="426" spans="1:21" x14ac:dyDescent="0.35">
      <c r="A426" t="s">
        <v>475</v>
      </c>
      <c r="B426" s="1">
        <v>44867</v>
      </c>
      <c r="C426" t="s">
        <v>20</v>
      </c>
      <c r="D426" t="s">
        <v>29</v>
      </c>
      <c r="E426" t="s">
        <v>1072</v>
      </c>
      <c r="F426" t="s">
        <v>30</v>
      </c>
      <c r="G426" t="s">
        <v>36</v>
      </c>
      <c r="H426" t="s">
        <v>24</v>
      </c>
      <c r="I426" t="s">
        <v>56</v>
      </c>
      <c r="J426">
        <v>16.28</v>
      </c>
      <c r="K426">
        <v>1</v>
      </c>
      <c r="L426" s="7">
        <v>0.81399999999999995</v>
      </c>
      <c r="M426">
        <v>17.094000000000001</v>
      </c>
      <c r="N426" s="2">
        <v>0.65</v>
      </c>
      <c r="O426" t="s">
        <v>33</v>
      </c>
      <c r="P426">
        <v>16.28</v>
      </c>
      <c r="Q426" s="7">
        <v>4.7619047620000003</v>
      </c>
      <c r="R426">
        <v>0.81399999999999995</v>
      </c>
      <c r="S426">
        <v>5</v>
      </c>
      <c r="T426">
        <v>0.81399999999999995</v>
      </c>
      <c r="U426" s="6"/>
    </row>
    <row r="427" spans="1:21" x14ac:dyDescent="0.35">
      <c r="A427" t="s">
        <v>476</v>
      </c>
      <c r="B427" s="1">
        <v>44616</v>
      </c>
      <c r="C427" t="s">
        <v>80</v>
      </c>
      <c r="D427" t="s">
        <v>53</v>
      </c>
      <c r="E427" t="s">
        <v>1075</v>
      </c>
      <c r="F427" t="s">
        <v>22</v>
      </c>
      <c r="G427" t="s">
        <v>36</v>
      </c>
      <c r="H427" t="s">
        <v>31</v>
      </c>
      <c r="I427" t="s">
        <v>56</v>
      </c>
      <c r="J427">
        <v>40.61</v>
      </c>
      <c r="K427">
        <v>9</v>
      </c>
      <c r="L427" s="7">
        <v>18.2745</v>
      </c>
      <c r="M427">
        <v>383.7645</v>
      </c>
      <c r="N427" s="2">
        <v>0.56944444444444442</v>
      </c>
      <c r="O427" t="s">
        <v>33</v>
      </c>
      <c r="P427">
        <v>365.49</v>
      </c>
      <c r="Q427" s="7">
        <v>4.7619047620000003</v>
      </c>
      <c r="R427">
        <v>18.2745</v>
      </c>
      <c r="S427">
        <v>7</v>
      </c>
      <c r="T427">
        <v>18.2745</v>
      </c>
      <c r="U427" s="6"/>
    </row>
    <row r="428" spans="1:21" x14ac:dyDescent="0.35">
      <c r="A428" t="s">
        <v>477</v>
      </c>
      <c r="B428" s="1">
        <v>44728</v>
      </c>
      <c r="C428" t="s">
        <v>41</v>
      </c>
      <c r="D428" t="s">
        <v>21</v>
      </c>
      <c r="E428" t="s">
        <v>1074</v>
      </c>
      <c r="F428" t="s">
        <v>22</v>
      </c>
      <c r="G428" t="s">
        <v>36</v>
      </c>
      <c r="H428" t="s">
        <v>24</v>
      </c>
      <c r="I428" t="s">
        <v>25</v>
      </c>
      <c r="J428">
        <v>53.17</v>
      </c>
      <c r="K428">
        <v>7</v>
      </c>
      <c r="L428" s="7">
        <v>18.609500000000001</v>
      </c>
      <c r="M428">
        <v>390.79950000000002</v>
      </c>
      <c r="N428" s="2">
        <v>0.75069444444444444</v>
      </c>
      <c r="O428" t="s">
        <v>33</v>
      </c>
      <c r="P428">
        <v>372.19</v>
      </c>
      <c r="Q428" s="7">
        <v>4.7619047620000003</v>
      </c>
      <c r="R428">
        <v>18.609500000000001</v>
      </c>
      <c r="S428">
        <v>8.9</v>
      </c>
      <c r="T428">
        <v>18.609500000000001</v>
      </c>
      <c r="U428" s="6"/>
    </row>
    <row r="429" spans="1:21" x14ac:dyDescent="0.35">
      <c r="A429" t="s">
        <v>478</v>
      </c>
      <c r="B429" s="1">
        <v>44859</v>
      </c>
      <c r="C429" t="s">
        <v>46</v>
      </c>
      <c r="D429" t="s">
        <v>53</v>
      </c>
      <c r="E429" t="s">
        <v>1069</v>
      </c>
      <c r="F429" t="s">
        <v>22</v>
      </c>
      <c r="G429" t="s">
        <v>23</v>
      </c>
      <c r="H429" t="s">
        <v>31</v>
      </c>
      <c r="I429" t="s">
        <v>54</v>
      </c>
      <c r="J429">
        <v>20.87</v>
      </c>
      <c r="K429">
        <v>3</v>
      </c>
      <c r="L429" s="7">
        <v>3.1305000000000001</v>
      </c>
      <c r="M429">
        <v>65.740499999999997</v>
      </c>
      <c r="N429" s="2">
        <v>0.57847222222222217</v>
      </c>
      <c r="O429" t="s">
        <v>39</v>
      </c>
      <c r="P429">
        <v>62.61</v>
      </c>
      <c r="Q429" s="7">
        <v>4.7619047620000003</v>
      </c>
      <c r="R429">
        <v>3.1305000000000001</v>
      </c>
      <c r="S429">
        <v>8</v>
      </c>
      <c r="T429">
        <v>3.1305000000000001</v>
      </c>
      <c r="U429" s="6"/>
    </row>
    <row r="430" spans="1:21" x14ac:dyDescent="0.35">
      <c r="A430" t="s">
        <v>479</v>
      </c>
      <c r="B430" s="1">
        <v>44576</v>
      </c>
      <c r="C430" t="s">
        <v>96</v>
      </c>
      <c r="D430" t="s">
        <v>53</v>
      </c>
      <c r="E430" t="s">
        <v>1070</v>
      </c>
      <c r="F430" t="s">
        <v>30</v>
      </c>
      <c r="G430" t="s">
        <v>36</v>
      </c>
      <c r="H430" t="s">
        <v>24</v>
      </c>
      <c r="I430" t="s">
        <v>44</v>
      </c>
      <c r="J430">
        <v>67.27</v>
      </c>
      <c r="K430">
        <v>5</v>
      </c>
      <c r="L430" s="7">
        <v>16.817499999999999</v>
      </c>
      <c r="M430">
        <v>353.16750000000002</v>
      </c>
      <c r="N430" s="2">
        <v>0.7270833333333333</v>
      </c>
      <c r="O430" t="s">
        <v>33</v>
      </c>
      <c r="P430">
        <v>336.35</v>
      </c>
      <c r="Q430" s="7">
        <v>4.7619047620000003</v>
      </c>
      <c r="R430">
        <v>16.817499999999999</v>
      </c>
      <c r="S430">
        <v>6.9</v>
      </c>
      <c r="T430">
        <v>16.817499999999999</v>
      </c>
      <c r="U430" s="6"/>
    </row>
    <row r="431" spans="1:21" x14ac:dyDescent="0.35">
      <c r="A431" t="s">
        <v>480</v>
      </c>
      <c r="B431" s="1">
        <v>44897</v>
      </c>
      <c r="C431" t="s">
        <v>28</v>
      </c>
      <c r="D431" t="s">
        <v>21</v>
      </c>
      <c r="E431" t="s">
        <v>1072</v>
      </c>
      <c r="F431" t="s">
        <v>22</v>
      </c>
      <c r="G431" t="s">
        <v>23</v>
      </c>
      <c r="H431" t="s">
        <v>31</v>
      </c>
      <c r="I431" t="s">
        <v>38</v>
      </c>
      <c r="J431">
        <v>90.65</v>
      </c>
      <c r="K431">
        <v>10</v>
      </c>
      <c r="L431" s="7">
        <v>45.325000000000003</v>
      </c>
      <c r="M431">
        <v>951.82500000000005</v>
      </c>
      <c r="N431" s="2">
        <v>0.45347222222222222</v>
      </c>
      <c r="O431" t="s">
        <v>26</v>
      </c>
      <c r="P431">
        <v>906.5</v>
      </c>
      <c r="Q431" s="7">
        <v>4.7619047620000003</v>
      </c>
      <c r="R431">
        <v>45.325000000000003</v>
      </c>
      <c r="S431">
        <v>7.3</v>
      </c>
      <c r="T431">
        <v>45.325000000000003</v>
      </c>
      <c r="U431" s="6"/>
    </row>
    <row r="432" spans="1:21" x14ac:dyDescent="0.35">
      <c r="A432" t="s">
        <v>481</v>
      </c>
      <c r="B432" s="1">
        <v>44898</v>
      </c>
      <c r="C432" t="s">
        <v>28</v>
      </c>
      <c r="D432" t="s">
        <v>53</v>
      </c>
      <c r="E432" t="s">
        <v>1071</v>
      </c>
      <c r="F432" t="s">
        <v>30</v>
      </c>
      <c r="G432" t="s">
        <v>36</v>
      </c>
      <c r="H432" t="s">
        <v>24</v>
      </c>
      <c r="I432" t="s">
        <v>56</v>
      </c>
      <c r="J432">
        <v>69.08</v>
      </c>
      <c r="K432">
        <v>2</v>
      </c>
      <c r="L432" s="7">
        <v>6.9080000000000004</v>
      </c>
      <c r="M432">
        <v>145.06800000000001</v>
      </c>
      <c r="N432" s="2">
        <v>0.82500000000000007</v>
      </c>
      <c r="O432" t="s">
        <v>39</v>
      </c>
      <c r="P432">
        <v>138.16</v>
      </c>
      <c r="Q432" s="7">
        <v>4.7619047620000003</v>
      </c>
      <c r="R432">
        <v>6.9080000000000004</v>
      </c>
      <c r="S432">
        <v>6.9</v>
      </c>
      <c r="T432">
        <v>6.9080000000000004</v>
      </c>
      <c r="U432" s="6"/>
    </row>
    <row r="433" spans="1:21" x14ac:dyDescent="0.35">
      <c r="A433" t="s">
        <v>482</v>
      </c>
      <c r="B433" s="1">
        <v>44882</v>
      </c>
      <c r="C433" t="s">
        <v>20</v>
      </c>
      <c r="D433" t="s">
        <v>29</v>
      </c>
      <c r="E433" t="s">
        <v>1073</v>
      </c>
      <c r="F433" t="s">
        <v>30</v>
      </c>
      <c r="G433" t="s">
        <v>36</v>
      </c>
      <c r="H433" t="s">
        <v>31</v>
      </c>
      <c r="I433" t="s">
        <v>54</v>
      </c>
      <c r="J433">
        <v>43.27</v>
      </c>
      <c r="K433">
        <v>2</v>
      </c>
      <c r="L433" s="7">
        <v>4.327</v>
      </c>
      <c r="M433">
        <v>90.867000000000004</v>
      </c>
      <c r="N433" s="2">
        <v>0.70347222222222217</v>
      </c>
      <c r="O433" t="s">
        <v>26</v>
      </c>
      <c r="P433">
        <v>86.54</v>
      </c>
      <c r="Q433" s="7">
        <v>4.7619047620000003</v>
      </c>
      <c r="R433">
        <v>4.327</v>
      </c>
      <c r="S433">
        <v>5.7</v>
      </c>
      <c r="T433">
        <v>4.327</v>
      </c>
      <c r="U433" s="6"/>
    </row>
    <row r="434" spans="1:21" x14ac:dyDescent="0.35">
      <c r="A434" t="s">
        <v>483</v>
      </c>
      <c r="B434" s="1">
        <v>44882</v>
      </c>
      <c r="C434" t="s">
        <v>20</v>
      </c>
      <c r="D434" t="s">
        <v>21</v>
      </c>
      <c r="E434" t="s">
        <v>1075</v>
      </c>
      <c r="F434" t="s">
        <v>30</v>
      </c>
      <c r="G434" t="s">
        <v>23</v>
      </c>
      <c r="H434" t="s">
        <v>37</v>
      </c>
      <c r="I434" t="s">
        <v>32</v>
      </c>
      <c r="J434">
        <v>23.46</v>
      </c>
      <c r="K434">
        <v>6</v>
      </c>
      <c r="L434" s="7">
        <v>7.0380000000000003</v>
      </c>
      <c r="M434">
        <v>147.798</v>
      </c>
      <c r="N434" s="2">
        <v>0.80138888888888893</v>
      </c>
      <c r="O434" t="s">
        <v>26</v>
      </c>
      <c r="P434">
        <v>140.76</v>
      </c>
      <c r="Q434" s="7">
        <v>4.7619047620000003</v>
      </c>
      <c r="R434">
        <v>7.0380000000000003</v>
      </c>
      <c r="S434">
        <v>6.4</v>
      </c>
      <c r="T434">
        <v>7.0380000000000003</v>
      </c>
      <c r="U434" s="6"/>
    </row>
    <row r="435" spans="1:21" x14ac:dyDescent="0.35">
      <c r="A435" t="s">
        <v>484</v>
      </c>
      <c r="B435" s="1">
        <v>44711</v>
      </c>
      <c r="C435" t="s">
        <v>107</v>
      </c>
      <c r="D435" t="s">
        <v>53</v>
      </c>
      <c r="E435" t="s">
        <v>1074</v>
      </c>
      <c r="F435" t="s">
        <v>30</v>
      </c>
      <c r="G435" t="s">
        <v>36</v>
      </c>
      <c r="H435" t="s">
        <v>37</v>
      </c>
      <c r="I435" t="s">
        <v>56</v>
      </c>
      <c r="J435">
        <v>95.54</v>
      </c>
      <c r="K435">
        <v>7</v>
      </c>
      <c r="L435" s="7">
        <v>33.439</v>
      </c>
      <c r="M435">
        <v>702.21900000000005</v>
      </c>
      <c r="N435" s="2">
        <v>0.60833333333333328</v>
      </c>
      <c r="O435" t="s">
        <v>39</v>
      </c>
      <c r="P435">
        <v>668.78</v>
      </c>
      <c r="Q435" s="7">
        <v>4.7619047620000003</v>
      </c>
      <c r="R435">
        <v>33.439</v>
      </c>
      <c r="S435">
        <v>9.6</v>
      </c>
      <c r="T435">
        <v>33.439</v>
      </c>
      <c r="U435" s="6"/>
    </row>
    <row r="436" spans="1:21" x14ac:dyDescent="0.35">
      <c r="A436" t="s">
        <v>485</v>
      </c>
      <c r="B436" s="1">
        <v>44682</v>
      </c>
      <c r="C436" t="s">
        <v>107</v>
      </c>
      <c r="D436" t="s">
        <v>53</v>
      </c>
      <c r="E436" t="s">
        <v>1069</v>
      </c>
      <c r="F436" t="s">
        <v>30</v>
      </c>
      <c r="G436" t="s">
        <v>23</v>
      </c>
      <c r="H436" t="s">
        <v>31</v>
      </c>
      <c r="I436" t="s">
        <v>56</v>
      </c>
      <c r="J436">
        <v>47.44</v>
      </c>
      <c r="K436">
        <v>1</v>
      </c>
      <c r="L436" s="7">
        <v>2.3719999999999999</v>
      </c>
      <c r="M436">
        <v>49.811999999999998</v>
      </c>
      <c r="N436" s="2">
        <v>0.7631944444444444</v>
      </c>
      <c r="O436" t="s">
        <v>39</v>
      </c>
      <c r="P436">
        <v>47.44</v>
      </c>
      <c r="Q436" s="7">
        <v>4.7619047620000003</v>
      </c>
      <c r="R436">
        <v>2.3719999999999999</v>
      </c>
      <c r="S436">
        <v>6.8</v>
      </c>
      <c r="T436">
        <v>2.3719999999999999</v>
      </c>
      <c r="U436" s="6"/>
    </row>
    <row r="437" spans="1:21" x14ac:dyDescent="0.35">
      <c r="A437" t="s">
        <v>486</v>
      </c>
      <c r="B437" s="1">
        <v>44769</v>
      </c>
      <c r="C437" t="s">
        <v>74</v>
      </c>
      <c r="D437" t="s">
        <v>29</v>
      </c>
      <c r="E437" t="s">
        <v>1069</v>
      </c>
      <c r="F437" t="s">
        <v>30</v>
      </c>
      <c r="G437" t="s">
        <v>36</v>
      </c>
      <c r="H437" t="s">
        <v>37</v>
      </c>
      <c r="I437" t="s">
        <v>44</v>
      </c>
      <c r="J437">
        <v>99.24</v>
      </c>
      <c r="K437">
        <v>9</v>
      </c>
      <c r="L437" s="7">
        <v>44.658000000000001</v>
      </c>
      <c r="M437">
        <v>937.81799999999998</v>
      </c>
      <c r="N437" s="2">
        <v>0.79791666666666661</v>
      </c>
      <c r="O437" t="s">
        <v>26</v>
      </c>
      <c r="P437">
        <v>893.16</v>
      </c>
      <c r="Q437" s="7">
        <v>4.7619047620000003</v>
      </c>
      <c r="R437">
        <v>44.658000000000001</v>
      </c>
      <c r="S437">
        <v>9</v>
      </c>
      <c r="T437">
        <v>44.658000000000001</v>
      </c>
      <c r="U437" s="6"/>
    </row>
    <row r="438" spans="1:21" x14ac:dyDescent="0.35">
      <c r="A438" t="s">
        <v>487</v>
      </c>
      <c r="B438" s="1">
        <v>44665</v>
      </c>
      <c r="C438" t="s">
        <v>61</v>
      </c>
      <c r="D438" t="s">
        <v>29</v>
      </c>
      <c r="E438" t="s">
        <v>1070</v>
      </c>
      <c r="F438" t="s">
        <v>22</v>
      </c>
      <c r="G438" t="s">
        <v>36</v>
      </c>
      <c r="H438" t="s">
        <v>31</v>
      </c>
      <c r="I438" t="s">
        <v>44</v>
      </c>
      <c r="J438">
        <v>82.93</v>
      </c>
      <c r="K438">
        <v>4</v>
      </c>
      <c r="L438" s="7">
        <v>16.585999999999999</v>
      </c>
      <c r="M438">
        <v>348.30599999999998</v>
      </c>
      <c r="N438" s="2">
        <v>0.70208333333333339</v>
      </c>
      <c r="O438" t="s">
        <v>26</v>
      </c>
      <c r="P438">
        <v>331.72</v>
      </c>
      <c r="Q438" s="7">
        <v>4.7619047620000003</v>
      </c>
      <c r="R438">
        <v>16.585999999999999</v>
      </c>
      <c r="S438">
        <v>9.6</v>
      </c>
      <c r="T438">
        <v>16.585999999999999</v>
      </c>
      <c r="U438" s="6"/>
    </row>
    <row r="439" spans="1:21" x14ac:dyDescent="0.35">
      <c r="A439" t="s">
        <v>488</v>
      </c>
      <c r="B439" s="1">
        <v>44619</v>
      </c>
      <c r="C439" t="s">
        <v>80</v>
      </c>
      <c r="D439" t="s">
        <v>21</v>
      </c>
      <c r="E439" t="s">
        <v>1072</v>
      </c>
      <c r="F439" t="s">
        <v>30</v>
      </c>
      <c r="G439" t="s">
        <v>36</v>
      </c>
      <c r="H439" t="s">
        <v>31</v>
      </c>
      <c r="I439" t="s">
        <v>38</v>
      </c>
      <c r="J439">
        <v>33.99</v>
      </c>
      <c r="K439">
        <v>6</v>
      </c>
      <c r="L439" s="7">
        <v>10.196999999999999</v>
      </c>
      <c r="M439">
        <v>214.137</v>
      </c>
      <c r="N439" s="2">
        <v>0.65069444444444446</v>
      </c>
      <c r="O439" t="s">
        <v>39</v>
      </c>
      <c r="P439">
        <v>203.94</v>
      </c>
      <c r="Q439" s="7">
        <v>4.7619047620000003</v>
      </c>
      <c r="R439">
        <v>10.196999999999999</v>
      </c>
      <c r="S439">
        <v>7.7</v>
      </c>
      <c r="T439">
        <v>10.196999999999999</v>
      </c>
      <c r="U439" s="6"/>
    </row>
    <row r="440" spans="1:21" x14ac:dyDescent="0.35">
      <c r="A440" t="s">
        <v>489</v>
      </c>
      <c r="B440" s="1">
        <v>44926</v>
      </c>
      <c r="C440" t="s">
        <v>28</v>
      </c>
      <c r="D440" t="s">
        <v>29</v>
      </c>
      <c r="E440" t="s">
        <v>1071</v>
      </c>
      <c r="F440" t="s">
        <v>22</v>
      </c>
      <c r="G440" t="s">
        <v>36</v>
      </c>
      <c r="H440" t="s">
        <v>24</v>
      </c>
      <c r="I440" t="s">
        <v>54</v>
      </c>
      <c r="J440">
        <v>17.04</v>
      </c>
      <c r="K440">
        <v>4</v>
      </c>
      <c r="L440" s="7">
        <v>3.4079999999999999</v>
      </c>
      <c r="M440">
        <v>71.567999999999998</v>
      </c>
      <c r="N440" s="2">
        <v>0.84375</v>
      </c>
      <c r="O440" t="s">
        <v>26</v>
      </c>
      <c r="P440">
        <v>68.16</v>
      </c>
      <c r="Q440" s="7">
        <v>4.7619047620000003</v>
      </c>
      <c r="R440">
        <v>3.4079999999999999</v>
      </c>
      <c r="S440">
        <v>7</v>
      </c>
      <c r="T440">
        <v>3.4079999999999999</v>
      </c>
      <c r="U440" s="6"/>
    </row>
    <row r="441" spans="1:21" x14ac:dyDescent="0.35">
      <c r="A441" t="s">
        <v>490</v>
      </c>
      <c r="B441" s="1">
        <v>44775</v>
      </c>
      <c r="C441" t="s">
        <v>48</v>
      </c>
      <c r="D441" t="s">
        <v>29</v>
      </c>
      <c r="E441" t="s">
        <v>1073</v>
      </c>
      <c r="F441" t="s">
        <v>30</v>
      </c>
      <c r="G441" t="s">
        <v>23</v>
      </c>
      <c r="H441" t="s">
        <v>37</v>
      </c>
      <c r="I441" t="s">
        <v>32</v>
      </c>
      <c r="J441">
        <v>40.86</v>
      </c>
      <c r="K441">
        <v>8</v>
      </c>
      <c r="L441" s="7">
        <v>16.344000000000001</v>
      </c>
      <c r="M441">
        <v>343.22399999999999</v>
      </c>
      <c r="N441" s="2">
        <v>0.60972222222222217</v>
      </c>
      <c r="O441" t="s">
        <v>39</v>
      </c>
      <c r="P441">
        <v>326.88</v>
      </c>
      <c r="Q441" s="7">
        <v>4.7619047620000003</v>
      </c>
      <c r="R441">
        <v>16.344000000000001</v>
      </c>
      <c r="S441">
        <v>6.5</v>
      </c>
      <c r="T441">
        <v>16.344000000000001</v>
      </c>
      <c r="U441" s="6"/>
    </row>
    <row r="442" spans="1:21" x14ac:dyDescent="0.35">
      <c r="A442" t="s">
        <v>491</v>
      </c>
      <c r="B442" s="1">
        <v>44785</v>
      </c>
      <c r="C442" t="s">
        <v>48</v>
      </c>
      <c r="D442" t="s">
        <v>29</v>
      </c>
      <c r="E442" t="s">
        <v>1074</v>
      </c>
      <c r="F442" t="s">
        <v>22</v>
      </c>
      <c r="G442" t="s">
        <v>36</v>
      </c>
      <c r="H442" t="s">
        <v>24</v>
      </c>
      <c r="I442" t="s">
        <v>54</v>
      </c>
      <c r="J442">
        <v>17.440000000000001</v>
      </c>
      <c r="K442">
        <v>5</v>
      </c>
      <c r="L442" s="7">
        <v>4.3600000000000003</v>
      </c>
      <c r="M442">
        <v>91.56</v>
      </c>
      <c r="N442" s="2">
        <v>0.80902777777777779</v>
      </c>
      <c r="O442" t="s">
        <v>33</v>
      </c>
      <c r="P442">
        <v>87.2</v>
      </c>
      <c r="Q442" s="7">
        <v>4.7619047620000003</v>
      </c>
      <c r="R442">
        <v>4.3600000000000003</v>
      </c>
      <c r="S442">
        <v>8.1</v>
      </c>
      <c r="T442">
        <v>4.3600000000000003</v>
      </c>
      <c r="U442" s="6"/>
    </row>
    <row r="443" spans="1:21" x14ac:dyDescent="0.35">
      <c r="A443" t="s">
        <v>492</v>
      </c>
      <c r="B443" s="1">
        <v>44662</v>
      </c>
      <c r="C443" t="s">
        <v>61</v>
      </c>
      <c r="D443" t="s">
        <v>53</v>
      </c>
      <c r="E443" t="s">
        <v>1069</v>
      </c>
      <c r="F443" t="s">
        <v>22</v>
      </c>
      <c r="G443" t="s">
        <v>23</v>
      </c>
      <c r="H443" t="s">
        <v>37</v>
      </c>
      <c r="I443" t="s">
        <v>44</v>
      </c>
      <c r="J443">
        <v>88.43</v>
      </c>
      <c r="K443">
        <v>8</v>
      </c>
      <c r="L443" s="7">
        <v>35.372</v>
      </c>
      <c r="M443">
        <v>742.81200000000001</v>
      </c>
      <c r="N443" s="2">
        <v>0.81597222222222221</v>
      </c>
      <c r="O443" t="s">
        <v>39</v>
      </c>
      <c r="P443">
        <v>707.44</v>
      </c>
      <c r="Q443" s="7">
        <v>4.7619047620000003</v>
      </c>
      <c r="R443">
        <v>35.372</v>
      </c>
      <c r="S443">
        <v>4.3</v>
      </c>
      <c r="T443">
        <v>35.372</v>
      </c>
      <c r="U443" s="6"/>
    </row>
    <row r="444" spans="1:21" x14ac:dyDescent="0.35">
      <c r="A444" t="s">
        <v>493</v>
      </c>
      <c r="B444" s="1">
        <v>44839</v>
      </c>
      <c r="C444" t="s">
        <v>46</v>
      </c>
      <c r="D444" t="s">
        <v>21</v>
      </c>
      <c r="E444" t="s">
        <v>1073</v>
      </c>
      <c r="F444" t="s">
        <v>22</v>
      </c>
      <c r="G444" t="s">
        <v>23</v>
      </c>
      <c r="H444" t="s">
        <v>37</v>
      </c>
      <c r="I444" t="s">
        <v>38</v>
      </c>
      <c r="J444">
        <v>89.21</v>
      </c>
      <c r="K444">
        <v>9</v>
      </c>
      <c r="L444" s="7">
        <v>40.144500000000001</v>
      </c>
      <c r="M444">
        <v>843.03449999999998</v>
      </c>
      <c r="N444" s="2">
        <v>0.65416666666666667</v>
      </c>
      <c r="O444" t="s">
        <v>39</v>
      </c>
      <c r="P444">
        <v>802.89</v>
      </c>
      <c r="Q444" s="7">
        <v>4.7619047620000003</v>
      </c>
      <c r="R444">
        <v>40.144500000000001</v>
      </c>
      <c r="S444">
        <v>6.5</v>
      </c>
      <c r="T444">
        <v>40.144500000000001</v>
      </c>
      <c r="U444" s="6"/>
    </row>
    <row r="445" spans="1:21" x14ac:dyDescent="0.35">
      <c r="A445" t="s">
        <v>494</v>
      </c>
      <c r="B445" s="1">
        <v>44656</v>
      </c>
      <c r="C445" t="s">
        <v>61</v>
      </c>
      <c r="D445" t="s">
        <v>29</v>
      </c>
      <c r="E445" t="s">
        <v>1072</v>
      </c>
      <c r="F445" t="s">
        <v>30</v>
      </c>
      <c r="G445" t="s">
        <v>36</v>
      </c>
      <c r="H445" t="s">
        <v>37</v>
      </c>
      <c r="I445" t="s">
        <v>56</v>
      </c>
      <c r="J445">
        <v>12.78</v>
      </c>
      <c r="K445">
        <v>1</v>
      </c>
      <c r="L445" s="7">
        <v>0.63900000000000001</v>
      </c>
      <c r="M445">
        <v>13.419</v>
      </c>
      <c r="N445" s="2">
        <v>0.59097222222222223</v>
      </c>
      <c r="O445" t="s">
        <v>26</v>
      </c>
      <c r="P445">
        <v>12.78</v>
      </c>
      <c r="Q445" s="7">
        <v>4.7619047620000003</v>
      </c>
      <c r="R445">
        <v>0.63900000000000001</v>
      </c>
      <c r="S445">
        <v>9.5</v>
      </c>
      <c r="T445">
        <v>0.63900000000000001</v>
      </c>
      <c r="U445" s="6"/>
    </row>
    <row r="446" spans="1:21" x14ac:dyDescent="0.35">
      <c r="A446" t="s">
        <v>495</v>
      </c>
      <c r="B446" s="1">
        <v>44922</v>
      </c>
      <c r="C446" t="s">
        <v>28</v>
      </c>
      <c r="D446" t="s">
        <v>21</v>
      </c>
      <c r="E446" t="s">
        <v>1071</v>
      </c>
      <c r="F446" t="s">
        <v>30</v>
      </c>
      <c r="G446" t="s">
        <v>23</v>
      </c>
      <c r="H446" t="s">
        <v>37</v>
      </c>
      <c r="I446" t="s">
        <v>44</v>
      </c>
      <c r="J446">
        <v>19.100000000000001</v>
      </c>
      <c r="K446">
        <v>7</v>
      </c>
      <c r="L446" s="7">
        <v>6.6849999999999996</v>
      </c>
      <c r="M446">
        <v>140.38499999999999</v>
      </c>
      <c r="N446" s="2">
        <v>0.4465277777777778</v>
      </c>
      <c r="O446" t="s">
        <v>33</v>
      </c>
      <c r="P446">
        <v>133.69999999999999</v>
      </c>
      <c r="Q446" s="7">
        <v>4.7619047620000003</v>
      </c>
      <c r="R446">
        <v>6.6849999999999996</v>
      </c>
      <c r="S446">
        <v>9.6999999999999993</v>
      </c>
      <c r="T446">
        <v>6.6849999999999996</v>
      </c>
      <c r="U446" s="6"/>
    </row>
    <row r="447" spans="1:21" x14ac:dyDescent="0.35">
      <c r="A447" t="s">
        <v>496</v>
      </c>
      <c r="B447" s="1">
        <v>44710</v>
      </c>
      <c r="C447" t="s">
        <v>107</v>
      </c>
      <c r="D447" t="s">
        <v>53</v>
      </c>
      <c r="E447" t="s">
        <v>1071</v>
      </c>
      <c r="F447" t="s">
        <v>22</v>
      </c>
      <c r="G447" t="s">
        <v>23</v>
      </c>
      <c r="H447" t="s">
        <v>31</v>
      </c>
      <c r="I447" t="s">
        <v>25</v>
      </c>
      <c r="J447">
        <v>19.149999999999999</v>
      </c>
      <c r="K447">
        <v>1</v>
      </c>
      <c r="L447" s="7">
        <v>0.95750000000000002</v>
      </c>
      <c r="M447">
        <v>20.107500000000002</v>
      </c>
      <c r="N447" s="2">
        <v>0.74861111111111101</v>
      </c>
      <c r="O447" t="s">
        <v>39</v>
      </c>
      <c r="P447">
        <v>19.149999999999999</v>
      </c>
      <c r="Q447" s="7">
        <v>4.7619047620000003</v>
      </c>
      <c r="R447">
        <v>0.95750000000000002</v>
      </c>
      <c r="S447">
        <v>9.5</v>
      </c>
      <c r="T447">
        <v>0.95750000000000002</v>
      </c>
      <c r="U447" s="6"/>
    </row>
    <row r="448" spans="1:21" x14ac:dyDescent="0.35">
      <c r="A448" t="s">
        <v>497</v>
      </c>
      <c r="B448" s="1">
        <v>44896</v>
      </c>
      <c r="C448" t="s">
        <v>28</v>
      </c>
      <c r="D448" t="s">
        <v>29</v>
      </c>
      <c r="E448" t="s">
        <v>1071</v>
      </c>
      <c r="F448" t="s">
        <v>22</v>
      </c>
      <c r="G448" t="s">
        <v>36</v>
      </c>
      <c r="H448" t="s">
        <v>37</v>
      </c>
      <c r="I448" t="s">
        <v>54</v>
      </c>
      <c r="J448">
        <v>27.66</v>
      </c>
      <c r="K448">
        <v>10</v>
      </c>
      <c r="L448" s="7">
        <v>13.83</v>
      </c>
      <c r="M448">
        <v>290.43</v>
      </c>
      <c r="N448" s="2">
        <v>0.47638888888888892</v>
      </c>
      <c r="O448" t="s">
        <v>39</v>
      </c>
      <c r="P448">
        <v>276.60000000000002</v>
      </c>
      <c r="Q448" s="7">
        <v>4.7619047620000003</v>
      </c>
      <c r="R448">
        <v>13.83</v>
      </c>
      <c r="S448">
        <v>8.9</v>
      </c>
      <c r="T448">
        <v>13.83</v>
      </c>
      <c r="U448" s="6"/>
    </row>
    <row r="449" spans="1:21" x14ac:dyDescent="0.35">
      <c r="A449" t="s">
        <v>498</v>
      </c>
      <c r="B449" s="1">
        <v>44638</v>
      </c>
      <c r="C449" t="s">
        <v>35</v>
      </c>
      <c r="D449" t="s">
        <v>29</v>
      </c>
      <c r="E449" t="s">
        <v>1070</v>
      </c>
      <c r="F449" t="s">
        <v>30</v>
      </c>
      <c r="G449" t="s">
        <v>36</v>
      </c>
      <c r="H449" t="s">
        <v>24</v>
      </c>
      <c r="I449" t="s">
        <v>56</v>
      </c>
      <c r="J449">
        <v>45.74</v>
      </c>
      <c r="K449">
        <v>3</v>
      </c>
      <c r="L449" s="7">
        <v>6.8609999999999998</v>
      </c>
      <c r="M449">
        <v>144.08099999999999</v>
      </c>
      <c r="N449" s="2">
        <v>0.73472222222222217</v>
      </c>
      <c r="O449" t="s">
        <v>39</v>
      </c>
      <c r="P449">
        <v>137.22</v>
      </c>
      <c r="Q449" s="7">
        <v>4.7619047620000003</v>
      </c>
      <c r="R449">
        <v>6.8609999999999998</v>
      </c>
      <c r="S449">
        <v>6.5</v>
      </c>
      <c r="T449">
        <v>6.8609999999999998</v>
      </c>
      <c r="U449" s="6"/>
    </row>
    <row r="450" spans="1:21" x14ac:dyDescent="0.35">
      <c r="A450" t="s">
        <v>499</v>
      </c>
      <c r="B450" s="1">
        <v>44605</v>
      </c>
      <c r="C450" t="s">
        <v>80</v>
      </c>
      <c r="D450" t="s">
        <v>53</v>
      </c>
      <c r="E450" t="s">
        <v>1075</v>
      </c>
      <c r="F450" t="s">
        <v>22</v>
      </c>
      <c r="G450" t="s">
        <v>23</v>
      </c>
      <c r="H450" t="s">
        <v>31</v>
      </c>
      <c r="I450" t="s">
        <v>25</v>
      </c>
      <c r="J450">
        <v>27.07</v>
      </c>
      <c r="K450">
        <v>1</v>
      </c>
      <c r="L450" s="7">
        <v>1.3534999999999999</v>
      </c>
      <c r="M450">
        <v>28.423500000000001</v>
      </c>
      <c r="N450" s="2">
        <v>0.83819444444444446</v>
      </c>
      <c r="O450" t="s">
        <v>39</v>
      </c>
      <c r="P450">
        <v>27.07</v>
      </c>
      <c r="Q450" s="7">
        <v>4.7619047620000003</v>
      </c>
      <c r="R450">
        <v>1.3534999999999999</v>
      </c>
      <c r="S450">
        <v>5.3</v>
      </c>
      <c r="T450">
        <v>1.3534999999999999</v>
      </c>
      <c r="U450" s="6"/>
    </row>
    <row r="451" spans="1:21" x14ac:dyDescent="0.35">
      <c r="A451" t="s">
        <v>500</v>
      </c>
      <c r="B451" s="1">
        <v>44887</v>
      </c>
      <c r="C451" t="s">
        <v>20</v>
      </c>
      <c r="D451" t="s">
        <v>53</v>
      </c>
      <c r="E451" t="s">
        <v>1071</v>
      </c>
      <c r="F451" t="s">
        <v>22</v>
      </c>
      <c r="G451" t="s">
        <v>23</v>
      </c>
      <c r="H451" t="s">
        <v>42</v>
      </c>
      <c r="I451" t="s">
        <v>44</v>
      </c>
      <c r="J451">
        <v>39.119999999999997</v>
      </c>
      <c r="K451">
        <v>1</v>
      </c>
      <c r="L451" s="7">
        <v>1.956</v>
      </c>
      <c r="M451">
        <v>41.076000000000001</v>
      </c>
      <c r="N451" s="2">
        <v>0.4597222222222222</v>
      </c>
      <c r="O451" t="s">
        <v>39</v>
      </c>
      <c r="P451">
        <v>39.119999999999997</v>
      </c>
      <c r="Q451" s="7">
        <v>4.7619047620000003</v>
      </c>
      <c r="R451">
        <v>1.956</v>
      </c>
      <c r="S451">
        <v>9.6</v>
      </c>
      <c r="T451">
        <v>1.956</v>
      </c>
      <c r="U451" s="6"/>
    </row>
    <row r="452" spans="1:21" x14ac:dyDescent="0.35">
      <c r="A452" t="s">
        <v>501</v>
      </c>
      <c r="B452" s="1">
        <v>44707</v>
      </c>
      <c r="C452" t="s">
        <v>107</v>
      </c>
      <c r="D452" t="s">
        <v>53</v>
      </c>
      <c r="E452" t="s">
        <v>1073</v>
      </c>
      <c r="F452" t="s">
        <v>30</v>
      </c>
      <c r="G452" t="s">
        <v>23</v>
      </c>
      <c r="H452" t="s">
        <v>37</v>
      </c>
      <c r="I452" t="s">
        <v>32</v>
      </c>
      <c r="J452">
        <v>74.709999999999994</v>
      </c>
      <c r="K452">
        <v>6</v>
      </c>
      <c r="L452" s="7">
        <v>22.413</v>
      </c>
      <c r="M452">
        <v>470.673</v>
      </c>
      <c r="N452" s="2">
        <v>0.79652777777777783</v>
      </c>
      <c r="O452" t="s">
        <v>33</v>
      </c>
      <c r="P452">
        <v>448.26</v>
      </c>
      <c r="Q452" s="7">
        <v>4.7619047620000003</v>
      </c>
      <c r="R452">
        <v>22.413</v>
      </c>
      <c r="S452">
        <v>6.7</v>
      </c>
      <c r="T452">
        <v>22.413</v>
      </c>
      <c r="U452" s="6"/>
    </row>
    <row r="453" spans="1:21" x14ac:dyDescent="0.35">
      <c r="A453" t="s">
        <v>502</v>
      </c>
      <c r="B453" s="1">
        <v>44778</v>
      </c>
      <c r="C453" t="s">
        <v>48</v>
      </c>
      <c r="D453" t="s">
        <v>53</v>
      </c>
      <c r="E453" t="s">
        <v>1075</v>
      </c>
      <c r="F453" t="s">
        <v>30</v>
      </c>
      <c r="G453" t="s">
        <v>36</v>
      </c>
      <c r="H453" t="s">
        <v>37</v>
      </c>
      <c r="I453" t="s">
        <v>32</v>
      </c>
      <c r="J453">
        <v>22.01</v>
      </c>
      <c r="K453">
        <v>6</v>
      </c>
      <c r="L453" s="7">
        <v>6.6029999999999998</v>
      </c>
      <c r="M453">
        <v>138.66300000000001</v>
      </c>
      <c r="N453" s="2">
        <v>0.78472222222222221</v>
      </c>
      <c r="O453" t="s">
        <v>33</v>
      </c>
      <c r="P453">
        <v>132.06</v>
      </c>
      <c r="Q453" s="7">
        <v>4.7619047620000003</v>
      </c>
      <c r="R453">
        <v>6.6029999999999998</v>
      </c>
      <c r="S453">
        <v>7.6</v>
      </c>
      <c r="T453">
        <v>6.6029999999999998</v>
      </c>
      <c r="U453" s="6"/>
    </row>
    <row r="454" spans="1:21" x14ac:dyDescent="0.35">
      <c r="A454" t="s">
        <v>503</v>
      </c>
      <c r="B454" s="1">
        <v>44702</v>
      </c>
      <c r="C454" t="s">
        <v>107</v>
      </c>
      <c r="D454" t="s">
        <v>21</v>
      </c>
      <c r="E454" t="s">
        <v>1074</v>
      </c>
      <c r="F454" t="s">
        <v>30</v>
      </c>
      <c r="G454" t="s">
        <v>23</v>
      </c>
      <c r="H454" t="s">
        <v>24</v>
      </c>
      <c r="I454" t="s">
        <v>54</v>
      </c>
      <c r="J454">
        <v>63.61</v>
      </c>
      <c r="K454">
        <v>5</v>
      </c>
      <c r="L454" s="7">
        <v>15.9025</v>
      </c>
      <c r="M454">
        <v>333.95249999999999</v>
      </c>
      <c r="N454" s="2">
        <v>0.52986111111111112</v>
      </c>
      <c r="O454" t="s">
        <v>26</v>
      </c>
      <c r="P454">
        <v>318.05</v>
      </c>
      <c r="Q454" s="7">
        <v>4.7619047620000003</v>
      </c>
      <c r="R454">
        <v>15.9025</v>
      </c>
      <c r="S454">
        <v>4.8</v>
      </c>
      <c r="T454">
        <v>15.9025</v>
      </c>
      <c r="U454" s="6"/>
    </row>
    <row r="455" spans="1:21" x14ac:dyDescent="0.35">
      <c r="A455" t="s">
        <v>504</v>
      </c>
      <c r="B455" s="1">
        <v>44593</v>
      </c>
      <c r="C455" t="s">
        <v>80</v>
      </c>
      <c r="D455" t="s">
        <v>21</v>
      </c>
      <c r="E455" t="s">
        <v>1069</v>
      </c>
      <c r="F455" t="s">
        <v>30</v>
      </c>
      <c r="G455" t="s">
        <v>36</v>
      </c>
      <c r="H455" t="s">
        <v>31</v>
      </c>
      <c r="I455" t="s">
        <v>25</v>
      </c>
      <c r="J455">
        <v>25</v>
      </c>
      <c r="K455">
        <v>1</v>
      </c>
      <c r="L455" s="7">
        <v>1.25</v>
      </c>
      <c r="M455">
        <v>26.25</v>
      </c>
      <c r="N455" s="2">
        <v>0.63124999999999998</v>
      </c>
      <c r="O455" t="s">
        <v>26</v>
      </c>
      <c r="P455">
        <v>25</v>
      </c>
      <c r="Q455" s="7">
        <v>4.7619047620000003</v>
      </c>
      <c r="R455">
        <v>1.25</v>
      </c>
      <c r="S455">
        <v>5.5</v>
      </c>
      <c r="T455">
        <v>1.25</v>
      </c>
      <c r="U455" s="6"/>
    </row>
    <row r="456" spans="1:21" x14ac:dyDescent="0.35">
      <c r="A456" t="s">
        <v>505</v>
      </c>
      <c r="B456" s="1">
        <v>44673</v>
      </c>
      <c r="C456" t="s">
        <v>61</v>
      </c>
      <c r="D456" t="s">
        <v>21</v>
      </c>
      <c r="E456" t="s">
        <v>1075</v>
      </c>
      <c r="F456" t="s">
        <v>22</v>
      </c>
      <c r="G456" t="s">
        <v>36</v>
      </c>
      <c r="H456" t="s">
        <v>24</v>
      </c>
      <c r="I456" t="s">
        <v>32</v>
      </c>
      <c r="J456">
        <v>20.77</v>
      </c>
      <c r="K456">
        <v>4</v>
      </c>
      <c r="L456" s="7">
        <v>4.1539999999999999</v>
      </c>
      <c r="M456">
        <v>87.233999999999995</v>
      </c>
      <c r="N456" s="2">
        <v>0.57430555555555551</v>
      </c>
      <c r="O456" t="s">
        <v>33</v>
      </c>
      <c r="P456">
        <v>83.08</v>
      </c>
      <c r="Q456" s="7">
        <v>4.7619047620000003</v>
      </c>
      <c r="R456">
        <v>4.1539999999999999</v>
      </c>
      <c r="S456">
        <v>4.7</v>
      </c>
      <c r="T456">
        <v>4.1539999999999999</v>
      </c>
      <c r="U456" s="6"/>
    </row>
    <row r="457" spans="1:21" x14ac:dyDescent="0.35">
      <c r="A457" t="s">
        <v>506</v>
      </c>
      <c r="B457" s="1">
        <v>44636</v>
      </c>
      <c r="C457" t="s">
        <v>35</v>
      </c>
      <c r="D457" t="s">
        <v>53</v>
      </c>
      <c r="E457" t="s">
        <v>1074</v>
      </c>
      <c r="F457" t="s">
        <v>22</v>
      </c>
      <c r="G457" t="s">
        <v>23</v>
      </c>
      <c r="H457" t="s">
        <v>24</v>
      </c>
      <c r="I457" t="s">
        <v>56</v>
      </c>
      <c r="J457">
        <v>29.56</v>
      </c>
      <c r="K457">
        <v>5</v>
      </c>
      <c r="L457" s="7">
        <v>7.39</v>
      </c>
      <c r="M457">
        <v>155.19</v>
      </c>
      <c r="N457" s="2">
        <v>0.70763888888888893</v>
      </c>
      <c r="O457" t="s">
        <v>33</v>
      </c>
      <c r="P457">
        <v>147.80000000000001</v>
      </c>
      <c r="Q457" s="7">
        <v>4.7619047620000003</v>
      </c>
      <c r="R457">
        <v>7.39</v>
      </c>
      <c r="S457">
        <v>6.9</v>
      </c>
      <c r="T457">
        <v>7.39</v>
      </c>
      <c r="U457" s="6"/>
    </row>
    <row r="458" spans="1:21" x14ac:dyDescent="0.35">
      <c r="A458" t="s">
        <v>507</v>
      </c>
      <c r="B458" s="1">
        <v>44678</v>
      </c>
      <c r="C458" t="s">
        <v>61</v>
      </c>
      <c r="D458" t="s">
        <v>53</v>
      </c>
      <c r="E458" t="s">
        <v>1069</v>
      </c>
      <c r="F458" t="s">
        <v>22</v>
      </c>
      <c r="G458" t="s">
        <v>23</v>
      </c>
      <c r="H458" t="s">
        <v>24</v>
      </c>
      <c r="I458" t="s">
        <v>54</v>
      </c>
      <c r="J458">
        <v>77.400000000000006</v>
      </c>
      <c r="K458">
        <v>9</v>
      </c>
      <c r="L458" s="7">
        <v>34.83</v>
      </c>
      <c r="M458">
        <v>731.43</v>
      </c>
      <c r="N458" s="2">
        <v>0.59375</v>
      </c>
      <c r="O458" t="s">
        <v>39</v>
      </c>
      <c r="P458">
        <v>696.6</v>
      </c>
      <c r="Q458" s="7">
        <v>4.7619047620000003</v>
      </c>
      <c r="R458">
        <v>34.83</v>
      </c>
      <c r="S458">
        <v>4.5</v>
      </c>
      <c r="T458">
        <v>34.83</v>
      </c>
      <c r="U458" s="6"/>
    </row>
    <row r="459" spans="1:21" x14ac:dyDescent="0.35">
      <c r="A459" t="s">
        <v>508</v>
      </c>
      <c r="B459" s="1">
        <v>44700</v>
      </c>
      <c r="C459" t="s">
        <v>107</v>
      </c>
      <c r="D459" t="s">
        <v>53</v>
      </c>
      <c r="E459" t="s">
        <v>1073</v>
      </c>
      <c r="F459" t="s">
        <v>30</v>
      </c>
      <c r="G459" t="s">
        <v>36</v>
      </c>
      <c r="H459" t="s">
        <v>24</v>
      </c>
      <c r="I459" t="s">
        <v>32</v>
      </c>
      <c r="J459">
        <v>79.39</v>
      </c>
      <c r="K459">
        <v>10</v>
      </c>
      <c r="L459" s="7">
        <v>39.695</v>
      </c>
      <c r="M459">
        <v>833.59500000000003</v>
      </c>
      <c r="N459" s="2">
        <v>0.85</v>
      </c>
      <c r="O459" t="s">
        <v>33</v>
      </c>
      <c r="P459">
        <v>793.9</v>
      </c>
      <c r="Q459" s="7">
        <v>4.7619047620000003</v>
      </c>
      <c r="R459">
        <v>39.695</v>
      </c>
      <c r="S459">
        <v>6.2</v>
      </c>
      <c r="T459">
        <v>39.695</v>
      </c>
      <c r="U459" s="6"/>
    </row>
    <row r="460" spans="1:21" x14ac:dyDescent="0.35">
      <c r="A460" t="s">
        <v>509</v>
      </c>
      <c r="B460" s="1">
        <v>44748</v>
      </c>
      <c r="C460" t="s">
        <v>74</v>
      </c>
      <c r="D460" t="s">
        <v>29</v>
      </c>
      <c r="E460" t="s">
        <v>1075</v>
      </c>
      <c r="F460" t="s">
        <v>22</v>
      </c>
      <c r="G460" t="s">
        <v>23</v>
      </c>
      <c r="H460" t="s">
        <v>24</v>
      </c>
      <c r="I460" t="s">
        <v>32</v>
      </c>
      <c r="J460">
        <v>46.57</v>
      </c>
      <c r="K460">
        <v>10</v>
      </c>
      <c r="L460" s="7">
        <v>23.285</v>
      </c>
      <c r="M460">
        <v>488.98500000000001</v>
      </c>
      <c r="N460" s="2">
        <v>0.58194444444444449</v>
      </c>
      <c r="O460" t="s">
        <v>33</v>
      </c>
      <c r="P460">
        <v>465.7</v>
      </c>
      <c r="Q460" s="7">
        <v>4.7619047620000003</v>
      </c>
      <c r="R460">
        <v>23.285</v>
      </c>
      <c r="S460">
        <v>7.6</v>
      </c>
      <c r="T460">
        <v>23.285</v>
      </c>
      <c r="U460" s="6"/>
    </row>
    <row r="461" spans="1:21" x14ac:dyDescent="0.35">
      <c r="A461" t="s">
        <v>510</v>
      </c>
      <c r="B461" s="1">
        <v>44918</v>
      </c>
      <c r="C461" t="s">
        <v>28</v>
      </c>
      <c r="D461" t="s">
        <v>29</v>
      </c>
      <c r="E461" t="s">
        <v>1074</v>
      </c>
      <c r="F461" t="s">
        <v>30</v>
      </c>
      <c r="G461" t="s">
        <v>36</v>
      </c>
      <c r="H461" t="s">
        <v>42</v>
      </c>
      <c r="I461" t="s">
        <v>54</v>
      </c>
      <c r="J461">
        <v>35.89</v>
      </c>
      <c r="K461">
        <v>1</v>
      </c>
      <c r="L461" s="7">
        <v>1.7945</v>
      </c>
      <c r="M461">
        <v>37.6845</v>
      </c>
      <c r="N461" s="2">
        <v>0.70277777777777783</v>
      </c>
      <c r="O461" t="s">
        <v>39</v>
      </c>
      <c r="P461">
        <v>35.89</v>
      </c>
      <c r="Q461" s="7">
        <v>4.7619047620000003</v>
      </c>
      <c r="R461">
        <v>1.7945</v>
      </c>
      <c r="S461">
        <v>7.9</v>
      </c>
      <c r="T461">
        <v>1.7945</v>
      </c>
      <c r="U461" s="6"/>
    </row>
    <row r="462" spans="1:21" x14ac:dyDescent="0.35">
      <c r="A462" t="s">
        <v>511</v>
      </c>
      <c r="B462" s="1">
        <v>44753</v>
      </c>
      <c r="C462" t="s">
        <v>74</v>
      </c>
      <c r="D462" t="s">
        <v>29</v>
      </c>
      <c r="E462" t="s">
        <v>1069</v>
      </c>
      <c r="F462" t="s">
        <v>30</v>
      </c>
      <c r="G462" t="s">
        <v>36</v>
      </c>
      <c r="H462" t="s">
        <v>24</v>
      </c>
      <c r="I462" t="s">
        <v>54</v>
      </c>
      <c r="J462">
        <v>40.520000000000003</v>
      </c>
      <c r="K462">
        <v>5</v>
      </c>
      <c r="L462" s="7">
        <v>10.130000000000001</v>
      </c>
      <c r="M462">
        <v>212.73</v>
      </c>
      <c r="N462" s="2">
        <v>0.6381944444444444</v>
      </c>
      <c r="O462" t="s">
        <v>33</v>
      </c>
      <c r="P462">
        <v>202.6</v>
      </c>
      <c r="Q462" s="7">
        <v>4.7619047620000003</v>
      </c>
      <c r="R462">
        <v>10.130000000000001</v>
      </c>
      <c r="S462">
        <v>4.5</v>
      </c>
      <c r="T462">
        <v>10.130000000000001</v>
      </c>
      <c r="U462" s="6"/>
    </row>
    <row r="463" spans="1:21" x14ac:dyDescent="0.35">
      <c r="A463" t="s">
        <v>512</v>
      </c>
      <c r="B463" s="1">
        <v>44858</v>
      </c>
      <c r="C463" t="s">
        <v>46</v>
      </c>
      <c r="D463" t="s">
        <v>53</v>
      </c>
      <c r="E463" t="s">
        <v>1070</v>
      </c>
      <c r="F463" t="s">
        <v>22</v>
      </c>
      <c r="G463" t="s">
        <v>23</v>
      </c>
      <c r="H463" t="s">
        <v>24</v>
      </c>
      <c r="I463" t="s">
        <v>54</v>
      </c>
      <c r="J463">
        <v>73.05</v>
      </c>
      <c r="K463">
        <v>10</v>
      </c>
      <c r="L463" s="7">
        <v>36.524999999999999</v>
      </c>
      <c r="M463">
        <v>767.02499999999998</v>
      </c>
      <c r="N463" s="2">
        <v>0.51736111111111105</v>
      </c>
      <c r="O463" t="s">
        <v>39</v>
      </c>
      <c r="P463">
        <v>730.5</v>
      </c>
      <c r="Q463" s="7">
        <v>4.7619047620000003</v>
      </c>
      <c r="R463">
        <v>36.524999999999999</v>
      </c>
      <c r="S463">
        <v>8.6999999999999993</v>
      </c>
      <c r="T463">
        <v>36.524999999999999</v>
      </c>
      <c r="U463" s="6"/>
    </row>
    <row r="464" spans="1:21" x14ac:dyDescent="0.35">
      <c r="A464" t="s">
        <v>513</v>
      </c>
      <c r="B464" s="1">
        <v>44816</v>
      </c>
      <c r="C464" t="s">
        <v>51</v>
      </c>
      <c r="D464" t="s">
        <v>29</v>
      </c>
      <c r="E464" t="s">
        <v>1070</v>
      </c>
      <c r="F464" t="s">
        <v>30</v>
      </c>
      <c r="G464" t="s">
        <v>23</v>
      </c>
      <c r="H464" t="s">
        <v>42</v>
      </c>
      <c r="I464" t="s">
        <v>44</v>
      </c>
      <c r="J464">
        <v>73.95</v>
      </c>
      <c r="K464">
        <v>4</v>
      </c>
      <c r="L464" s="7">
        <v>14.79</v>
      </c>
      <c r="M464">
        <v>310.58999999999997</v>
      </c>
      <c r="N464" s="2">
        <v>0.41805555555555557</v>
      </c>
      <c r="O464" t="s">
        <v>33</v>
      </c>
      <c r="P464">
        <v>295.8</v>
      </c>
      <c r="Q464" s="7">
        <v>4.7619047620000003</v>
      </c>
      <c r="R464">
        <v>14.79</v>
      </c>
      <c r="S464">
        <v>6.1</v>
      </c>
      <c r="T464">
        <v>14.79</v>
      </c>
      <c r="U464" s="6"/>
    </row>
    <row r="465" spans="1:21" x14ac:dyDescent="0.35">
      <c r="A465" t="s">
        <v>514</v>
      </c>
      <c r="B465" s="1">
        <v>44838</v>
      </c>
      <c r="C465" t="s">
        <v>46</v>
      </c>
      <c r="D465" t="s">
        <v>29</v>
      </c>
      <c r="E465" t="s">
        <v>1071</v>
      </c>
      <c r="F465" t="s">
        <v>22</v>
      </c>
      <c r="G465" t="s">
        <v>23</v>
      </c>
      <c r="H465" t="s">
        <v>37</v>
      </c>
      <c r="I465" t="s">
        <v>54</v>
      </c>
      <c r="J465">
        <v>22.62</v>
      </c>
      <c r="K465">
        <v>1</v>
      </c>
      <c r="L465" s="7">
        <v>1.131</v>
      </c>
      <c r="M465">
        <v>23.751000000000001</v>
      </c>
      <c r="N465" s="2">
        <v>0.79027777777777775</v>
      </c>
      <c r="O465" t="s">
        <v>33</v>
      </c>
      <c r="P465">
        <v>22.62</v>
      </c>
      <c r="Q465" s="7">
        <v>4.7619047620000003</v>
      </c>
      <c r="R465">
        <v>1.131</v>
      </c>
      <c r="S465">
        <v>6.4</v>
      </c>
      <c r="T465">
        <v>1.131</v>
      </c>
      <c r="U465" s="6"/>
    </row>
    <row r="466" spans="1:21" x14ac:dyDescent="0.35">
      <c r="A466" t="s">
        <v>515</v>
      </c>
      <c r="B466" s="1">
        <v>44767</v>
      </c>
      <c r="C466" t="s">
        <v>74</v>
      </c>
      <c r="D466" t="s">
        <v>21</v>
      </c>
      <c r="E466" t="s">
        <v>1072</v>
      </c>
      <c r="F466" t="s">
        <v>22</v>
      </c>
      <c r="G466" t="s">
        <v>36</v>
      </c>
      <c r="H466" t="s">
        <v>31</v>
      </c>
      <c r="I466" t="s">
        <v>54</v>
      </c>
      <c r="J466">
        <v>51.34</v>
      </c>
      <c r="K466">
        <v>5</v>
      </c>
      <c r="L466" s="7">
        <v>12.835000000000001</v>
      </c>
      <c r="M466">
        <v>269.53500000000003</v>
      </c>
      <c r="N466" s="2">
        <v>0.64652777777777781</v>
      </c>
      <c r="O466" t="s">
        <v>39</v>
      </c>
      <c r="P466">
        <v>256.7</v>
      </c>
      <c r="Q466" s="7">
        <v>4.7619047620000003</v>
      </c>
      <c r="R466">
        <v>12.835000000000001</v>
      </c>
      <c r="S466">
        <v>9.1</v>
      </c>
      <c r="T466">
        <v>12.835000000000001</v>
      </c>
      <c r="U466" s="6"/>
    </row>
    <row r="467" spans="1:21" x14ac:dyDescent="0.35">
      <c r="A467" t="s">
        <v>516</v>
      </c>
      <c r="B467" s="1">
        <v>44802</v>
      </c>
      <c r="C467" t="s">
        <v>48</v>
      </c>
      <c r="D467" t="s">
        <v>29</v>
      </c>
      <c r="E467" t="s">
        <v>1071</v>
      </c>
      <c r="F467" t="s">
        <v>22</v>
      </c>
      <c r="G467" t="s">
        <v>23</v>
      </c>
      <c r="H467" t="s">
        <v>31</v>
      </c>
      <c r="I467" t="s">
        <v>44</v>
      </c>
      <c r="J467">
        <v>54.55</v>
      </c>
      <c r="K467">
        <v>10</v>
      </c>
      <c r="L467" s="7">
        <v>27.274999999999999</v>
      </c>
      <c r="M467">
        <v>572.77499999999998</v>
      </c>
      <c r="N467" s="2">
        <v>0.47361111111111115</v>
      </c>
      <c r="O467" t="s">
        <v>39</v>
      </c>
      <c r="P467">
        <v>545.5</v>
      </c>
      <c r="Q467" s="7">
        <v>4.7619047620000003</v>
      </c>
      <c r="R467">
        <v>27.274999999999999</v>
      </c>
      <c r="S467">
        <v>7.1</v>
      </c>
      <c r="T467">
        <v>27.274999999999999</v>
      </c>
      <c r="U467" s="6"/>
    </row>
    <row r="468" spans="1:21" x14ac:dyDescent="0.35">
      <c r="A468" t="s">
        <v>517</v>
      </c>
      <c r="B468" s="1">
        <v>44842</v>
      </c>
      <c r="C468" t="s">
        <v>46</v>
      </c>
      <c r="D468" t="s">
        <v>29</v>
      </c>
      <c r="E468" t="s">
        <v>1073</v>
      </c>
      <c r="F468" t="s">
        <v>22</v>
      </c>
      <c r="G468" t="s">
        <v>23</v>
      </c>
      <c r="H468" t="s">
        <v>37</v>
      </c>
      <c r="I468" t="s">
        <v>25</v>
      </c>
      <c r="J468">
        <v>37.15</v>
      </c>
      <c r="K468">
        <v>7</v>
      </c>
      <c r="L468" s="7">
        <v>13.0025</v>
      </c>
      <c r="M468">
        <v>273.05250000000001</v>
      </c>
      <c r="N468" s="2">
        <v>0.54999999999999993</v>
      </c>
      <c r="O468" t="s">
        <v>39</v>
      </c>
      <c r="P468">
        <v>260.05</v>
      </c>
      <c r="Q468" s="7">
        <v>4.7619047620000003</v>
      </c>
      <c r="R468">
        <v>13.0025</v>
      </c>
      <c r="S468">
        <v>7.7</v>
      </c>
      <c r="T468">
        <v>13.0025</v>
      </c>
      <c r="U468" s="6"/>
    </row>
    <row r="469" spans="1:21" x14ac:dyDescent="0.35">
      <c r="A469" t="s">
        <v>518</v>
      </c>
      <c r="B469" s="1">
        <v>44787</v>
      </c>
      <c r="C469" t="s">
        <v>48</v>
      </c>
      <c r="D469" t="s">
        <v>53</v>
      </c>
      <c r="E469" t="s">
        <v>1075</v>
      </c>
      <c r="F469" t="s">
        <v>30</v>
      </c>
      <c r="G469" t="s">
        <v>36</v>
      </c>
      <c r="H469" t="s">
        <v>31</v>
      </c>
      <c r="I469" t="s">
        <v>44</v>
      </c>
      <c r="J469">
        <v>37.020000000000003</v>
      </c>
      <c r="K469">
        <v>6</v>
      </c>
      <c r="L469" s="7">
        <v>11.106</v>
      </c>
      <c r="M469">
        <v>233.226</v>
      </c>
      <c r="N469" s="2">
        <v>0.7729166666666667</v>
      </c>
      <c r="O469" t="s">
        <v>33</v>
      </c>
      <c r="P469">
        <v>222.12</v>
      </c>
      <c r="Q469" s="7">
        <v>4.7619047620000003</v>
      </c>
      <c r="R469">
        <v>11.106</v>
      </c>
      <c r="S469">
        <v>4.5</v>
      </c>
      <c r="T469">
        <v>11.106</v>
      </c>
      <c r="U469" s="6"/>
    </row>
    <row r="470" spans="1:21" x14ac:dyDescent="0.35">
      <c r="A470" t="s">
        <v>519</v>
      </c>
      <c r="B470" s="1">
        <v>44678</v>
      </c>
      <c r="C470" t="s">
        <v>61</v>
      </c>
      <c r="D470" t="s">
        <v>29</v>
      </c>
      <c r="E470" t="s">
        <v>1074</v>
      </c>
      <c r="F470" t="s">
        <v>30</v>
      </c>
      <c r="G470" t="s">
        <v>36</v>
      </c>
      <c r="H470" t="s">
        <v>24</v>
      </c>
      <c r="I470" t="s">
        <v>54</v>
      </c>
      <c r="J470">
        <v>21.58</v>
      </c>
      <c r="K470">
        <v>1</v>
      </c>
      <c r="L470" s="7">
        <v>1.079</v>
      </c>
      <c r="M470">
        <v>22.658999999999999</v>
      </c>
      <c r="N470" s="2">
        <v>0.41805555555555557</v>
      </c>
      <c r="O470" t="s">
        <v>26</v>
      </c>
      <c r="P470">
        <v>21.58</v>
      </c>
      <c r="Q470" s="7">
        <v>4.7619047620000003</v>
      </c>
      <c r="R470">
        <v>1.079</v>
      </c>
      <c r="S470">
        <v>7.2</v>
      </c>
      <c r="T470">
        <v>1.079</v>
      </c>
      <c r="U470" s="6"/>
    </row>
    <row r="471" spans="1:21" x14ac:dyDescent="0.35">
      <c r="A471" t="s">
        <v>520</v>
      </c>
      <c r="B471" s="1">
        <v>44750</v>
      </c>
      <c r="C471" t="s">
        <v>74</v>
      </c>
      <c r="D471" t="s">
        <v>29</v>
      </c>
      <c r="E471" t="s">
        <v>1069</v>
      </c>
      <c r="F471" t="s">
        <v>22</v>
      </c>
      <c r="G471" t="s">
        <v>23</v>
      </c>
      <c r="H471" t="s">
        <v>37</v>
      </c>
      <c r="I471" t="s">
        <v>32</v>
      </c>
      <c r="J471">
        <v>98.84</v>
      </c>
      <c r="K471">
        <v>1</v>
      </c>
      <c r="L471" s="7">
        <v>4.9420000000000002</v>
      </c>
      <c r="M471">
        <v>103.782</v>
      </c>
      <c r="N471" s="2">
        <v>0.47291666666666665</v>
      </c>
      <c r="O471" t="s">
        <v>33</v>
      </c>
      <c r="P471">
        <v>98.84</v>
      </c>
      <c r="Q471" s="7">
        <v>4.7619047620000003</v>
      </c>
      <c r="R471">
        <v>4.9420000000000002</v>
      </c>
      <c r="S471">
        <v>8.4</v>
      </c>
      <c r="T471">
        <v>4.9420000000000002</v>
      </c>
      <c r="U471" s="6"/>
    </row>
    <row r="472" spans="1:21" x14ac:dyDescent="0.35">
      <c r="A472" t="s">
        <v>521</v>
      </c>
      <c r="B472" s="1">
        <v>44669</v>
      </c>
      <c r="C472" t="s">
        <v>61</v>
      </c>
      <c r="D472" t="s">
        <v>29</v>
      </c>
      <c r="E472" t="s">
        <v>1070</v>
      </c>
      <c r="F472" t="s">
        <v>22</v>
      </c>
      <c r="G472" t="s">
        <v>23</v>
      </c>
      <c r="H472" t="s">
        <v>42</v>
      </c>
      <c r="I472" t="s">
        <v>38</v>
      </c>
      <c r="J472">
        <v>83.77</v>
      </c>
      <c r="K472">
        <v>6</v>
      </c>
      <c r="L472" s="7">
        <v>25.131</v>
      </c>
      <c r="M472">
        <v>527.75099999999998</v>
      </c>
      <c r="N472" s="2">
        <v>0.50694444444444442</v>
      </c>
      <c r="O472" t="s">
        <v>26</v>
      </c>
      <c r="P472">
        <v>502.62</v>
      </c>
      <c r="Q472" s="7">
        <v>4.7619047620000003</v>
      </c>
      <c r="R472">
        <v>25.131</v>
      </c>
      <c r="S472">
        <v>5.4</v>
      </c>
      <c r="T472">
        <v>25.131</v>
      </c>
      <c r="U472" s="6"/>
    </row>
    <row r="473" spans="1:21" x14ac:dyDescent="0.35">
      <c r="A473" t="s">
        <v>522</v>
      </c>
      <c r="B473" s="1">
        <v>44803</v>
      </c>
      <c r="C473" t="s">
        <v>48</v>
      </c>
      <c r="D473" t="s">
        <v>21</v>
      </c>
      <c r="E473" t="s">
        <v>1074</v>
      </c>
      <c r="F473" t="s">
        <v>22</v>
      </c>
      <c r="G473" t="s">
        <v>23</v>
      </c>
      <c r="H473" t="s">
        <v>31</v>
      </c>
      <c r="I473" t="s">
        <v>44</v>
      </c>
      <c r="J473">
        <v>40.049999999999997</v>
      </c>
      <c r="K473">
        <v>4</v>
      </c>
      <c r="L473" s="7">
        <v>8.01</v>
      </c>
      <c r="M473">
        <v>168.21</v>
      </c>
      <c r="N473" s="2">
        <v>0.4861111111111111</v>
      </c>
      <c r="O473" t="s">
        <v>33</v>
      </c>
      <c r="P473">
        <v>160.19999999999999</v>
      </c>
      <c r="Q473" s="7">
        <v>4.7619047620000003</v>
      </c>
      <c r="R473">
        <v>8.01</v>
      </c>
      <c r="S473">
        <v>9.6999999999999993</v>
      </c>
      <c r="T473">
        <v>8.01</v>
      </c>
      <c r="U473" s="6"/>
    </row>
    <row r="474" spans="1:21" x14ac:dyDescent="0.35">
      <c r="A474" t="s">
        <v>523</v>
      </c>
      <c r="B474" s="1">
        <v>44607</v>
      </c>
      <c r="C474" t="s">
        <v>80</v>
      </c>
      <c r="D474" t="s">
        <v>21</v>
      </c>
      <c r="E474" t="s">
        <v>1069</v>
      </c>
      <c r="F474" t="s">
        <v>22</v>
      </c>
      <c r="G474" t="s">
        <v>36</v>
      </c>
      <c r="H474" t="s">
        <v>42</v>
      </c>
      <c r="I474" t="s">
        <v>56</v>
      </c>
      <c r="J474">
        <v>43.13</v>
      </c>
      <c r="K474">
        <v>10</v>
      </c>
      <c r="L474" s="7">
        <v>21.565000000000001</v>
      </c>
      <c r="M474">
        <v>452.86500000000001</v>
      </c>
      <c r="N474" s="2">
        <v>0.7715277777777777</v>
      </c>
      <c r="O474" t="s">
        <v>39</v>
      </c>
      <c r="P474">
        <v>431.3</v>
      </c>
      <c r="Q474" s="7">
        <v>4.7619047620000003</v>
      </c>
      <c r="R474">
        <v>21.565000000000001</v>
      </c>
      <c r="S474">
        <v>5.5</v>
      </c>
      <c r="T474">
        <v>21.565000000000001</v>
      </c>
      <c r="U474" s="6"/>
    </row>
    <row r="475" spans="1:21" x14ac:dyDescent="0.35">
      <c r="A475" t="s">
        <v>524</v>
      </c>
      <c r="B475" s="1">
        <v>44724</v>
      </c>
      <c r="C475" t="s">
        <v>41</v>
      </c>
      <c r="D475" t="s">
        <v>53</v>
      </c>
      <c r="E475" t="s">
        <v>1072</v>
      </c>
      <c r="F475" t="s">
        <v>22</v>
      </c>
      <c r="G475" t="s">
        <v>36</v>
      </c>
      <c r="H475" t="s">
        <v>37</v>
      </c>
      <c r="I475" t="s">
        <v>25</v>
      </c>
      <c r="J475">
        <v>72.569999999999993</v>
      </c>
      <c r="K475">
        <v>8</v>
      </c>
      <c r="L475" s="7">
        <v>29.027999999999999</v>
      </c>
      <c r="M475">
        <v>609.58799999999997</v>
      </c>
      <c r="N475" s="2">
        <v>0.74861111111111101</v>
      </c>
      <c r="O475" t="s">
        <v>33</v>
      </c>
      <c r="P475">
        <v>580.55999999999995</v>
      </c>
      <c r="Q475" s="7">
        <v>4.7619047620000003</v>
      </c>
      <c r="R475">
        <v>29.027999999999999</v>
      </c>
      <c r="S475">
        <v>4.5999999999999996</v>
      </c>
      <c r="T475">
        <v>29.027999999999999</v>
      </c>
      <c r="U475" s="6"/>
    </row>
    <row r="476" spans="1:21" x14ac:dyDescent="0.35">
      <c r="A476" t="s">
        <v>525</v>
      </c>
      <c r="B476" s="1">
        <v>44809</v>
      </c>
      <c r="C476" t="s">
        <v>51</v>
      </c>
      <c r="D476" t="s">
        <v>21</v>
      </c>
      <c r="E476" t="s">
        <v>1072</v>
      </c>
      <c r="F476" t="s">
        <v>22</v>
      </c>
      <c r="G476" t="s">
        <v>23</v>
      </c>
      <c r="H476" t="s">
        <v>31</v>
      </c>
      <c r="I476" t="s">
        <v>32</v>
      </c>
      <c r="J476">
        <v>64.44</v>
      </c>
      <c r="K476">
        <v>5</v>
      </c>
      <c r="L476" s="7">
        <v>16.11</v>
      </c>
      <c r="M476">
        <v>338.31</v>
      </c>
      <c r="N476" s="2">
        <v>0.71111111111111114</v>
      </c>
      <c r="O476" t="s">
        <v>33</v>
      </c>
      <c r="P476">
        <v>322.2</v>
      </c>
      <c r="Q476" s="7">
        <v>4.7619047620000003</v>
      </c>
      <c r="R476">
        <v>16.11</v>
      </c>
      <c r="S476">
        <v>6.6</v>
      </c>
      <c r="T476">
        <v>16.11</v>
      </c>
      <c r="U476" s="6"/>
    </row>
    <row r="477" spans="1:21" x14ac:dyDescent="0.35">
      <c r="A477" t="s">
        <v>526</v>
      </c>
      <c r="B477" s="1">
        <v>44760</v>
      </c>
      <c r="C477" t="s">
        <v>74</v>
      </c>
      <c r="D477" t="s">
        <v>21</v>
      </c>
      <c r="E477" t="s">
        <v>1071</v>
      </c>
      <c r="F477" t="s">
        <v>30</v>
      </c>
      <c r="G477" t="s">
        <v>36</v>
      </c>
      <c r="H477" t="s">
        <v>31</v>
      </c>
      <c r="I477" t="s">
        <v>25</v>
      </c>
      <c r="J477">
        <v>65.180000000000007</v>
      </c>
      <c r="K477">
        <v>3</v>
      </c>
      <c r="L477" s="7">
        <v>9.7769999999999992</v>
      </c>
      <c r="M477">
        <v>205.31700000000001</v>
      </c>
      <c r="N477" s="2">
        <v>0.85763888888888884</v>
      </c>
      <c r="O477" t="s">
        <v>39</v>
      </c>
      <c r="P477">
        <v>195.54</v>
      </c>
      <c r="Q477" s="7">
        <v>4.7619047620000003</v>
      </c>
      <c r="R477">
        <v>9.7769999999999992</v>
      </c>
      <c r="S477">
        <v>6.3</v>
      </c>
      <c r="T477">
        <v>9.7769999999999992</v>
      </c>
      <c r="U477" s="6"/>
    </row>
    <row r="478" spans="1:21" x14ac:dyDescent="0.35">
      <c r="A478" t="s">
        <v>527</v>
      </c>
      <c r="B478" s="1">
        <v>44742</v>
      </c>
      <c r="C478" t="s">
        <v>41</v>
      </c>
      <c r="D478" t="s">
        <v>21</v>
      </c>
      <c r="E478" t="s">
        <v>1073</v>
      </c>
      <c r="F478" t="s">
        <v>30</v>
      </c>
      <c r="G478" t="s">
        <v>23</v>
      </c>
      <c r="H478" t="s">
        <v>42</v>
      </c>
      <c r="I478" t="s">
        <v>44</v>
      </c>
      <c r="J478">
        <v>33.26</v>
      </c>
      <c r="K478">
        <v>5</v>
      </c>
      <c r="L478" s="7">
        <v>8.3149999999999995</v>
      </c>
      <c r="M478">
        <v>174.61500000000001</v>
      </c>
      <c r="N478" s="2">
        <v>0.67361111111111116</v>
      </c>
      <c r="O478" t="s">
        <v>39</v>
      </c>
      <c r="P478">
        <v>166.3</v>
      </c>
      <c r="Q478" s="7">
        <v>4.7619047620000003</v>
      </c>
      <c r="R478">
        <v>8.3149999999999995</v>
      </c>
      <c r="S478">
        <v>4.2</v>
      </c>
      <c r="T478">
        <v>8.3149999999999995</v>
      </c>
      <c r="U478" s="6"/>
    </row>
    <row r="479" spans="1:21" x14ac:dyDescent="0.35">
      <c r="A479" t="s">
        <v>528</v>
      </c>
      <c r="B479" s="1">
        <v>44911</v>
      </c>
      <c r="C479" t="s">
        <v>28</v>
      </c>
      <c r="D479" t="s">
        <v>29</v>
      </c>
      <c r="E479" t="s">
        <v>1075</v>
      </c>
      <c r="F479" t="s">
        <v>30</v>
      </c>
      <c r="G479" t="s">
        <v>36</v>
      </c>
      <c r="H479" t="s">
        <v>24</v>
      </c>
      <c r="I479" t="s">
        <v>32</v>
      </c>
      <c r="J479">
        <v>84.07</v>
      </c>
      <c r="K479">
        <v>4</v>
      </c>
      <c r="L479" s="7">
        <v>16.814</v>
      </c>
      <c r="M479">
        <v>353.09399999999999</v>
      </c>
      <c r="N479" s="2">
        <v>0.70416666666666661</v>
      </c>
      <c r="O479" t="s">
        <v>26</v>
      </c>
      <c r="P479">
        <v>336.28</v>
      </c>
      <c r="Q479" s="7">
        <v>4.7619047620000003</v>
      </c>
      <c r="R479">
        <v>16.814</v>
      </c>
      <c r="S479">
        <v>4.4000000000000004</v>
      </c>
      <c r="T479">
        <v>16.814</v>
      </c>
      <c r="U479" s="6"/>
    </row>
    <row r="480" spans="1:21" x14ac:dyDescent="0.35">
      <c r="A480" t="s">
        <v>529</v>
      </c>
      <c r="B480" s="1">
        <v>44634</v>
      </c>
      <c r="C480" t="s">
        <v>35</v>
      </c>
      <c r="D480" t="s">
        <v>53</v>
      </c>
      <c r="E480" t="s">
        <v>1075</v>
      </c>
      <c r="F480" t="s">
        <v>30</v>
      </c>
      <c r="G480" t="s">
        <v>36</v>
      </c>
      <c r="H480" t="s">
        <v>31</v>
      </c>
      <c r="I480" t="s">
        <v>44</v>
      </c>
      <c r="J480">
        <v>34.369999999999997</v>
      </c>
      <c r="K480">
        <v>10</v>
      </c>
      <c r="L480" s="7">
        <v>17.184999999999999</v>
      </c>
      <c r="M480">
        <v>360.88499999999999</v>
      </c>
      <c r="N480" s="2">
        <v>0.42430555555555555</v>
      </c>
      <c r="O480" t="s">
        <v>26</v>
      </c>
      <c r="P480">
        <v>343.7</v>
      </c>
      <c r="Q480" s="7">
        <v>4.7619047620000003</v>
      </c>
      <c r="R480">
        <v>17.184999999999999</v>
      </c>
      <c r="S480">
        <v>6.7</v>
      </c>
      <c r="T480">
        <v>17.184999999999999</v>
      </c>
      <c r="U480" s="6"/>
    </row>
    <row r="481" spans="1:21" x14ac:dyDescent="0.35">
      <c r="A481" t="s">
        <v>530</v>
      </c>
      <c r="B481" s="1">
        <v>44583</v>
      </c>
      <c r="C481" t="s">
        <v>96</v>
      </c>
      <c r="D481" t="s">
        <v>21</v>
      </c>
      <c r="E481" t="s">
        <v>1069</v>
      </c>
      <c r="F481" t="s">
        <v>30</v>
      </c>
      <c r="G481" t="s">
        <v>36</v>
      </c>
      <c r="H481" t="s">
        <v>37</v>
      </c>
      <c r="I481" t="s">
        <v>32</v>
      </c>
      <c r="J481">
        <v>38.6</v>
      </c>
      <c r="K481">
        <v>1</v>
      </c>
      <c r="L481" s="7">
        <v>1.93</v>
      </c>
      <c r="M481">
        <v>40.53</v>
      </c>
      <c r="N481" s="2">
        <v>0.47638888888888892</v>
      </c>
      <c r="O481" t="s">
        <v>26</v>
      </c>
      <c r="P481">
        <v>38.6</v>
      </c>
      <c r="Q481" s="7">
        <v>4.7619047620000003</v>
      </c>
      <c r="R481">
        <v>1.93</v>
      </c>
      <c r="S481">
        <v>6.7</v>
      </c>
      <c r="T481">
        <v>1.93</v>
      </c>
      <c r="U481" s="6"/>
    </row>
    <row r="482" spans="1:21" x14ac:dyDescent="0.35">
      <c r="A482" t="s">
        <v>531</v>
      </c>
      <c r="B482" s="1">
        <v>44878</v>
      </c>
      <c r="C482" t="s">
        <v>20</v>
      </c>
      <c r="D482" t="s">
        <v>29</v>
      </c>
      <c r="E482" t="s">
        <v>1069</v>
      </c>
      <c r="F482" t="s">
        <v>30</v>
      </c>
      <c r="G482" t="s">
        <v>36</v>
      </c>
      <c r="H482" t="s">
        <v>24</v>
      </c>
      <c r="I482" t="s">
        <v>54</v>
      </c>
      <c r="J482">
        <v>65.97</v>
      </c>
      <c r="K482">
        <v>8</v>
      </c>
      <c r="L482" s="7">
        <v>26.388000000000002</v>
      </c>
      <c r="M482">
        <v>554.14800000000002</v>
      </c>
      <c r="N482" s="2">
        <v>0.8534722222222223</v>
      </c>
      <c r="O482" t="s">
        <v>33</v>
      </c>
      <c r="P482">
        <v>527.76</v>
      </c>
      <c r="Q482" s="7">
        <v>4.7619047620000003</v>
      </c>
      <c r="R482">
        <v>26.388000000000002</v>
      </c>
      <c r="S482">
        <v>8.4</v>
      </c>
      <c r="T482">
        <v>26.388000000000002</v>
      </c>
      <c r="U482" s="6"/>
    </row>
    <row r="483" spans="1:21" x14ac:dyDescent="0.35">
      <c r="A483" t="s">
        <v>532</v>
      </c>
      <c r="B483" s="1">
        <v>44926</v>
      </c>
      <c r="C483" t="s">
        <v>28</v>
      </c>
      <c r="D483" t="s">
        <v>29</v>
      </c>
      <c r="E483" t="s">
        <v>1075</v>
      </c>
      <c r="F483" t="s">
        <v>30</v>
      </c>
      <c r="G483" t="s">
        <v>23</v>
      </c>
      <c r="H483" t="s">
        <v>31</v>
      </c>
      <c r="I483" t="s">
        <v>32</v>
      </c>
      <c r="J483">
        <v>32.799999999999997</v>
      </c>
      <c r="K483">
        <v>10</v>
      </c>
      <c r="L483" s="7">
        <v>16.399999999999999</v>
      </c>
      <c r="M483">
        <v>344.4</v>
      </c>
      <c r="N483" s="2">
        <v>0.5083333333333333</v>
      </c>
      <c r="O483" t="s">
        <v>33</v>
      </c>
      <c r="P483">
        <v>328</v>
      </c>
      <c r="Q483" s="7">
        <v>4.7619047620000003</v>
      </c>
      <c r="R483">
        <v>16.399999999999999</v>
      </c>
      <c r="S483">
        <v>6.2</v>
      </c>
      <c r="T483">
        <v>16.399999999999999</v>
      </c>
      <c r="U483" s="6"/>
    </row>
    <row r="484" spans="1:21" x14ac:dyDescent="0.35">
      <c r="A484" t="s">
        <v>533</v>
      </c>
      <c r="B484" s="1">
        <v>44922</v>
      </c>
      <c r="C484" t="s">
        <v>28</v>
      </c>
      <c r="D484" t="s">
        <v>21</v>
      </c>
      <c r="E484" t="s">
        <v>1074</v>
      </c>
      <c r="F484" t="s">
        <v>30</v>
      </c>
      <c r="G484" t="s">
        <v>36</v>
      </c>
      <c r="H484" t="s">
        <v>24</v>
      </c>
      <c r="I484" t="s">
        <v>44</v>
      </c>
      <c r="J484">
        <v>37.14</v>
      </c>
      <c r="K484">
        <v>5</v>
      </c>
      <c r="L484" s="7">
        <v>9.2850000000000001</v>
      </c>
      <c r="M484">
        <v>194.98500000000001</v>
      </c>
      <c r="N484" s="2">
        <v>0.54513888888888895</v>
      </c>
      <c r="O484" t="s">
        <v>26</v>
      </c>
      <c r="P484">
        <v>185.7</v>
      </c>
      <c r="Q484" s="7">
        <v>4.7619047620000003</v>
      </c>
      <c r="R484">
        <v>9.2850000000000001</v>
      </c>
      <c r="S484">
        <v>5</v>
      </c>
      <c r="T484">
        <v>9.2850000000000001</v>
      </c>
      <c r="U484" s="6"/>
    </row>
    <row r="485" spans="1:21" x14ac:dyDescent="0.35">
      <c r="A485" t="s">
        <v>534</v>
      </c>
      <c r="B485" s="1">
        <v>44752</v>
      </c>
      <c r="C485" t="s">
        <v>74</v>
      </c>
      <c r="D485" t="s">
        <v>53</v>
      </c>
      <c r="E485" t="s">
        <v>1069</v>
      </c>
      <c r="F485" t="s">
        <v>22</v>
      </c>
      <c r="G485" t="s">
        <v>36</v>
      </c>
      <c r="H485" t="s">
        <v>24</v>
      </c>
      <c r="I485" t="s">
        <v>38</v>
      </c>
      <c r="J485">
        <v>60.38</v>
      </c>
      <c r="K485">
        <v>10</v>
      </c>
      <c r="L485" s="7">
        <v>30.19</v>
      </c>
      <c r="M485">
        <v>633.99</v>
      </c>
      <c r="N485" s="2">
        <v>0.67986111111111114</v>
      </c>
      <c r="O485" t="s">
        <v>33</v>
      </c>
      <c r="P485">
        <v>603.79999999999995</v>
      </c>
      <c r="Q485" s="7">
        <v>4.7619047620000003</v>
      </c>
      <c r="R485">
        <v>30.19</v>
      </c>
      <c r="S485">
        <v>6</v>
      </c>
      <c r="T485">
        <v>30.19</v>
      </c>
      <c r="U485" s="6"/>
    </row>
    <row r="486" spans="1:21" x14ac:dyDescent="0.35">
      <c r="A486" t="s">
        <v>535</v>
      </c>
      <c r="B486" s="1">
        <v>44653</v>
      </c>
      <c r="C486" t="s">
        <v>61</v>
      </c>
      <c r="D486" t="s">
        <v>29</v>
      </c>
      <c r="E486" t="s">
        <v>1070</v>
      </c>
      <c r="F486" t="s">
        <v>22</v>
      </c>
      <c r="G486" t="s">
        <v>23</v>
      </c>
      <c r="H486" t="s">
        <v>37</v>
      </c>
      <c r="I486" t="s">
        <v>44</v>
      </c>
      <c r="J486">
        <v>36.979999999999997</v>
      </c>
      <c r="K486">
        <v>10</v>
      </c>
      <c r="L486" s="7">
        <v>18.489999999999998</v>
      </c>
      <c r="M486">
        <v>388.29</v>
      </c>
      <c r="N486" s="2">
        <v>0.82500000000000007</v>
      </c>
      <c r="O486" t="s">
        <v>39</v>
      </c>
      <c r="P486">
        <v>369.8</v>
      </c>
      <c r="Q486" s="7">
        <v>4.7619047620000003</v>
      </c>
      <c r="R486">
        <v>18.489999999999998</v>
      </c>
      <c r="S486">
        <v>7</v>
      </c>
      <c r="T486">
        <v>18.489999999999998</v>
      </c>
      <c r="U486" s="6"/>
    </row>
    <row r="487" spans="1:21" x14ac:dyDescent="0.35">
      <c r="A487" t="s">
        <v>536</v>
      </c>
      <c r="B487" s="1">
        <v>44682</v>
      </c>
      <c r="C487" t="s">
        <v>107</v>
      </c>
      <c r="D487" t="s">
        <v>53</v>
      </c>
      <c r="E487" t="s">
        <v>1070</v>
      </c>
      <c r="F487" t="s">
        <v>22</v>
      </c>
      <c r="G487" t="s">
        <v>23</v>
      </c>
      <c r="H487" t="s">
        <v>31</v>
      </c>
      <c r="I487" t="s">
        <v>44</v>
      </c>
      <c r="J487">
        <v>49.49</v>
      </c>
      <c r="K487">
        <v>4</v>
      </c>
      <c r="L487" s="7">
        <v>9.8979999999999997</v>
      </c>
      <c r="M487">
        <v>207.858</v>
      </c>
      <c r="N487" s="2">
        <v>0.64236111111111105</v>
      </c>
      <c r="O487" t="s">
        <v>26</v>
      </c>
      <c r="P487">
        <v>197.96</v>
      </c>
      <c r="Q487" s="7">
        <v>4.7619047620000003</v>
      </c>
      <c r="R487">
        <v>9.8979999999999997</v>
      </c>
      <c r="S487">
        <v>6.6</v>
      </c>
      <c r="T487">
        <v>9.8979999999999997</v>
      </c>
      <c r="U487" s="6"/>
    </row>
    <row r="488" spans="1:21" x14ac:dyDescent="0.35">
      <c r="A488" t="s">
        <v>537</v>
      </c>
      <c r="B488" s="1">
        <v>44830</v>
      </c>
      <c r="C488" t="s">
        <v>51</v>
      </c>
      <c r="D488" t="s">
        <v>53</v>
      </c>
      <c r="E488" t="s">
        <v>1072</v>
      </c>
      <c r="F488" t="s">
        <v>30</v>
      </c>
      <c r="G488" t="s">
        <v>23</v>
      </c>
      <c r="H488" t="s">
        <v>42</v>
      </c>
      <c r="I488" t="s">
        <v>56</v>
      </c>
      <c r="J488">
        <v>41.09</v>
      </c>
      <c r="K488">
        <v>10</v>
      </c>
      <c r="L488" s="7">
        <v>20.545000000000002</v>
      </c>
      <c r="M488">
        <v>431.44499999999999</v>
      </c>
      <c r="N488" s="2">
        <v>0.61249999999999993</v>
      </c>
      <c r="O488" t="s">
        <v>33</v>
      </c>
      <c r="P488">
        <v>410.9</v>
      </c>
      <c r="Q488" s="7">
        <v>4.7619047620000003</v>
      </c>
      <c r="R488">
        <v>20.545000000000002</v>
      </c>
      <c r="S488">
        <v>7.3</v>
      </c>
      <c r="T488">
        <v>20.545000000000002</v>
      </c>
      <c r="U488" s="6"/>
    </row>
    <row r="489" spans="1:21" x14ac:dyDescent="0.35">
      <c r="A489" t="s">
        <v>538</v>
      </c>
      <c r="B489" s="1">
        <v>44728</v>
      </c>
      <c r="C489" t="s">
        <v>41</v>
      </c>
      <c r="D489" t="s">
        <v>21</v>
      </c>
      <c r="E489" t="s">
        <v>1071</v>
      </c>
      <c r="F489" t="s">
        <v>30</v>
      </c>
      <c r="G489" t="s">
        <v>36</v>
      </c>
      <c r="H489" t="s">
        <v>37</v>
      </c>
      <c r="I489" t="s">
        <v>56</v>
      </c>
      <c r="J489">
        <v>37.15</v>
      </c>
      <c r="K489">
        <v>4</v>
      </c>
      <c r="L489" s="7">
        <v>7.43</v>
      </c>
      <c r="M489">
        <v>156.03</v>
      </c>
      <c r="N489" s="2">
        <v>0.7909722222222223</v>
      </c>
      <c r="O489" t="s">
        <v>26</v>
      </c>
      <c r="P489">
        <v>148.6</v>
      </c>
      <c r="Q489" s="7">
        <v>4.7619047620000003</v>
      </c>
      <c r="R489">
        <v>7.43</v>
      </c>
      <c r="S489">
        <v>8.3000000000000007</v>
      </c>
      <c r="T489">
        <v>7.43</v>
      </c>
      <c r="U489" s="6"/>
    </row>
    <row r="490" spans="1:21" x14ac:dyDescent="0.35">
      <c r="A490" t="s">
        <v>539</v>
      </c>
      <c r="B490" s="1">
        <v>44847</v>
      </c>
      <c r="C490" t="s">
        <v>46</v>
      </c>
      <c r="D490" t="s">
        <v>29</v>
      </c>
      <c r="E490" t="s">
        <v>1073</v>
      </c>
      <c r="F490" t="s">
        <v>30</v>
      </c>
      <c r="G490" t="s">
        <v>36</v>
      </c>
      <c r="H490" t="s">
        <v>37</v>
      </c>
      <c r="I490" t="s">
        <v>38</v>
      </c>
      <c r="J490">
        <v>22.96</v>
      </c>
      <c r="K490">
        <v>1</v>
      </c>
      <c r="L490" s="7">
        <v>1.1479999999999999</v>
      </c>
      <c r="M490">
        <v>24.108000000000001</v>
      </c>
      <c r="N490" s="2">
        <v>0.86597222222222225</v>
      </c>
      <c r="O490" t="s">
        <v>33</v>
      </c>
      <c r="P490">
        <v>22.96</v>
      </c>
      <c r="Q490" s="7">
        <v>4.7619047620000003</v>
      </c>
      <c r="R490">
        <v>1.1479999999999999</v>
      </c>
      <c r="S490">
        <v>4.3</v>
      </c>
      <c r="T490">
        <v>1.1479999999999999</v>
      </c>
      <c r="U490" s="6"/>
    </row>
    <row r="491" spans="1:21" x14ac:dyDescent="0.35">
      <c r="A491" t="s">
        <v>540</v>
      </c>
      <c r="B491" s="1">
        <v>44917</v>
      </c>
      <c r="C491" t="s">
        <v>28</v>
      </c>
      <c r="D491" t="s">
        <v>53</v>
      </c>
      <c r="E491" t="s">
        <v>1075</v>
      </c>
      <c r="F491" t="s">
        <v>22</v>
      </c>
      <c r="G491" t="s">
        <v>23</v>
      </c>
      <c r="H491" t="s">
        <v>37</v>
      </c>
      <c r="I491" t="s">
        <v>38</v>
      </c>
      <c r="J491">
        <v>77.680000000000007</v>
      </c>
      <c r="K491">
        <v>9</v>
      </c>
      <c r="L491" s="7">
        <v>34.956000000000003</v>
      </c>
      <c r="M491">
        <v>734.07600000000002</v>
      </c>
      <c r="N491" s="2">
        <v>0.55625000000000002</v>
      </c>
      <c r="O491" t="s">
        <v>26</v>
      </c>
      <c r="P491">
        <v>699.12</v>
      </c>
      <c r="Q491" s="7">
        <v>4.7619047620000003</v>
      </c>
      <c r="R491">
        <v>34.956000000000003</v>
      </c>
      <c r="S491">
        <v>9.8000000000000007</v>
      </c>
      <c r="T491">
        <v>34.956000000000003</v>
      </c>
      <c r="U491" s="6"/>
    </row>
    <row r="492" spans="1:21" x14ac:dyDescent="0.35">
      <c r="A492" t="s">
        <v>541</v>
      </c>
      <c r="B492" s="1">
        <v>44701</v>
      </c>
      <c r="C492" t="s">
        <v>107</v>
      </c>
      <c r="D492" t="s">
        <v>53</v>
      </c>
      <c r="E492" t="s">
        <v>1074</v>
      </c>
      <c r="F492" t="s">
        <v>30</v>
      </c>
      <c r="G492" t="s">
        <v>23</v>
      </c>
      <c r="H492" t="s">
        <v>31</v>
      </c>
      <c r="I492" t="s">
        <v>56</v>
      </c>
      <c r="J492">
        <v>34.700000000000003</v>
      </c>
      <c r="K492">
        <v>2</v>
      </c>
      <c r="L492" s="7">
        <v>3.47</v>
      </c>
      <c r="M492">
        <v>72.87</v>
      </c>
      <c r="N492" s="2">
        <v>0.82500000000000007</v>
      </c>
      <c r="O492" t="s">
        <v>26</v>
      </c>
      <c r="P492">
        <v>69.400000000000006</v>
      </c>
      <c r="Q492" s="7">
        <v>4.7619047620000003</v>
      </c>
      <c r="R492">
        <v>3.47</v>
      </c>
      <c r="S492">
        <v>8.1999999999999993</v>
      </c>
      <c r="T492">
        <v>3.47</v>
      </c>
      <c r="U492" s="6"/>
    </row>
    <row r="493" spans="1:21" x14ac:dyDescent="0.35">
      <c r="A493" t="s">
        <v>542</v>
      </c>
      <c r="B493" s="1">
        <v>44734</v>
      </c>
      <c r="C493" t="s">
        <v>41</v>
      </c>
      <c r="D493" t="s">
        <v>21</v>
      </c>
      <c r="E493" t="s">
        <v>1069</v>
      </c>
      <c r="F493" t="s">
        <v>22</v>
      </c>
      <c r="G493" t="s">
        <v>23</v>
      </c>
      <c r="H493" t="s">
        <v>37</v>
      </c>
      <c r="I493" t="s">
        <v>56</v>
      </c>
      <c r="J493">
        <v>19.66</v>
      </c>
      <c r="K493">
        <v>10</v>
      </c>
      <c r="L493" s="7">
        <v>9.83</v>
      </c>
      <c r="M493">
        <v>206.43</v>
      </c>
      <c r="N493" s="2">
        <v>0.76388888888888884</v>
      </c>
      <c r="O493" t="s">
        <v>39</v>
      </c>
      <c r="P493">
        <v>196.6</v>
      </c>
      <c r="Q493" s="7">
        <v>4.7619047620000003</v>
      </c>
      <c r="R493">
        <v>9.83</v>
      </c>
      <c r="S493">
        <v>7.2</v>
      </c>
      <c r="T493">
        <v>9.83</v>
      </c>
      <c r="U493" s="6"/>
    </row>
    <row r="494" spans="1:21" x14ac:dyDescent="0.35">
      <c r="A494" t="s">
        <v>543</v>
      </c>
      <c r="B494" s="1">
        <v>44633</v>
      </c>
      <c r="C494" t="s">
        <v>35</v>
      </c>
      <c r="D494" t="s">
        <v>53</v>
      </c>
      <c r="E494" t="s">
        <v>1070</v>
      </c>
      <c r="F494" t="s">
        <v>22</v>
      </c>
      <c r="G494" t="s">
        <v>23</v>
      </c>
      <c r="H494" t="s">
        <v>31</v>
      </c>
      <c r="I494" t="s">
        <v>25</v>
      </c>
      <c r="J494">
        <v>25.32</v>
      </c>
      <c r="K494">
        <v>8</v>
      </c>
      <c r="L494" s="7">
        <v>10.128</v>
      </c>
      <c r="M494">
        <v>212.68799999999999</v>
      </c>
      <c r="N494" s="2">
        <v>0.85</v>
      </c>
      <c r="O494" t="s">
        <v>26</v>
      </c>
      <c r="P494">
        <v>202.56</v>
      </c>
      <c r="Q494" s="7">
        <v>4.7619047620000003</v>
      </c>
      <c r="R494">
        <v>10.128</v>
      </c>
      <c r="S494">
        <v>8.6999999999999993</v>
      </c>
      <c r="T494">
        <v>10.128</v>
      </c>
      <c r="U494" s="6"/>
    </row>
    <row r="495" spans="1:21" x14ac:dyDescent="0.35">
      <c r="A495" t="s">
        <v>544</v>
      </c>
      <c r="B495" s="1">
        <v>44581</v>
      </c>
      <c r="C495" t="s">
        <v>96</v>
      </c>
      <c r="D495" t="s">
        <v>29</v>
      </c>
      <c r="E495" t="s">
        <v>1071</v>
      </c>
      <c r="F495" t="s">
        <v>22</v>
      </c>
      <c r="G495" t="s">
        <v>23</v>
      </c>
      <c r="H495" t="s">
        <v>37</v>
      </c>
      <c r="I495" t="s">
        <v>38</v>
      </c>
      <c r="J495">
        <v>12.12</v>
      </c>
      <c r="K495">
        <v>10</v>
      </c>
      <c r="L495" s="7">
        <v>6.06</v>
      </c>
      <c r="M495">
        <v>127.26</v>
      </c>
      <c r="N495" s="2">
        <v>0.57222222222222219</v>
      </c>
      <c r="O495" t="s">
        <v>39</v>
      </c>
      <c r="P495">
        <v>121.2</v>
      </c>
      <c r="Q495" s="7">
        <v>4.7619047620000003</v>
      </c>
      <c r="R495">
        <v>6.06</v>
      </c>
      <c r="S495">
        <v>8.4</v>
      </c>
      <c r="T495">
        <v>6.06</v>
      </c>
      <c r="U495" s="6"/>
    </row>
    <row r="496" spans="1:21" x14ac:dyDescent="0.35">
      <c r="A496" t="s">
        <v>545</v>
      </c>
      <c r="B496" s="1">
        <v>44736</v>
      </c>
      <c r="C496" t="s">
        <v>41</v>
      </c>
      <c r="D496" t="s">
        <v>53</v>
      </c>
      <c r="E496" t="s">
        <v>1069</v>
      </c>
      <c r="F496" t="s">
        <v>30</v>
      </c>
      <c r="G496" t="s">
        <v>36</v>
      </c>
      <c r="H496" t="s">
        <v>24</v>
      </c>
      <c r="I496" t="s">
        <v>56</v>
      </c>
      <c r="J496">
        <v>99.89</v>
      </c>
      <c r="K496">
        <v>2</v>
      </c>
      <c r="L496" s="7">
        <v>9.9890000000000008</v>
      </c>
      <c r="M496">
        <v>209.76900000000001</v>
      </c>
      <c r="N496" s="2">
        <v>0.4916666666666667</v>
      </c>
      <c r="O496" t="s">
        <v>26</v>
      </c>
      <c r="P496">
        <v>199.78</v>
      </c>
      <c r="Q496" s="7">
        <v>4.7619047620000003</v>
      </c>
      <c r="R496">
        <v>9.9890000000000008</v>
      </c>
      <c r="S496">
        <v>7.1</v>
      </c>
      <c r="T496">
        <v>9.9890000000000008</v>
      </c>
      <c r="U496" s="6"/>
    </row>
    <row r="497" spans="1:21" x14ac:dyDescent="0.35">
      <c r="A497" t="s">
        <v>546</v>
      </c>
      <c r="B497" s="1">
        <v>44840</v>
      </c>
      <c r="C497" t="s">
        <v>46</v>
      </c>
      <c r="D497" t="s">
        <v>53</v>
      </c>
      <c r="E497" t="s">
        <v>1074</v>
      </c>
      <c r="F497" t="s">
        <v>30</v>
      </c>
      <c r="G497" t="s">
        <v>36</v>
      </c>
      <c r="H497" t="s">
        <v>24</v>
      </c>
      <c r="I497" t="s">
        <v>44</v>
      </c>
      <c r="J497">
        <v>75.92</v>
      </c>
      <c r="K497">
        <v>8</v>
      </c>
      <c r="L497" s="7">
        <v>30.367999999999999</v>
      </c>
      <c r="M497">
        <v>637.72799999999995</v>
      </c>
      <c r="N497" s="2">
        <v>0.59305555555555556</v>
      </c>
      <c r="O497" t="s">
        <v>33</v>
      </c>
      <c r="P497">
        <v>607.36</v>
      </c>
      <c r="Q497" s="7">
        <v>4.7619047620000003</v>
      </c>
      <c r="R497">
        <v>30.367999999999999</v>
      </c>
      <c r="S497">
        <v>5.5</v>
      </c>
      <c r="T497">
        <v>30.367999999999999</v>
      </c>
      <c r="U497" s="6"/>
    </row>
    <row r="498" spans="1:21" x14ac:dyDescent="0.35">
      <c r="A498" t="s">
        <v>547</v>
      </c>
      <c r="B498" s="1">
        <v>44571</v>
      </c>
      <c r="C498" t="s">
        <v>96</v>
      </c>
      <c r="D498" t="s">
        <v>29</v>
      </c>
      <c r="E498" t="s">
        <v>1069</v>
      </c>
      <c r="F498" t="s">
        <v>30</v>
      </c>
      <c r="G498" t="s">
        <v>23</v>
      </c>
      <c r="H498" t="s">
        <v>24</v>
      </c>
      <c r="I498" t="s">
        <v>32</v>
      </c>
      <c r="J498">
        <v>63.22</v>
      </c>
      <c r="K498">
        <v>2</v>
      </c>
      <c r="L498" s="7">
        <v>6.3220000000000001</v>
      </c>
      <c r="M498">
        <v>132.762</v>
      </c>
      <c r="N498" s="2">
        <v>0.66041666666666665</v>
      </c>
      <c r="O498" t="s">
        <v>33</v>
      </c>
      <c r="P498">
        <v>126.44</v>
      </c>
      <c r="Q498" s="7">
        <v>4.7619047620000003</v>
      </c>
      <c r="R498">
        <v>6.3220000000000001</v>
      </c>
      <c r="S498">
        <v>8.5</v>
      </c>
      <c r="T498">
        <v>6.3220000000000001</v>
      </c>
      <c r="U498" s="6"/>
    </row>
    <row r="499" spans="1:21" x14ac:dyDescent="0.35">
      <c r="A499" t="s">
        <v>548</v>
      </c>
      <c r="B499" s="1">
        <v>44894</v>
      </c>
      <c r="C499" t="s">
        <v>20</v>
      </c>
      <c r="D499" t="s">
        <v>29</v>
      </c>
      <c r="E499" t="s">
        <v>1070</v>
      </c>
      <c r="F499" t="s">
        <v>30</v>
      </c>
      <c r="G499" t="s">
        <v>23</v>
      </c>
      <c r="H499" t="s">
        <v>24</v>
      </c>
      <c r="I499" t="s">
        <v>54</v>
      </c>
      <c r="J499">
        <v>90.24</v>
      </c>
      <c r="K499">
        <v>6</v>
      </c>
      <c r="L499" s="7">
        <v>27.071999999999999</v>
      </c>
      <c r="M499">
        <v>568.51199999999994</v>
      </c>
      <c r="N499" s="2">
        <v>0.47013888888888888</v>
      </c>
      <c r="O499" t="s">
        <v>33</v>
      </c>
      <c r="P499">
        <v>541.44000000000005</v>
      </c>
      <c r="Q499" s="7">
        <v>4.7619047620000003</v>
      </c>
      <c r="R499">
        <v>27.071999999999999</v>
      </c>
      <c r="S499">
        <v>6.2</v>
      </c>
      <c r="T499">
        <v>27.071999999999999</v>
      </c>
      <c r="U499" s="6"/>
    </row>
    <row r="500" spans="1:21" x14ac:dyDescent="0.35">
      <c r="A500" t="s">
        <v>549</v>
      </c>
      <c r="B500" s="1">
        <v>44793</v>
      </c>
      <c r="C500" t="s">
        <v>48</v>
      </c>
      <c r="D500" t="s">
        <v>53</v>
      </c>
      <c r="E500" t="s">
        <v>1072</v>
      </c>
      <c r="F500" t="s">
        <v>22</v>
      </c>
      <c r="G500" t="s">
        <v>23</v>
      </c>
      <c r="H500" t="s">
        <v>24</v>
      </c>
      <c r="I500" t="s">
        <v>44</v>
      </c>
      <c r="J500">
        <v>98.13</v>
      </c>
      <c r="K500">
        <v>1</v>
      </c>
      <c r="L500" s="7">
        <v>4.9065000000000003</v>
      </c>
      <c r="M500">
        <v>103.0365</v>
      </c>
      <c r="N500" s="2">
        <v>0.73333333333333339</v>
      </c>
      <c r="O500" t="s">
        <v>33</v>
      </c>
      <c r="P500">
        <v>98.13</v>
      </c>
      <c r="Q500" s="7">
        <v>4.7619047620000003</v>
      </c>
      <c r="R500">
        <v>4.9065000000000003</v>
      </c>
      <c r="S500">
        <v>8.9</v>
      </c>
      <c r="T500">
        <v>4.9065000000000003</v>
      </c>
      <c r="U500" s="6"/>
    </row>
    <row r="501" spans="1:21" x14ac:dyDescent="0.35">
      <c r="A501" t="s">
        <v>550</v>
      </c>
      <c r="B501" s="1">
        <v>44680</v>
      </c>
      <c r="C501" t="s">
        <v>61</v>
      </c>
      <c r="D501" t="s">
        <v>21</v>
      </c>
      <c r="E501" t="s">
        <v>1071</v>
      </c>
      <c r="F501" t="s">
        <v>22</v>
      </c>
      <c r="G501" t="s">
        <v>23</v>
      </c>
      <c r="H501" t="s">
        <v>42</v>
      </c>
      <c r="I501" t="s">
        <v>44</v>
      </c>
      <c r="J501">
        <v>51.52</v>
      </c>
      <c r="K501">
        <v>8</v>
      </c>
      <c r="L501" s="7">
        <v>20.608000000000001</v>
      </c>
      <c r="M501">
        <v>432.76799999999997</v>
      </c>
      <c r="N501" s="2">
        <v>0.65763888888888888</v>
      </c>
      <c r="O501" t="s">
        <v>33</v>
      </c>
      <c r="P501">
        <v>412.16</v>
      </c>
      <c r="Q501" s="7">
        <v>4.7619047620000003</v>
      </c>
      <c r="R501">
        <v>20.608000000000001</v>
      </c>
      <c r="S501">
        <v>9.6</v>
      </c>
      <c r="T501">
        <v>20.608000000000001</v>
      </c>
      <c r="U501" s="6"/>
    </row>
    <row r="502" spans="1:21" x14ac:dyDescent="0.35">
      <c r="A502" t="s">
        <v>551</v>
      </c>
      <c r="B502" s="1">
        <v>44773</v>
      </c>
      <c r="C502" t="s">
        <v>74</v>
      </c>
      <c r="D502" t="s">
        <v>53</v>
      </c>
      <c r="E502" t="s">
        <v>1073</v>
      </c>
      <c r="F502" t="s">
        <v>22</v>
      </c>
      <c r="G502" t="s">
        <v>36</v>
      </c>
      <c r="H502" t="s">
        <v>31</v>
      </c>
      <c r="I502" t="s">
        <v>44</v>
      </c>
      <c r="J502">
        <v>73.97</v>
      </c>
      <c r="K502">
        <v>1</v>
      </c>
      <c r="L502" s="7">
        <v>3.6985000000000001</v>
      </c>
      <c r="M502">
        <v>77.668499999999995</v>
      </c>
      <c r="N502" s="2">
        <v>0.66180555555555554</v>
      </c>
      <c r="O502" t="s">
        <v>39</v>
      </c>
      <c r="P502">
        <v>73.97</v>
      </c>
      <c r="Q502" s="7">
        <v>4.7619047620000003</v>
      </c>
      <c r="R502">
        <v>3.6985000000000001</v>
      </c>
      <c r="S502">
        <v>5.4</v>
      </c>
      <c r="T502">
        <v>3.6985000000000001</v>
      </c>
      <c r="U502" s="6"/>
    </row>
    <row r="503" spans="1:21" x14ac:dyDescent="0.35">
      <c r="A503" t="s">
        <v>552</v>
      </c>
      <c r="B503" s="1">
        <v>44883</v>
      </c>
      <c r="C503" t="s">
        <v>20</v>
      </c>
      <c r="D503" t="s">
        <v>29</v>
      </c>
      <c r="E503" t="s">
        <v>1072</v>
      </c>
      <c r="F503" t="s">
        <v>22</v>
      </c>
      <c r="G503" t="s">
        <v>23</v>
      </c>
      <c r="H503" t="s">
        <v>37</v>
      </c>
      <c r="I503" t="s">
        <v>56</v>
      </c>
      <c r="J503">
        <v>31.9</v>
      </c>
      <c r="K503">
        <v>1</v>
      </c>
      <c r="L503" s="7">
        <v>1.595</v>
      </c>
      <c r="M503">
        <v>33.494999999999997</v>
      </c>
      <c r="N503" s="2">
        <v>0.52777777777777779</v>
      </c>
      <c r="O503" t="s">
        <v>26</v>
      </c>
      <c r="P503">
        <v>31.9</v>
      </c>
      <c r="Q503" s="7">
        <v>4.7619047620000003</v>
      </c>
      <c r="R503">
        <v>1.595</v>
      </c>
      <c r="S503">
        <v>9.1</v>
      </c>
      <c r="T503">
        <v>1.595</v>
      </c>
      <c r="U503" s="6"/>
    </row>
    <row r="504" spans="1:21" x14ac:dyDescent="0.35">
      <c r="A504" t="s">
        <v>553</v>
      </c>
      <c r="B504" s="1">
        <v>44722</v>
      </c>
      <c r="C504" t="s">
        <v>41</v>
      </c>
      <c r="D504" t="s">
        <v>29</v>
      </c>
      <c r="E504" t="s">
        <v>1071</v>
      </c>
      <c r="F504" t="s">
        <v>30</v>
      </c>
      <c r="G504" t="s">
        <v>36</v>
      </c>
      <c r="H504" t="s">
        <v>37</v>
      </c>
      <c r="I504" t="s">
        <v>38</v>
      </c>
      <c r="J504">
        <v>69.400000000000006</v>
      </c>
      <c r="K504">
        <v>2</v>
      </c>
      <c r="L504" s="7">
        <v>6.94</v>
      </c>
      <c r="M504">
        <v>145.74</v>
      </c>
      <c r="N504" s="2">
        <v>0.82500000000000007</v>
      </c>
      <c r="O504" t="s">
        <v>26</v>
      </c>
      <c r="P504">
        <v>138.80000000000001</v>
      </c>
      <c r="Q504" s="7">
        <v>4.7619047620000003</v>
      </c>
      <c r="R504">
        <v>6.94</v>
      </c>
      <c r="S504">
        <v>9</v>
      </c>
      <c r="T504">
        <v>6.94</v>
      </c>
      <c r="U504" s="6"/>
    </row>
    <row r="505" spans="1:21" x14ac:dyDescent="0.35">
      <c r="A505" t="s">
        <v>554</v>
      </c>
      <c r="B505" s="1">
        <v>44721</v>
      </c>
      <c r="C505" t="s">
        <v>41</v>
      </c>
      <c r="D505" t="s">
        <v>53</v>
      </c>
      <c r="E505" t="s">
        <v>1073</v>
      </c>
      <c r="F505" t="s">
        <v>30</v>
      </c>
      <c r="G505" t="s">
        <v>23</v>
      </c>
      <c r="H505" t="s">
        <v>24</v>
      </c>
      <c r="I505" t="s">
        <v>44</v>
      </c>
      <c r="J505">
        <v>93.31</v>
      </c>
      <c r="K505">
        <v>2</v>
      </c>
      <c r="L505" s="7">
        <v>9.3309999999999995</v>
      </c>
      <c r="M505">
        <v>195.95099999999999</v>
      </c>
      <c r="N505" s="2">
        <v>0.74513888888888891</v>
      </c>
      <c r="O505" t="s">
        <v>33</v>
      </c>
      <c r="P505">
        <v>186.62</v>
      </c>
      <c r="Q505" s="7">
        <v>4.7619047620000003</v>
      </c>
      <c r="R505">
        <v>9.3309999999999995</v>
      </c>
      <c r="S505">
        <v>6.3</v>
      </c>
      <c r="T505">
        <v>9.3309999999999995</v>
      </c>
      <c r="U505" s="6"/>
    </row>
    <row r="506" spans="1:21" x14ac:dyDescent="0.35">
      <c r="A506" t="s">
        <v>555</v>
      </c>
      <c r="B506" s="1">
        <v>44904</v>
      </c>
      <c r="C506" t="s">
        <v>28</v>
      </c>
      <c r="D506" t="s">
        <v>53</v>
      </c>
      <c r="E506" t="s">
        <v>1075</v>
      </c>
      <c r="F506" t="s">
        <v>30</v>
      </c>
      <c r="G506" t="s">
        <v>36</v>
      </c>
      <c r="H506" t="s">
        <v>31</v>
      </c>
      <c r="I506" t="s">
        <v>44</v>
      </c>
      <c r="J506">
        <v>88.45</v>
      </c>
      <c r="K506">
        <v>1</v>
      </c>
      <c r="L506" s="7">
        <v>4.4225000000000003</v>
      </c>
      <c r="M506">
        <v>92.872500000000002</v>
      </c>
      <c r="N506" s="2">
        <v>0.69166666666666676</v>
      </c>
      <c r="O506" t="s">
        <v>39</v>
      </c>
      <c r="P506">
        <v>88.45</v>
      </c>
      <c r="Q506" s="7">
        <v>4.7619047620000003</v>
      </c>
      <c r="R506">
        <v>4.4225000000000003</v>
      </c>
      <c r="S506">
        <v>9.5</v>
      </c>
      <c r="T506">
        <v>4.4225000000000003</v>
      </c>
      <c r="U506" s="6"/>
    </row>
    <row r="507" spans="1:21" x14ac:dyDescent="0.35">
      <c r="A507" t="s">
        <v>556</v>
      </c>
      <c r="B507" s="1">
        <v>44585</v>
      </c>
      <c r="C507" t="s">
        <v>96</v>
      </c>
      <c r="D507" t="s">
        <v>21</v>
      </c>
      <c r="E507" t="s">
        <v>1069</v>
      </c>
      <c r="F507" t="s">
        <v>22</v>
      </c>
      <c r="G507" t="s">
        <v>36</v>
      </c>
      <c r="H507" t="s">
        <v>31</v>
      </c>
      <c r="I507" t="s">
        <v>32</v>
      </c>
      <c r="J507">
        <v>24.18</v>
      </c>
      <c r="K507">
        <v>8</v>
      </c>
      <c r="L507" s="7">
        <v>9.6720000000000006</v>
      </c>
      <c r="M507">
        <v>203.11199999999999</v>
      </c>
      <c r="N507" s="2">
        <v>0.87083333333333324</v>
      </c>
      <c r="O507" t="s">
        <v>26</v>
      </c>
      <c r="P507">
        <v>193.44</v>
      </c>
      <c r="Q507" s="7">
        <v>4.7619047620000003</v>
      </c>
      <c r="R507">
        <v>9.6720000000000006</v>
      </c>
      <c r="S507">
        <v>9.8000000000000007</v>
      </c>
      <c r="T507">
        <v>9.6720000000000006</v>
      </c>
      <c r="U507" s="6"/>
    </row>
    <row r="508" spans="1:21" x14ac:dyDescent="0.35">
      <c r="A508" t="s">
        <v>557</v>
      </c>
      <c r="B508" s="1">
        <v>44567</v>
      </c>
      <c r="C508" t="s">
        <v>96</v>
      </c>
      <c r="D508" t="s">
        <v>53</v>
      </c>
      <c r="E508" t="s">
        <v>1069</v>
      </c>
      <c r="F508" t="s">
        <v>22</v>
      </c>
      <c r="G508" t="s">
        <v>23</v>
      </c>
      <c r="H508" t="s">
        <v>31</v>
      </c>
      <c r="I508" t="s">
        <v>44</v>
      </c>
      <c r="J508">
        <v>48.5</v>
      </c>
      <c r="K508">
        <v>3</v>
      </c>
      <c r="L508" s="7">
        <v>7.2750000000000004</v>
      </c>
      <c r="M508">
        <v>152.77500000000001</v>
      </c>
      <c r="N508" s="2">
        <v>0.53472222222222221</v>
      </c>
      <c r="O508" t="s">
        <v>33</v>
      </c>
      <c r="P508">
        <v>145.5</v>
      </c>
      <c r="Q508" s="7">
        <v>4.7619047620000003</v>
      </c>
      <c r="R508">
        <v>7.2750000000000004</v>
      </c>
      <c r="S508">
        <v>6.7</v>
      </c>
      <c r="T508">
        <v>7.2750000000000004</v>
      </c>
      <c r="U508" s="6"/>
    </row>
    <row r="509" spans="1:21" x14ac:dyDescent="0.35">
      <c r="A509" t="s">
        <v>558</v>
      </c>
      <c r="B509" s="1">
        <v>44884</v>
      </c>
      <c r="C509" t="s">
        <v>20</v>
      </c>
      <c r="D509" t="s">
        <v>53</v>
      </c>
      <c r="E509" t="s">
        <v>1075</v>
      </c>
      <c r="F509" t="s">
        <v>30</v>
      </c>
      <c r="G509" t="s">
        <v>23</v>
      </c>
      <c r="H509" t="s">
        <v>42</v>
      </c>
      <c r="I509" t="s">
        <v>54</v>
      </c>
      <c r="J509">
        <v>84.05</v>
      </c>
      <c r="K509">
        <v>6</v>
      </c>
      <c r="L509" s="7">
        <v>25.215</v>
      </c>
      <c r="M509">
        <v>529.51499999999999</v>
      </c>
      <c r="N509" s="2">
        <v>0.45</v>
      </c>
      <c r="O509" t="s">
        <v>39</v>
      </c>
      <c r="P509">
        <v>504.3</v>
      </c>
      <c r="Q509" s="7">
        <v>4.7619047620000003</v>
      </c>
      <c r="R509">
        <v>25.215</v>
      </c>
      <c r="S509">
        <v>7.7</v>
      </c>
      <c r="T509">
        <v>25.215</v>
      </c>
      <c r="U509" s="6"/>
    </row>
    <row r="510" spans="1:21" x14ac:dyDescent="0.35">
      <c r="A510" t="s">
        <v>559</v>
      </c>
      <c r="B510" s="1">
        <v>44658</v>
      </c>
      <c r="C510" t="s">
        <v>61</v>
      </c>
      <c r="D510" t="s">
        <v>53</v>
      </c>
      <c r="E510" t="s">
        <v>1074</v>
      </c>
      <c r="F510" t="s">
        <v>22</v>
      </c>
      <c r="G510" t="s">
        <v>36</v>
      </c>
      <c r="H510" t="s">
        <v>31</v>
      </c>
      <c r="I510" t="s">
        <v>25</v>
      </c>
      <c r="J510">
        <v>61.29</v>
      </c>
      <c r="K510">
        <v>5</v>
      </c>
      <c r="L510" s="7">
        <v>15.3225</v>
      </c>
      <c r="M510">
        <v>321.77249999999998</v>
      </c>
      <c r="N510" s="2">
        <v>0.60277777777777775</v>
      </c>
      <c r="O510" t="s">
        <v>33</v>
      </c>
      <c r="P510">
        <v>306.45</v>
      </c>
      <c r="Q510" s="7">
        <v>4.7619047620000003</v>
      </c>
      <c r="R510">
        <v>15.3225</v>
      </c>
      <c r="S510">
        <v>7</v>
      </c>
      <c r="T510">
        <v>15.3225</v>
      </c>
      <c r="U510" s="6"/>
    </row>
    <row r="511" spans="1:21" x14ac:dyDescent="0.35">
      <c r="A511" t="s">
        <v>560</v>
      </c>
      <c r="B511" s="1">
        <v>44715</v>
      </c>
      <c r="C511" t="s">
        <v>41</v>
      </c>
      <c r="D511" t="s">
        <v>29</v>
      </c>
      <c r="E511" t="s">
        <v>1074</v>
      </c>
      <c r="F511" t="s">
        <v>22</v>
      </c>
      <c r="G511" t="s">
        <v>23</v>
      </c>
      <c r="H511" t="s">
        <v>42</v>
      </c>
      <c r="I511" t="s">
        <v>38</v>
      </c>
      <c r="J511">
        <v>15.95</v>
      </c>
      <c r="K511">
        <v>6</v>
      </c>
      <c r="L511" s="7">
        <v>4.7850000000000001</v>
      </c>
      <c r="M511">
        <v>100.485</v>
      </c>
      <c r="N511" s="2">
        <v>0.71875</v>
      </c>
      <c r="O511" t="s">
        <v>39</v>
      </c>
      <c r="P511">
        <v>95.7</v>
      </c>
      <c r="Q511" s="7">
        <v>4.7619047620000003</v>
      </c>
      <c r="R511">
        <v>4.7850000000000001</v>
      </c>
      <c r="S511">
        <v>5.0999999999999996</v>
      </c>
      <c r="T511">
        <v>4.7850000000000001</v>
      </c>
      <c r="U511" s="6"/>
    </row>
    <row r="512" spans="1:21" x14ac:dyDescent="0.35">
      <c r="A512" t="s">
        <v>561</v>
      </c>
      <c r="B512" s="1">
        <v>44591</v>
      </c>
      <c r="C512" t="s">
        <v>96</v>
      </c>
      <c r="D512" t="s">
        <v>53</v>
      </c>
      <c r="E512" t="s">
        <v>1069</v>
      </c>
      <c r="F512" t="s">
        <v>22</v>
      </c>
      <c r="G512" t="s">
        <v>23</v>
      </c>
      <c r="H512" t="s">
        <v>37</v>
      </c>
      <c r="I512" t="s">
        <v>44</v>
      </c>
      <c r="J512">
        <v>90.74</v>
      </c>
      <c r="K512">
        <v>7</v>
      </c>
      <c r="L512" s="7">
        <v>31.759</v>
      </c>
      <c r="M512">
        <v>666.93899999999996</v>
      </c>
      <c r="N512" s="2">
        <v>0.75208333333333333</v>
      </c>
      <c r="O512" t="s">
        <v>39</v>
      </c>
      <c r="P512">
        <v>635.17999999999995</v>
      </c>
      <c r="Q512" s="7">
        <v>4.7619047620000003</v>
      </c>
      <c r="R512">
        <v>31.759</v>
      </c>
      <c r="S512">
        <v>6.2</v>
      </c>
      <c r="T512">
        <v>31.759</v>
      </c>
      <c r="U512" s="6"/>
    </row>
    <row r="513" spans="1:21" x14ac:dyDescent="0.35">
      <c r="A513" t="s">
        <v>562</v>
      </c>
      <c r="B513" s="1">
        <v>44767</v>
      </c>
      <c r="C513" t="s">
        <v>74</v>
      </c>
      <c r="D513" t="s">
        <v>21</v>
      </c>
      <c r="E513" t="s">
        <v>1070</v>
      </c>
      <c r="F513" t="s">
        <v>30</v>
      </c>
      <c r="G513" t="s">
        <v>23</v>
      </c>
      <c r="H513" t="s">
        <v>37</v>
      </c>
      <c r="I513" t="s">
        <v>38</v>
      </c>
      <c r="J513">
        <v>42.91</v>
      </c>
      <c r="K513">
        <v>5</v>
      </c>
      <c r="L513" s="7">
        <v>10.727499999999999</v>
      </c>
      <c r="M513">
        <v>225.2775</v>
      </c>
      <c r="N513" s="2">
        <v>0.7284722222222223</v>
      </c>
      <c r="O513" t="s">
        <v>26</v>
      </c>
      <c r="P513">
        <v>214.55</v>
      </c>
      <c r="Q513" s="7">
        <v>4.7619047620000003</v>
      </c>
      <c r="R513">
        <v>10.727499999999999</v>
      </c>
      <c r="S513">
        <v>6.1</v>
      </c>
      <c r="T513">
        <v>10.727499999999999</v>
      </c>
      <c r="U513" s="6"/>
    </row>
    <row r="514" spans="1:21" x14ac:dyDescent="0.35">
      <c r="A514" t="s">
        <v>563</v>
      </c>
      <c r="B514" s="1">
        <v>44661</v>
      </c>
      <c r="C514" t="s">
        <v>61</v>
      </c>
      <c r="D514" t="s">
        <v>21</v>
      </c>
      <c r="E514" t="s">
        <v>1072</v>
      </c>
      <c r="F514" t="s">
        <v>30</v>
      </c>
      <c r="G514" t="s">
        <v>23</v>
      </c>
      <c r="H514" t="s">
        <v>24</v>
      </c>
      <c r="I514" t="s">
        <v>56</v>
      </c>
      <c r="J514">
        <v>54.28</v>
      </c>
      <c r="K514">
        <v>7</v>
      </c>
      <c r="L514" s="7">
        <v>18.998000000000001</v>
      </c>
      <c r="M514">
        <v>398.95800000000003</v>
      </c>
      <c r="N514" s="2">
        <v>0.75347222222222221</v>
      </c>
      <c r="O514" t="s">
        <v>26</v>
      </c>
      <c r="P514">
        <v>379.96</v>
      </c>
      <c r="Q514" s="7">
        <v>4.7619047620000003</v>
      </c>
      <c r="R514">
        <v>18.998000000000001</v>
      </c>
      <c r="S514">
        <v>9.3000000000000007</v>
      </c>
      <c r="T514">
        <v>18.998000000000001</v>
      </c>
      <c r="U514" s="6"/>
    </row>
    <row r="515" spans="1:21" x14ac:dyDescent="0.35">
      <c r="A515" t="s">
        <v>564</v>
      </c>
      <c r="B515" s="1">
        <v>44689</v>
      </c>
      <c r="C515" t="s">
        <v>107</v>
      </c>
      <c r="D515" t="s">
        <v>21</v>
      </c>
      <c r="E515" t="s">
        <v>1071</v>
      </c>
      <c r="F515" t="s">
        <v>30</v>
      </c>
      <c r="G515" t="s">
        <v>36</v>
      </c>
      <c r="H515" t="s">
        <v>24</v>
      </c>
      <c r="I515" t="s">
        <v>32</v>
      </c>
      <c r="J515">
        <v>99.55</v>
      </c>
      <c r="K515">
        <v>7</v>
      </c>
      <c r="L515" s="7">
        <v>34.842500000000001</v>
      </c>
      <c r="M515">
        <v>731.6925</v>
      </c>
      <c r="N515" s="2">
        <v>0.50486111111111109</v>
      </c>
      <c r="O515" t="s">
        <v>33</v>
      </c>
      <c r="P515">
        <v>696.85</v>
      </c>
      <c r="Q515" s="7">
        <v>4.7619047620000003</v>
      </c>
      <c r="R515">
        <v>34.842500000000001</v>
      </c>
      <c r="S515">
        <v>7.6</v>
      </c>
      <c r="T515">
        <v>34.842500000000001</v>
      </c>
      <c r="U515" s="6"/>
    </row>
    <row r="516" spans="1:21" x14ac:dyDescent="0.35">
      <c r="A516" t="s">
        <v>565</v>
      </c>
      <c r="B516" s="1">
        <v>44645</v>
      </c>
      <c r="C516" t="s">
        <v>35</v>
      </c>
      <c r="D516" t="s">
        <v>29</v>
      </c>
      <c r="E516" t="s">
        <v>1075</v>
      </c>
      <c r="F516" t="s">
        <v>22</v>
      </c>
      <c r="G516" t="s">
        <v>36</v>
      </c>
      <c r="H516" t="s">
        <v>31</v>
      </c>
      <c r="I516" t="s">
        <v>44</v>
      </c>
      <c r="J516">
        <v>58.39</v>
      </c>
      <c r="K516">
        <v>7</v>
      </c>
      <c r="L516" s="7">
        <v>20.436499999999999</v>
      </c>
      <c r="M516">
        <v>429.16649999999998</v>
      </c>
      <c r="N516" s="2">
        <v>0.8256944444444444</v>
      </c>
      <c r="O516" t="s">
        <v>39</v>
      </c>
      <c r="P516">
        <v>408.73</v>
      </c>
      <c r="Q516" s="7">
        <v>4.7619047620000003</v>
      </c>
      <c r="R516">
        <v>20.436499999999999</v>
      </c>
      <c r="S516">
        <v>8.1999999999999993</v>
      </c>
      <c r="T516">
        <v>20.436499999999999</v>
      </c>
      <c r="U516" s="6"/>
    </row>
    <row r="517" spans="1:21" x14ac:dyDescent="0.35">
      <c r="A517" t="s">
        <v>566</v>
      </c>
      <c r="B517" s="1">
        <v>44699</v>
      </c>
      <c r="C517" t="s">
        <v>107</v>
      </c>
      <c r="D517" t="s">
        <v>29</v>
      </c>
      <c r="E517" t="s">
        <v>1075</v>
      </c>
      <c r="F517" t="s">
        <v>22</v>
      </c>
      <c r="G517" t="s">
        <v>23</v>
      </c>
      <c r="H517" t="s">
        <v>24</v>
      </c>
      <c r="I517" t="s">
        <v>56</v>
      </c>
      <c r="J517">
        <v>51.47</v>
      </c>
      <c r="K517">
        <v>1</v>
      </c>
      <c r="L517" s="7">
        <v>2.5735000000000001</v>
      </c>
      <c r="M517">
        <v>54.043500000000002</v>
      </c>
      <c r="N517" s="2">
        <v>0.66111111111111109</v>
      </c>
      <c r="O517" t="s">
        <v>26</v>
      </c>
      <c r="P517">
        <v>51.47</v>
      </c>
      <c r="Q517" s="7">
        <v>4.7619047620000003</v>
      </c>
      <c r="R517">
        <v>2.5735000000000001</v>
      </c>
      <c r="S517">
        <v>8.5</v>
      </c>
      <c r="T517">
        <v>2.5735000000000001</v>
      </c>
      <c r="U517" s="6"/>
    </row>
    <row r="518" spans="1:21" x14ac:dyDescent="0.35">
      <c r="A518" t="s">
        <v>567</v>
      </c>
      <c r="B518" s="1">
        <v>44735</v>
      </c>
      <c r="C518" t="s">
        <v>41</v>
      </c>
      <c r="D518" t="s">
        <v>53</v>
      </c>
      <c r="E518" t="s">
        <v>1069</v>
      </c>
      <c r="F518" t="s">
        <v>22</v>
      </c>
      <c r="G518" t="s">
        <v>36</v>
      </c>
      <c r="H518" t="s">
        <v>31</v>
      </c>
      <c r="I518" t="s">
        <v>25</v>
      </c>
      <c r="J518">
        <v>54.86</v>
      </c>
      <c r="K518">
        <v>5</v>
      </c>
      <c r="L518" s="7">
        <v>13.715</v>
      </c>
      <c r="M518">
        <v>288.01499999999999</v>
      </c>
      <c r="N518" s="2">
        <v>0.70000000000000007</v>
      </c>
      <c r="O518" t="s">
        <v>26</v>
      </c>
      <c r="P518">
        <v>274.3</v>
      </c>
      <c r="Q518" s="7">
        <v>4.7619047620000003</v>
      </c>
      <c r="R518">
        <v>13.715</v>
      </c>
      <c r="S518">
        <v>9.8000000000000007</v>
      </c>
      <c r="T518">
        <v>13.715</v>
      </c>
      <c r="U518" s="6"/>
    </row>
    <row r="519" spans="1:21" x14ac:dyDescent="0.35">
      <c r="A519" t="s">
        <v>568</v>
      </c>
      <c r="B519" s="1">
        <v>44703</v>
      </c>
      <c r="C519" t="s">
        <v>107</v>
      </c>
      <c r="D519" t="s">
        <v>29</v>
      </c>
      <c r="E519" t="s">
        <v>1072</v>
      </c>
      <c r="F519" t="s">
        <v>22</v>
      </c>
      <c r="G519" t="s">
        <v>36</v>
      </c>
      <c r="H519" t="s">
        <v>24</v>
      </c>
      <c r="I519" t="s">
        <v>38</v>
      </c>
      <c r="J519">
        <v>39.39</v>
      </c>
      <c r="K519">
        <v>5</v>
      </c>
      <c r="L519" s="7">
        <v>9.8475000000000001</v>
      </c>
      <c r="M519">
        <v>206.79750000000001</v>
      </c>
      <c r="N519" s="2">
        <v>0.8652777777777777</v>
      </c>
      <c r="O519" t="s">
        <v>39</v>
      </c>
      <c r="P519">
        <v>196.95</v>
      </c>
      <c r="Q519" s="7">
        <v>4.7619047620000003</v>
      </c>
      <c r="R519">
        <v>9.8475000000000001</v>
      </c>
      <c r="S519">
        <v>8.6999999999999993</v>
      </c>
      <c r="T519">
        <v>9.8475000000000001</v>
      </c>
      <c r="U519" s="6"/>
    </row>
    <row r="520" spans="1:21" x14ac:dyDescent="0.35">
      <c r="A520" t="s">
        <v>569</v>
      </c>
      <c r="B520" s="1">
        <v>44789</v>
      </c>
      <c r="C520" t="s">
        <v>48</v>
      </c>
      <c r="D520" t="s">
        <v>21</v>
      </c>
      <c r="E520" t="s">
        <v>1069</v>
      </c>
      <c r="F520" t="s">
        <v>30</v>
      </c>
      <c r="G520" t="s">
        <v>36</v>
      </c>
      <c r="H520" t="s">
        <v>31</v>
      </c>
      <c r="I520" t="s">
        <v>38</v>
      </c>
      <c r="J520">
        <v>34.729999999999997</v>
      </c>
      <c r="K520">
        <v>2</v>
      </c>
      <c r="L520" s="7">
        <v>3.4729999999999999</v>
      </c>
      <c r="M520">
        <v>72.933000000000007</v>
      </c>
      <c r="N520" s="2">
        <v>0.7597222222222223</v>
      </c>
      <c r="O520" t="s">
        <v>26</v>
      </c>
      <c r="P520">
        <v>69.459999999999994</v>
      </c>
      <c r="Q520" s="7">
        <v>4.7619047620000003</v>
      </c>
      <c r="R520">
        <v>3.4729999999999999</v>
      </c>
      <c r="S520">
        <v>9.6999999999999993</v>
      </c>
      <c r="T520">
        <v>3.4729999999999999</v>
      </c>
      <c r="U520" s="6"/>
    </row>
    <row r="521" spans="1:21" x14ac:dyDescent="0.35">
      <c r="A521" t="s">
        <v>570</v>
      </c>
      <c r="B521" s="1">
        <v>44925</v>
      </c>
      <c r="C521" t="s">
        <v>28</v>
      </c>
      <c r="D521" t="s">
        <v>29</v>
      </c>
      <c r="E521" t="s">
        <v>1073</v>
      </c>
      <c r="F521" t="s">
        <v>22</v>
      </c>
      <c r="G521" t="s">
        <v>36</v>
      </c>
      <c r="H521" t="s">
        <v>42</v>
      </c>
      <c r="I521" t="s">
        <v>44</v>
      </c>
      <c r="J521">
        <v>71.92</v>
      </c>
      <c r="K521">
        <v>5</v>
      </c>
      <c r="L521" s="7">
        <v>17.98</v>
      </c>
      <c r="M521">
        <v>377.58</v>
      </c>
      <c r="N521" s="2">
        <v>0.62847222222222221</v>
      </c>
      <c r="O521" t="s">
        <v>39</v>
      </c>
      <c r="P521">
        <v>359.6</v>
      </c>
      <c r="Q521" s="7">
        <v>4.7619047620000003</v>
      </c>
      <c r="R521">
        <v>17.98</v>
      </c>
      <c r="S521">
        <v>4.3</v>
      </c>
      <c r="T521">
        <v>17.98</v>
      </c>
      <c r="U521" s="6"/>
    </row>
    <row r="522" spans="1:21" x14ac:dyDescent="0.35">
      <c r="A522" t="s">
        <v>571</v>
      </c>
      <c r="B522" s="1">
        <v>44669</v>
      </c>
      <c r="C522" t="s">
        <v>61</v>
      </c>
      <c r="D522" t="s">
        <v>53</v>
      </c>
      <c r="E522" t="s">
        <v>1075</v>
      </c>
      <c r="F522" t="s">
        <v>30</v>
      </c>
      <c r="G522" t="s">
        <v>23</v>
      </c>
      <c r="H522" t="s">
        <v>24</v>
      </c>
      <c r="I522" t="s">
        <v>32</v>
      </c>
      <c r="J522">
        <v>45.71</v>
      </c>
      <c r="K522">
        <v>3</v>
      </c>
      <c r="L522" s="7">
        <v>6.8564999999999996</v>
      </c>
      <c r="M522">
        <v>143.98650000000001</v>
      </c>
      <c r="N522" s="2">
        <v>0.44027777777777777</v>
      </c>
      <c r="O522" t="s">
        <v>39</v>
      </c>
      <c r="P522">
        <v>137.13</v>
      </c>
      <c r="Q522" s="7">
        <v>4.7619047620000003</v>
      </c>
      <c r="R522">
        <v>6.8564999999999996</v>
      </c>
      <c r="S522">
        <v>7.7</v>
      </c>
      <c r="T522">
        <v>6.8564999999999996</v>
      </c>
      <c r="U522" s="6"/>
    </row>
    <row r="523" spans="1:21" x14ac:dyDescent="0.35">
      <c r="A523" t="s">
        <v>572</v>
      </c>
      <c r="B523" s="1">
        <v>44918</v>
      </c>
      <c r="C523" t="s">
        <v>28</v>
      </c>
      <c r="D523" t="s">
        <v>29</v>
      </c>
      <c r="E523" t="s">
        <v>1074</v>
      </c>
      <c r="F523" t="s">
        <v>22</v>
      </c>
      <c r="G523" t="s">
        <v>23</v>
      </c>
      <c r="H523" t="s">
        <v>37</v>
      </c>
      <c r="I523" t="s">
        <v>38</v>
      </c>
      <c r="J523">
        <v>83.17</v>
      </c>
      <c r="K523">
        <v>6</v>
      </c>
      <c r="L523" s="7">
        <v>24.951000000000001</v>
      </c>
      <c r="M523">
        <v>523.971</v>
      </c>
      <c r="N523" s="2">
        <v>0.47430555555555554</v>
      </c>
      <c r="O523" t="s">
        <v>33</v>
      </c>
      <c r="P523">
        <v>499.02</v>
      </c>
      <c r="Q523" s="7">
        <v>4.7619047620000003</v>
      </c>
      <c r="R523">
        <v>24.951000000000001</v>
      </c>
      <c r="S523">
        <v>7.3</v>
      </c>
      <c r="T523">
        <v>24.951000000000001</v>
      </c>
      <c r="U523" s="6"/>
    </row>
    <row r="524" spans="1:21" x14ac:dyDescent="0.35">
      <c r="A524" t="s">
        <v>573</v>
      </c>
      <c r="B524" s="1">
        <v>44686</v>
      </c>
      <c r="C524" t="s">
        <v>107</v>
      </c>
      <c r="D524" t="s">
        <v>21</v>
      </c>
      <c r="E524" t="s">
        <v>1069</v>
      </c>
      <c r="F524" t="s">
        <v>22</v>
      </c>
      <c r="G524" t="s">
        <v>23</v>
      </c>
      <c r="H524" t="s">
        <v>24</v>
      </c>
      <c r="I524" t="s">
        <v>38</v>
      </c>
      <c r="J524">
        <v>37.44</v>
      </c>
      <c r="K524">
        <v>6</v>
      </c>
      <c r="L524" s="7">
        <v>11.231999999999999</v>
      </c>
      <c r="M524">
        <v>235.87200000000001</v>
      </c>
      <c r="N524" s="2">
        <v>0.57986111111111105</v>
      </c>
      <c r="O524" t="s">
        <v>39</v>
      </c>
      <c r="P524">
        <v>224.64</v>
      </c>
      <c r="Q524" s="7">
        <v>4.7619047620000003</v>
      </c>
      <c r="R524">
        <v>11.231999999999999</v>
      </c>
      <c r="S524">
        <v>5.9</v>
      </c>
      <c r="T524">
        <v>11.231999999999999</v>
      </c>
      <c r="U524" s="6"/>
    </row>
    <row r="525" spans="1:21" x14ac:dyDescent="0.35">
      <c r="A525" t="s">
        <v>574</v>
      </c>
      <c r="B525" s="1">
        <v>44660</v>
      </c>
      <c r="C525" t="s">
        <v>61</v>
      </c>
      <c r="D525" t="s">
        <v>29</v>
      </c>
      <c r="E525" t="s">
        <v>1070</v>
      </c>
      <c r="F525" t="s">
        <v>30</v>
      </c>
      <c r="G525" t="s">
        <v>36</v>
      </c>
      <c r="H525" t="s">
        <v>37</v>
      </c>
      <c r="I525" t="s">
        <v>25</v>
      </c>
      <c r="J525">
        <v>62.87</v>
      </c>
      <c r="K525">
        <v>2</v>
      </c>
      <c r="L525" s="7">
        <v>6.2869999999999999</v>
      </c>
      <c r="M525">
        <v>132.02699999999999</v>
      </c>
      <c r="N525" s="2">
        <v>0.48819444444444443</v>
      </c>
      <c r="O525" t="s">
        <v>33</v>
      </c>
      <c r="P525">
        <v>125.74</v>
      </c>
      <c r="Q525" s="7">
        <v>4.7619047620000003</v>
      </c>
      <c r="R525">
        <v>6.2869999999999999</v>
      </c>
      <c r="S525">
        <v>5</v>
      </c>
      <c r="T525">
        <v>6.2869999999999999</v>
      </c>
      <c r="U525" s="6"/>
    </row>
    <row r="526" spans="1:21" x14ac:dyDescent="0.35">
      <c r="A526" t="s">
        <v>575</v>
      </c>
      <c r="B526" s="1">
        <v>44906</v>
      </c>
      <c r="C526" t="s">
        <v>28</v>
      </c>
      <c r="D526" t="s">
        <v>21</v>
      </c>
      <c r="E526" t="s">
        <v>1072</v>
      </c>
      <c r="F526" t="s">
        <v>30</v>
      </c>
      <c r="G526" t="s">
        <v>36</v>
      </c>
      <c r="H526" t="s">
        <v>31</v>
      </c>
      <c r="I526" t="s">
        <v>54</v>
      </c>
      <c r="J526">
        <v>81.709999999999994</v>
      </c>
      <c r="K526">
        <v>6</v>
      </c>
      <c r="L526" s="7">
        <v>24.513000000000002</v>
      </c>
      <c r="M526">
        <v>514.77300000000002</v>
      </c>
      <c r="N526" s="2">
        <v>0.60833333333333328</v>
      </c>
      <c r="O526" t="s">
        <v>39</v>
      </c>
      <c r="P526">
        <v>490.26</v>
      </c>
      <c r="Q526" s="7">
        <v>4.7619047620000003</v>
      </c>
      <c r="R526">
        <v>24.513000000000002</v>
      </c>
      <c r="S526">
        <v>8</v>
      </c>
      <c r="T526">
        <v>24.513000000000002</v>
      </c>
      <c r="U526" s="6"/>
    </row>
    <row r="527" spans="1:21" x14ac:dyDescent="0.35">
      <c r="A527" t="s">
        <v>576</v>
      </c>
      <c r="B527" s="1">
        <v>44844</v>
      </c>
      <c r="C527" t="s">
        <v>46</v>
      </c>
      <c r="D527" t="s">
        <v>21</v>
      </c>
      <c r="E527" t="s">
        <v>1072</v>
      </c>
      <c r="F527" t="s">
        <v>22</v>
      </c>
      <c r="G527" t="s">
        <v>23</v>
      </c>
      <c r="H527" t="s">
        <v>42</v>
      </c>
      <c r="I527" t="s">
        <v>44</v>
      </c>
      <c r="J527">
        <v>91.41</v>
      </c>
      <c r="K527">
        <v>5</v>
      </c>
      <c r="L527" s="7">
        <v>22.852499999999999</v>
      </c>
      <c r="M527">
        <v>479.90249999999997</v>
      </c>
      <c r="N527" s="2">
        <v>0.66875000000000007</v>
      </c>
      <c r="O527" t="s">
        <v>26</v>
      </c>
      <c r="P527">
        <v>457.05</v>
      </c>
      <c r="Q527" s="7">
        <v>4.7619047620000003</v>
      </c>
      <c r="R527">
        <v>22.852499999999999</v>
      </c>
      <c r="S527">
        <v>7.1</v>
      </c>
      <c r="T527">
        <v>22.852499999999999</v>
      </c>
      <c r="U527" s="6"/>
    </row>
    <row r="528" spans="1:21" x14ac:dyDescent="0.35">
      <c r="A528" t="s">
        <v>577</v>
      </c>
      <c r="B528" s="1">
        <v>44660</v>
      </c>
      <c r="C528" t="s">
        <v>61</v>
      </c>
      <c r="D528" t="s">
        <v>53</v>
      </c>
      <c r="E528" t="s">
        <v>1071</v>
      </c>
      <c r="F528" t="s">
        <v>30</v>
      </c>
      <c r="G528" t="s">
        <v>36</v>
      </c>
      <c r="H528" t="s">
        <v>31</v>
      </c>
      <c r="I528" t="s">
        <v>56</v>
      </c>
      <c r="J528">
        <v>39.21</v>
      </c>
      <c r="K528">
        <v>4</v>
      </c>
      <c r="L528" s="7">
        <v>7.8419999999999996</v>
      </c>
      <c r="M528">
        <v>164.68199999999999</v>
      </c>
      <c r="N528" s="2">
        <v>0.8354166666666667</v>
      </c>
      <c r="O528" t="s">
        <v>39</v>
      </c>
      <c r="P528">
        <v>156.84</v>
      </c>
      <c r="Q528" s="7">
        <v>4.7619047620000003</v>
      </c>
      <c r="R528">
        <v>7.8419999999999996</v>
      </c>
      <c r="S528">
        <v>9</v>
      </c>
      <c r="T528">
        <v>7.8419999999999996</v>
      </c>
      <c r="U528" s="6"/>
    </row>
    <row r="529" spans="1:21" x14ac:dyDescent="0.35">
      <c r="A529" t="s">
        <v>578</v>
      </c>
      <c r="B529" s="1">
        <v>44887</v>
      </c>
      <c r="C529" t="s">
        <v>20</v>
      </c>
      <c r="D529" t="s">
        <v>53</v>
      </c>
      <c r="E529" t="s">
        <v>1073</v>
      </c>
      <c r="F529" t="s">
        <v>22</v>
      </c>
      <c r="G529" t="s">
        <v>36</v>
      </c>
      <c r="H529" t="s">
        <v>31</v>
      </c>
      <c r="I529" t="s">
        <v>56</v>
      </c>
      <c r="J529">
        <v>59.86</v>
      </c>
      <c r="K529">
        <v>2</v>
      </c>
      <c r="L529" s="7">
        <v>5.9859999999999998</v>
      </c>
      <c r="M529">
        <v>125.706</v>
      </c>
      <c r="N529" s="2">
        <v>0.62152777777777779</v>
      </c>
      <c r="O529" t="s">
        <v>26</v>
      </c>
      <c r="P529">
        <v>119.72</v>
      </c>
      <c r="Q529" s="7">
        <v>4.7619047620000003</v>
      </c>
      <c r="R529">
        <v>5.9859999999999998</v>
      </c>
      <c r="S529">
        <v>6.7</v>
      </c>
      <c r="T529">
        <v>5.9859999999999998</v>
      </c>
      <c r="U529" s="6"/>
    </row>
    <row r="530" spans="1:21" x14ac:dyDescent="0.35">
      <c r="A530" t="s">
        <v>579</v>
      </c>
      <c r="B530" s="1">
        <v>44750</v>
      </c>
      <c r="C530" t="s">
        <v>74</v>
      </c>
      <c r="D530" t="s">
        <v>53</v>
      </c>
      <c r="E530" t="s">
        <v>1075</v>
      </c>
      <c r="F530" t="s">
        <v>22</v>
      </c>
      <c r="G530" t="s">
        <v>23</v>
      </c>
      <c r="H530" t="s">
        <v>24</v>
      </c>
      <c r="I530" t="s">
        <v>54</v>
      </c>
      <c r="J530">
        <v>54.36</v>
      </c>
      <c r="K530">
        <v>10</v>
      </c>
      <c r="L530" s="7">
        <v>27.18</v>
      </c>
      <c r="M530">
        <v>570.78</v>
      </c>
      <c r="N530" s="2">
        <v>0.4777777777777778</v>
      </c>
      <c r="O530" t="s">
        <v>39</v>
      </c>
      <c r="P530">
        <v>543.6</v>
      </c>
      <c r="Q530" s="7">
        <v>4.7619047620000003</v>
      </c>
      <c r="R530">
        <v>27.18</v>
      </c>
      <c r="S530">
        <v>6.1</v>
      </c>
      <c r="T530">
        <v>27.18</v>
      </c>
      <c r="U530" s="6"/>
    </row>
    <row r="531" spans="1:21" x14ac:dyDescent="0.35">
      <c r="A531" t="s">
        <v>580</v>
      </c>
      <c r="B531" s="1">
        <v>44688</v>
      </c>
      <c r="C531" t="s">
        <v>107</v>
      </c>
      <c r="D531" t="s">
        <v>21</v>
      </c>
      <c r="E531" t="s">
        <v>1074</v>
      </c>
      <c r="F531" t="s">
        <v>30</v>
      </c>
      <c r="G531" t="s">
        <v>36</v>
      </c>
      <c r="H531" t="s">
        <v>37</v>
      </c>
      <c r="I531" t="s">
        <v>44</v>
      </c>
      <c r="J531">
        <v>98.09</v>
      </c>
      <c r="K531">
        <v>9</v>
      </c>
      <c r="L531" s="7">
        <v>44.140500000000003</v>
      </c>
      <c r="M531">
        <v>926.95050000000003</v>
      </c>
      <c r="N531" s="2">
        <v>0.82013888888888886</v>
      </c>
      <c r="O531" t="s">
        <v>33</v>
      </c>
      <c r="P531">
        <v>882.81</v>
      </c>
      <c r="Q531" s="7">
        <v>4.7619047620000003</v>
      </c>
      <c r="R531">
        <v>44.140500000000003</v>
      </c>
      <c r="S531">
        <v>9.3000000000000007</v>
      </c>
      <c r="T531">
        <v>44.140500000000003</v>
      </c>
      <c r="U531" s="6"/>
    </row>
    <row r="532" spans="1:21" x14ac:dyDescent="0.35">
      <c r="A532" t="s">
        <v>581</v>
      </c>
      <c r="B532" s="1">
        <v>44817</v>
      </c>
      <c r="C532" t="s">
        <v>51</v>
      </c>
      <c r="D532" t="s">
        <v>21</v>
      </c>
      <c r="E532" t="s">
        <v>1069</v>
      </c>
      <c r="F532" t="s">
        <v>30</v>
      </c>
      <c r="G532" t="s">
        <v>36</v>
      </c>
      <c r="H532" t="s">
        <v>31</v>
      </c>
      <c r="I532" t="s">
        <v>25</v>
      </c>
      <c r="J532">
        <v>25.43</v>
      </c>
      <c r="K532">
        <v>6</v>
      </c>
      <c r="L532" s="7">
        <v>7.6289999999999996</v>
      </c>
      <c r="M532">
        <v>160.209</v>
      </c>
      <c r="N532" s="2">
        <v>0.79236111111111107</v>
      </c>
      <c r="O532" t="s">
        <v>26</v>
      </c>
      <c r="P532">
        <v>152.58000000000001</v>
      </c>
      <c r="Q532" s="7">
        <v>4.7619047620000003</v>
      </c>
      <c r="R532">
        <v>7.6289999999999996</v>
      </c>
      <c r="S532">
        <v>7</v>
      </c>
      <c r="T532">
        <v>7.6289999999999996</v>
      </c>
      <c r="U532" s="6"/>
    </row>
    <row r="533" spans="1:21" x14ac:dyDescent="0.35">
      <c r="A533" t="s">
        <v>582</v>
      </c>
      <c r="B533" s="1">
        <v>44780</v>
      </c>
      <c r="C533" t="s">
        <v>48</v>
      </c>
      <c r="D533" t="s">
        <v>21</v>
      </c>
      <c r="E533" t="s">
        <v>1069</v>
      </c>
      <c r="F533" t="s">
        <v>22</v>
      </c>
      <c r="G533" t="s">
        <v>36</v>
      </c>
      <c r="H533" t="s">
        <v>31</v>
      </c>
      <c r="I533" t="s">
        <v>56</v>
      </c>
      <c r="J533">
        <v>86.68</v>
      </c>
      <c r="K533">
        <v>8</v>
      </c>
      <c r="L533" s="7">
        <v>34.671999999999997</v>
      </c>
      <c r="M533">
        <v>728.11199999999997</v>
      </c>
      <c r="N533" s="2">
        <v>0.75277777777777777</v>
      </c>
      <c r="O533" t="s">
        <v>39</v>
      </c>
      <c r="P533">
        <v>693.44</v>
      </c>
      <c r="Q533" s="7">
        <v>4.7619047620000003</v>
      </c>
      <c r="R533">
        <v>34.671999999999997</v>
      </c>
      <c r="S533">
        <v>7.2</v>
      </c>
      <c r="T533">
        <v>34.671999999999997</v>
      </c>
      <c r="U533" s="6"/>
    </row>
    <row r="534" spans="1:21" x14ac:dyDescent="0.35">
      <c r="A534" t="s">
        <v>583</v>
      </c>
      <c r="B534" s="1">
        <v>44676</v>
      </c>
      <c r="C534" t="s">
        <v>61</v>
      </c>
      <c r="D534" t="s">
        <v>53</v>
      </c>
      <c r="E534" t="s">
        <v>1070</v>
      </c>
      <c r="F534" t="s">
        <v>30</v>
      </c>
      <c r="G534" t="s">
        <v>36</v>
      </c>
      <c r="H534" t="s">
        <v>24</v>
      </c>
      <c r="I534" t="s">
        <v>32</v>
      </c>
      <c r="J534">
        <v>22.95</v>
      </c>
      <c r="K534">
        <v>10</v>
      </c>
      <c r="L534" s="7">
        <v>11.475</v>
      </c>
      <c r="M534">
        <v>240.97499999999999</v>
      </c>
      <c r="N534" s="2">
        <v>0.80555555555555547</v>
      </c>
      <c r="O534" t="s">
        <v>26</v>
      </c>
      <c r="P534">
        <v>229.5</v>
      </c>
      <c r="Q534" s="7">
        <v>4.7619047620000003</v>
      </c>
      <c r="R534">
        <v>11.475</v>
      </c>
      <c r="S534">
        <v>8.1999999999999993</v>
      </c>
      <c r="T534">
        <v>11.475</v>
      </c>
      <c r="U534" s="6"/>
    </row>
    <row r="535" spans="1:21" x14ac:dyDescent="0.35">
      <c r="A535" t="s">
        <v>584</v>
      </c>
      <c r="B535" s="1">
        <v>44581</v>
      </c>
      <c r="C535" t="s">
        <v>96</v>
      </c>
      <c r="D535" t="s">
        <v>29</v>
      </c>
      <c r="E535" t="s">
        <v>1072</v>
      </c>
      <c r="F535" t="s">
        <v>30</v>
      </c>
      <c r="G535" t="s">
        <v>23</v>
      </c>
      <c r="H535" t="s">
        <v>24</v>
      </c>
      <c r="I535" t="s">
        <v>54</v>
      </c>
      <c r="J535">
        <v>16.309999999999999</v>
      </c>
      <c r="K535">
        <v>9</v>
      </c>
      <c r="L535" s="7">
        <v>7.3395000000000001</v>
      </c>
      <c r="M535">
        <v>154.12950000000001</v>
      </c>
      <c r="N535" s="2">
        <v>0.4381944444444445</v>
      </c>
      <c r="O535" t="s">
        <v>26</v>
      </c>
      <c r="P535">
        <v>146.79</v>
      </c>
      <c r="Q535" s="7">
        <v>4.7619047620000003</v>
      </c>
      <c r="R535">
        <v>7.3395000000000001</v>
      </c>
      <c r="S535">
        <v>8.4</v>
      </c>
      <c r="T535">
        <v>7.3395000000000001</v>
      </c>
      <c r="U535" s="6"/>
    </row>
    <row r="536" spans="1:21" x14ac:dyDescent="0.35">
      <c r="A536" t="s">
        <v>585</v>
      </c>
      <c r="B536" s="1">
        <v>44647</v>
      </c>
      <c r="C536" t="s">
        <v>35</v>
      </c>
      <c r="D536" t="s">
        <v>21</v>
      </c>
      <c r="E536" t="s">
        <v>1069</v>
      </c>
      <c r="F536" t="s">
        <v>30</v>
      </c>
      <c r="G536" t="s">
        <v>23</v>
      </c>
      <c r="H536" t="s">
        <v>42</v>
      </c>
      <c r="I536" t="s">
        <v>38</v>
      </c>
      <c r="J536">
        <v>28.32</v>
      </c>
      <c r="K536">
        <v>5</v>
      </c>
      <c r="L536" s="7">
        <v>7.08</v>
      </c>
      <c r="M536">
        <v>148.68</v>
      </c>
      <c r="N536" s="2">
        <v>0.56111111111111112</v>
      </c>
      <c r="O536" t="s">
        <v>26</v>
      </c>
      <c r="P536">
        <v>141.6</v>
      </c>
      <c r="Q536" s="7">
        <v>4.7619047620000003</v>
      </c>
      <c r="R536">
        <v>7.08</v>
      </c>
      <c r="S536">
        <v>6.2</v>
      </c>
      <c r="T536">
        <v>7.08</v>
      </c>
      <c r="U536" s="6"/>
    </row>
    <row r="537" spans="1:21" x14ac:dyDescent="0.35">
      <c r="A537" t="s">
        <v>586</v>
      </c>
      <c r="B537" s="1">
        <v>44574</v>
      </c>
      <c r="C537" t="s">
        <v>96</v>
      </c>
      <c r="D537" t="s">
        <v>29</v>
      </c>
      <c r="E537" t="s">
        <v>1070</v>
      </c>
      <c r="F537" t="s">
        <v>30</v>
      </c>
      <c r="G537" t="s">
        <v>36</v>
      </c>
      <c r="H537" t="s">
        <v>24</v>
      </c>
      <c r="I537" t="s">
        <v>38</v>
      </c>
      <c r="J537">
        <v>16.670000000000002</v>
      </c>
      <c r="K537">
        <v>7</v>
      </c>
      <c r="L537" s="7">
        <v>5.8345000000000002</v>
      </c>
      <c r="M537">
        <v>122.5245</v>
      </c>
      <c r="N537" s="2">
        <v>0.48333333333333334</v>
      </c>
      <c r="O537" t="s">
        <v>26</v>
      </c>
      <c r="P537">
        <v>116.69</v>
      </c>
      <c r="Q537" s="7">
        <v>4.7619047620000003</v>
      </c>
      <c r="R537">
        <v>5.8345000000000002</v>
      </c>
      <c r="S537">
        <v>7.4</v>
      </c>
      <c r="T537">
        <v>5.8345000000000002</v>
      </c>
      <c r="U537" s="6"/>
    </row>
    <row r="538" spans="1:21" x14ac:dyDescent="0.35">
      <c r="A538" t="s">
        <v>587</v>
      </c>
      <c r="B538" s="1">
        <v>44713</v>
      </c>
      <c r="C538" t="s">
        <v>41</v>
      </c>
      <c r="D538" t="s">
        <v>53</v>
      </c>
      <c r="E538" t="s">
        <v>1071</v>
      </c>
      <c r="F538" t="s">
        <v>22</v>
      </c>
      <c r="G538" t="s">
        <v>23</v>
      </c>
      <c r="H538" t="s">
        <v>24</v>
      </c>
      <c r="I538" t="s">
        <v>56</v>
      </c>
      <c r="J538">
        <v>73.959999999999994</v>
      </c>
      <c r="K538">
        <v>1</v>
      </c>
      <c r="L538" s="7">
        <v>3.698</v>
      </c>
      <c r="M538">
        <v>77.658000000000001</v>
      </c>
      <c r="N538" s="2">
        <v>0.48055555555555557</v>
      </c>
      <c r="O538" t="s">
        <v>39</v>
      </c>
      <c r="P538">
        <v>73.959999999999994</v>
      </c>
      <c r="Q538" s="7">
        <v>4.7619047620000003</v>
      </c>
      <c r="R538">
        <v>3.698</v>
      </c>
      <c r="S538">
        <v>5</v>
      </c>
      <c r="T538">
        <v>3.698</v>
      </c>
      <c r="U538" s="6"/>
    </row>
    <row r="539" spans="1:21" x14ac:dyDescent="0.35">
      <c r="A539" t="s">
        <v>588</v>
      </c>
      <c r="B539" s="1">
        <v>44924</v>
      </c>
      <c r="C539" t="s">
        <v>28</v>
      </c>
      <c r="D539" t="s">
        <v>21</v>
      </c>
      <c r="E539" t="s">
        <v>1071</v>
      </c>
      <c r="F539" t="s">
        <v>30</v>
      </c>
      <c r="G539" t="s">
        <v>36</v>
      </c>
      <c r="H539" t="s">
        <v>31</v>
      </c>
      <c r="I539" t="s">
        <v>38</v>
      </c>
      <c r="J539">
        <v>97.94</v>
      </c>
      <c r="K539">
        <v>1</v>
      </c>
      <c r="L539" s="7">
        <v>4.8970000000000002</v>
      </c>
      <c r="M539">
        <v>102.837</v>
      </c>
      <c r="N539" s="2">
        <v>0.48888888888888887</v>
      </c>
      <c r="O539" t="s">
        <v>26</v>
      </c>
      <c r="P539">
        <v>97.94</v>
      </c>
      <c r="Q539" s="7">
        <v>4.7619047620000003</v>
      </c>
      <c r="R539">
        <v>4.8970000000000002</v>
      </c>
      <c r="S539">
        <v>6.9</v>
      </c>
      <c r="T539">
        <v>4.8970000000000002</v>
      </c>
      <c r="U539" s="6"/>
    </row>
    <row r="540" spans="1:21" x14ac:dyDescent="0.35">
      <c r="A540" t="s">
        <v>589</v>
      </c>
      <c r="B540" s="1">
        <v>44662</v>
      </c>
      <c r="C540" t="s">
        <v>61</v>
      </c>
      <c r="D540" t="s">
        <v>21</v>
      </c>
      <c r="E540" t="s">
        <v>1073</v>
      </c>
      <c r="F540" t="s">
        <v>30</v>
      </c>
      <c r="G540" t="s">
        <v>23</v>
      </c>
      <c r="H540" t="s">
        <v>24</v>
      </c>
      <c r="I540" t="s">
        <v>56</v>
      </c>
      <c r="J540">
        <v>73.05</v>
      </c>
      <c r="K540">
        <v>4</v>
      </c>
      <c r="L540" s="7">
        <v>14.61</v>
      </c>
      <c r="M540">
        <v>306.81</v>
      </c>
      <c r="N540" s="2">
        <v>0.71944444444444444</v>
      </c>
      <c r="O540" t="s">
        <v>39</v>
      </c>
      <c r="P540">
        <v>292.2</v>
      </c>
      <c r="Q540" s="7">
        <v>4.7619047620000003</v>
      </c>
      <c r="R540">
        <v>14.61</v>
      </c>
      <c r="S540">
        <v>4.9000000000000004</v>
      </c>
      <c r="T540">
        <v>14.61</v>
      </c>
      <c r="U540" s="6"/>
    </row>
    <row r="541" spans="1:21" x14ac:dyDescent="0.35">
      <c r="A541" t="s">
        <v>590</v>
      </c>
      <c r="B541" s="1">
        <v>44716</v>
      </c>
      <c r="C541" t="s">
        <v>41</v>
      </c>
      <c r="D541" t="s">
        <v>29</v>
      </c>
      <c r="E541" t="s">
        <v>1075</v>
      </c>
      <c r="F541" t="s">
        <v>22</v>
      </c>
      <c r="G541" t="s">
        <v>23</v>
      </c>
      <c r="H541" t="s">
        <v>37</v>
      </c>
      <c r="I541" t="s">
        <v>54</v>
      </c>
      <c r="J541">
        <v>87.48</v>
      </c>
      <c r="K541">
        <v>6</v>
      </c>
      <c r="L541" s="7">
        <v>26.244</v>
      </c>
      <c r="M541">
        <v>551.12400000000002</v>
      </c>
      <c r="N541" s="2">
        <v>0.77986111111111101</v>
      </c>
      <c r="O541" t="s">
        <v>26</v>
      </c>
      <c r="P541">
        <v>524.88</v>
      </c>
      <c r="Q541" s="7">
        <v>4.7619047620000003</v>
      </c>
      <c r="R541">
        <v>26.244</v>
      </c>
      <c r="S541">
        <v>5.0999999999999996</v>
      </c>
      <c r="T541">
        <v>26.244</v>
      </c>
      <c r="U541" s="6"/>
    </row>
    <row r="542" spans="1:21" x14ac:dyDescent="0.35">
      <c r="A542" t="s">
        <v>591</v>
      </c>
      <c r="B542" s="1">
        <v>44839</v>
      </c>
      <c r="C542" t="s">
        <v>46</v>
      </c>
      <c r="D542" t="s">
        <v>21</v>
      </c>
      <c r="E542" t="s">
        <v>1075</v>
      </c>
      <c r="F542" t="s">
        <v>30</v>
      </c>
      <c r="G542" t="s">
        <v>36</v>
      </c>
      <c r="H542" t="s">
        <v>42</v>
      </c>
      <c r="I542" t="s">
        <v>38</v>
      </c>
      <c r="J542">
        <v>30.68</v>
      </c>
      <c r="K542">
        <v>3</v>
      </c>
      <c r="L542" s="7">
        <v>4.6020000000000003</v>
      </c>
      <c r="M542">
        <v>96.641999999999996</v>
      </c>
      <c r="N542" s="2">
        <v>0.45833333333333331</v>
      </c>
      <c r="O542" t="s">
        <v>26</v>
      </c>
      <c r="P542">
        <v>92.04</v>
      </c>
      <c r="Q542" s="7">
        <v>4.7619047620000003</v>
      </c>
      <c r="R542">
        <v>4.6020000000000003</v>
      </c>
      <c r="S542">
        <v>9.1</v>
      </c>
      <c r="T542">
        <v>4.6020000000000003</v>
      </c>
      <c r="U542" s="6"/>
    </row>
    <row r="543" spans="1:21" x14ac:dyDescent="0.35">
      <c r="A543" t="s">
        <v>592</v>
      </c>
      <c r="B543" s="1">
        <v>44924</v>
      </c>
      <c r="C543" t="s">
        <v>28</v>
      </c>
      <c r="D543" t="s">
        <v>29</v>
      </c>
      <c r="E543" t="s">
        <v>1074</v>
      </c>
      <c r="F543" t="s">
        <v>22</v>
      </c>
      <c r="G543" t="s">
        <v>36</v>
      </c>
      <c r="H543" t="s">
        <v>37</v>
      </c>
      <c r="I543" t="s">
        <v>25</v>
      </c>
      <c r="J543">
        <v>75.88</v>
      </c>
      <c r="K543">
        <v>1</v>
      </c>
      <c r="L543" s="7">
        <v>3.794</v>
      </c>
      <c r="M543">
        <v>79.674000000000007</v>
      </c>
      <c r="N543" s="2">
        <v>0.4375</v>
      </c>
      <c r="O543" t="s">
        <v>39</v>
      </c>
      <c r="P543">
        <v>75.88</v>
      </c>
      <c r="Q543" s="7">
        <v>4.7619047620000003</v>
      </c>
      <c r="R543">
        <v>3.794</v>
      </c>
      <c r="S543">
        <v>7.1</v>
      </c>
      <c r="T543">
        <v>3.794</v>
      </c>
      <c r="U543" s="6"/>
    </row>
    <row r="544" spans="1:21" x14ac:dyDescent="0.35">
      <c r="A544" t="s">
        <v>593</v>
      </c>
      <c r="B544" s="1">
        <v>44879</v>
      </c>
      <c r="C544" t="s">
        <v>20</v>
      </c>
      <c r="D544" t="s">
        <v>53</v>
      </c>
      <c r="E544" t="s">
        <v>1069</v>
      </c>
      <c r="F544" t="s">
        <v>22</v>
      </c>
      <c r="G544" t="s">
        <v>23</v>
      </c>
      <c r="H544" t="s">
        <v>31</v>
      </c>
      <c r="I544" t="s">
        <v>44</v>
      </c>
      <c r="J544">
        <v>20.18</v>
      </c>
      <c r="K544">
        <v>4</v>
      </c>
      <c r="L544" s="7">
        <v>4.0359999999999996</v>
      </c>
      <c r="M544">
        <v>84.756</v>
      </c>
      <c r="N544" s="2">
        <v>0.50972222222222219</v>
      </c>
      <c r="O544" t="s">
        <v>39</v>
      </c>
      <c r="P544">
        <v>80.72</v>
      </c>
      <c r="Q544" s="7">
        <v>4.7619047620000003</v>
      </c>
      <c r="R544">
        <v>4.0359999999999996</v>
      </c>
      <c r="S544">
        <v>5</v>
      </c>
      <c r="T544">
        <v>4.0359999999999996</v>
      </c>
      <c r="U544" s="6"/>
    </row>
    <row r="545" spans="1:21" x14ac:dyDescent="0.35">
      <c r="A545" t="s">
        <v>594</v>
      </c>
      <c r="B545" s="1">
        <v>44889</v>
      </c>
      <c r="C545" t="s">
        <v>20</v>
      </c>
      <c r="D545" t="s">
        <v>29</v>
      </c>
      <c r="E545" t="s">
        <v>1070</v>
      </c>
      <c r="F545" t="s">
        <v>22</v>
      </c>
      <c r="G545" t="s">
        <v>36</v>
      </c>
      <c r="H545" t="s">
        <v>24</v>
      </c>
      <c r="I545" t="s">
        <v>32</v>
      </c>
      <c r="J545">
        <v>18.77</v>
      </c>
      <c r="K545">
        <v>6</v>
      </c>
      <c r="L545" s="7">
        <v>5.6310000000000002</v>
      </c>
      <c r="M545">
        <v>118.251</v>
      </c>
      <c r="N545" s="2">
        <v>0.69652777777777775</v>
      </c>
      <c r="O545" t="s">
        <v>39</v>
      </c>
      <c r="P545">
        <v>112.62</v>
      </c>
      <c r="Q545" s="7">
        <v>4.7619047620000003</v>
      </c>
      <c r="R545">
        <v>5.6310000000000002</v>
      </c>
      <c r="S545">
        <v>5.5</v>
      </c>
      <c r="T545">
        <v>5.6310000000000002</v>
      </c>
      <c r="U545" s="6"/>
    </row>
    <row r="546" spans="1:21" x14ac:dyDescent="0.35">
      <c r="A546" t="s">
        <v>595</v>
      </c>
      <c r="B546" s="1">
        <v>44798</v>
      </c>
      <c r="C546" t="s">
        <v>48</v>
      </c>
      <c r="D546" t="s">
        <v>53</v>
      </c>
      <c r="E546" t="s">
        <v>1072</v>
      </c>
      <c r="F546" t="s">
        <v>30</v>
      </c>
      <c r="G546" t="s">
        <v>23</v>
      </c>
      <c r="H546" t="s">
        <v>24</v>
      </c>
      <c r="I546" t="s">
        <v>54</v>
      </c>
      <c r="J546">
        <v>71.2</v>
      </c>
      <c r="K546">
        <v>1</v>
      </c>
      <c r="L546" s="7">
        <v>3.56</v>
      </c>
      <c r="M546">
        <v>74.760000000000005</v>
      </c>
      <c r="N546" s="2">
        <v>0.86111111111111116</v>
      </c>
      <c r="O546" t="s">
        <v>39</v>
      </c>
      <c r="P546">
        <v>71.2</v>
      </c>
      <c r="Q546" s="7">
        <v>4.7619047620000003</v>
      </c>
      <c r="R546">
        <v>3.56</v>
      </c>
      <c r="S546">
        <v>9.1999999999999993</v>
      </c>
      <c r="T546">
        <v>3.56</v>
      </c>
      <c r="U546" s="6"/>
    </row>
    <row r="547" spans="1:21" x14ac:dyDescent="0.35">
      <c r="A547" t="s">
        <v>596</v>
      </c>
      <c r="B547" s="1">
        <v>44621</v>
      </c>
      <c r="C547" t="s">
        <v>35</v>
      </c>
      <c r="D547" t="s">
        <v>53</v>
      </c>
      <c r="E547" t="s">
        <v>1071</v>
      </c>
      <c r="F547" t="s">
        <v>22</v>
      </c>
      <c r="G547" t="s">
        <v>36</v>
      </c>
      <c r="H547" t="s">
        <v>24</v>
      </c>
      <c r="I547" t="s">
        <v>38</v>
      </c>
      <c r="J547">
        <v>38.81</v>
      </c>
      <c r="K547">
        <v>4</v>
      </c>
      <c r="L547" s="7">
        <v>7.7619999999999996</v>
      </c>
      <c r="M547">
        <v>163.00200000000001</v>
      </c>
      <c r="N547" s="2">
        <v>0.56944444444444442</v>
      </c>
      <c r="O547" t="s">
        <v>26</v>
      </c>
      <c r="P547">
        <v>155.24</v>
      </c>
      <c r="Q547" s="7">
        <v>4.7619047620000003</v>
      </c>
      <c r="R547">
        <v>7.7619999999999996</v>
      </c>
      <c r="S547">
        <v>4.9000000000000004</v>
      </c>
      <c r="T547">
        <v>7.7619999999999996</v>
      </c>
      <c r="U547" s="6"/>
    </row>
    <row r="548" spans="1:21" x14ac:dyDescent="0.35">
      <c r="A548" t="s">
        <v>597</v>
      </c>
      <c r="B548" s="1">
        <v>44855</v>
      </c>
      <c r="C548" t="s">
        <v>46</v>
      </c>
      <c r="D548" t="s">
        <v>21</v>
      </c>
      <c r="E548" t="s">
        <v>1071</v>
      </c>
      <c r="F548" t="s">
        <v>30</v>
      </c>
      <c r="G548" t="s">
        <v>23</v>
      </c>
      <c r="H548" t="s">
        <v>37</v>
      </c>
      <c r="I548" t="s">
        <v>56</v>
      </c>
      <c r="J548">
        <v>29.42</v>
      </c>
      <c r="K548">
        <v>10</v>
      </c>
      <c r="L548" s="7">
        <v>14.71</v>
      </c>
      <c r="M548">
        <v>308.91000000000003</v>
      </c>
      <c r="N548" s="2">
        <v>0.68263888888888891</v>
      </c>
      <c r="O548" t="s">
        <v>26</v>
      </c>
      <c r="P548">
        <v>294.2</v>
      </c>
      <c r="Q548" s="7">
        <v>4.7619047620000003</v>
      </c>
      <c r="R548">
        <v>14.71</v>
      </c>
      <c r="S548">
        <v>8.9</v>
      </c>
      <c r="T548">
        <v>14.71</v>
      </c>
      <c r="U548" s="6"/>
    </row>
    <row r="549" spans="1:21" x14ac:dyDescent="0.35">
      <c r="A549" t="s">
        <v>598</v>
      </c>
      <c r="B549" s="1">
        <v>44618</v>
      </c>
      <c r="C549" t="s">
        <v>80</v>
      </c>
      <c r="D549" t="s">
        <v>21</v>
      </c>
      <c r="E549" t="s">
        <v>1073</v>
      </c>
      <c r="F549" t="s">
        <v>30</v>
      </c>
      <c r="G549" t="s">
        <v>36</v>
      </c>
      <c r="H549" t="s">
        <v>24</v>
      </c>
      <c r="I549" t="s">
        <v>44</v>
      </c>
      <c r="J549">
        <v>60.95</v>
      </c>
      <c r="K549">
        <v>9</v>
      </c>
      <c r="L549" s="7">
        <v>27.427499999999998</v>
      </c>
      <c r="M549">
        <v>575.97749999999996</v>
      </c>
      <c r="N549" s="2">
        <v>0.50555555555555554</v>
      </c>
      <c r="O549" t="s">
        <v>39</v>
      </c>
      <c r="P549">
        <v>548.54999999999995</v>
      </c>
      <c r="Q549" s="7">
        <v>4.7619047620000003</v>
      </c>
      <c r="R549">
        <v>27.427499999999998</v>
      </c>
      <c r="S549">
        <v>6</v>
      </c>
      <c r="T549">
        <v>27.427499999999998</v>
      </c>
      <c r="U549" s="6"/>
    </row>
    <row r="550" spans="1:21" x14ac:dyDescent="0.35">
      <c r="A550" t="s">
        <v>599</v>
      </c>
      <c r="B550" s="1">
        <v>44606</v>
      </c>
      <c r="C550" t="s">
        <v>80</v>
      </c>
      <c r="D550" t="s">
        <v>53</v>
      </c>
      <c r="E550" t="s">
        <v>1075</v>
      </c>
      <c r="F550" t="s">
        <v>30</v>
      </c>
      <c r="G550" t="s">
        <v>23</v>
      </c>
      <c r="H550" t="s">
        <v>24</v>
      </c>
      <c r="I550" t="s">
        <v>44</v>
      </c>
      <c r="J550">
        <v>51.54</v>
      </c>
      <c r="K550">
        <v>5</v>
      </c>
      <c r="L550" s="7">
        <v>12.885</v>
      </c>
      <c r="M550">
        <v>270.58499999999998</v>
      </c>
      <c r="N550" s="2">
        <v>0.73958333333333337</v>
      </c>
      <c r="O550" t="s">
        <v>33</v>
      </c>
      <c r="P550">
        <v>257.7</v>
      </c>
      <c r="Q550" s="7">
        <v>4.7619047620000003</v>
      </c>
      <c r="R550">
        <v>12.885</v>
      </c>
      <c r="S550">
        <v>4.2</v>
      </c>
      <c r="T550">
        <v>12.885</v>
      </c>
      <c r="U550" s="6"/>
    </row>
    <row r="551" spans="1:21" x14ac:dyDescent="0.35">
      <c r="A551" t="s">
        <v>600</v>
      </c>
      <c r="B551" s="1">
        <v>44588</v>
      </c>
      <c r="C551" t="s">
        <v>96</v>
      </c>
      <c r="D551" t="s">
        <v>21</v>
      </c>
      <c r="E551" t="s">
        <v>1071</v>
      </c>
      <c r="F551" t="s">
        <v>30</v>
      </c>
      <c r="G551" t="s">
        <v>23</v>
      </c>
      <c r="H551" t="s">
        <v>24</v>
      </c>
      <c r="I551" t="s">
        <v>32</v>
      </c>
      <c r="J551">
        <v>66.06</v>
      </c>
      <c r="K551">
        <v>6</v>
      </c>
      <c r="L551" s="7">
        <v>19.818000000000001</v>
      </c>
      <c r="M551">
        <v>416.178</v>
      </c>
      <c r="N551" s="2">
        <v>0.43611111111111112</v>
      </c>
      <c r="O551" t="s">
        <v>33</v>
      </c>
      <c r="P551">
        <v>396.36</v>
      </c>
      <c r="Q551" s="7">
        <v>4.7619047620000003</v>
      </c>
      <c r="R551">
        <v>19.818000000000001</v>
      </c>
      <c r="S551">
        <v>7.3</v>
      </c>
      <c r="T551">
        <v>19.818000000000001</v>
      </c>
      <c r="U551" s="6"/>
    </row>
    <row r="552" spans="1:21" x14ac:dyDescent="0.35">
      <c r="A552" t="s">
        <v>601</v>
      </c>
      <c r="B552" s="1">
        <v>44674</v>
      </c>
      <c r="C552" t="s">
        <v>61</v>
      </c>
      <c r="D552" t="s">
        <v>53</v>
      </c>
      <c r="E552" t="s">
        <v>1073</v>
      </c>
      <c r="F552" t="s">
        <v>30</v>
      </c>
      <c r="G552" t="s">
        <v>36</v>
      </c>
      <c r="H552" t="s">
        <v>24</v>
      </c>
      <c r="I552" t="s">
        <v>56</v>
      </c>
      <c r="J552">
        <v>57.27</v>
      </c>
      <c r="K552">
        <v>3</v>
      </c>
      <c r="L552" s="7">
        <v>8.5905000000000005</v>
      </c>
      <c r="M552">
        <v>180.40049999999999</v>
      </c>
      <c r="N552" s="2">
        <v>0.85486111111111107</v>
      </c>
      <c r="O552" t="s">
        <v>26</v>
      </c>
      <c r="P552">
        <v>171.81</v>
      </c>
      <c r="Q552" s="7">
        <v>4.7619047620000003</v>
      </c>
      <c r="R552">
        <v>8.5905000000000005</v>
      </c>
      <c r="S552">
        <v>6.5</v>
      </c>
      <c r="T552">
        <v>8.5905000000000005</v>
      </c>
      <c r="U552" s="6"/>
    </row>
    <row r="553" spans="1:21" x14ac:dyDescent="0.35">
      <c r="A553" t="s">
        <v>602</v>
      </c>
      <c r="B553" s="1">
        <v>44612</v>
      </c>
      <c r="C553" t="s">
        <v>80</v>
      </c>
      <c r="D553" t="s">
        <v>53</v>
      </c>
      <c r="E553" t="s">
        <v>1070</v>
      </c>
      <c r="F553" t="s">
        <v>30</v>
      </c>
      <c r="G553" t="s">
        <v>23</v>
      </c>
      <c r="H553" t="s">
        <v>24</v>
      </c>
      <c r="I553" t="s">
        <v>56</v>
      </c>
      <c r="J553">
        <v>54.31</v>
      </c>
      <c r="K553">
        <v>9</v>
      </c>
      <c r="L553" s="7">
        <v>24.439499999999999</v>
      </c>
      <c r="M553">
        <v>513.22950000000003</v>
      </c>
      <c r="N553" s="2">
        <v>0.45069444444444445</v>
      </c>
      <c r="O553" t="s">
        <v>33</v>
      </c>
      <c r="P553">
        <v>488.79</v>
      </c>
      <c r="Q553" s="7">
        <v>4.7619047620000003</v>
      </c>
      <c r="R553">
        <v>24.439499999999999</v>
      </c>
      <c r="S553">
        <v>8.9</v>
      </c>
      <c r="T553">
        <v>24.439499999999999</v>
      </c>
      <c r="U553" s="6"/>
    </row>
    <row r="554" spans="1:21" x14ac:dyDescent="0.35">
      <c r="A554" t="s">
        <v>603</v>
      </c>
      <c r="B554" s="1">
        <v>44722</v>
      </c>
      <c r="C554" t="s">
        <v>41</v>
      </c>
      <c r="D554" t="s">
        <v>53</v>
      </c>
      <c r="E554" t="s">
        <v>1074</v>
      </c>
      <c r="F554" t="s">
        <v>30</v>
      </c>
      <c r="G554" t="s">
        <v>23</v>
      </c>
      <c r="H554" t="s">
        <v>24</v>
      </c>
      <c r="I554" t="s">
        <v>25</v>
      </c>
      <c r="J554">
        <v>58.24</v>
      </c>
      <c r="K554">
        <v>9</v>
      </c>
      <c r="L554" s="7">
        <v>26.207999999999998</v>
      </c>
      <c r="M554">
        <v>550.36800000000005</v>
      </c>
      <c r="N554" s="2">
        <v>0.52361111111111114</v>
      </c>
      <c r="O554" t="s">
        <v>33</v>
      </c>
      <c r="P554">
        <v>524.16</v>
      </c>
      <c r="Q554" s="7">
        <v>4.7619047620000003</v>
      </c>
      <c r="R554">
        <v>26.207999999999998</v>
      </c>
      <c r="S554">
        <v>9.6999999999999993</v>
      </c>
      <c r="T554">
        <v>26.207999999999998</v>
      </c>
      <c r="U554" s="6"/>
    </row>
    <row r="555" spans="1:21" x14ac:dyDescent="0.35">
      <c r="A555" t="s">
        <v>604</v>
      </c>
      <c r="B555" s="1">
        <v>44590</v>
      </c>
      <c r="C555" t="s">
        <v>96</v>
      </c>
      <c r="D555" t="s">
        <v>29</v>
      </c>
      <c r="E555" t="s">
        <v>1069</v>
      </c>
      <c r="F555" t="s">
        <v>30</v>
      </c>
      <c r="G555" t="s">
        <v>36</v>
      </c>
      <c r="H555" t="s">
        <v>31</v>
      </c>
      <c r="I555" t="s">
        <v>32</v>
      </c>
      <c r="J555">
        <v>22.21</v>
      </c>
      <c r="K555">
        <v>6</v>
      </c>
      <c r="L555" s="7">
        <v>6.6630000000000003</v>
      </c>
      <c r="M555">
        <v>139.923</v>
      </c>
      <c r="N555" s="2">
        <v>0.43263888888888885</v>
      </c>
      <c r="O555" t="s">
        <v>39</v>
      </c>
      <c r="P555">
        <v>133.26</v>
      </c>
      <c r="Q555" s="7">
        <v>4.7619047620000003</v>
      </c>
      <c r="R555">
        <v>6.6630000000000003</v>
      </c>
      <c r="S555">
        <v>8.6</v>
      </c>
      <c r="T555">
        <v>6.6630000000000003</v>
      </c>
      <c r="U555" s="6"/>
    </row>
    <row r="556" spans="1:21" x14ac:dyDescent="0.35">
      <c r="A556" t="s">
        <v>605</v>
      </c>
      <c r="B556" s="1">
        <v>44773</v>
      </c>
      <c r="C556" t="s">
        <v>74</v>
      </c>
      <c r="D556" t="s">
        <v>21</v>
      </c>
      <c r="E556" t="s">
        <v>1070</v>
      </c>
      <c r="F556" t="s">
        <v>22</v>
      </c>
      <c r="G556" t="s">
        <v>36</v>
      </c>
      <c r="H556" t="s">
        <v>24</v>
      </c>
      <c r="I556" t="s">
        <v>32</v>
      </c>
      <c r="J556">
        <v>19.32</v>
      </c>
      <c r="K556">
        <v>7</v>
      </c>
      <c r="L556" s="7">
        <v>6.7619999999999996</v>
      </c>
      <c r="M556">
        <v>142.00200000000001</v>
      </c>
      <c r="N556" s="2">
        <v>0.78541666666666676</v>
      </c>
      <c r="O556" t="s">
        <v>33</v>
      </c>
      <c r="P556">
        <v>135.24</v>
      </c>
      <c r="Q556" s="7">
        <v>4.7619047620000003</v>
      </c>
      <c r="R556">
        <v>6.7619999999999996</v>
      </c>
      <c r="S556">
        <v>6.9</v>
      </c>
      <c r="T556">
        <v>6.7619999999999996</v>
      </c>
      <c r="U556" s="6"/>
    </row>
    <row r="557" spans="1:21" x14ac:dyDescent="0.35">
      <c r="A557" t="s">
        <v>606</v>
      </c>
      <c r="B557" s="1">
        <v>44678</v>
      </c>
      <c r="C557" t="s">
        <v>61</v>
      </c>
      <c r="D557" t="s">
        <v>53</v>
      </c>
      <c r="E557" t="s">
        <v>1070</v>
      </c>
      <c r="F557" t="s">
        <v>30</v>
      </c>
      <c r="G557" t="s">
        <v>36</v>
      </c>
      <c r="H557" t="s">
        <v>31</v>
      </c>
      <c r="I557" t="s">
        <v>38</v>
      </c>
      <c r="J557">
        <v>37.479999999999997</v>
      </c>
      <c r="K557">
        <v>3</v>
      </c>
      <c r="L557" s="7">
        <v>5.6219999999999999</v>
      </c>
      <c r="M557">
        <v>118.062</v>
      </c>
      <c r="N557" s="2">
        <v>0.57291666666666663</v>
      </c>
      <c r="O557" t="s">
        <v>39</v>
      </c>
      <c r="P557">
        <v>112.44</v>
      </c>
      <c r="Q557" s="7">
        <v>4.7619047620000003</v>
      </c>
      <c r="R557">
        <v>5.6219999999999999</v>
      </c>
      <c r="S557">
        <v>7.7</v>
      </c>
      <c r="T557">
        <v>5.6219999999999999</v>
      </c>
      <c r="U557" s="6"/>
    </row>
    <row r="558" spans="1:21" x14ac:dyDescent="0.35">
      <c r="A558" t="s">
        <v>607</v>
      </c>
      <c r="B558" s="1">
        <v>44804</v>
      </c>
      <c r="C558" t="s">
        <v>48</v>
      </c>
      <c r="D558" t="s">
        <v>53</v>
      </c>
      <c r="E558" t="s">
        <v>1072</v>
      </c>
      <c r="F558" t="s">
        <v>22</v>
      </c>
      <c r="G558" t="s">
        <v>23</v>
      </c>
      <c r="H558" t="s">
        <v>31</v>
      </c>
      <c r="I558" t="s">
        <v>56</v>
      </c>
      <c r="J558">
        <v>72.040000000000006</v>
      </c>
      <c r="K558">
        <v>2</v>
      </c>
      <c r="L558" s="7">
        <v>7.2039999999999997</v>
      </c>
      <c r="M558">
        <v>151.28399999999999</v>
      </c>
      <c r="N558" s="2">
        <v>0.81805555555555554</v>
      </c>
      <c r="O558" t="s">
        <v>33</v>
      </c>
      <c r="P558">
        <v>144.08000000000001</v>
      </c>
      <c r="Q558" s="7">
        <v>4.7619047620000003</v>
      </c>
      <c r="R558">
        <v>7.2039999999999997</v>
      </c>
      <c r="S558">
        <v>9.5</v>
      </c>
      <c r="T558">
        <v>7.2039999999999997</v>
      </c>
      <c r="U558" s="6"/>
    </row>
    <row r="559" spans="1:21" x14ac:dyDescent="0.35">
      <c r="A559" t="s">
        <v>608</v>
      </c>
      <c r="B559" s="1">
        <v>44826</v>
      </c>
      <c r="C559" t="s">
        <v>51</v>
      </c>
      <c r="D559" t="s">
        <v>29</v>
      </c>
      <c r="E559" t="s">
        <v>1073</v>
      </c>
      <c r="F559" t="s">
        <v>22</v>
      </c>
      <c r="G559" t="s">
        <v>23</v>
      </c>
      <c r="H559" t="s">
        <v>24</v>
      </c>
      <c r="I559" t="s">
        <v>54</v>
      </c>
      <c r="J559">
        <v>98.52</v>
      </c>
      <c r="K559">
        <v>10</v>
      </c>
      <c r="L559" s="7">
        <v>49.26</v>
      </c>
      <c r="M559">
        <v>1034.46</v>
      </c>
      <c r="N559" s="2">
        <v>0.84930555555555554</v>
      </c>
      <c r="O559" t="s">
        <v>26</v>
      </c>
      <c r="P559">
        <v>985.2</v>
      </c>
      <c r="Q559" s="7">
        <v>4.7619047620000003</v>
      </c>
      <c r="R559">
        <v>49.26</v>
      </c>
      <c r="S559">
        <v>4.5</v>
      </c>
      <c r="T559">
        <v>49.26</v>
      </c>
      <c r="U559" s="6"/>
    </row>
    <row r="560" spans="1:21" x14ac:dyDescent="0.35">
      <c r="A560" t="s">
        <v>609</v>
      </c>
      <c r="B560" s="1">
        <v>44612</v>
      </c>
      <c r="C560" t="s">
        <v>80</v>
      </c>
      <c r="D560" t="s">
        <v>21</v>
      </c>
      <c r="E560" t="s">
        <v>1075</v>
      </c>
      <c r="F560" t="s">
        <v>22</v>
      </c>
      <c r="G560" t="s">
        <v>36</v>
      </c>
      <c r="H560" t="s">
        <v>24</v>
      </c>
      <c r="I560" t="s">
        <v>54</v>
      </c>
      <c r="J560">
        <v>41.66</v>
      </c>
      <c r="K560">
        <v>6</v>
      </c>
      <c r="L560" s="7">
        <v>12.497999999999999</v>
      </c>
      <c r="M560">
        <v>262.45800000000003</v>
      </c>
      <c r="N560" s="2">
        <v>0.64166666666666672</v>
      </c>
      <c r="O560" t="s">
        <v>26</v>
      </c>
      <c r="P560">
        <v>249.96</v>
      </c>
      <c r="Q560" s="7">
        <v>4.7619047620000003</v>
      </c>
      <c r="R560">
        <v>12.497999999999999</v>
      </c>
      <c r="S560">
        <v>5.6</v>
      </c>
      <c r="T560">
        <v>12.497999999999999</v>
      </c>
      <c r="U560" s="6"/>
    </row>
    <row r="561" spans="1:21" x14ac:dyDescent="0.35">
      <c r="A561" t="s">
        <v>610</v>
      </c>
      <c r="B561" s="1">
        <v>44581</v>
      </c>
      <c r="C561" t="s">
        <v>96</v>
      </c>
      <c r="D561" t="s">
        <v>21</v>
      </c>
      <c r="E561" t="s">
        <v>1074</v>
      </c>
      <c r="F561" t="s">
        <v>22</v>
      </c>
      <c r="G561" t="s">
        <v>23</v>
      </c>
      <c r="H561" t="s">
        <v>37</v>
      </c>
      <c r="I561" t="s">
        <v>38</v>
      </c>
      <c r="J561">
        <v>72.42</v>
      </c>
      <c r="K561">
        <v>3</v>
      </c>
      <c r="L561" s="7">
        <v>10.863</v>
      </c>
      <c r="M561">
        <v>228.12299999999999</v>
      </c>
      <c r="N561" s="2">
        <v>0.70416666666666661</v>
      </c>
      <c r="O561" t="s">
        <v>26</v>
      </c>
      <c r="P561">
        <v>217.26</v>
      </c>
      <c r="Q561" s="7">
        <v>4.7619047620000003</v>
      </c>
      <c r="R561">
        <v>10.863</v>
      </c>
      <c r="S561">
        <v>8.1999999999999993</v>
      </c>
      <c r="T561">
        <v>10.863</v>
      </c>
      <c r="U561" s="6"/>
    </row>
    <row r="562" spans="1:21" x14ac:dyDescent="0.35">
      <c r="A562" t="s">
        <v>611</v>
      </c>
      <c r="B562" s="1">
        <v>44710</v>
      </c>
      <c r="C562" t="s">
        <v>107</v>
      </c>
      <c r="D562" t="s">
        <v>53</v>
      </c>
      <c r="E562" t="s">
        <v>1069</v>
      </c>
      <c r="F562" t="s">
        <v>30</v>
      </c>
      <c r="G562" t="s">
        <v>36</v>
      </c>
      <c r="H562" t="s">
        <v>31</v>
      </c>
      <c r="I562" t="s">
        <v>32</v>
      </c>
      <c r="J562">
        <v>21.58</v>
      </c>
      <c r="K562">
        <v>9</v>
      </c>
      <c r="L562" s="7">
        <v>9.7110000000000003</v>
      </c>
      <c r="M562">
        <v>203.93100000000001</v>
      </c>
      <c r="N562" s="2">
        <v>0.52222222222222225</v>
      </c>
      <c r="O562" t="s">
        <v>33</v>
      </c>
      <c r="P562">
        <v>194.22</v>
      </c>
      <c r="Q562" s="7">
        <v>4.7619047620000003</v>
      </c>
      <c r="R562">
        <v>9.7110000000000003</v>
      </c>
      <c r="S562">
        <v>7.3</v>
      </c>
      <c r="T562">
        <v>9.7110000000000003</v>
      </c>
      <c r="U562" s="6"/>
    </row>
    <row r="563" spans="1:21" x14ac:dyDescent="0.35">
      <c r="A563" t="s">
        <v>612</v>
      </c>
      <c r="B563" s="1">
        <v>44626</v>
      </c>
      <c r="C563" t="s">
        <v>35</v>
      </c>
      <c r="D563" t="s">
        <v>29</v>
      </c>
      <c r="E563" t="s">
        <v>1074</v>
      </c>
      <c r="F563" t="s">
        <v>30</v>
      </c>
      <c r="G563" t="s">
        <v>36</v>
      </c>
      <c r="H563" t="s">
        <v>24</v>
      </c>
      <c r="I563" t="s">
        <v>54</v>
      </c>
      <c r="J563">
        <v>89.2</v>
      </c>
      <c r="K563">
        <v>10</v>
      </c>
      <c r="L563" s="7">
        <v>44.6</v>
      </c>
      <c r="M563">
        <v>936.6</v>
      </c>
      <c r="N563" s="2">
        <v>0.65416666666666667</v>
      </c>
      <c r="O563" t="s">
        <v>39</v>
      </c>
      <c r="P563">
        <v>892</v>
      </c>
      <c r="Q563" s="7">
        <v>4.7619047620000003</v>
      </c>
      <c r="R563">
        <v>44.6</v>
      </c>
      <c r="S563">
        <v>4.4000000000000004</v>
      </c>
      <c r="T563">
        <v>44.6</v>
      </c>
      <c r="U563" s="6"/>
    </row>
    <row r="564" spans="1:21" x14ac:dyDescent="0.35">
      <c r="A564" t="s">
        <v>613</v>
      </c>
      <c r="B564" s="1">
        <v>44898</v>
      </c>
      <c r="C564" t="s">
        <v>28</v>
      </c>
      <c r="D564" t="s">
        <v>53</v>
      </c>
      <c r="E564" t="s">
        <v>1069</v>
      </c>
      <c r="F564" t="s">
        <v>30</v>
      </c>
      <c r="G564" t="s">
        <v>23</v>
      </c>
      <c r="H564" t="s">
        <v>31</v>
      </c>
      <c r="I564" t="s">
        <v>32</v>
      </c>
      <c r="J564">
        <v>42.42</v>
      </c>
      <c r="K564">
        <v>8</v>
      </c>
      <c r="L564" s="7">
        <v>16.968</v>
      </c>
      <c r="M564">
        <v>356.32799999999997</v>
      </c>
      <c r="N564" s="2">
        <v>0.58194444444444449</v>
      </c>
      <c r="O564" t="s">
        <v>26</v>
      </c>
      <c r="P564">
        <v>339.36</v>
      </c>
      <c r="Q564" s="7">
        <v>4.7619047620000003</v>
      </c>
      <c r="R564">
        <v>16.968</v>
      </c>
      <c r="S564">
        <v>5.7</v>
      </c>
      <c r="T564">
        <v>16.968</v>
      </c>
      <c r="U564" s="6"/>
    </row>
    <row r="565" spans="1:21" x14ac:dyDescent="0.35">
      <c r="A565" t="s">
        <v>614</v>
      </c>
      <c r="B565" s="1">
        <v>44751</v>
      </c>
      <c r="C565" t="s">
        <v>74</v>
      </c>
      <c r="D565" t="s">
        <v>21</v>
      </c>
      <c r="E565" t="s">
        <v>1072</v>
      </c>
      <c r="F565" t="s">
        <v>22</v>
      </c>
      <c r="G565" t="s">
        <v>36</v>
      </c>
      <c r="H565" t="s">
        <v>24</v>
      </c>
      <c r="I565" t="s">
        <v>32</v>
      </c>
      <c r="J565">
        <v>74.510000000000005</v>
      </c>
      <c r="K565">
        <v>6</v>
      </c>
      <c r="L565" s="7">
        <v>22.353000000000002</v>
      </c>
      <c r="M565">
        <v>469.41300000000001</v>
      </c>
      <c r="N565" s="2">
        <v>0.63055555555555554</v>
      </c>
      <c r="O565" t="s">
        <v>26</v>
      </c>
      <c r="P565">
        <v>447.06</v>
      </c>
      <c r="Q565" s="7">
        <v>4.7619047620000003</v>
      </c>
      <c r="R565">
        <v>22.353000000000002</v>
      </c>
      <c r="S565">
        <v>5</v>
      </c>
      <c r="T565">
        <v>22.353000000000002</v>
      </c>
      <c r="U565" s="6"/>
    </row>
    <row r="566" spans="1:21" x14ac:dyDescent="0.35">
      <c r="A566" t="s">
        <v>615</v>
      </c>
      <c r="B566" s="1">
        <v>44827</v>
      </c>
      <c r="C566" t="s">
        <v>51</v>
      </c>
      <c r="D566" t="s">
        <v>53</v>
      </c>
      <c r="E566" t="s">
        <v>1071</v>
      </c>
      <c r="F566" t="s">
        <v>30</v>
      </c>
      <c r="G566" t="s">
        <v>36</v>
      </c>
      <c r="H566" t="s">
        <v>31</v>
      </c>
      <c r="I566" t="s">
        <v>56</v>
      </c>
      <c r="J566">
        <v>99.25</v>
      </c>
      <c r="K566">
        <v>2</v>
      </c>
      <c r="L566" s="7">
        <v>9.9250000000000007</v>
      </c>
      <c r="M566">
        <v>208.42500000000001</v>
      </c>
      <c r="N566" s="2">
        <v>0.54305555555555551</v>
      </c>
      <c r="O566" t="s">
        <v>33</v>
      </c>
      <c r="P566">
        <v>198.5</v>
      </c>
      <c r="Q566" s="7">
        <v>4.7619047620000003</v>
      </c>
      <c r="R566">
        <v>9.9250000000000007</v>
      </c>
      <c r="S566">
        <v>9</v>
      </c>
      <c r="T566">
        <v>9.9250000000000007</v>
      </c>
      <c r="U566" s="6"/>
    </row>
    <row r="567" spans="1:21" x14ac:dyDescent="0.35">
      <c r="A567" t="s">
        <v>616</v>
      </c>
      <c r="B567" s="1">
        <v>44784</v>
      </c>
      <c r="C567" t="s">
        <v>48</v>
      </c>
      <c r="D567" t="s">
        <v>21</v>
      </c>
      <c r="E567" t="s">
        <v>1071</v>
      </c>
      <c r="F567" t="s">
        <v>30</v>
      </c>
      <c r="G567" t="s">
        <v>23</v>
      </c>
      <c r="H567" t="s">
        <v>24</v>
      </c>
      <c r="I567" t="s">
        <v>54</v>
      </c>
      <c r="J567">
        <v>81.209999999999994</v>
      </c>
      <c r="K567">
        <v>10</v>
      </c>
      <c r="L567" s="7">
        <v>40.604999999999997</v>
      </c>
      <c r="M567">
        <v>852.70500000000004</v>
      </c>
      <c r="N567" s="2">
        <v>0.54236111111111118</v>
      </c>
      <c r="O567" t="s">
        <v>39</v>
      </c>
      <c r="P567">
        <v>812.1</v>
      </c>
      <c r="Q567" s="7">
        <v>4.7619047620000003</v>
      </c>
      <c r="R567">
        <v>40.604999999999997</v>
      </c>
      <c r="S567">
        <v>6.3</v>
      </c>
      <c r="T567">
        <v>40.604999999999997</v>
      </c>
      <c r="U567" s="6"/>
    </row>
    <row r="568" spans="1:21" x14ac:dyDescent="0.35">
      <c r="A568" t="s">
        <v>617</v>
      </c>
      <c r="B568" s="1">
        <v>44605</v>
      </c>
      <c r="C568" t="s">
        <v>80</v>
      </c>
      <c r="D568" t="s">
        <v>29</v>
      </c>
      <c r="E568" t="s">
        <v>1073</v>
      </c>
      <c r="F568" t="s">
        <v>30</v>
      </c>
      <c r="G568" t="s">
        <v>23</v>
      </c>
      <c r="H568" t="s">
        <v>37</v>
      </c>
      <c r="I568" t="s">
        <v>44</v>
      </c>
      <c r="J568">
        <v>49.33</v>
      </c>
      <c r="K568">
        <v>10</v>
      </c>
      <c r="L568" s="7">
        <v>24.664999999999999</v>
      </c>
      <c r="M568">
        <v>517.96500000000003</v>
      </c>
      <c r="N568" s="2">
        <v>0.69444444444444453</v>
      </c>
      <c r="O568" t="s">
        <v>39</v>
      </c>
      <c r="P568">
        <v>493.3</v>
      </c>
      <c r="Q568" s="7">
        <v>4.7619047620000003</v>
      </c>
      <c r="R568">
        <v>24.664999999999999</v>
      </c>
      <c r="S568">
        <v>9.4</v>
      </c>
      <c r="T568">
        <v>24.664999999999999</v>
      </c>
      <c r="U568" s="6"/>
    </row>
    <row r="569" spans="1:21" x14ac:dyDescent="0.35">
      <c r="A569" t="s">
        <v>618</v>
      </c>
      <c r="B569" s="1">
        <v>44903</v>
      </c>
      <c r="C569" t="s">
        <v>28</v>
      </c>
      <c r="D569" t="s">
        <v>21</v>
      </c>
      <c r="E569" t="s">
        <v>1074</v>
      </c>
      <c r="F569" t="s">
        <v>30</v>
      </c>
      <c r="G569" t="s">
        <v>23</v>
      </c>
      <c r="H569" t="s">
        <v>31</v>
      </c>
      <c r="I569" t="s">
        <v>56</v>
      </c>
      <c r="J569">
        <v>65.739999999999995</v>
      </c>
      <c r="K569">
        <v>9</v>
      </c>
      <c r="L569" s="7">
        <v>29.582999999999998</v>
      </c>
      <c r="M569">
        <v>621.24300000000005</v>
      </c>
      <c r="N569" s="2">
        <v>0.57986111111111105</v>
      </c>
      <c r="O569" t="s">
        <v>33</v>
      </c>
      <c r="P569">
        <v>591.66</v>
      </c>
      <c r="Q569" s="7">
        <v>4.7619047620000003</v>
      </c>
      <c r="R569">
        <v>29.582999999999998</v>
      </c>
      <c r="S569">
        <v>7.7</v>
      </c>
      <c r="T569">
        <v>29.582999999999998</v>
      </c>
      <c r="U569" s="6"/>
    </row>
    <row r="570" spans="1:21" x14ac:dyDescent="0.35">
      <c r="A570" t="s">
        <v>619</v>
      </c>
      <c r="B570" s="1">
        <v>44654</v>
      </c>
      <c r="C570" t="s">
        <v>61</v>
      </c>
      <c r="D570" t="s">
        <v>53</v>
      </c>
      <c r="E570" t="s">
        <v>1069</v>
      </c>
      <c r="F570" t="s">
        <v>30</v>
      </c>
      <c r="G570" t="s">
        <v>23</v>
      </c>
      <c r="H570" t="s">
        <v>37</v>
      </c>
      <c r="I570" t="s">
        <v>56</v>
      </c>
      <c r="J570">
        <v>79.86</v>
      </c>
      <c r="K570">
        <v>7</v>
      </c>
      <c r="L570" s="7">
        <v>27.951000000000001</v>
      </c>
      <c r="M570">
        <v>586.971</v>
      </c>
      <c r="N570" s="2">
        <v>0.43958333333333338</v>
      </c>
      <c r="O570" t="s">
        <v>39</v>
      </c>
      <c r="P570">
        <v>559.02</v>
      </c>
      <c r="Q570" s="7">
        <v>4.7619047620000003</v>
      </c>
      <c r="R570">
        <v>27.951000000000001</v>
      </c>
      <c r="S570">
        <v>5.5</v>
      </c>
      <c r="T570">
        <v>27.951000000000001</v>
      </c>
      <c r="U570" s="6"/>
    </row>
    <row r="571" spans="1:21" x14ac:dyDescent="0.35">
      <c r="A571" t="s">
        <v>620</v>
      </c>
      <c r="B571" s="1">
        <v>44741</v>
      </c>
      <c r="C571" t="s">
        <v>41</v>
      </c>
      <c r="D571" t="s">
        <v>29</v>
      </c>
      <c r="E571" t="s">
        <v>1070</v>
      </c>
      <c r="F571" t="s">
        <v>30</v>
      </c>
      <c r="G571" t="s">
        <v>23</v>
      </c>
      <c r="H571" t="s">
        <v>37</v>
      </c>
      <c r="I571" t="s">
        <v>44</v>
      </c>
      <c r="J571">
        <v>73.98</v>
      </c>
      <c r="K571">
        <v>7</v>
      </c>
      <c r="L571" s="7">
        <v>25.893000000000001</v>
      </c>
      <c r="M571">
        <v>543.75300000000004</v>
      </c>
      <c r="N571" s="2">
        <v>0.6958333333333333</v>
      </c>
      <c r="O571" t="s">
        <v>26</v>
      </c>
      <c r="P571">
        <v>517.86</v>
      </c>
      <c r="Q571" s="7">
        <v>4.7619047620000003</v>
      </c>
      <c r="R571">
        <v>25.893000000000001</v>
      </c>
      <c r="S571">
        <v>4.0999999999999996</v>
      </c>
      <c r="T571">
        <v>25.893000000000001</v>
      </c>
      <c r="U571" s="6"/>
    </row>
    <row r="572" spans="1:21" x14ac:dyDescent="0.35">
      <c r="A572" t="s">
        <v>621</v>
      </c>
      <c r="B572" s="1">
        <v>44878</v>
      </c>
      <c r="C572" t="s">
        <v>20</v>
      </c>
      <c r="D572" t="s">
        <v>53</v>
      </c>
      <c r="E572" t="s">
        <v>1072</v>
      </c>
      <c r="F572" t="s">
        <v>22</v>
      </c>
      <c r="G572" t="s">
        <v>23</v>
      </c>
      <c r="H572" t="s">
        <v>42</v>
      </c>
      <c r="I572" t="s">
        <v>38</v>
      </c>
      <c r="J572">
        <v>82.04</v>
      </c>
      <c r="K572">
        <v>5</v>
      </c>
      <c r="L572" s="7">
        <v>20.51</v>
      </c>
      <c r="M572">
        <v>430.71</v>
      </c>
      <c r="N572" s="2">
        <v>0.71944444444444444</v>
      </c>
      <c r="O572" t="s">
        <v>39</v>
      </c>
      <c r="P572">
        <v>410.2</v>
      </c>
      <c r="Q572" s="7">
        <v>4.7619047620000003</v>
      </c>
      <c r="R572">
        <v>20.51</v>
      </c>
      <c r="S572">
        <v>7.6</v>
      </c>
      <c r="T572">
        <v>20.51</v>
      </c>
      <c r="U572" s="6"/>
    </row>
    <row r="573" spans="1:21" x14ac:dyDescent="0.35">
      <c r="A573" t="s">
        <v>622</v>
      </c>
      <c r="B573" s="1">
        <v>44819</v>
      </c>
      <c r="C573" t="s">
        <v>51</v>
      </c>
      <c r="D573" t="s">
        <v>53</v>
      </c>
      <c r="E573" t="s">
        <v>1069</v>
      </c>
      <c r="F573" t="s">
        <v>22</v>
      </c>
      <c r="G573" t="s">
        <v>36</v>
      </c>
      <c r="H573" t="s">
        <v>24</v>
      </c>
      <c r="I573" t="s">
        <v>44</v>
      </c>
      <c r="J573">
        <v>26.67</v>
      </c>
      <c r="K573">
        <v>10</v>
      </c>
      <c r="L573" s="7">
        <v>13.335000000000001</v>
      </c>
      <c r="M573">
        <v>280.03500000000003</v>
      </c>
      <c r="N573" s="2">
        <v>0.4916666666666667</v>
      </c>
      <c r="O573" t="s">
        <v>33</v>
      </c>
      <c r="P573">
        <v>266.7</v>
      </c>
      <c r="Q573" s="7">
        <v>4.7619047620000003</v>
      </c>
      <c r="R573">
        <v>13.335000000000001</v>
      </c>
      <c r="S573">
        <v>8.6</v>
      </c>
      <c r="T573">
        <v>13.335000000000001</v>
      </c>
      <c r="U573" s="6"/>
    </row>
    <row r="574" spans="1:21" x14ac:dyDescent="0.35">
      <c r="A574" t="s">
        <v>623</v>
      </c>
      <c r="B574" s="1">
        <v>44780</v>
      </c>
      <c r="C574" t="s">
        <v>48</v>
      </c>
      <c r="D574" t="s">
        <v>21</v>
      </c>
      <c r="E574" t="s">
        <v>1073</v>
      </c>
      <c r="F574" t="s">
        <v>22</v>
      </c>
      <c r="G574" t="s">
        <v>36</v>
      </c>
      <c r="H574" t="s">
        <v>24</v>
      </c>
      <c r="I574" t="s">
        <v>54</v>
      </c>
      <c r="J574">
        <v>10.130000000000001</v>
      </c>
      <c r="K574">
        <v>7</v>
      </c>
      <c r="L574" s="7">
        <v>3.5455000000000001</v>
      </c>
      <c r="M574">
        <v>74.455500000000001</v>
      </c>
      <c r="N574" s="2">
        <v>0.81597222222222221</v>
      </c>
      <c r="O574" t="s">
        <v>26</v>
      </c>
      <c r="P574">
        <v>70.91</v>
      </c>
      <c r="Q574" s="7">
        <v>4.7619047620000003</v>
      </c>
      <c r="R574">
        <v>3.5455000000000001</v>
      </c>
      <c r="S574">
        <v>8.3000000000000007</v>
      </c>
      <c r="T574">
        <v>3.5455000000000001</v>
      </c>
      <c r="U574" s="6"/>
    </row>
    <row r="575" spans="1:21" x14ac:dyDescent="0.35">
      <c r="A575" t="s">
        <v>624</v>
      </c>
      <c r="B575" s="1">
        <v>44699</v>
      </c>
      <c r="C575" t="s">
        <v>107</v>
      </c>
      <c r="D575" t="s">
        <v>53</v>
      </c>
      <c r="E575" t="s">
        <v>1073</v>
      </c>
      <c r="F575" t="s">
        <v>30</v>
      </c>
      <c r="G575" t="s">
        <v>36</v>
      </c>
      <c r="H575" t="s">
        <v>42</v>
      </c>
      <c r="I575" t="s">
        <v>54</v>
      </c>
      <c r="J575">
        <v>72.39</v>
      </c>
      <c r="K575">
        <v>2</v>
      </c>
      <c r="L575" s="7">
        <v>7.2389999999999999</v>
      </c>
      <c r="M575">
        <v>152.01900000000001</v>
      </c>
      <c r="N575" s="2">
        <v>0.82986111111111116</v>
      </c>
      <c r="O575" t="s">
        <v>39</v>
      </c>
      <c r="P575">
        <v>144.78</v>
      </c>
      <c r="Q575" s="7">
        <v>4.7619047620000003</v>
      </c>
      <c r="R575">
        <v>7.2389999999999999</v>
      </c>
      <c r="S575">
        <v>8.1</v>
      </c>
      <c r="T575">
        <v>7.2389999999999999</v>
      </c>
      <c r="U575" s="6"/>
    </row>
    <row r="576" spans="1:21" x14ac:dyDescent="0.35">
      <c r="A576" t="s">
        <v>625</v>
      </c>
      <c r="B576" s="1">
        <v>44810</v>
      </c>
      <c r="C576" t="s">
        <v>51</v>
      </c>
      <c r="D576" t="s">
        <v>21</v>
      </c>
      <c r="E576" t="s">
        <v>1075</v>
      </c>
      <c r="F576" t="s">
        <v>30</v>
      </c>
      <c r="G576" t="s">
        <v>36</v>
      </c>
      <c r="H576" t="s">
        <v>24</v>
      </c>
      <c r="I576" t="s">
        <v>44</v>
      </c>
      <c r="J576">
        <v>85.91</v>
      </c>
      <c r="K576">
        <v>5</v>
      </c>
      <c r="L576" s="7">
        <v>21.477499999999999</v>
      </c>
      <c r="M576">
        <v>451.02749999999997</v>
      </c>
      <c r="N576" s="2">
        <v>0.60625000000000007</v>
      </c>
      <c r="O576" t="s">
        <v>39</v>
      </c>
      <c r="P576">
        <v>429.55</v>
      </c>
      <c r="Q576" s="7">
        <v>4.7619047620000003</v>
      </c>
      <c r="R576">
        <v>21.477499999999999</v>
      </c>
      <c r="S576">
        <v>8.6</v>
      </c>
      <c r="T576">
        <v>21.477499999999999</v>
      </c>
      <c r="U576" s="6"/>
    </row>
    <row r="577" spans="1:21" x14ac:dyDescent="0.35">
      <c r="A577" t="s">
        <v>626</v>
      </c>
      <c r="B577" s="1">
        <v>44840</v>
      </c>
      <c r="C577" t="s">
        <v>46</v>
      </c>
      <c r="D577" t="s">
        <v>53</v>
      </c>
      <c r="E577" t="s">
        <v>1075</v>
      </c>
      <c r="F577" t="s">
        <v>22</v>
      </c>
      <c r="G577" t="s">
        <v>36</v>
      </c>
      <c r="H577" t="s">
        <v>31</v>
      </c>
      <c r="I577" t="s">
        <v>56</v>
      </c>
      <c r="J577">
        <v>81.31</v>
      </c>
      <c r="K577">
        <v>7</v>
      </c>
      <c r="L577" s="7">
        <v>28.458500000000001</v>
      </c>
      <c r="M577">
        <v>597.62850000000003</v>
      </c>
      <c r="N577" s="2">
        <v>0.8256944444444444</v>
      </c>
      <c r="O577" t="s">
        <v>26</v>
      </c>
      <c r="P577">
        <v>569.16999999999996</v>
      </c>
      <c r="Q577" s="7">
        <v>4.7619047620000003</v>
      </c>
      <c r="R577">
        <v>28.458500000000001</v>
      </c>
      <c r="S577">
        <v>6.3</v>
      </c>
      <c r="T577">
        <v>28.458500000000001</v>
      </c>
      <c r="U577" s="6"/>
    </row>
    <row r="578" spans="1:21" x14ac:dyDescent="0.35">
      <c r="A578" t="s">
        <v>627</v>
      </c>
      <c r="B578" s="1">
        <v>44621</v>
      </c>
      <c r="C578" t="s">
        <v>35</v>
      </c>
      <c r="D578" t="s">
        <v>53</v>
      </c>
      <c r="E578" t="s">
        <v>1075</v>
      </c>
      <c r="F578" t="s">
        <v>30</v>
      </c>
      <c r="G578" t="s">
        <v>36</v>
      </c>
      <c r="H578" t="s">
        <v>31</v>
      </c>
      <c r="I578" t="s">
        <v>54</v>
      </c>
      <c r="J578">
        <v>60.3</v>
      </c>
      <c r="K578">
        <v>4</v>
      </c>
      <c r="L578" s="7">
        <v>12.06</v>
      </c>
      <c r="M578">
        <v>253.26</v>
      </c>
      <c r="N578" s="2">
        <v>0.77986111111111101</v>
      </c>
      <c r="O578" t="s">
        <v>33</v>
      </c>
      <c r="P578">
        <v>241.2</v>
      </c>
      <c r="Q578" s="7">
        <v>4.7619047620000003</v>
      </c>
      <c r="R578">
        <v>12.06</v>
      </c>
      <c r="S578">
        <v>5.8</v>
      </c>
      <c r="T578">
        <v>12.06</v>
      </c>
      <c r="U578" s="6"/>
    </row>
    <row r="579" spans="1:21" x14ac:dyDescent="0.35">
      <c r="A579" t="s">
        <v>628</v>
      </c>
      <c r="B579" s="1">
        <v>44638</v>
      </c>
      <c r="C579" t="s">
        <v>35</v>
      </c>
      <c r="D579" t="s">
        <v>29</v>
      </c>
      <c r="E579" t="s">
        <v>1071</v>
      </c>
      <c r="F579" t="s">
        <v>30</v>
      </c>
      <c r="G579" t="s">
        <v>36</v>
      </c>
      <c r="H579" t="s">
        <v>24</v>
      </c>
      <c r="I579" t="s">
        <v>54</v>
      </c>
      <c r="J579">
        <v>31.77</v>
      </c>
      <c r="K579">
        <v>4</v>
      </c>
      <c r="L579" s="7">
        <v>6.3540000000000001</v>
      </c>
      <c r="M579">
        <v>133.434</v>
      </c>
      <c r="N579" s="2">
        <v>0.61319444444444449</v>
      </c>
      <c r="O579" t="s">
        <v>26</v>
      </c>
      <c r="P579">
        <v>127.08</v>
      </c>
      <c r="Q579" s="7">
        <v>4.7619047620000003</v>
      </c>
      <c r="R579">
        <v>6.3540000000000001</v>
      </c>
      <c r="S579">
        <v>6.2</v>
      </c>
      <c r="T579">
        <v>6.3540000000000001</v>
      </c>
      <c r="U579" s="6"/>
    </row>
    <row r="580" spans="1:21" x14ac:dyDescent="0.35">
      <c r="A580" t="s">
        <v>629</v>
      </c>
      <c r="B580" s="1">
        <v>44851</v>
      </c>
      <c r="C580" t="s">
        <v>46</v>
      </c>
      <c r="D580" t="s">
        <v>21</v>
      </c>
      <c r="E580" t="s">
        <v>1071</v>
      </c>
      <c r="F580" t="s">
        <v>30</v>
      </c>
      <c r="G580" t="s">
        <v>23</v>
      </c>
      <c r="H580" t="s">
        <v>24</v>
      </c>
      <c r="I580" t="s">
        <v>25</v>
      </c>
      <c r="J580">
        <v>64.27</v>
      </c>
      <c r="K580">
        <v>4</v>
      </c>
      <c r="L580" s="7">
        <v>12.853999999999999</v>
      </c>
      <c r="M580">
        <v>269.93400000000003</v>
      </c>
      <c r="N580" s="2">
        <v>0.57916666666666672</v>
      </c>
      <c r="O580" t="s">
        <v>33</v>
      </c>
      <c r="P580">
        <v>257.08</v>
      </c>
      <c r="Q580" s="7">
        <v>4.7619047620000003</v>
      </c>
      <c r="R580">
        <v>12.853999999999999</v>
      </c>
      <c r="S580">
        <v>7.7</v>
      </c>
      <c r="T580">
        <v>12.853999999999999</v>
      </c>
      <c r="U580" s="6"/>
    </row>
    <row r="581" spans="1:21" x14ac:dyDescent="0.35">
      <c r="A581" t="s">
        <v>630</v>
      </c>
      <c r="B581" s="1">
        <v>44650</v>
      </c>
      <c r="C581" t="s">
        <v>35</v>
      </c>
      <c r="D581" t="s">
        <v>53</v>
      </c>
      <c r="E581" t="s">
        <v>1074</v>
      </c>
      <c r="F581" t="s">
        <v>30</v>
      </c>
      <c r="G581" t="s">
        <v>36</v>
      </c>
      <c r="H581" t="s">
        <v>24</v>
      </c>
      <c r="I581" t="s">
        <v>25</v>
      </c>
      <c r="J581">
        <v>69.510000000000005</v>
      </c>
      <c r="K581">
        <v>2</v>
      </c>
      <c r="L581" s="7">
        <v>6.9509999999999996</v>
      </c>
      <c r="M581">
        <v>145.971</v>
      </c>
      <c r="N581" s="2">
        <v>0.51041666666666663</v>
      </c>
      <c r="O581" t="s">
        <v>26</v>
      </c>
      <c r="P581">
        <v>139.02000000000001</v>
      </c>
      <c r="Q581" s="7">
        <v>4.7619047620000003</v>
      </c>
      <c r="R581">
        <v>6.9509999999999996</v>
      </c>
      <c r="S581">
        <v>8.1</v>
      </c>
      <c r="T581">
        <v>6.9509999999999996</v>
      </c>
      <c r="U581" s="6"/>
    </row>
    <row r="582" spans="1:21" x14ac:dyDescent="0.35">
      <c r="A582" t="s">
        <v>631</v>
      </c>
      <c r="B582" s="1">
        <v>44702</v>
      </c>
      <c r="C582" t="s">
        <v>107</v>
      </c>
      <c r="D582" t="s">
        <v>29</v>
      </c>
      <c r="E582" t="s">
        <v>1074</v>
      </c>
      <c r="F582" t="s">
        <v>30</v>
      </c>
      <c r="G582" t="s">
        <v>36</v>
      </c>
      <c r="H582" t="s">
        <v>24</v>
      </c>
      <c r="I582" t="s">
        <v>54</v>
      </c>
      <c r="J582">
        <v>27.22</v>
      </c>
      <c r="K582">
        <v>3</v>
      </c>
      <c r="L582" s="7">
        <v>4.0830000000000002</v>
      </c>
      <c r="M582">
        <v>85.742999999999995</v>
      </c>
      <c r="N582" s="2">
        <v>0.52569444444444446</v>
      </c>
      <c r="O582" t="s">
        <v>33</v>
      </c>
      <c r="P582">
        <v>81.66</v>
      </c>
      <c r="Q582" s="7">
        <v>4.7619047620000003</v>
      </c>
      <c r="R582">
        <v>4.0830000000000002</v>
      </c>
      <c r="S582">
        <v>7.3</v>
      </c>
      <c r="T582">
        <v>4.0830000000000002</v>
      </c>
      <c r="U582" s="6"/>
    </row>
    <row r="583" spans="1:21" x14ac:dyDescent="0.35">
      <c r="A583" t="s">
        <v>632</v>
      </c>
      <c r="B583" s="1">
        <v>44893</v>
      </c>
      <c r="C583" t="s">
        <v>20</v>
      </c>
      <c r="D583" t="s">
        <v>21</v>
      </c>
      <c r="E583" t="s">
        <v>1069</v>
      </c>
      <c r="F583" t="s">
        <v>22</v>
      </c>
      <c r="G583" t="s">
        <v>23</v>
      </c>
      <c r="H583" t="s">
        <v>24</v>
      </c>
      <c r="I583" t="s">
        <v>25</v>
      </c>
      <c r="J583">
        <v>77.680000000000007</v>
      </c>
      <c r="K583">
        <v>4</v>
      </c>
      <c r="L583" s="7">
        <v>15.536</v>
      </c>
      <c r="M583">
        <v>326.25599999999997</v>
      </c>
      <c r="N583" s="2">
        <v>0.82916666666666661</v>
      </c>
      <c r="O583" t="s">
        <v>33</v>
      </c>
      <c r="P583">
        <v>310.72000000000003</v>
      </c>
      <c r="Q583" s="7">
        <v>4.7619047620000003</v>
      </c>
      <c r="R583">
        <v>15.536</v>
      </c>
      <c r="S583">
        <v>8.4</v>
      </c>
      <c r="T583">
        <v>15.536</v>
      </c>
      <c r="U583" s="6"/>
    </row>
    <row r="584" spans="1:21" x14ac:dyDescent="0.35">
      <c r="A584" t="s">
        <v>633</v>
      </c>
      <c r="B584" s="1">
        <v>44631</v>
      </c>
      <c r="C584" t="s">
        <v>35</v>
      </c>
      <c r="D584" t="s">
        <v>29</v>
      </c>
      <c r="E584" t="s">
        <v>1073</v>
      </c>
      <c r="F584" t="s">
        <v>22</v>
      </c>
      <c r="G584" t="s">
        <v>23</v>
      </c>
      <c r="H584" t="s">
        <v>31</v>
      </c>
      <c r="I584" t="s">
        <v>56</v>
      </c>
      <c r="J584">
        <v>92.98</v>
      </c>
      <c r="K584">
        <v>2</v>
      </c>
      <c r="L584" s="7">
        <v>9.298</v>
      </c>
      <c r="M584">
        <v>195.25800000000001</v>
      </c>
      <c r="N584" s="2">
        <v>0.62916666666666665</v>
      </c>
      <c r="O584" t="s">
        <v>39</v>
      </c>
      <c r="P584">
        <v>185.96</v>
      </c>
      <c r="Q584" s="7">
        <v>4.7619047620000003</v>
      </c>
      <c r="R584">
        <v>9.298</v>
      </c>
      <c r="S584">
        <v>8</v>
      </c>
      <c r="T584">
        <v>9.298</v>
      </c>
      <c r="U584" s="6"/>
    </row>
    <row r="585" spans="1:21" x14ac:dyDescent="0.35">
      <c r="A585" t="s">
        <v>634</v>
      </c>
      <c r="B585" s="1">
        <v>44744</v>
      </c>
      <c r="C585" t="s">
        <v>74</v>
      </c>
      <c r="D585" t="s">
        <v>53</v>
      </c>
      <c r="E585" t="s">
        <v>1069</v>
      </c>
      <c r="F585" t="s">
        <v>22</v>
      </c>
      <c r="G585" t="s">
        <v>23</v>
      </c>
      <c r="H585" t="s">
        <v>24</v>
      </c>
      <c r="I585" t="s">
        <v>56</v>
      </c>
      <c r="J585">
        <v>18.079999999999998</v>
      </c>
      <c r="K585">
        <v>4</v>
      </c>
      <c r="L585" s="7">
        <v>3.6160000000000001</v>
      </c>
      <c r="M585">
        <v>75.936000000000007</v>
      </c>
      <c r="N585" s="2">
        <v>0.75208333333333333</v>
      </c>
      <c r="O585" t="s">
        <v>39</v>
      </c>
      <c r="P585">
        <v>72.319999999999993</v>
      </c>
      <c r="Q585" s="7">
        <v>4.7619047620000003</v>
      </c>
      <c r="R585">
        <v>3.6160000000000001</v>
      </c>
      <c r="S585">
        <v>9.5</v>
      </c>
      <c r="T585">
        <v>3.6160000000000001</v>
      </c>
      <c r="U585" s="6"/>
    </row>
    <row r="586" spans="1:21" x14ac:dyDescent="0.35">
      <c r="A586" t="s">
        <v>635</v>
      </c>
      <c r="B586" s="1">
        <v>44839</v>
      </c>
      <c r="C586" t="s">
        <v>46</v>
      </c>
      <c r="D586" t="s">
        <v>53</v>
      </c>
      <c r="E586" t="s">
        <v>1073</v>
      </c>
      <c r="F586" t="s">
        <v>30</v>
      </c>
      <c r="G586" t="s">
        <v>36</v>
      </c>
      <c r="H586" t="s">
        <v>24</v>
      </c>
      <c r="I586" t="s">
        <v>44</v>
      </c>
      <c r="J586">
        <v>63.06</v>
      </c>
      <c r="K586">
        <v>3</v>
      </c>
      <c r="L586" s="7">
        <v>9.4589999999999996</v>
      </c>
      <c r="M586">
        <v>198.63900000000001</v>
      </c>
      <c r="N586" s="2">
        <v>0.66527777777777775</v>
      </c>
      <c r="O586" t="s">
        <v>26</v>
      </c>
      <c r="P586">
        <v>189.18</v>
      </c>
      <c r="Q586" s="7">
        <v>4.7619047620000003</v>
      </c>
      <c r="R586">
        <v>9.4589999999999996</v>
      </c>
      <c r="S586">
        <v>7</v>
      </c>
      <c r="T586">
        <v>9.4589999999999996</v>
      </c>
      <c r="U586" s="6"/>
    </row>
    <row r="587" spans="1:21" x14ac:dyDescent="0.35">
      <c r="A587" t="s">
        <v>636</v>
      </c>
      <c r="B587" s="1">
        <v>44566</v>
      </c>
      <c r="C587" t="s">
        <v>96</v>
      </c>
      <c r="D587" t="s">
        <v>21</v>
      </c>
      <c r="E587" t="s">
        <v>1075</v>
      </c>
      <c r="F587" t="s">
        <v>30</v>
      </c>
      <c r="G587" t="s">
        <v>36</v>
      </c>
      <c r="H587" t="s">
        <v>31</v>
      </c>
      <c r="I587" t="s">
        <v>25</v>
      </c>
      <c r="J587">
        <v>51.71</v>
      </c>
      <c r="K587">
        <v>4</v>
      </c>
      <c r="L587" s="7">
        <v>10.342000000000001</v>
      </c>
      <c r="M587">
        <v>217.18199999999999</v>
      </c>
      <c r="N587" s="2">
        <v>0.57847222222222217</v>
      </c>
      <c r="O587" t="s">
        <v>39</v>
      </c>
      <c r="P587">
        <v>206.84</v>
      </c>
      <c r="Q587" s="7">
        <v>4.7619047620000003</v>
      </c>
      <c r="R587">
        <v>10.342000000000001</v>
      </c>
      <c r="S587">
        <v>9.8000000000000007</v>
      </c>
      <c r="T587">
        <v>10.342000000000001</v>
      </c>
      <c r="U587" s="6"/>
    </row>
    <row r="588" spans="1:21" x14ac:dyDescent="0.35">
      <c r="A588" t="s">
        <v>637</v>
      </c>
      <c r="B588" s="1">
        <v>44705</v>
      </c>
      <c r="C588" t="s">
        <v>107</v>
      </c>
      <c r="D588" t="s">
        <v>21</v>
      </c>
      <c r="E588" t="s">
        <v>1073</v>
      </c>
      <c r="F588" t="s">
        <v>30</v>
      </c>
      <c r="G588" t="s">
        <v>23</v>
      </c>
      <c r="H588" t="s">
        <v>37</v>
      </c>
      <c r="I588" t="s">
        <v>54</v>
      </c>
      <c r="J588">
        <v>52.34</v>
      </c>
      <c r="K588">
        <v>3</v>
      </c>
      <c r="L588" s="7">
        <v>7.851</v>
      </c>
      <c r="M588">
        <v>164.87100000000001</v>
      </c>
      <c r="N588" s="2">
        <v>0.5854166666666667</v>
      </c>
      <c r="O588" t="s">
        <v>33</v>
      </c>
      <c r="P588">
        <v>157.02000000000001</v>
      </c>
      <c r="Q588" s="7">
        <v>4.7619047620000003</v>
      </c>
      <c r="R588">
        <v>7.851</v>
      </c>
      <c r="S588">
        <v>9.1999999999999993</v>
      </c>
      <c r="T588">
        <v>7.851</v>
      </c>
      <c r="U588" s="6"/>
    </row>
    <row r="589" spans="1:21" x14ac:dyDescent="0.35">
      <c r="A589" t="s">
        <v>638</v>
      </c>
      <c r="B589" s="1">
        <v>44740</v>
      </c>
      <c r="C589" t="s">
        <v>41</v>
      </c>
      <c r="D589" t="s">
        <v>21</v>
      </c>
      <c r="E589" t="s">
        <v>1075</v>
      </c>
      <c r="F589" t="s">
        <v>30</v>
      </c>
      <c r="G589" t="s">
        <v>23</v>
      </c>
      <c r="H589" t="s">
        <v>24</v>
      </c>
      <c r="I589" t="s">
        <v>44</v>
      </c>
      <c r="J589">
        <v>43.06</v>
      </c>
      <c r="K589">
        <v>5</v>
      </c>
      <c r="L589" s="7">
        <v>10.765000000000001</v>
      </c>
      <c r="M589">
        <v>226.065</v>
      </c>
      <c r="N589" s="2">
        <v>0.69305555555555554</v>
      </c>
      <c r="O589" t="s">
        <v>26</v>
      </c>
      <c r="P589">
        <v>215.3</v>
      </c>
      <c r="Q589" s="7">
        <v>4.7619047620000003</v>
      </c>
      <c r="R589">
        <v>10.765000000000001</v>
      </c>
      <c r="S589">
        <v>7.7</v>
      </c>
      <c r="T589">
        <v>10.765000000000001</v>
      </c>
      <c r="U589" s="6"/>
    </row>
    <row r="590" spans="1:21" x14ac:dyDescent="0.35">
      <c r="A590" t="s">
        <v>639</v>
      </c>
      <c r="B590" s="1">
        <v>44581</v>
      </c>
      <c r="C590" t="s">
        <v>96</v>
      </c>
      <c r="D590" t="s">
        <v>29</v>
      </c>
      <c r="E590" t="s">
        <v>1069</v>
      </c>
      <c r="F590" t="s">
        <v>30</v>
      </c>
      <c r="G590" t="s">
        <v>36</v>
      </c>
      <c r="H590" t="s">
        <v>24</v>
      </c>
      <c r="I590" t="s">
        <v>56</v>
      </c>
      <c r="J590">
        <v>59.61</v>
      </c>
      <c r="K590">
        <v>10</v>
      </c>
      <c r="L590" s="7">
        <v>29.805</v>
      </c>
      <c r="M590">
        <v>625.90499999999997</v>
      </c>
      <c r="N590" s="2">
        <v>0.46319444444444446</v>
      </c>
      <c r="O590" t="s">
        <v>33</v>
      </c>
      <c r="P590">
        <v>596.1</v>
      </c>
      <c r="Q590" s="7">
        <v>4.7619047620000003</v>
      </c>
      <c r="R590">
        <v>29.805</v>
      </c>
      <c r="S590">
        <v>5.3</v>
      </c>
      <c r="T590">
        <v>29.805</v>
      </c>
      <c r="U590" s="6"/>
    </row>
    <row r="591" spans="1:21" x14ac:dyDescent="0.35">
      <c r="A591" t="s">
        <v>640</v>
      </c>
      <c r="B591" s="1">
        <v>44617</v>
      </c>
      <c r="C591" t="s">
        <v>80</v>
      </c>
      <c r="D591" t="s">
        <v>21</v>
      </c>
      <c r="E591" t="s">
        <v>1070</v>
      </c>
      <c r="F591" t="s">
        <v>30</v>
      </c>
      <c r="G591" t="s">
        <v>36</v>
      </c>
      <c r="H591" t="s">
        <v>24</v>
      </c>
      <c r="I591" t="s">
        <v>25</v>
      </c>
      <c r="J591">
        <v>14.62</v>
      </c>
      <c r="K591">
        <v>5</v>
      </c>
      <c r="L591" s="7">
        <v>3.6549999999999998</v>
      </c>
      <c r="M591">
        <v>76.754999999999995</v>
      </c>
      <c r="N591" s="2">
        <v>0.51597222222222217</v>
      </c>
      <c r="O591" t="s">
        <v>33</v>
      </c>
      <c r="P591">
        <v>73.099999999999994</v>
      </c>
      <c r="Q591" s="7">
        <v>4.7619047620000003</v>
      </c>
      <c r="R591">
        <v>3.6549999999999998</v>
      </c>
      <c r="S591">
        <v>4.4000000000000004</v>
      </c>
      <c r="T591">
        <v>3.6549999999999998</v>
      </c>
      <c r="U591" s="6"/>
    </row>
    <row r="592" spans="1:21" x14ac:dyDescent="0.35">
      <c r="A592" t="s">
        <v>641</v>
      </c>
      <c r="B592" s="1">
        <v>44868</v>
      </c>
      <c r="C592" t="s">
        <v>20</v>
      </c>
      <c r="D592" t="s">
        <v>29</v>
      </c>
      <c r="E592" t="s">
        <v>1070</v>
      </c>
      <c r="F592" t="s">
        <v>22</v>
      </c>
      <c r="G592" t="s">
        <v>36</v>
      </c>
      <c r="H592" t="s">
        <v>31</v>
      </c>
      <c r="I592" t="s">
        <v>25</v>
      </c>
      <c r="J592">
        <v>46.53</v>
      </c>
      <c r="K592">
        <v>6</v>
      </c>
      <c r="L592" s="7">
        <v>13.959</v>
      </c>
      <c r="M592">
        <v>293.13900000000001</v>
      </c>
      <c r="N592" s="2">
        <v>0.45416666666666666</v>
      </c>
      <c r="O592" t="s">
        <v>39</v>
      </c>
      <c r="P592">
        <v>279.18</v>
      </c>
      <c r="Q592" s="7">
        <v>4.7619047620000003</v>
      </c>
      <c r="R592">
        <v>13.959</v>
      </c>
      <c r="S592">
        <v>4.3</v>
      </c>
      <c r="T592">
        <v>13.959</v>
      </c>
      <c r="U592" s="6"/>
    </row>
    <row r="593" spans="1:21" x14ac:dyDescent="0.35">
      <c r="A593" t="s">
        <v>642</v>
      </c>
      <c r="B593" s="1">
        <v>44574</v>
      </c>
      <c r="C593" t="s">
        <v>96</v>
      </c>
      <c r="D593" t="s">
        <v>29</v>
      </c>
      <c r="E593" t="s">
        <v>1072</v>
      </c>
      <c r="F593" t="s">
        <v>22</v>
      </c>
      <c r="G593" t="s">
        <v>23</v>
      </c>
      <c r="H593" t="s">
        <v>42</v>
      </c>
      <c r="I593" t="s">
        <v>38</v>
      </c>
      <c r="J593">
        <v>24.24</v>
      </c>
      <c r="K593">
        <v>7</v>
      </c>
      <c r="L593" s="7">
        <v>8.484</v>
      </c>
      <c r="M593">
        <v>178.16399999999999</v>
      </c>
      <c r="N593" s="2">
        <v>0.73472222222222217</v>
      </c>
      <c r="O593" t="s">
        <v>26</v>
      </c>
      <c r="P593">
        <v>169.68</v>
      </c>
      <c r="Q593" s="7">
        <v>4.7619047620000003</v>
      </c>
      <c r="R593">
        <v>8.484</v>
      </c>
      <c r="S593">
        <v>9.4</v>
      </c>
      <c r="T593">
        <v>8.484</v>
      </c>
      <c r="U593" s="6"/>
    </row>
    <row r="594" spans="1:21" x14ac:dyDescent="0.35">
      <c r="A594" t="s">
        <v>643</v>
      </c>
      <c r="B594" s="1">
        <v>44714</v>
      </c>
      <c r="C594" t="s">
        <v>41</v>
      </c>
      <c r="D594" t="s">
        <v>21</v>
      </c>
      <c r="E594" t="s">
        <v>1070</v>
      </c>
      <c r="F594" t="s">
        <v>22</v>
      </c>
      <c r="G594" t="s">
        <v>23</v>
      </c>
      <c r="H594" t="s">
        <v>31</v>
      </c>
      <c r="I594" t="s">
        <v>44</v>
      </c>
      <c r="J594">
        <v>45.58</v>
      </c>
      <c r="K594">
        <v>1</v>
      </c>
      <c r="L594" s="7">
        <v>2.2789999999999999</v>
      </c>
      <c r="M594">
        <v>47.859000000000002</v>
      </c>
      <c r="N594" s="2">
        <v>0.59236111111111112</v>
      </c>
      <c r="O594" t="s">
        <v>33</v>
      </c>
      <c r="P594">
        <v>45.58</v>
      </c>
      <c r="Q594" s="7">
        <v>4.7619047620000003</v>
      </c>
      <c r="R594">
        <v>2.2789999999999999</v>
      </c>
      <c r="S594">
        <v>9.8000000000000007</v>
      </c>
      <c r="T594">
        <v>2.2789999999999999</v>
      </c>
      <c r="U594" s="6"/>
    </row>
    <row r="595" spans="1:21" x14ac:dyDescent="0.35">
      <c r="A595" t="s">
        <v>644</v>
      </c>
      <c r="B595" s="1">
        <v>44894</v>
      </c>
      <c r="C595" t="s">
        <v>20</v>
      </c>
      <c r="D595" t="s">
        <v>21</v>
      </c>
      <c r="E595" t="s">
        <v>1072</v>
      </c>
      <c r="F595" t="s">
        <v>22</v>
      </c>
      <c r="G595" t="s">
        <v>23</v>
      </c>
      <c r="H595" t="s">
        <v>24</v>
      </c>
      <c r="I595" t="s">
        <v>44</v>
      </c>
      <c r="J595">
        <v>75.2</v>
      </c>
      <c r="K595">
        <v>3</v>
      </c>
      <c r="L595" s="7">
        <v>11.28</v>
      </c>
      <c r="M595">
        <v>236.88</v>
      </c>
      <c r="N595" s="2">
        <v>0.49374999999999997</v>
      </c>
      <c r="O595" t="s">
        <v>26</v>
      </c>
      <c r="P595">
        <v>225.6</v>
      </c>
      <c r="Q595" s="7">
        <v>4.7619047620000003</v>
      </c>
      <c r="R595">
        <v>11.28</v>
      </c>
      <c r="S595">
        <v>4.8</v>
      </c>
      <c r="T595">
        <v>11.28</v>
      </c>
      <c r="U595" s="6"/>
    </row>
    <row r="596" spans="1:21" x14ac:dyDescent="0.35">
      <c r="A596" t="s">
        <v>645</v>
      </c>
      <c r="B596" s="1">
        <v>44610</v>
      </c>
      <c r="C596" t="s">
        <v>80</v>
      </c>
      <c r="D596" t="s">
        <v>53</v>
      </c>
      <c r="E596" t="s">
        <v>1069</v>
      </c>
      <c r="F596" t="s">
        <v>22</v>
      </c>
      <c r="G596" t="s">
        <v>36</v>
      </c>
      <c r="H596" t="s">
        <v>31</v>
      </c>
      <c r="I596" t="s">
        <v>44</v>
      </c>
      <c r="J596">
        <v>96.8</v>
      </c>
      <c r="K596">
        <v>3</v>
      </c>
      <c r="L596" s="7">
        <v>14.52</v>
      </c>
      <c r="M596">
        <v>304.92</v>
      </c>
      <c r="N596" s="2">
        <v>0.54513888888888895</v>
      </c>
      <c r="O596" t="s">
        <v>33</v>
      </c>
      <c r="P596">
        <v>290.39999999999998</v>
      </c>
      <c r="Q596" s="7">
        <v>4.7619047620000003</v>
      </c>
      <c r="R596">
        <v>14.52</v>
      </c>
      <c r="S596">
        <v>5.3</v>
      </c>
      <c r="T596">
        <v>14.52</v>
      </c>
      <c r="U596" s="6"/>
    </row>
    <row r="597" spans="1:21" x14ac:dyDescent="0.35">
      <c r="A597" t="s">
        <v>646</v>
      </c>
      <c r="B597" s="1">
        <v>44600</v>
      </c>
      <c r="C597" t="s">
        <v>80</v>
      </c>
      <c r="D597" t="s">
        <v>53</v>
      </c>
      <c r="E597" t="s">
        <v>1069</v>
      </c>
      <c r="F597" t="s">
        <v>30</v>
      </c>
      <c r="G597" t="s">
        <v>36</v>
      </c>
      <c r="H597" t="s">
        <v>24</v>
      </c>
      <c r="I597" t="s">
        <v>25</v>
      </c>
      <c r="J597">
        <v>14.82</v>
      </c>
      <c r="K597">
        <v>3</v>
      </c>
      <c r="L597" s="7">
        <v>2.2229999999999999</v>
      </c>
      <c r="M597">
        <v>46.683</v>
      </c>
      <c r="N597" s="2">
        <v>0.47916666666666669</v>
      </c>
      <c r="O597" t="s">
        <v>39</v>
      </c>
      <c r="P597">
        <v>44.46</v>
      </c>
      <c r="Q597" s="7">
        <v>4.7619047620000003</v>
      </c>
      <c r="R597">
        <v>2.2229999999999999</v>
      </c>
      <c r="S597">
        <v>8.6999999999999993</v>
      </c>
      <c r="T597">
        <v>2.2229999999999999</v>
      </c>
      <c r="U597" s="6"/>
    </row>
    <row r="598" spans="1:21" x14ac:dyDescent="0.35">
      <c r="A598" t="s">
        <v>647</v>
      </c>
      <c r="B598" s="1">
        <v>44792</v>
      </c>
      <c r="C598" t="s">
        <v>48</v>
      </c>
      <c r="D598" t="s">
        <v>21</v>
      </c>
      <c r="E598" t="s">
        <v>1074</v>
      </c>
      <c r="F598" t="s">
        <v>30</v>
      </c>
      <c r="G598" t="s">
        <v>36</v>
      </c>
      <c r="H598" t="s">
        <v>31</v>
      </c>
      <c r="I598" t="s">
        <v>54</v>
      </c>
      <c r="J598">
        <v>52.2</v>
      </c>
      <c r="K598">
        <v>3</v>
      </c>
      <c r="L598" s="7">
        <v>7.83</v>
      </c>
      <c r="M598">
        <v>164.43</v>
      </c>
      <c r="N598" s="2">
        <v>0.5625</v>
      </c>
      <c r="O598" t="s">
        <v>39</v>
      </c>
      <c r="P598">
        <v>156.6</v>
      </c>
      <c r="Q598" s="7">
        <v>4.7619047620000003</v>
      </c>
      <c r="R598">
        <v>7.83</v>
      </c>
      <c r="S598">
        <v>9.5</v>
      </c>
      <c r="T598">
        <v>7.83</v>
      </c>
      <c r="U598" s="6"/>
    </row>
    <row r="599" spans="1:21" x14ac:dyDescent="0.35">
      <c r="A599" t="s">
        <v>648</v>
      </c>
      <c r="B599" s="1">
        <v>44575</v>
      </c>
      <c r="C599" t="s">
        <v>96</v>
      </c>
      <c r="D599" t="s">
        <v>29</v>
      </c>
      <c r="E599" t="s">
        <v>1069</v>
      </c>
      <c r="F599" t="s">
        <v>30</v>
      </c>
      <c r="G599" t="s">
        <v>23</v>
      </c>
      <c r="H599" t="s">
        <v>31</v>
      </c>
      <c r="I599" t="s">
        <v>44</v>
      </c>
      <c r="J599">
        <v>46.66</v>
      </c>
      <c r="K599">
        <v>9</v>
      </c>
      <c r="L599" s="7">
        <v>20.997</v>
      </c>
      <c r="M599">
        <v>440.93700000000001</v>
      </c>
      <c r="N599" s="2">
        <v>0.7993055555555556</v>
      </c>
      <c r="O599" t="s">
        <v>26</v>
      </c>
      <c r="P599">
        <v>419.94</v>
      </c>
      <c r="Q599" s="7">
        <v>4.7619047620000003</v>
      </c>
      <c r="R599">
        <v>20.997</v>
      </c>
      <c r="S599">
        <v>5.3</v>
      </c>
      <c r="T599">
        <v>20.997</v>
      </c>
      <c r="U599" s="6"/>
    </row>
    <row r="600" spans="1:21" x14ac:dyDescent="0.35">
      <c r="A600" t="s">
        <v>649</v>
      </c>
      <c r="B600" s="1">
        <v>44678</v>
      </c>
      <c r="C600" t="s">
        <v>61</v>
      </c>
      <c r="D600" t="s">
        <v>29</v>
      </c>
      <c r="E600" t="s">
        <v>1072</v>
      </c>
      <c r="F600" t="s">
        <v>30</v>
      </c>
      <c r="G600" t="s">
        <v>23</v>
      </c>
      <c r="H600" t="s">
        <v>37</v>
      </c>
      <c r="I600" t="s">
        <v>56</v>
      </c>
      <c r="J600">
        <v>36.85</v>
      </c>
      <c r="K600">
        <v>5</v>
      </c>
      <c r="L600" s="7">
        <v>9.2125000000000004</v>
      </c>
      <c r="M600">
        <v>193.46250000000001</v>
      </c>
      <c r="N600" s="2">
        <v>0.78680555555555554</v>
      </c>
      <c r="O600" t="s">
        <v>33</v>
      </c>
      <c r="P600">
        <v>184.25</v>
      </c>
      <c r="Q600" s="7">
        <v>4.7619047620000003</v>
      </c>
      <c r="R600">
        <v>9.2125000000000004</v>
      </c>
      <c r="S600">
        <v>9.1999999999999993</v>
      </c>
      <c r="T600">
        <v>9.2125000000000004</v>
      </c>
      <c r="U600" s="6"/>
    </row>
    <row r="601" spans="1:21" x14ac:dyDescent="0.35">
      <c r="A601" t="s">
        <v>650</v>
      </c>
      <c r="B601" s="1">
        <v>44817</v>
      </c>
      <c r="C601" t="s">
        <v>51</v>
      </c>
      <c r="D601" t="s">
        <v>21</v>
      </c>
      <c r="E601" t="s">
        <v>1071</v>
      </c>
      <c r="F601" t="s">
        <v>22</v>
      </c>
      <c r="G601" t="s">
        <v>23</v>
      </c>
      <c r="H601" t="s">
        <v>24</v>
      </c>
      <c r="I601" t="s">
        <v>38</v>
      </c>
      <c r="J601">
        <v>70.319999999999993</v>
      </c>
      <c r="K601">
        <v>2</v>
      </c>
      <c r="L601" s="7">
        <v>7.032</v>
      </c>
      <c r="M601">
        <v>147.672</v>
      </c>
      <c r="N601" s="2">
        <v>0.59861111111111109</v>
      </c>
      <c r="O601" t="s">
        <v>26</v>
      </c>
      <c r="P601">
        <v>140.63999999999999</v>
      </c>
      <c r="Q601" s="7">
        <v>4.7619047620000003</v>
      </c>
      <c r="R601">
        <v>7.032</v>
      </c>
      <c r="S601">
        <v>9.6</v>
      </c>
      <c r="T601">
        <v>7.032</v>
      </c>
      <c r="U601" s="6"/>
    </row>
    <row r="602" spans="1:21" x14ac:dyDescent="0.35">
      <c r="A602" t="s">
        <v>651</v>
      </c>
      <c r="B602" s="1">
        <v>44889</v>
      </c>
      <c r="C602" t="s">
        <v>20</v>
      </c>
      <c r="D602" t="s">
        <v>29</v>
      </c>
      <c r="E602" t="s">
        <v>1071</v>
      </c>
      <c r="F602" t="s">
        <v>30</v>
      </c>
      <c r="G602" t="s">
        <v>36</v>
      </c>
      <c r="H602" t="s">
        <v>24</v>
      </c>
      <c r="I602" t="s">
        <v>32</v>
      </c>
      <c r="J602">
        <v>83.08</v>
      </c>
      <c r="K602">
        <v>1</v>
      </c>
      <c r="L602" s="7">
        <v>4.1539999999999999</v>
      </c>
      <c r="M602">
        <v>87.233999999999995</v>
      </c>
      <c r="N602" s="2">
        <v>0.71944444444444444</v>
      </c>
      <c r="O602" t="s">
        <v>26</v>
      </c>
      <c r="P602">
        <v>83.08</v>
      </c>
      <c r="Q602" s="7">
        <v>4.7619047620000003</v>
      </c>
      <c r="R602">
        <v>4.1539999999999999</v>
      </c>
      <c r="S602">
        <v>6.4</v>
      </c>
      <c r="T602">
        <v>4.1539999999999999</v>
      </c>
      <c r="U602" s="6"/>
    </row>
    <row r="603" spans="1:21" x14ac:dyDescent="0.35">
      <c r="A603" t="s">
        <v>652</v>
      </c>
      <c r="B603" s="1">
        <v>44753</v>
      </c>
      <c r="C603" t="s">
        <v>74</v>
      </c>
      <c r="D603" t="s">
        <v>29</v>
      </c>
      <c r="E603" t="s">
        <v>1073</v>
      </c>
      <c r="F603" t="s">
        <v>30</v>
      </c>
      <c r="G603" t="s">
        <v>23</v>
      </c>
      <c r="H603" t="s">
        <v>24</v>
      </c>
      <c r="I603" t="s">
        <v>56</v>
      </c>
      <c r="J603">
        <v>64.989999999999995</v>
      </c>
      <c r="K603">
        <v>1</v>
      </c>
      <c r="L603" s="7">
        <v>3.2494999999999998</v>
      </c>
      <c r="M603">
        <v>68.239500000000007</v>
      </c>
      <c r="N603" s="2">
        <v>0.42083333333333334</v>
      </c>
      <c r="O603" t="s">
        <v>39</v>
      </c>
      <c r="P603">
        <v>64.989999999999995</v>
      </c>
      <c r="Q603" s="7">
        <v>4.7619047620000003</v>
      </c>
      <c r="R603">
        <v>3.2494999999999998</v>
      </c>
      <c r="S603">
        <v>4.5</v>
      </c>
      <c r="T603">
        <v>3.2494999999999998</v>
      </c>
      <c r="U603" s="6"/>
    </row>
    <row r="604" spans="1:21" x14ac:dyDescent="0.35">
      <c r="A604" t="s">
        <v>653</v>
      </c>
      <c r="B604" s="1">
        <v>44825</v>
      </c>
      <c r="C604" t="s">
        <v>51</v>
      </c>
      <c r="D604" t="s">
        <v>29</v>
      </c>
      <c r="E604" t="s">
        <v>1075</v>
      </c>
      <c r="F604" t="s">
        <v>30</v>
      </c>
      <c r="G604" t="s">
        <v>36</v>
      </c>
      <c r="H604" t="s">
        <v>42</v>
      </c>
      <c r="I604" t="s">
        <v>54</v>
      </c>
      <c r="J604">
        <v>77.56</v>
      </c>
      <c r="K604">
        <v>10</v>
      </c>
      <c r="L604" s="7">
        <v>38.78</v>
      </c>
      <c r="M604">
        <v>814.38</v>
      </c>
      <c r="N604" s="2">
        <v>0.85763888888888884</v>
      </c>
      <c r="O604" t="s">
        <v>26</v>
      </c>
      <c r="P604">
        <v>775.6</v>
      </c>
      <c r="Q604" s="7">
        <v>4.7619047620000003</v>
      </c>
      <c r="R604">
        <v>38.78</v>
      </c>
      <c r="S604">
        <v>6.9</v>
      </c>
      <c r="T604">
        <v>38.78</v>
      </c>
      <c r="U604" s="6"/>
    </row>
    <row r="605" spans="1:21" x14ac:dyDescent="0.35">
      <c r="A605" t="s">
        <v>654</v>
      </c>
      <c r="B605" s="1">
        <v>44856</v>
      </c>
      <c r="C605" t="s">
        <v>46</v>
      </c>
      <c r="D605" t="s">
        <v>53</v>
      </c>
      <c r="E605" t="s">
        <v>1074</v>
      </c>
      <c r="F605" t="s">
        <v>30</v>
      </c>
      <c r="G605" t="s">
        <v>23</v>
      </c>
      <c r="H605" t="s">
        <v>24</v>
      </c>
      <c r="I605" t="s">
        <v>44</v>
      </c>
      <c r="J605">
        <v>54.51</v>
      </c>
      <c r="K605">
        <v>6</v>
      </c>
      <c r="L605" s="7">
        <v>16.353000000000002</v>
      </c>
      <c r="M605">
        <v>343.41300000000001</v>
      </c>
      <c r="N605" s="2">
        <v>0.57916666666666672</v>
      </c>
      <c r="O605" t="s">
        <v>26</v>
      </c>
      <c r="P605">
        <v>327.06</v>
      </c>
      <c r="Q605" s="7">
        <v>4.7619047620000003</v>
      </c>
      <c r="R605">
        <v>16.353000000000002</v>
      </c>
      <c r="S605">
        <v>7.8</v>
      </c>
      <c r="T605">
        <v>16.353000000000002</v>
      </c>
      <c r="U605" s="6"/>
    </row>
    <row r="606" spans="1:21" x14ac:dyDescent="0.35">
      <c r="A606" t="s">
        <v>655</v>
      </c>
      <c r="B606" s="1">
        <v>44594</v>
      </c>
      <c r="C606" t="s">
        <v>80</v>
      </c>
      <c r="D606" t="s">
        <v>29</v>
      </c>
      <c r="E606" t="s">
        <v>1069</v>
      </c>
      <c r="F606" t="s">
        <v>22</v>
      </c>
      <c r="G606" t="s">
        <v>23</v>
      </c>
      <c r="H606" t="s">
        <v>37</v>
      </c>
      <c r="I606" t="s">
        <v>56</v>
      </c>
      <c r="J606">
        <v>51.89</v>
      </c>
      <c r="K606">
        <v>7</v>
      </c>
      <c r="L606" s="7">
        <v>18.1615</v>
      </c>
      <c r="M606">
        <v>381.39150000000001</v>
      </c>
      <c r="N606" s="2">
        <v>0.83888888888888891</v>
      </c>
      <c r="O606" t="s">
        <v>33</v>
      </c>
      <c r="P606">
        <v>363.23</v>
      </c>
      <c r="Q606" s="7">
        <v>4.7619047620000003</v>
      </c>
      <c r="R606">
        <v>18.1615</v>
      </c>
      <c r="S606">
        <v>4.5</v>
      </c>
      <c r="T606">
        <v>18.1615</v>
      </c>
      <c r="U606" s="6"/>
    </row>
    <row r="607" spans="1:21" x14ac:dyDescent="0.35">
      <c r="A607" t="s">
        <v>656</v>
      </c>
      <c r="B607" s="1">
        <v>44879</v>
      </c>
      <c r="C607" t="s">
        <v>20</v>
      </c>
      <c r="D607" t="s">
        <v>53</v>
      </c>
      <c r="E607" t="s">
        <v>1071</v>
      </c>
      <c r="F607" t="s">
        <v>30</v>
      </c>
      <c r="G607" t="s">
        <v>36</v>
      </c>
      <c r="H607" t="s">
        <v>24</v>
      </c>
      <c r="I607" t="s">
        <v>38</v>
      </c>
      <c r="J607">
        <v>31.75</v>
      </c>
      <c r="K607">
        <v>4</v>
      </c>
      <c r="L607" s="7">
        <v>6.35</v>
      </c>
      <c r="M607">
        <v>133.35</v>
      </c>
      <c r="N607" s="2">
        <v>0.6430555555555556</v>
      </c>
      <c r="O607" t="s">
        <v>33</v>
      </c>
      <c r="P607">
        <v>127</v>
      </c>
      <c r="Q607" s="7">
        <v>4.7619047620000003</v>
      </c>
      <c r="R607">
        <v>6.35</v>
      </c>
      <c r="S607">
        <v>8.6</v>
      </c>
      <c r="T607">
        <v>6.35</v>
      </c>
      <c r="U607" s="6"/>
    </row>
    <row r="608" spans="1:21" x14ac:dyDescent="0.35">
      <c r="A608" t="s">
        <v>657</v>
      </c>
      <c r="B608" s="1">
        <v>44650</v>
      </c>
      <c r="C608" t="s">
        <v>35</v>
      </c>
      <c r="D608" t="s">
        <v>21</v>
      </c>
      <c r="E608" t="s">
        <v>1073</v>
      </c>
      <c r="F608" t="s">
        <v>22</v>
      </c>
      <c r="G608" t="s">
        <v>23</v>
      </c>
      <c r="H608" t="s">
        <v>24</v>
      </c>
      <c r="I608" t="s">
        <v>56</v>
      </c>
      <c r="J608">
        <v>53.65</v>
      </c>
      <c r="K608">
        <v>7</v>
      </c>
      <c r="L608" s="7">
        <v>18.7775</v>
      </c>
      <c r="M608">
        <v>394.32749999999999</v>
      </c>
      <c r="N608" s="2">
        <v>0.53888888888888886</v>
      </c>
      <c r="O608" t="s">
        <v>26</v>
      </c>
      <c r="P608">
        <v>375.55</v>
      </c>
      <c r="Q608" s="7">
        <v>4.7619047620000003</v>
      </c>
      <c r="R608">
        <v>18.7775</v>
      </c>
      <c r="S608">
        <v>5.2</v>
      </c>
      <c r="T608">
        <v>18.7775</v>
      </c>
      <c r="U608" s="6"/>
    </row>
    <row r="609" spans="1:21" x14ac:dyDescent="0.35">
      <c r="A609" t="s">
        <v>658</v>
      </c>
      <c r="B609" s="1">
        <v>44874</v>
      </c>
      <c r="C609" t="s">
        <v>20</v>
      </c>
      <c r="D609" t="s">
        <v>29</v>
      </c>
      <c r="E609" t="s">
        <v>1075</v>
      </c>
      <c r="F609" t="s">
        <v>22</v>
      </c>
      <c r="G609" t="s">
        <v>23</v>
      </c>
      <c r="H609" t="s">
        <v>37</v>
      </c>
      <c r="I609" t="s">
        <v>54</v>
      </c>
      <c r="J609">
        <v>49.79</v>
      </c>
      <c r="K609">
        <v>4</v>
      </c>
      <c r="L609" s="7">
        <v>9.9580000000000002</v>
      </c>
      <c r="M609">
        <v>209.11799999999999</v>
      </c>
      <c r="N609" s="2">
        <v>0.8027777777777777</v>
      </c>
      <c r="O609" t="s">
        <v>39</v>
      </c>
      <c r="P609">
        <v>199.16</v>
      </c>
      <c r="Q609" s="7">
        <v>4.7619047620000003</v>
      </c>
      <c r="R609">
        <v>9.9580000000000002</v>
      </c>
      <c r="S609">
        <v>6.4</v>
      </c>
      <c r="T609">
        <v>9.9580000000000002</v>
      </c>
      <c r="U609" s="6"/>
    </row>
    <row r="610" spans="1:21" x14ac:dyDescent="0.35">
      <c r="A610" t="s">
        <v>659</v>
      </c>
      <c r="B610" s="1">
        <v>44669</v>
      </c>
      <c r="C610" t="s">
        <v>61</v>
      </c>
      <c r="D610" t="s">
        <v>21</v>
      </c>
      <c r="E610" t="s">
        <v>1074</v>
      </c>
      <c r="F610" t="s">
        <v>30</v>
      </c>
      <c r="G610" t="s">
        <v>36</v>
      </c>
      <c r="H610" t="s">
        <v>24</v>
      </c>
      <c r="I610" t="s">
        <v>56</v>
      </c>
      <c r="J610">
        <v>30.61</v>
      </c>
      <c r="K610">
        <v>1</v>
      </c>
      <c r="L610" s="7">
        <v>1.5305</v>
      </c>
      <c r="M610">
        <v>32.140500000000003</v>
      </c>
      <c r="N610" s="2">
        <v>0.51388888888888895</v>
      </c>
      <c r="O610" t="s">
        <v>26</v>
      </c>
      <c r="P610">
        <v>30.61</v>
      </c>
      <c r="Q610" s="7">
        <v>4.7619047620000003</v>
      </c>
      <c r="R610">
        <v>1.5305</v>
      </c>
      <c r="S610">
        <v>5.2</v>
      </c>
      <c r="T610">
        <v>1.5305</v>
      </c>
      <c r="U610" s="6"/>
    </row>
    <row r="611" spans="1:21" x14ac:dyDescent="0.35">
      <c r="A611" t="s">
        <v>660</v>
      </c>
      <c r="B611" s="1">
        <v>44874</v>
      </c>
      <c r="C611" t="s">
        <v>20</v>
      </c>
      <c r="D611" t="s">
        <v>53</v>
      </c>
      <c r="E611" t="s">
        <v>1069</v>
      </c>
      <c r="F611" t="s">
        <v>22</v>
      </c>
      <c r="G611" t="s">
        <v>36</v>
      </c>
      <c r="H611" t="s">
        <v>42</v>
      </c>
      <c r="I611" t="s">
        <v>54</v>
      </c>
      <c r="J611">
        <v>57.89</v>
      </c>
      <c r="K611">
        <v>2</v>
      </c>
      <c r="L611" s="7">
        <v>5.7889999999999997</v>
      </c>
      <c r="M611">
        <v>121.569</v>
      </c>
      <c r="N611" s="2">
        <v>0.44236111111111115</v>
      </c>
      <c r="O611" t="s">
        <v>26</v>
      </c>
      <c r="P611">
        <v>115.78</v>
      </c>
      <c r="Q611" s="7">
        <v>4.7619047620000003</v>
      </c>
      <c r="R611">
        <v>5.7889999999999997</v>
      </c>
      <c r="S611">
        <v>8.9</v>
      </c>
      <c r="T611">
        <v>5.7889999999999997</v>
      </c>
      <c r="U611" s="6"/>
    </row>
    <row r="612" spans="1:21" x14ac:dyDescent="0.35">
      <c r="A612" t="s">
        <v>661</v>
      </c>
      <c r="B612" s="1">
        <v>44909</v>
      </c>
      <c r="C612" t="s">
        <v>28</v>
      </c>
      <c r="D612" t="s">
        <v>21</v>
      </c>
      <c r="E612" t="s">
        <v>1070</v>
      </c>
      <c r="F612" t="s">
        <v>30</v>
      </c>
      <c r="G612" t="s">
        <v>23</v>
      </c>
      <c r="H612" t="s">
        <v>24</v>
      </c>
      <c r="I612" t="s">
        <v>32</v>
      </c>
      <c r="J612">
        <v>28.96</v>
      </c>
      <c r="K612">
        <v>1</v>
      </c>
      <c r="L612" s="7">
        <v>1.448</v>
      </c>
      <c r="M612">
        <v>30.408000000000001</v>
      </c>
      <c r="N612" s="2">
        <v>0.4291666666666667</v>
      </c>
      <c r="O612" t="s">
        <v>39</v>
      </c>
      <c r="P612">
        <v>28.96</v>
      </c>
      <c r="Q612" s="7">
        <v>4.7619047620000003</v>
      </c>
      <c r="R612">
        <v>1.448</v>
      </c>
      <c r="S612">
        <v>6.2</v>
      </c>
      <c r="T612">
        <v>1.448</v>
      </c>
      <c r="U612" s="6"/>
    </row>
    <row r="613" spans="1:21" x14ac:dyDescent="0.35">
      <c r="A613" t="s">
        <v>662</v>
      </c>
      <c r="B613" s="1">
        <v>44802</v>
      </c>
      <c r="C613" t="s">
        <v>48</v>
      </c>
      <c r="D613" t="s">
        <v>29</v>
      </c>
      <c r="E613" t="s">
        <v>1072</v>
      </c>
      <c r="F613" t="s">
        <v>22</v>
      </c>
      <c r="G613" t="s">
        <v>23</v>
      </c>
      <c r="H613" t="s">
        <v>24</v>
      </c>
      <c r="I613" t="s">
        <v>54</v>
      </c>
      <c r="J613">
        <v>98.97</v>
      </c>
      <c r="K613">
        <v>9</v>
      </c>
      <c r="L613" s="7">
        <v>44.536499999999997</v>
      </c>
      <c r="M613">
        <v>935.26649999999995</v>
      </c>
      <c r="N613" s="2">
        <v>0.47430555555555554</v>
      </c>
      <c r="O613" t="s">
        <v>33</v>
      </c>
      <c r="P613">
        <v>890.73</v>
      </c>
      <c r="Q613" s="7">
        <v>4.7619047620000003</v>
      </c>
      <c r="R613">
        <v>44.536499999999997</v>
      </c>
      <c r="S613">
        <v>6.7</v>
      </c>
      <c r="T613">
        <v>44.536499999999997</v>
      </c>
      <c r="U613" s="6"/>
    </row>
    <row r="614" spans="1:21" x14ac:dyDescent="0.35">
      <c r="A614" t="s">
        <v>663</v>
      </c>
      <c r="B614" s="1">
        <v>44825</v>
      </c>
      <c r="C614" t="s">
        <v>51</v>
      </c>
      <c r="D614" t="s">
        <v>53</v>
      </c>
      <c r="E614" t="s">
        <v>1071</v>
      </c>
      <c r="F614" t="s">
        <v>22</v>
      </c>
      <c r="G614" t="s">
        <v>36</v>
      </c>
      <c r="H614" t="s">
        <v>24</v>
      </c>
      <c r="I614" t="s">
        <v>56</v>
      </c>
      <c r="J614">
        <v>93.22</v>
      </c>
      <c r="K614">
        <v>3</v>
      </c>
      <c r="L614" s="7">
        <v>13.983000000000001</v>
      </c>
      <c r="M614">
        <v>293.64299999999997</v>
      </c>
      <c r="N614" s="2">
        <v>0.48958333333333331</v>
      </c>
      <c r="O614" t="s">
        <v>33</v>
      </c>
      <c r="P614">
        <v>279.66000000000003</v>
      </c>
      <c r="Q614" s="7">
        <v>4.7619047620000003</v>
      </c>
      <c r="R614">
        <v>13.983000000000001</v>
      </c>
      <c r="S614">
        <v>7.2</v>
      </c>
      <c r="T614">
        <v>13.983000000000001</v>
      </c>
      <c r="U614" s="6"/>
    </row>
    <row r="615" spans="1:21" x14ac:dyDescent="0.35">
      <c r="A615" t="s">
        <v>664</v>
      </c>
      <c r="B615" s="1">
        <v>44783</v>
      </c>
      <c r="C615" t="s">
        <v>48</v>
      </c>
      <c r="D615" t="s">
        <v>29</v>
      </c>
      <c r="E615" t="s">
        <v>1073</v>
      </c>
      <c r="F615" t="s">
        <v>22</v>
      </c>
      <c r="G615" t="s">
        <v>36</v>
      </c>
      <c r="H615" t="s">
        <v>24</v>
      </c>
      <c r="I615" t="s">
        <v>44</v>
      </c>
      <c r="J615">
        <v>80.930000000000007</v>
      </c>
      <c r="K615">
        <v>1</v>
      </c>
      <c r="L615" s="7">
        <v>4.0465</v>
      </c>
      <c r="M615">
        <v>84.976500000000001</v>
      </c>
      <c r="N615" s="2">
        <v>0.67222222222222217</v>
      </c>
      <c r="O615" t="s">
        <v>39</v>
      </c>
      <c r="P615">
        <v>80.930000000000007</v>
      </c>
      <c r="Q615" s="7">
        <v>4.7619047620000003</v>
      </c>
      <c r="R615">
        <v>4.0465</v>
      </c>
      <c r="S615">
        <v>9</v>
      </c>
      <c r="T615">
        <v>4.0465</v>
      </c>
      <c r="U615" s="6"/>
    </row>
    <row r="616" spans="1:21" x14ac:dyDescent="0.35">
      <c r="A616" t="s">
        <v>665</v>
      </c>
      <c r="B616" s="1">
        <v>44609</v>
      </c>
      <c r="C616" t="s">
        <v>80</v>
      </c>
      <c r="D616" t="s">
        <v>21</v>
      </c>
      <c r="E616" t="s">
        <v>1075</v>
      </c>
      <c r="F616" t="s">
        <v>22</v>
      </c>
      <c r="G616" t="s">
        <v>36</v>
      </c>
      <c r="H616" t="s">
        <v>31</v>
      </c>
      <c r="I616" t="s">
        <v>54</v>
      </c>
      <c r="J616">
        <v>67.45</v>
      </c>
      <c r="K616">
        <v>10</v>
      </c>
      <c r="L616" s="7">
        <v>33.725000000000001</v>
      </c>
      <c r="M616">
        <v>708.22500000000002</v>
      </c>
      <c r="N616" s="2">
        <v>0.47569444444444442</v>
      </c>
      <c r="O616" t="s">
        <v>26</v>
      </c>
      <c r="P616">
        <v>674.5</v>
      </c>
      <c r="Q616" s="7">
        <v>4.7619047620000003</v>
      </c>
      <c r="R616">
        <v>33.725000000000001</v>
      </c>
      <c r="S616">
        <v>4.2</v>
      </c>
      <c r="T616">
        <v>33.725000000000001</v>
      </c>
      <c r="U616" s="6"/>
    </row>
    <row r="617" spans="1:21" x14ac:dyDescent="0.35">
      <c r="A617" t="s">
        <v>666</v>
      </c>
      <c r="B617" s="1">
        <v>44652</v>
      </c>
      <c r="C617" t="s">
        <v>61</v>
      </c>
      <c r="D617" t="s">
        <v>21</v>
      </c>
      <c r="E617" t="s">
        <v>1075</v>
      </c>
      <c r="F617" t="s">
        <v>22</v>
      </c>
      <c r="G617" t="s">
        <v>23</v>
      </c>
      <c r="H617" t="s">
        <v>37</v>
      </c>
      <c r="I617" t="s">
        <v>44</v>
      </c>
      <c r="J617">
        <v>38.72</v>
      </c>
      <c r="K617">
        <v>9</v>
      </c>
      <c r="L617" s="7">
        <v>17.423999999999999</v>
      </c>
      <c r="M617">
        <v>365.904</v>
      </c>
      <c r="N617" s="2">
        <v>0.51666666666666672</v>
      </c>
      <c r="O617" t="s">
        <v>26</v>
      </c>
      <c r="P617">
        <v>348.48</v>
      </c>
      <c r="Q617" s="7">
        <v>4.7619047620000003</v>
      </c>
      <c r="R617">
        <v>17.423999999999999</v>
      </c>
      <c r="S617">
        <v>4.2</v>
      </c>
      <c r="T617">
        <v>17.423999999999999</v>
      </c>
      <c r="U617" s="6"/>
    </row>
    <row r="618" spans="1:21" x14ac:dyDescent="0.35">
      <c r="A618" t="s">
        <v>667</v>
      </c>
      <c r="B618" s="1">
        <v>44765</v>
      </c>
      <c r="C618" t="s">
        <v>74</v>
      </c>
      <c r="D618" t="s">
        <v>53</v>
      </c>
      <c r="E618" t="s">
        <v>1074</v>
      </c>
      <c r="F618" t="s">
        <v>22</v>
      </c>
      <c r="G618" t="s">
        <v>36</v>
      </c>
      <c r="H618" t="s">
        <v>37</v>
      </c>
      <c r="I618" t="s">
        <v>44</v>
      </c>
      <c r="J618">
        <v>72.599999999999994</v>
      </c>
      <c r="K618">
        <v>6</v>
      </c>
      <c r="L618" s="7">
        <v>21.78</v>
      </c>
      <c r="M618">
        <v>457.38</v>
      </c>
      <c r="N618" s="2">
        <v>0.82708333333333339</v>
      </c>
      <c r="O618" t="s">
        <v>33</v>
      </c>
      <c r="P618">
        <v>435.6</v>
      </c>
      <c r="Q618" s="7">
        <v>4.7619047620000003</v>
      </c>
      <c r="R618">
        <v>21.78</v>
      </c>
      <c r="S618">
        <v>6.9</v>
      </c>
      <c r="T618">
        <v>21.78</v>
      </c>
      <c r="U618" s="6"/>
    </row>
    <row r="619" spans="1:21" x14ac:dyDescent="0.35">
      <c r="A619" t="s">
        <v>668</v>
      </c>
      <c r="B619" s="1">
        <v>44597</v>
      </c>
      <c r="C619" t="s">
        <v>80</v>
      </c>
      <c r="D619" t="s">
        <v>29</v>
      </c>
      <c r="E619" t="s">
        <v>1073</v>
      </c>
      <c r="F619" t="s">
        <v>22</v>
      </c>
      <c r="G619" t="s">
        <v>36</v>
      </c>
      <c r="H619" t="s">
        <v>24</v>
      </c>
      <c r="I619" t="s">
        <v>32</v>
      </c>
      <c r="J619">
        <v>87.91</v>
      </c>
      <c r="K619">
        <v>5</v>
      </c>
      <c r="L619" s="7">
        <v>21.977499999999999</v>
      </c>
      <c r="M619">
        <v>461.52749999999997</v>
      </c>
      <c r="N619" s="2">
        <v>0.75694444444444453</v>
      </c>
      <c r="O619" t="s">
        <v>26</v>
      </c>
      <c r="P619">
        <v>439.55</v>
      </c>
      <c r="Q619" s="7">
        <v>4.7619047620000003</v>
      </c>
      <c r="R619">
        <v>21.977499999999999</v>
      </c>
      <c r="S619">
        <v>4.4000000000000004</v>
      </c>
      <c r="T619">
        <v>21.977499999999999</v>
      </c>
      <c r="U619" s="6"/>
    </row>
    <row r="620" spans="1:21" x14ac:dyDescent="0.35">
      <c r="A620" t="s">
        <v>669</v>
      </c>
      <c r="B620" s="1">
        <v>44627</v>
      </c>
      <c r="C620" t="s">
        <v>35</v>
      </c>
      <c r="D620" t="s">
        <v>21</v>
      </c>
      <c r="E620" t="s">
        <v>1070</v>
      </c>
      <c r="F620" t="s">
        <v>22</v>
      </c>
      <c r="G620" t="s">
        <v>36</v>
      </c>
      <c r="H620" t="s">
        <v>37</v>
      </c>
      <c r="I620" t="s">
        <v>54</v>
      </c>
      <c r="J620">
        <v>98.53</v>
      </c>
      <c r="K620">
        <v>6</v>
      </c>
      <c r="L620" s="7">
        <v>29.559000000000001</v>
      </c>
      <c r="M620">
        <v>620.73900000000003</v>
      </c>
      <c r="N620" s="2">
        <v>0.47361111111111115</v>
      </c>
      <c r="O620" t="s">
        <v>39</v>
      </c>
      <c r="P620">
        <v>591.17999999999995</v>
      </c>
      <c r="Q620" s="7">
        <v>4.7619047620000003</v>
      </c>
      <c r="R620">
        <v>29.559000000000001</v>
      </c>
      <c r="S620">
        <v>4</v>
      </c>
      <c r="T620">
        <v>29.559000000000001</v>
      </c>
      <c r="U620" s="6"/>
    </row>
    <row r="621" spans="1:21" x14ac:dyDescent="0.35">
      <c r="A621" t="s">
        <v>670</v>
      </c>
      <c r="B621" s="1">
        <v>44672</v>
      </c>
      <c r="C621" t="s">
        <v>61</v>
      </c>
      <c r="D621" t="s">
        <v>29</v>
      </c>
      <c r="E621" t="s">
        <v>1072</v>
      </c>
      <c r="F621" t="s">
        <v>22</v>
      </c>
      <c r="G621" t="s">
        <v>23</v>
      </c>
      <c r="H621" t="s">
        <v>31</v>
      </c>
      <c r="I621" t="s">
        <v>56</v>
      </c>
      <c r="J621">
        <v>43.46</v>
      </c>
      <c r="K621">
        <v>6</v>
      </c>
      <c r="L621" s="7">
        <v>13.038</v>
      </c>
      <c r="M621">
        <v>273.798</v>
      </c>
      <c r="N621" s="2">
        <v>0.74652777777777779</v>
      </c>
      <c r="O621" t="s">
        <v>26</v>
      </c>
      <c r="P621">
        <v>260.76</v>
      </c>
      <c r="Q621" s="7">
        <v>4.7619047620000003</v>
      </c>
      <c r="R621">
        <v>13.038</v>
      </c>
      <c r="S621">
        <v>8.5</v>
      </c>
      <c r="T621">
        <v>13.038</v>
      </c>
      <c r="U621" s="6"/>
    </row>
    <row r="622" spans="1:21" x14ac:dyDescent="0.35">
      <c r="A622" t="s">
        <v>671</v>
      </c>
      <c r="B622" s="1">
        <v>44839</v>
      </c>
      <c r="C622" t="s">
        <v>46</v>
      </c>
      <c r="D622" t="s">
        <v>21</v>
      </c>
      <c r="E622" t="s">
        <v>1073</v>
      </c>
      <c r="F622" t="s">
        <v>30</v>
      </c>
      <c r="G622" t="s">
        <v>23</v>
      </c>
      <c r="H622" t="s">
        <v>31</v>
      </c>
      <c r="I622" t="s">
        <v>54</v>
      </c>
      <c r="J622">
        <v>71.680000000000007</v>
      </c>
      <c r="K622">
        <v>3</v>
      </c>
      <c r="L622" s="7">
        <v>10.752000000000001</v>
      </c>
      <c r="M622">
        <v>225.792</v>
      </c>
      <c r="N622" s="2">
        <v>0.64583333333333337</v>
      </c>
      <c r="O622" t="s">
        <v>39</v>
      </c>
      <c r="P622">
        <v>215.04</v>
      </c>
      <c r="Q622" s="7">
        <v>4.7619047620000003</v>
      </c>
      <c r="R622">
        <v>10.752000000000001</v>
      </c>
      <c r="S622">
        <v>9.1999999999999993</v>
      </c>
      <c r="T622">
        <v>10.752000000000001</v>
      </c>
      <c r="U622" s="6"/>
    </row>
    <row r="623" spans="1:21" x14ac:dyDescent="0.35">
      <c r="A623" t="s">
        <v>672</v>
      </c>
      <c r="B623" s="1">
        <v>44728</v>
      </c>
      <c r="C623" t="s">
        <v>41</v>
      </c>
      <c r="D623" t="s">
        <v>21</v>
      </c>
      <c r="E623" t="s">
        <v>1075</v>
      </c>
      <c r="F623" t="s">
        <v>22</v>
      </c>
      <c r="G623" t="s">
        <v>23</v>
      </c>
      <c r="H623" t="s">
        <v>31</v>
      </c>
      <c r="I623" t="s">
        <v>54</v>
      </c>
      <c r="J623">
        <v>91.61</v>
      </c>
      <c r="K623">
        <v>1</v>
      </c>
      <c r="L623" s="7">
        <v>4.5804999999999998</v>
      </c>
      <c r="M623">
        <v>96.1905</v>
      </c>
      <c r="N623" s="2">
        <v>0.8222222222222223</v>
      </c>
      <c r="O623" t="s">
        <v>33</v>
      </c>
      <c r="P623">
        <v>91.61</v>
      </c>
      <c r="Q623" s="7">
        <v>4.7619047620000003</v>
      </c>
      <c r="R623">
        <v>4.5804999999999998</v>
      </c>
      <c r="S623">
        <v>9.8000000000000007</v>
      </c>
      <c r="T623">
        <v>4.5804999999999998</v>
      </c>
      <c r="U623" s="6"/>
    </row>
    <row r="624" spans="1:21" x14ac:dyDescent="0.35">
      <c r="A624" t="s">
        <v>673</v>
      </c>
      <c r="B624" s="1">
        <v>44570</v>
      </c>
      <c r="C624" t="s">
        <v>96</v>
      </c>
      <c r="D624" t="s">
        <v>53</v>
      </c>
      <c r="E624" t="s">
        <v>1074</v>
      </c>
      <c r="F624" t="s">
        <v>22</v>
      </c>
      <c r="G624" t="s">
        <v>23</v>
      </c>
      <c r="H624" t="s">
        <v>24</v>
      </c>
      <c r="I624" t="s">
        <v>38</v>
      </c>
      <c r="J624">
        <v>94.59</v>
      </c>
      <c r="K624">
        <v>7</v>
      </c>
      <c r="L624" s="7">
        <v>33.106499999999997</v>
      </c>
      <c r="M624">
        <v>695.23649999999998</v>
      </c>
      <c r="N624" s="2">
        <v>0.64374999999999993</v>
      </c>
      <c r="O624" t="s">
        <v>39</v>
      </c>
      <c r="P624">
        <v>662.13</v>
      </c>
      <c r="Q624" s="7">
        <v>4.7619047620000003</v>
      </c>
      <c r="R624">
        <v>33.106499999999997</v>
      </c>
      <c r="S624">
        <v>4.9000000000000004</v>
      </c>
      <c r="T624">
        <v>33.106499999999997</v>
      </c>
      <c r="U624" s="6"/>
    </row>
    <row r="625" spans="1:21" x14ac:dyDescent="0.35">
      <c r="A625" t="s">
        <v>674</v>
      </c>
      <c r="B625" s="1">
        <v>44888</v>
      </c>
      <c r="C625" t="s">
        <v>20</v>
      </c>
      <c r="D625" t="s">
        <v>53</v>
      </c>
      <c r="E625" t="s">
        <v>1069</v>
      </c>
      <c r="F625" t="s">
        <v>30</v>
      </c>
      <c r="G625" t="s">
        <v>23</v>
      </c>
      <c r="H625" t="s">
        <v>24</v>
      </c>
      <c r="I625" t="s">
        <v>56</v>
      </c>
      <c r="J625">
        <v>83.25</v>
      </c>
      <c r="K625">
        <v>10</v>
      </c>
      <c r="L625" s="7">
        <v>41.625</v>
      </c>
      <c r="M625">
        <v>874.125</v>
      </c>
      <c r="N625" s="2">
        <v>0.47569444444444442</v>
      </c>
      <c r="O625" t="s">
        <v>39</v>
      </c>
      <c r="P625">
        <v>832.5</v>
      </c>
      <c r="Q625" s="7">
        <v>4.7619047620000003</v>
      </c>
      <c r="R625">
        <v>41.625</v>
      </c>
      <c r="S625">
        <v>4.4000000000000004</v>
      </c>
      <c r="T625">
        <v>41.625</v>
      </c>
      <c r="U625" s="6"/>
    </row>
    <row r="626" spans="1:21" x14ac:dyDescent="0.35">
      <c r="A626" t="s">
        <v>675</v>
      </c>
      <c r="B626" s="1">
        <v>44833</v>
      </c>
      <c r="C626" t="s">
        <v>51</v>
      </c>
      <c r="D626" t="s">
        <v>53</v>
      </c>
      <c r="E626" t="s">
        <v>1070</v>
      </c>
      <c r="F626" t="s">
        <v>22</v>
      </c>
      <c r="G626" t="s">
        <v>36</v>
      </c>
      <c r="H626" t="s">
        <v>24</v>
      </c>
      <c r="I626" t="s">
        <v>56</v>
      </c>
      <c r="J626">
        <v>91.35</v>
      </c>
      <c r="K626">
        <v>1</v>
      </c>
      <c r="L626" s="7">
        <v>4.5674999999999999</v>
      </c>
      <c r="M626">
        <v>95.917500000000004</v>
      </c>
      <c r="N626" s="2">
        <v>0.65416666666666667</v>
      </c>
      <c r="O626" t="s">
        <v>33</v>
      </c>
      <c r="P626">
        <v>91.35</v>
      </c>
      <c r="Q626" s="7">
        <v>4.7619047620000003</v>
      </c>
      <c r="R626">
        <v>4.5674999999999999</v>
      </c>
      <c r="S626">
        <v>6.8</v>
      </c>
      <c r="T626">
        <v>4.5674999999999999</v>
      </c>
      <c r="U626" s="6"/>
    </row>
    <row r="627" spans="1:21" x14ac:dyDescent="0.35">
      <c r="A627" t="s">
        <v>676</v>
      </c>
      <c r="B627" s="1">
        <v>44761</v>
      </c>
      <c r="C627" t="s">
        <v>74</v>
      </c>
      <c r="D627" t="s">
        <v>53</v>
      </c>
      <c r="E627" t="s">
        <v>1070</v>
      </c>
      <c r="F627" t="s">
        <v>22</v>
      </c>
      <c r="G627" t="s">
        <v>23</v>
      </c>
      <c r="H627" t="s">
        <v>42</v>
      </c>
      <c r="I627" t="s">
        <v>54</v>
      </c>
      <c r="J627">
        <v>78.88</v>
      </c>
      <c r="K627">
        <v>2</v>
      </c>
      <c r="L627" s="7">
        <v>7.8879999999999999</v>
      </c>
      <c r="M627">
        <v>165.648</v>
      </c>
      <c r="N627" s="2">
        <v>0.6694444444444444</v>
      </c>
      <c r="O627" t="s">
        <v>33</v>
      </c>
      <c r="P627">
        <v>157.76</v>
      </c>
      <c r="Q627" s="7">
        <v>4.7619047620000003</v>
      </c>
      <c r="R627">
        <v>7.8879999999999999</v>
      </c>
      <c r="S627">
        <v>9.1</v>
      </c>
      <c r="T627">
        <v>7.8879999999999999</v>
      </c>
      <c r="U627" s="6"/>
    </row>
    <row r="628" spans="1:21" x14ac:dyDescent="0.35">
      <c r="A628" t="s">
        <v>677</v>
      </c>
      <c r="B628" s="1">
        <v>44848</v>
      </c>
      <c r="C628" t="s">
        <v>46</v>
      </c>
      <c r="D628" t="s">
        <v>21</v>
      </c>
      <c r="E628" t="s">
        <v>1072</v>
      </c>
      <c r="F628" t="s">
        <v>30</v>
      </c>
      <c r="G628" t="s">
        <v>36</v>
      </c>
      <c r="H628" t="s">
        <v>24</v>
      </c>
      <c r="I628" t="s">
        <v>44</v>
      </c>
      <c r="J628">
        <v>60.87</v>
      </c>
      <c r="K628">
        <v>2</v>
      </c>
      <c r="L628" s="7">
        <v>6.0869999999999997</v>
      </c>
      <c r="M628">
        <v>127.827</v>
      </c>
      <c r="N628" s="2">
        <v>0.52569444444444446</v>
      </c>
      <c r="O628" t="s">
        <v>26</v>
      </c>
      <c r="P628">
        <v>121.74</v>
      </c>
      <c r="Q628" s="7">
        <v>4.7619047620000003</v>
      </c>
      <c r="R628">
        <v>6.0869999999999997</v>
      </c>
      <c r="S628">
        <v>8.6999999999999993</v>
      </c>
      <c r="T628">
        <v>6.0869999999999997</v>
      </c>
      <c r="U628" s="6"/>
    </row>
    <row r="629" spans="1:21" x14ac:dyDescent="0.35">
      <c r="A629" t="s">
        <v>678</v>
      </c>
      <c r="B629" s="1">
        <v>44706</v>
      </c>
      <c r="C629" t="s">
        <v>107</v>
      </c>
      <c r="D629" t="s">
        <v>53</v>
      </c>
      <c r="E629" t="s">
        <v>1070</v>
      </c>
      <c r="F629" t="s">
        <v>22</v>
      </c>
      <c r="G629" t="s">
        <v>36</v>
      </c>
      <c r="H629" t="s">
        <v>31</v>
      </c>
      <c r="I629" t="s">
        <v>25</v>
      </c>
      <c r="J629">
        <v>82.58</v>
      </c>
      <c r="K629">
        <v>10</v>
      </c>
      <c r="L629" s="7">
        <v>41.29</v>
      </c>
      <c r="M629">
        <v>867.09</v>
      </c>
      <c r="N629" s="2">
        <v>0.6118055555555556</v>
      </c>
      <c r="O629" t="s">
        <v>33</v>
      </c>
      <c r="P629">
        <v>825.8</v>
      </c>
      <c r="Q629" s="7">
        <v>4.7619047620000003</v>
      </c>
      <c r="R629">
        <v>41.29</v>
      </c>
      <c r="S629">
        <v>5</v>
      </c>
      <c r="T629">
        <v>41.29</v>
      </c>
      <c r="U629" s="6"/>
    </row>
    <row r="630" spans="1:21" x14ac:dyDescent="0.35">
      <c r="A630" t="s">
        <v>679</v>
      </c>
      <c r="B630" s="1">
        <v>44707</v>
      </c>
      <c r="C630" t="s">
        <v>107</v>
      </c>
      <c r="D630" t="s">
        <v>21</v>
      </c>
      <c r="E630" t="s">
        <v>1072</v>
      </c>
      <c r="F630" t="s">
        <v>22</v>
      </c>
      <c r="G630" t="s">
        <v>36</v>
      </c>
      <c r="H630" t="s">
        <v>24</v>
      </c>
      <c r="I630" t="s">
        <v>38</v>
      </c>
      <c r="J630">
        <v>53.3</v>
      </c>
      <c r="K630">
        <v>3</v>
      </c>
      <c r="L630" s="7">
        <v>7.9950000000000001</v>
      </c>
      <c r="M630">
        <v>167.89500000000001</v>
      </c>
      <c r="N630" s="2">
        <v>0.59652777777777777</v>
      </c>
      <c r="O630" t="s">
        <v>26</v>
      </c>
      <c r="P630">
        <v>159.9</v>
      </c>
      <c r="Q630" s="7">
        <v>4.7619047620000003</v>
      </c>
      <c r="R630">
        <v>7.9950000000000001</v>
      </c>
      <c r="S630">
        <v>7.5</v>
      </c>
      <c r="T630">
        <v>7.9950000000000001</v>
      </c>
      <c r="U630" s="6"/>
    </row>
    <row r="631" spans="1:21" x14ac:dyDescent="0.35">
      <c r="A631" t="s">
        <v>680</v>
      </c>
      <c r="B631" s="1">
        <v>44566</v>
      </c>
      <c r="C631" t="s">
        <v>96</v>
      </c>
      <c r="D631" t="s">
        <v>21</v>
      </c>
      <c r="E631" t="s">
        <v>1074</v>
      </c>
      <c r="F631" t="s">
        <v>30</v>
      </c>
      <c r="G631" t="s">
        <v>23</v>
      </c>
      <c r="H631" t="s">
        <v>24</v>
      </c>
      <c r="I631" t="s">
        <v>56</v>
      </c>
      <c r="J631">
        <v>12.09</v>
      </c>
      <c r="K631">
        <v>1</v>
      </c>
      <c r="L631" s="7">
        <v>0.60450000000000004</v>
      </c>
      <c r="M631">
        <v>12.6945</v>
      </c>
      <c r="N631" s="2">
        <v>0.7631944444444444</v>
      </c>
      <c r="O631" t="s">
        <v>39</v>
      </c>
      <c r="P631">
        <v>12.09</v>
      </c>
      <c r="Q631" s="7">
        <v>4.7619047620000003</v>
      </c>
      <c r="R631">
        <v>0.60450000000000004</v>
      </c>
      <c r="S631">
        <v>8.1999999999999993</v>
      </c>
      <c r="T631">
        <v>0.60450000000000004</v>
      </c>
      <c r="U631" s="6"/>
    </row>
    <row r="632" spans="1:21" x14ac:dyDescent="0.35">
      <c r="A632" t="s">
        <v>681</v>
      </c>
      <c r="B632" s="1">
        <v>44583</v>
      </c>
      <c r="C632" t="s">
        <v>96</v>
      </c>
      <c r="D632" t="s">
        <v>21</v>
      </c>
      <c r="E632" t="s">
        <v>1069</v>
      </c>
      <c r="F632" t="s">
        <v>30</v>
      </c>
      <c r="G632" t="s">
        <v>36</v>
      </c>
      <c r="H632" t="s">
        <v>24</v>
      </c>
      <c r="I632" t="s">
        <v>44</v>
      </c>
      <c r="J632">
        <v>64.19</v>
      </c>
      <c r="K632">
        <v>10</v>
      </c>
      <c r="L632" s="7">
        <v>32.094999999999999</v>
      </c>
      <c r="M632">
        <v>673.995</v>
      </c>
      <c r="N632" s="2">
        <v>0.58888888888888891</v>
      </c>
      <c r="O632" t="s">
        <v>39</v>
      </c>
      <c r="P632">
        <v>641.9</v>
      </c>
      <c r="Q632" s="7">
        <v>4.7619047620000003</v>
      </c>
      <c r="R632">
        <v>32.094999999999999</v>
      </c>
      <c r="S632">
        <v>6.7</v>
      </c>
      <c r="T632">
        <v>32.094999999999999</v>
      </c>
      <c r="U632" s="6"/>
    </row>
    <row r="633" spans="1:21" x14ac:dyDescent="0.35">
      <c r="A633" t="s">
        <v>682</v>
      </c>
      <c r="B633" s="1">
        <v>44581</v>
      </c>
      <c r="C633" t="s">
        <v>96</v>
      </c>
      <c r="D633" t="s">
        <v>21</v>
      </c>
      <c r="E633" t="s">
        <v>1071</v>
      </c>
      <c r="F633" t="s">
        <v>30</v>
      </c>
      <c r="G633" t="s">
        <v>36</v>
      </c>
      <c r="H633" t="s">
        <v>37</v>
      </c>
      <c r="I633" t="s">
        <v>32</v>
      </c>
      <c r="J633">
        <v>78.31</v>
      </c>
      <c r="K633">
        <v>3</v>
      </c>
      <c r="L633" s="7">
        <v>11.746499999999999</v>
      </c>
      <c r="M633">
        <v>246.6765</v>
      </c>
      <c r="N633" s="2">
        <v>0.69305555555555554</v>
      </c>
      <c r="O633" t="s">
        <v>26</v>
      </c>
      <c r="P633">
        <v>234.93</v>
      </c>
      <c r="Q633" s="7">
        <v>4.7619047620000003</v>
      </c>
      <c r="R633">
        <v>11.746499999999999</v>
      </c>
      <c r="S633">
        <v>5.4</v>
      </c>
      <c r="T633">
        <v>11.746499999999999</v>
      </c>
      <c r="U633" s="6"/>
    </row>
    <row r="634" spans="1:21" x14ac:dyDescent="0.35">
      <c r="A634" t="s">
        <v>683</v>
      </c>
      <c r="B634" s="1">
        <v>44779</v>
      </c>
      <c r="C634" t="s">
        <v>48</v>
      </c>
      <c r="D634" t="s">
        <v>21</v>
      </c>
      <c r="E634" t="s">
        <v>1073</v>
      </c>
      <c r="F634" t="s">
        <v>22</v>
      </c>
      <c r="G634" t="s">
        <v>36</v>
      </c>
      <c r="H634" t="s">
        <v>42</v>
      </c>
      <c r="I634" t="s">
        <v>54</v>
      </c>
      <c r="J634">
        <v>83.77</v>
      </c>
      <c r="K634">
        <v>2</v>
      </c>
      <c r="L634" s="7">
        <v>8.3770000000000007</v>
      </c>
      <c r="M634">
        <v>175.917</v>
      </c>
      <c r="N634" s="2">
        <v>0.45416666666666666</v>
      </c>
      <c r="O634" t="s">
        <v>39</v>
      </c>
      <c r="P634">
        <v>167.54</v>
      </c>
      <c r="Q634" s="7">
        <v>4.7619047620000003</v>
      </c>
      <c r="R634">
        <v>8.3770000000000007</v>
      </c>
      <c r="S634">
        <v>7</v>
      </c>
      <c r="T634">
        <v>8.3770000000000007</v>
      </c>
      <c r="U634" s="6"/>
    </row>
    <row r="635" spans="1:21" x14ac:dyDescent="0.35">
      <c r="A635" t="s">
        <v>684</v>
      </c>
      <c r="B635" s="1">
        <v>44710</v>
      </c>
      <c r="C635" t="s">
        <v>107</v>
      </c>
      <c r="D635" t="s">
        <v>53</v>
      </c>
      <c r="E635" t="s">
        <v>1072</v>
      </c>
      <c r="F635" t="s">
        <v>30</v>
      </c>
      <c r="G635" t="s">
        <v>36</v>
      </c>
      <c r="H635" t="s">
        <v>37</v>
      </c>
      <c r="I635" t="s">
        <v>38</v>
      </c>
      <c r="J635">
        <v>99.7</v>
      </c>
      <c r="K635">
        <v>3</v>
      </c>
      <c r="L635" s="7">
        <v>14.955</v>
      </c>
      <c r="M635">
        <v>314.05500000000001</v>
      </c>
      <c r="N635" s="2">
        <v>0.47847222222222219</v>
      </c>
      <c r="O635" t="s">
        <v>26</v>
      </c>
      <c r="P635">
        <v>299.10000000000002</v>
      </c>
      <c r="Q635" s="7">
        <v>4.7619047620000003</v>
      </c>
      <c r="R635">
        <v>14.955</v>
      </c>
      <c r="S635">
        <v>4.7</v>
      </c>
      <c r="T635">
        <v>14.955</v>
      </c>
      <c r="U635" s="6"/>
    </row>
    <row r="636" spans="1:21" x14ac:dyDescent="0.35">
      <c r="A636" t="s">
        <v>685</v>
      </c>
      <c r="B636" s="1">
        <v>44802</v>
      </c>
      <c r="C636" t="s">
        <v>48</v>
      </c>
      <c r="D636" t="s">
        <v>53</v>
      </c>
      <c r="E636" t="s">
        <v>1071</v>
      </c>
      <c r="F636" t="s">
        <v>22</v>
      </c>
      <c r="G636" t="s">
        <v>36</v>
      </c>
      <c r="H636" t="s">
        <v>24</v>
      </c>
      <c r="I636" t="s">
        <v>54</v>
      </c>
      <c r="J636">
        <v>79.91</v>
      </c>
      <c r="K636">
        <v>3</v>
      </c>
      <c r="L636" s="7">
        <v>11.986499999999999</v>
      </c>
      <c r="M636">
        <v>251.7165</v>
      </c>
      <c r="N636" s="2">
        <v>0.81111111111111101</v>
      </c>
      <c r="O636" t="s">
        <v>39</v>
      </c>
      <c r="P636">
        <v>239.73</v>
      </c>
      <c r="Q636" s="7">
        <v>4.7619047620000003</v>
      </c>
      <c r="R636">
        <v>11.986499999999999</v>
      </c>
      <c r="S636">
        <v>5</v>
      </c>
      <c r="T636">
        <v>11.986499999999999</v>
      </c>
      <c r="U636" s="6"/>
    </row>
    <row r="637" spans="1:21" x14ac:dyDescent="0.35">
      <c r="A637" t="s">
        <v>686</v>
      </c>
      <c r="B637" s="1">
        <v>44825</v>
      </c>
      <c r="C637" t="s">
        <v>51</v>
      </c>
      <c r="D637" t="s">
        <v>53</v>
      </c>
      <c r="E637" t="s">
        <v>1071</v>
      </c>
      <c r="F637" t="s">
        <v>22</v>
      </c>
      <c r="G637" t="s">
        <v>36</v>
      </c>
      <c r="H637" t="s">
        <v>31</v>
      </c>
      <c r="I637" t="s">
        <v>25</v>
      </c>
      <c r="J637">
        <v>66.47</v>
      </c>
      <c r="K637">
        <v>10</v>
      </c>
      <c r="L637" s="7">
        <v>33.234999999999999</v>
      </c>
      <c r="M637">
        <v>697.93499999999995</v>
      </c>
      <c r="N637" s="2">
        <v>0.62569444444444444</v>
      </c>
      <c r="O637" t="s">
        <v>39</v>
      </c>
      <c r="P637">
        <v>664.7</v>
      </c>
      <c r="Q637" s="7">
        <v>4.7619047620000003</v>
      </c>
      <c r="R637">
        <v>33.234999999999999</v>
      </c>
      <c r="S637">
        <v>5</v>
      </c>
      <c r="T637">
        <v>33.234999999999999</v>
      </c>
      <c r="U637" s="6"/>
    </row>
    <row r="638" spans="1:21" x14ac:dyDescent="0.35">
      <c r="A638" t="s">
        <v>687</v>
      </c>
      <c r="B638" s="1">
        <v>44728</v>
      </c>
      <c r="C638" t="s">
        <v>41</v>
      </c>
      <c r="D638" t="s">
        <v>21</v>
      </c>
      <c r="E638" t="s">
        <v>1073</v>
      </c>
      <c r="F638" t="s">
        <v>30</v>
      </c>
      <c r="G638" t="s">
        <v>36</v>
      </c>
      <c r="H638" t="s">
        <v>31</v>
      </c>
      <c r="I638" t="s">
        <v>25</v>
      </c>
      <c r="J638">
        <v>28.95</v>
      </c>
      <c r="K638">
        <v>7</v>
      </c>
      <c r="L638" s="7">
        <v>10.1325</v>
      </c>
      <c r="M638">
        <v>212.7825</v>
      </c>
      <c r="N638" s="2">
        <v>0.85486111111111107</v>
      </c>
      <c r="O638" t="s">
        <v>39</v>
      </c>
      <c r="P638">
        <v>202.65</v>
      </c>
      <c r="Q638" s="7">
        <v>4.7619047620000003</v>
      </c>
      <c r="R638">
        <v>10.1325</v>
      </c>
      <c r="S638">
        <v>6</v>
      </c>
      <c r="T638">
        <v>10.1325</v>
      </c>
      <c r="U638" s="6"/>
    </row>
    <row r="639" spans="1:21" x14ac:dyDescent="0.35">
      <c r="A639" t="s">
        <v>688</v>
      </c>
      <c r="B639" s="1">
        <v>44676</v>
      </c>
      <c r="C639" t="s">
        <v>61</v>
      </c>
      <c r="D639" t="s">
        <v>29</v>
      </c>
      <c r="E639" t="s">
        <v>1075</v>
      </c>
      <c r="F639" t="s">
        <v>30</v>
      </c>
      <c r="G639" t="s">
        <v>23</v>
      </c>
      <c r="H639" t="s">
        <v>24</v>
      </c>
      <c r="I639" t="s">
        <v>32</v>
      </c>
      <c r="J639">
        <v>46.2</v>
      </c>
      <c r="K639">
        <v>1</v>
      </c>
      <c r="L639" s="7">
        <v>2.31</v>
      </c>
      <c r="M639">
        <v>48.51</v>
      </c>
      <c r="N639" s="2">
        <v>0.51111111111111118</v>
      </c>
      <c r="O639" t="s">
        <v>33</v>
      </c>
      <c r="P639">
        <v>46.2</v>
      </c>
      <c r="Q639" s="7">
        <v>4.7619047620000003</v>
      </c>
      <c r="R639">
        <v>2.31</v>
      </c>
      <c r="S639">
        <v>6.3</v>
      </c>
      <c r="T639">
        <v>2.31</v>
      </c>
      <c r="U639" s="6"/>
    </row>
    <row r="640" spans="1:21" x14ac:dyDescent="0.35">
      <c r="A640" t="s">
        <v>689</v>
      </c>
      <c r="B640" s="1">
        <v>44833</v>
      </c>
      <c r="C640" t="s">
        <v>51</v>
      </c>
      <c r="D640" t="s">
        <v>53</v>
      </c>
      <c r="E640" t="s">
        <v>1074</v>
      </c>
      <c r="F640" t="s">
        <v>22</v>
      </c>
      <c r="G640" t="s">
        <v>23</v>
      </c>
      <c r="H640" t="s">
        <v>42</v>
      </c>
      <c r="I640" t="s">
        <v>54</v>
      </c>
      <c r="J640">
        <v>17.63</v>
      </c>
      <c r="K640">
        <v>5</v>
      </c>
      <c r="L640" s="7">
        <v>4.4074999999999998</v>
      </c>
      <c r="M640">
        <v>92.557500000000005</v>
      </c>
      <c r="N640" s="2">
        <v>0.64374999999999993</v>
      </c>
      <c r="O640" t="s">
        <v>33</v>
      </c>
      <c r="P640">
        <v>88.15</v>
      </c>
      <c r="Q640" s="7">
        <v>4.7619047620000003</v>
      </c>
      <c r="R640">
        <v>4.4074999999999998</v>
      </c>
      <c r="S640">
        <v>8.5</v>
      </c>
      <c r="T640">
        <v>4.4074999999999998</v>
      </c>
      <c r="U640" s="6"/>
    </row>
    <row r="641" spans="1:21" x14ac:dyDescent="0.35">
      <c r="A641" t="s">
        <v>690</v>
      </c>
      <c r="B641" s="1">
        <v>44672</v>
      </c>
      <c r="C641" t="s">
        <v>61</v>
      </c>
      <c r="D641" t="s">
        <v>53</v>
      </c>
      <c r="E641" t="s">
        <v>1069</v>
      </c>
      <c r="F641" t="s">
        <v>30</v>
      </c>
      <c r="G641" t="s">
        <v>36</v>
      </c>
      <c r="H641" t="s">
        <v>37</v>
      </c>
      <c r="I641" t="s">
        <v>56</v>
      </c>
      <c r="J641">
        <v>52.42</v>
      </c>
      <c r="K641">
        <v>3</v>
      </c>
      <c r="L641" s="7">
        <v>7.8630000000000004</v>
      </c>
      <c r="M641">
        <v>165.12299999999999</v>
      </c>
      <c r="N641" s="2">
        <v>0.73333333333333339</v>
      </c>
      <c r="O641" t="s">
        <v>26</v>
      </c>
      <c r="P641">
        <v>157.26</v>
      </c>
      <c r="Q641" s="7">
        <v>4.7619047620000003</v>
      </c>
      <c r="R641">
        <v>7.8630000000000004</v>
      </c>
      <c r="S641">
        <v>7.5</v>
      </c>
      <c r="T641">
        <v>7.8630000000000004</v>
      </c>
      <c r="U641" s="6"/>
    </row>
    <row r="642" spans="1:21" x14ac:dyDescent="0.35">
      <c r="A642" t="s">
        <v>691</v>
      </c>
      <c r="B642" s="1">
        <v>44637</v>
      </c>
      <c r="C642" t="s">
        <v>35</v>
      </c>
      <c r="D642" t="s">
        <v>53</v>
      </c>
      <c r="E642" t="s">
        <v>1075</v>
      </c>
      <c r="F642" t="s">
        <v>22</v>
      </c>
      <c r="G642" t="s">
        <v>23</v>
      </c>
      <c r="H642" t="s">
        <v>24</v>
      </c>
      <c r="I642" t="s">
        <v>54</v>
      </c>
      <c r="J642">
        <v>98.79</v>
      </c>
      <c r="K642">
        <v>3</v>
      </c>
      <c r="L642" s="7">
        <v>14.8185</v>
      </c>
      <c r="M642">
        <v>311.18849999999998</v>
      </c>
      <c r="N642" s="2">
        <v>0.83333333333333337</v>
      </c>
      <c r="O642" t="s">
        <v>26</v>
      </c>
      <c r="P642">
        <v>296.37</v>
      </c>
      <c r="Q642" s="7">
        <v>4.7619047620000003</v>
      </c>
      <c r="R642">
        <v>14.8185</v>
      </c>
      <c r="S642">
        <v>6.4</v>
      </c>
      <c r="T642">
        <v>14.8185</v>
      </c>
      <c r="U642" s="6"/>
    </row>
    <row r="643" spans="1:21" x14ac:dyDescent="0.35">
      <c r="A643" t="s">
        <v>692</v>
      </c>
      <c r="B643" s="1">
        <v>44773</v>
      </c>
      <c r="C643" t="s">
        <v>74</v>
      </c>
      <c r="D643" t="s">
        <v>29</v>
      </c>
      <c r="E643" t="s">
        <v>1074</v>
      </c>
      <c r="F643" t="s">
        <v>22</v>
      </c>
      <c r="G643" t="s">
        <v>23</v>
      </c>
      <c r="H643" t="s">
        <v>37</v>
      </c>
      <c r="I643" t="s">
        <v>32</v>
      </c>
      <c r="J643">
        <v>88.55</v>
      </c>
      <c r="K643">
        <v>8</v>
      </c>
      <c r="L643" s="7">
        <v>35.42</v>
      </c>
      <c r="M643">
        <v>743.82</v>
      </c>
      <c r="N643" s="2">
        <v>0.64513888888888882</v>
      </c>
      <c r="O643" t="s">
        <v>26</v>
      </c>
      <c r="P643">
        <v>708.4</v>
      </c>
      <c r="Q643" s="7">
        <v>4.7619047620000003</v>
      </c>
      <c r="R643">
        <v>35.42</v>
      </c>
      <c r="S643">
        <v>4.7</v>
      </c>
      <c r="T643">
        <v>35.42</v>
      </c>
      <c r="U643" s="6"/>
    </row>
    <row r="644" spans="1:21" x14ac:dyDescent="0.35">
      <c r="A644" t="s">
        <v>693</v>
      </c>
      <c r="B644" s="1">
        <v>44793</v>
      </c>
      <c r="C644" t="s">
        <v>48</v>
      </c>
      <c r="D644" t="s">
        <v>53</v>
      </c>
      <c r="E644" t="s">
        <v>1071</v>
      </c>
      <c r="F644" t="s">
        <v>22</v>
      </c>
      <c r="G644" t="s">
        <v>36</v>
      </c>
      <c r="H644" t="s">
        <v>24</v>
      </c>
      <c r="I644" t="s">
        <v>32</v>
      </c>
      <c r="J644">
        <v>55.67</v>
      </c>
      <c r="K644">
        <v>2</v>
      </c>
      <c r="L644" s="7">
        <v>5.5670000000000002</v>
      </c>
      <c r="M644">
        <v>116.907</v>
      </c>
      <c r="N644" s="2">
        <v>0.63055555555555554</v>
      </c>
      <c r="O644" t="s">
        <v>26</v>
      </c>
      <c r="P644">
        <v>111.34</v>
      </c>
      <c r="Q644" s="7">
        <v>4.7619047620000003</v>
      </c>
      <c r="R644">
        <v>5.5670000000000002</v>
      </c>
      <c r="S644">
        <v>6</v>
      </c>
      <c r="T644">
        <v>5.5670000000000002</v>
      </c>
      <c r="U644" s="6"/>
    </row>
    <row r="645" spans="1:21" x14ac:dyDescent="0.35">
      <c r="A645" t="s">
        <v>694</v>
      </c>
      <c r="B645" s="1">
        <v>44789</v>
      </c>
      <c r="C645" t="s">
        <v>48</v>
      </c>
      <c r="D645" t="s">
        <v>29</v>
      </c>
      <c r="E645" t="s">
        <v>1073</v>
      </c>
      <c r="F645" t="s">
        <v>22</v>
      </c>
      <c r="G645" t="s">
        <v>23</v>
      </c>
      <c r="H645" t="s">
        <v>24</v>
      </c>
      <c r="I645" t="s">
        <v>54</v>
      </c>
      <c r="J645">
        <v>72.52</v>
      </c>
      <c r="K645">
        <v>8</v>
      </c>
      <c r="L645" s="7">
        <v>29.007999999999999</v>
      </c>
      <c r="M645">
        <v>609.16800000000001</v>
      </c>
      <c r="N645" s="2">
        <v>0.80972222222222223</v>
      </c>
      <c r="O645" t="s">
        <v>39</v>
      </c>
      <c r="P645">
        <v>580.16</v>
      </c>
      <c r="Q645" s="7">
        <v>4.7619047620000003</v>
      </c>
      <c r="R645">
        <v>29.007999999999999</v>
      </c>
      <c r="S645">
        <v>4</v>
      </c>
      <c r="T645">
        <v>29.007999999999999</v>
      </c>
      <c r="U645" s="6"/>
    </row>
    <row r="646" spans="1:21" x14ac:dyDescent="0.35">
      <c r="A646" t="s">
        <v>695</v>
      </c>
      <c r="B646" s="1">
        <v>44841</v>
      </c>
      <c r="C646" t="s">
        <v>46</v>
      </c>
      <c r="D646" t="s">
        <v>29</v>
      </c>
      <c r="E646" t="s">
        <v>1071</v>
      </c>
      <c r="F646" t="s">
        <v>22</v>
      </c>
      <c r="G646" t="s">
        <v>36</v>
      </c>
      <c r="H646" t="s">
        <v>31</v>
      </c>
      <c r="I646" t="s">
        <v>32</v>
      </c>
      <c r="J646">
        <v>12.05</v>
      </c>
      <c r="K646">
        <v>5</v>
      </c>
      <c r="L646" s="7">
        <v>3.0125000000000002</v>
      </c>
      <c r="M646">
        <v>63.262500000000003</v>
      </c>
      <c r="N646" s="2">
        <v>0.66180555555555554</v>
      </c>
      <c r="O646" t="s">
        <v>26</v>
      </c>
      <c r="P646">
        <v>60.25</v>
      </c>
      <c r="Q646" s="7">
        <v>4.7619047620000003</v>
      </c>
      <c r="R646">
        <v>3.0125000000000002</v>
      </c>
      <c r="S646">
        <v>5.5</v>
      </c>
      <c r="T646">
        <v>3.0125000000000002</v>
      </c>
      <c r="U646" s="6"/>
    </row>
    <row r="647" spans="1:21" x14ac:dyDescent="0.35">
      <c r="A647" t="s">
        <v>696</v>
      </c>
      <c r="B647" s="1">
        <v>44609</v>
      </c>
      <c r="C647" t="s">
        <v>80</v>
      </c>
      <c r="D647" t="s">
        <v>21</v>
      </c>
      <c r="E647" t="s">
        <v>1074</v>
      </c>
      <c r="F647" t="s">
        <v>22</v>
      </c>
      <c r="G647" t="s">
        <v>36</v>
      </c>
      <c r="H647" t="s">
        <v>37</v>
      </c>
      <c r="I647" t="s">
        <v>38</v>
      </c>
      <c r="J647">
        <v>19.36</v>
      </c>
      <c r="K647">
        <v>9</v>
      </c>
      <c r="L647" s="7">
        <v>8.7119999999999997</v>
      </c>
      <c r="M647">
        <v>182.952</v>
      </c>
      <c r="N647" s="2">
        <v>0.77986111111111101</v>
      </c>
      <c r="O647" t="s">
        <v>26</v>
      </c>
      <c r="P647">
        <v>174.24</v>
      </c>
      <c r="Q647" s="7">
        <v>4.7619047620000003</v>
      </c>
      <c r="R647">
        <v>8.7119999999999997</v>
      </c>
      <c r="S647">
        <v>8.6999999999999993</v>
      </c>
      <c r="T647">
        <v>8.7119999999999997</v>
      </c>
      <c r="U647" s="6"/>
    </row>
    <row r="648" spans="1:21" x14ac:dyDescent="0.35">
      <c r="A648" t="s">
        <v>697</v>
      </c>
      <c r="B648" s="1">
        <v>44690</v>
      </c>
      <c r="C648" t="s">
        <v>107</v>
      </c>
      <c r="D648" t="s">
        <v>29</v>
      </c>
      <c r="E648" t="s">
        <v>1069</v>
      </c>
      <c r="F648" t="s">
        <v>30</v>
      </c>
      <c r="G648" t="s">
        <v>36</v>
      </c>
      <c r="H648" t="s">
        <v>24</v>
      </c>
      <c r="I648" t="s">
        <v>25</v>
      </c>
      <c r="J648">
        <v>70.209999999999994</v>
      </c>
      <c r="K648">
        <v>6</v>
      </c>
      <c r="L648" s="7">
        <v>21.062999999999999</v>
      </c>
      <c r="M648">
        <v>442.32299999999998</v>
      </c>
      <c r="N648" s="2">
        <v>0.62361111111111112</v>
      </c>
      <c r="O648" t="s">
        <v>33</v>
      </c>
      <c r="P648">
        <v>421.26</v>
      </c>
      <c r="Q648" s="7">
        <v>4.7619047620000003</v>
      </c>
      <c r="R648">
        <v>21.062999999999999</v>
      </c>
      <c r="S648">
        <v>7.4</v>
      </c>
      <c r="T648">
        <v>21.062999999999999</v>
      </c>
      <c r="U648" s="6"/>
    </row>
    <row r="649" spans="1:21" x14ac:dyDescent="0.35">
      <c r="A649" t="s">
        <v>698</v>
      </c>
      <c r="B649" s="1">
        <v>44716</v>
      </c>
      <c r="C649" t="s">
        <v>41</v>
      </c>
      <c r="D649" t="s">
        <v>53</v>
      </c>
      <c r="E649" t="s">
        <v>1073</v>
      </c>
      <c r="F649" t="s">
        <v>22</v>
      </c>
      <c r="G649" t="s">
        <v>36</v>
      </c>
      <c r="H649" t="s">
        <v>31</v>
      </c>
      <c r="I649" t="s">
        <v>56</v>
      </c>
      <c r="J649">
        <v>33.630000000000003</v>
      </c>
      <c r="K649">
        <v>1</v>
      </c>
      <c r="L649" s="7">
        <v>1.6815</v>
      </c>
      <c r="M649">
        <v>35.311500000000002</v>
      </c>
      <c r="N649" s="2">
        <v>0.82986111111111116</v>
      </c>
      <c r="O649" t="s">
        <v>33</v>
      </c>
      <c r="P649">
        <v>33.630000000000003</v>
      </c>
      <c r="Q649" s="7">
        <v>4.7619047620000003</v>
      </c>
      <c r="R649">
        <v>1.6815</v>
      </c>
      <c r="S649">
        <v>5.6</v>
      </c>
      <c r="T649">
        <v>1.6815</v>
      </c>
      <c r="U649" s="6"/>
    </row>
    <row r="650" spans="1:21" x14ac:dyDescent="0.35">
      <c r="A650" t="s">
        <v>699</v>
      </c>
      <c r="B650" s="1">
        <v>44816</v>
      </c>
      <c r="C650" t="s">
        <v>51</v>
      </c>
      <c r="D650" t="s">
        <v>29</v>
      </c>
      <c r="E650" t="s">
        <v>1070</v>
      </c>
      <c r="F650" t="s">
        <v>22</v>
      </c>
      <c r="G650" t="s">
        <v>23</v>
      </c>
      <c r="H650" t="s">
        <v>24</v>
      </c>
      <c r="I650" t="s">
        <v>44</v>
      </c>
      <c r="J650">
        <v>15.49</v>
      </c>
      <c r="K650">
        <v>2</v>
      </c>
      <c r="L650" s="7">
        <v>1.5489999999999999</v>
      </c>
      <c r="M650">
        <v>32.529000000000003</v>
      </c>
      <c r="N650" s="2">
        <v>0.63194444444444442</v>
      </c>
      <c r="O650" t="s">
        <v>33</v>
      </c>
      <c r="P650">
        <v>30.98</v>
      </c>
      <c r="Q650" s="7">
        <v>4.7619047620000003</v>
      </c>
      <c r="R650">
        <v>1.5489999999999999</v>
      </c>
      <c r="S650">
        <v>6.3</v>
      </c>
      <c r="T650">
        <v>1.5489999999999999</v>
      </c>
      <c r="U650" s="6"/>
    </row>
    <row r="651" spans="1:21" x14ac:dyDescent="0.35">
      <c r="A651" t="s">
        <v>700</v>
      </c>
      <c r="B651" s="1">
        <v>44864</v>
      </c>
      <c r="C651" t="s">
        <v>46</v>
      </c>
      <c r="D651" t="s">
        <v>29</v>
      </c>
      <c r="E651" t="s">
        <v>1070</v>
      </c>
      <c r="F651" t="s">
        <v>30</v>
      </c>
      <c r="G651" t="s">
        <v>36</v>
      </c>
      <c r="H651" t="s">
        <v>24</v>
      </c>
      <c r="I651" t="s">
        <v>32</v>
      </c>
      <c r="J651">
        <v>24.74</v>
      </c>
      <c r="K651">
        <v>10</v>
      </c>
      <c r="L651" s="7">
        <v>12.37</v>
      </c>
      <c r="M651">
        <v>259.77</v>
      </c>
      <c r="N651" s="2">
        <v>0.6972222222222223</v>
      </c>
      <c r="O651" t="s">
        <v>33</v>
      </c>
      <c r="P651">
        <v>247.4</v>
      </c>
      <c r="Q651" s="7">
        <v>4.7619047620000003</v>
      </c>
      <c r="R651">
        <v>12.37</v>
      </c>
      <c r="S651">
        <v>7.1</v>
      </c>
      <c r="T651">
        <v>12.37</v>
      </c>
      <c r="U651" s="6"/>
    </row>
    <row r="652" spans="1:21" x14ac:dyDescent="0.35">
      <c r="A652" t="s">
        <v>701</v>
      </c>
      <c r="B652" s="1">
        <v>44635</v>
      </c>
      <c r="C652" t="s">
        <v>35</v>
      </c>
      <c r="D652" t="s">
        <v>53</v>
      </c>
      <c r="E652" t="s">
        <v>1072</v>
      </c>
      <c r="F652" t="s">
        <v>30</v>
      </c>
      <c r="G652" t="s">
        <v>36</v>
      </c>
      <c r="H652" t="s">
        <v>24</v>
      </c>
      <c r="I652" t="s">
        <v>32</v>
      </c>
      <c r="J652">
        <v>75.66</v>
      </c>
      <c r="K652">
        <v>5</v>
      </c>
      <c r="L652" s="7">
        <v>18.914999999999999</v>
      </c>
      <c r="M652">
        <v>397.21499999999997</v>
      </c>
      <c r="N652" s="2">
        <v>0.76527777777777783</v>
      </c>
      <c r="O652" t="s">
        <v>26</v>
      </c>
      <c r="P652">
        <v>378.3</v>
      </c>
      <c r="Q652" s="7">
        <v>4.7619047620000003</v>
      </c>
      <c r="R652">
        <v>18.914999999999999</v>
      </c>
      <c r="S652">
        <v>7.8</v>
      </c>
      <c r="T652">
        <v>18.914999999999999</v>
      </c>
      <c r="U652" s="6"/>
    </row>
    <row r="653" spans="1:21" x14ac:dyDescent="0.35">
      <c r="A653" t="s">
        <v>702</v>
      </c>
      <c r="B653" s="1">
        <v>44729</v>
      </c>
      <c r="C653" t="s">
        <v>41</v>
      </c>
      <c r="D653" t="s">
        <v>53</v>
      </c>
      <c r="E653" t="s">
        <v>1071</v>
      </c>
      <c r="F653" t="s">
        <v>30</v>
      </c>
      <c r="G653" t="s">
        <v>23</v>
      </c>
      <c r="H653" t="s">
        <v>42</v>
      </c>
      <c r="I653" t="s">
        <v>25</v>
      </c>
      <c r="J653">
        <v>55.81</v>
      </c>
      <c r="K653">
        <v>6</v>
      </c>
      <c r="L653" s="7">
        <v>16.742999999999999</v>
      </c>
      <c r="M653">
        <v>351.60300000000001</v>
      </c>
      <c r="N653" s="2">
        <v>0.49444444444444446</v>
      </c>
      <c r="O653" t="s">
        <v>33</v>
      </c>
      <c r="P653">
        <v>334.86</v>
      </c>
      <c r="Q653" s="7">
        <v>4.7619047620000003</v>
      </c>
      <c r="R653">
        <v>16.742999999999999</v>
      </c>
      <c r="S653">
        <v>9.9</v>
      </c>
      <c r="T653">
        <v>16.742999999999999</v>
      </c>
      <c r="U653" s="6"/>
    </row>
    <row r="654" spans="1:21" x14ac:dyDescent="0.35">
      <c r="A654" t="s">
        <v>703</v>
      </c>
      <c r="B654" s="1">
        <v>44562</v>
      </c>
      <c r="C654" t="s">
        <v>96</v>
      </c>
      <c r="D654" t="s">
        <v>21</v>
      </c>
      <c r="E654" t="s">
        <v>1073</v>
      </c>
      <c r="F654" t="s">
        <v>22</v>
      </c>
      <c r="G654" t="s">
        <v>36</v>
      </c>
      <c r="H654" t="s">
        <v>31</v>
      </c>
      <c r="I654" t="s">
        <v>38</v>
      </c>
      <c r="J654">
        <v>72.78</v>
      </c>
      <c r="K654">
        <v>10</v>
      </c>
      <c r="L654" s="7">
        <v>36.39</v>
      </c>
      <c r="M654">
        <v>764.19</v>
      </c>
      <c r="N654" s="2">
        <v>0.72499999999999998</v>
      </c>
      <c r="O654" t="s">
        <v>33</v>
      </c>
      <c r="P654">
        <v>727.8</v>
      </c>
      <c r="Q654" s="7">
        <v>4.7619047620000003</v>
      </c>
      <c r="R654">
        <v>36.39</v>
      </c>
      <c r="S654">
        <v>7.3</v>
      </c>
      <c r="T654">
        <v>36.39</v>
      </c>
      <c r="U654" s="6"/>
    </row>
    <row r="655" spans="1:21" x14ac:dyDescent="0.35">
      <c r="A655" t="s">
        <v>704</v>
      </c>
      <c r="B655" s="1">
        <v>44670</v>
      </c>
      <c r="C655" t="s">
        <v>61</v>
      </c>
      <c r="D655" t="s">
        <v>53</v>
      </c>
      <c r="E655" t="s">
        <v>1075</v>
      </c>
      <c r="F655" t="s">
        <v>22</v>
      </c>
      <c r="G655" t="s">
        <v>36</v>
      </c>
      <c r="H655" t="s">
        <v>31</v>
      </c>
      <c r="I655" t="s">
        <v>44</v>
      </c>
      <c r="J655">
        <v>37.32</v>
      </c>
      <c r="K655">
        <v>9</v>
      </c>
      <c r="L655" s="7">
        <v>16.794</v>
      </c>
      <c r="M655">
        <v>352.67399999999998</v>
      </c>
      <c r="N655" s="2">
        <v>0.64652777777777781</v>
      </c>
      <c r="O655" t="s">
        <v>26</v>
      </c>
      <c r="P655">
        <v>335.88</v>
      </c>
      <c r="Q655" s="7">
        <v>4.7619047620000003</v>
      </c>
      <c r="R655">
        <v>16.794</v>
      </c>
      <c r="S655">
        <v>5.0999999999999996</v>
      </c>
      <c r="T655">
        <v>16.794</v>
      </c>
      <c r="U655" s="6"/>
    </row>
    <row r="656" spans="1:21" x14ac:dyDescent="0.35">
      <c r="A656" t="s">
        <v>705</v>
      </c>
      <c r="B656" s="1">
        <v>44626</v>
      </c>
      <c r="C656" t="s">
        <v>35</v>
      </c>
      <c r="D656" t="s">
        <v>53</v>
      </c>
      <c r="E656" t="s">
        <v>1074</v>
      </c>
      <c r="F656" t="s">
        <v>22</v>
      </c>
      <c r="G656" t="s">
        <v>36</v>
      </c>
      <c r="H656" t="s">
        <v>37</v>
      </c>
      <c r="I656" t="s">
        <v>56</v>
      </c>
      <c r="J656">
        <v>60.18</v>
      </c>
      <c r="K656">
        <v>4</v>
      </c>
      <c r="L656" s="7">
        <v>12.036</v>
      </c>
      <c r="M656">
        <v>252.756</v>
      </c>
      <c r="N656" s="2">
        <v>0.75277777777777777</v>
      </c>
      <c r="O656" t="s">
        <v>39</v>
      </c>
      <c r="P656">
        <v>240.72</v>
      </c>
      <c r="Q656" s="7">
        <v>4.7619047620000003</v>
      </c>
      <c r="R656">
        <v>12.036</v>
      </c>
      <c r="S656">
        <v>9.4</v>
      </c>
      <c r="T656">
        <v>12.036</v>
      </c>
      <c r="U656" s="6"/>
    </row>
    <row r="657" spans="1:21" x14ac:dyDescent="0.35">
      <c r="A657" t="s">
        <v>706</v>
      </c>
      <c r="B657" s="1">
        <v>44596</v>
      </c>
      <c r="C657" t="s">
        <v>80</v>
      </c>
      <c r="D657" t="s">
        <v>21</v>
      </c>
      <c r="E657" t="s">
        <v>1069</v>
      </c>
      <c r="F657" t="s">
        <v>30</v>
      </c>
      <c r="G657" t="s">
        <v>23</v>
      </c>
      <c r="H657" t="s">
        <v>37</v>
      </c>
      <c r="I657" t="s">
        <v>32</v>
      </c>
      <c r="J657">
        <v>15.69</v>
      </c>
      <c r="K657">
        <v>3</v>
      </c>
      <c r="L657" s="7">
        <v>2.3534999999999999</v>
      </c>
      <c r="M657">
        <v>49.423499999999997</v>
      </c>
      <c r="N657" s="2">
        <v>0.59236111111111112</v>
      </c>
      <c r="O657" t="s">
        <v>39</v>
      </c>
      <c r="P657">
        <v>47.07</v>
      </c>
      <c r="Q657" s="7">
        <v>4.7619047620000003</v>
      </c>
      <c r="R657">
        <v>2.3534999999999999</v>
      </c>
      <c r="S657">
        <v>5.8</v>
      </c>
      <c r="T657">
        <v>2.3534999999999999</v>
      </c>
      <c r="U657" s="6"/>
    </row>
    <row r="658" spans="1:21" x14ac:dyDescent="0.35">
      <c r="A658" t="s">
        <v>707</v>
      </c>
      <c r="B658" s="1">
        <v>44567</v>
      </c>
      <c r="C658" t="s">
        <v>96</v>
      </c>
      <c r="D658" t="s">
        <v>29</v>
      </c>
      <c r="E658" t="s">
        <v>1075</v>
      </c>
      <c r="F658" t="s">
        <v>30</v>
      </c>
      <c r="G658" t="s">
        <v>23</v>
      </c>
      <c r="H658" t="s">
        <v>42</v>
      </c>
      <c r="I658" t="s">
        <v>32</v>
      </c>
      <c r="J658">
        <v>99.69</v>
      </c>
      <c r="K658">
        <v>1</v>
      </c>
      <c r="L658" s="7">
        <v>4.9844999999999997</v>
      </c>
      <c r="M658">
        <v>104.67449999999999</v>
      </c>
      <c r="N658" s="2">
        <v>0.43263888888888885</v>
      </c>
      <c r="O658" t="s">
        <v>39</v>
      </c>
      <c r="P658">
        <v>99.69</v>
      </c>
      <c r="Q658" s="7">
        <v>4.7619047620000003</v>
      </c>
      <c r="R658">
        <v>4.9844999999999997</v>
      </c>
      <c r="S658">
        <v>8</v>
      </c>
      <c r="T658">
        <v>4.9844999999999997</v>
      </c>
      <c r="U658" s="6"/>
    </row>
    <row r="659" spans="1:21" x14ac:dyDescent="0.35">
      <c r="A659" t="s">
        <v>708</v>
      </c>
      <c r="B659" s="1">
        <v>44724</v>
      </c>
      <c r="C659" t="s">
        <v>41</v>
      </c>
      <c r="D659" t="s">
        <v>21</v>
      </c>
      <c r="E659" t="s">
        <v>1072</v>
      </c>
      <c r="F659" t="s">
        <v>22</v>
      </c>
      <c r="G659" t="s">
        <v>23</v>
      </c>
      <c r="H659" t="s">
        <v>24</v>
      </c>
      <c r="I659" t="s">
        <v>56</v>
      </c>
      <c r="J659">
        <v>88.15</v>
      </c>
      <c r="K659">
        <v>3</v>
      </c>
      <c r="L659" s="7">
        <v>13.2225</v>
      </c>
      <c r="M659">
        <v>277.67250000000001</v>
      </c>
      <c r="N659" s="2">
        <v>0.42430555555555555</v>
      </c>
      <c r="O659" t="s">
        <v>26</v>
      </c>
      <c r="P659">
        <v>264.45</v>
      </c>
      <c r="Q659" s="7">
        <v>4.7619047620000003</v>
      </c>
      <c r="R659">
        <v>13.2225</v>
      </c>
      <c r="S659">
        <v>7.9</v>
      </c>
      <c r="T659">
        <v>13.2225</v>
      </c>
      <c r="U659" s="6"/>
    </row>
    <row r="660" spans="1:21" x14ac:dyDescent="0.35">
      <c r="A660" t="s">
        <v>709</v>
      </c>
      <c r="B660" s="1">
        <v>44835</v>
      </c>
      <c r="C660" t="s">
        <v>46</v>
      </c>
      <c r="D660" t="s">
        <v>21</v>
      </c>
      <c r="E660" t="s">
        <v>1069</v>
      </c>
      <c r="F660" t="s">
        <v>22</v>
      </c>
      <c r="G660" t="s">
        <v>23</v>
      </c>
      <c r="H660" t="s">
        <v>31</v>
      </c>
      <c r="I660" t="s">
        <v>44</v>
      </c>
      <c r="J660">
        <v>27.93</v>
      </c>
      <c r="K660">
        <v>5</v>
      </c>
      <c r="L660" s="7">
        <v>6.9824999999999999</v>
      </c>
      <c r="M660">
        <v>146.63249999999999</v>
      </c>
      <c r="N660" s="2">
        <v>0.65833333333333333</v>
      </c>
      <c r="O660" t="s">
        <v>33</v>
      </c>
      <c r="P660">
        <v>139.65</v>
      </c>
      <c r="Q660" s="7">
        <v>4.7619047620000003</v>
      </c>
      <c r="R660">
        <v>6.9824999999999999</v>
      </c>
      <c r="S660">
        <v>5.9</v>
      </c>
      <c r="T660">
        <v>6.9824999999999999</v>
      </c>
      <c r="U660" s="6"/>
    </row>
    <row r="661" spans="1:21" x14ac:dyDescent="0.35">
      <c r="A661" t="s">
        <v>710</v>
      </c>
      <c r="B661" s="1">
        <v>44804</v>
      </c>
      <c r="C661" t="s">
        <v>48</v>
      </c>
      <c r="D661" t="s">
        <v>21</v>
      </c>
      <c r="E661" t="s">
        <v>1070</v>
      </c>
      <c r="F661" t="s">
        <v>22</v>
      </c>
      <c r="G661" t="s">
        <v>36</v>
      </c>
      <c r="H661" t="s">
        <v>37</v>
      </c>
      <c r="I661" t="s">
        <v>56</v>
      </c>
      <c r="J661">
        <v>55.45</v>
      </c>
      <c r="K661">
        <v>1</v>
      </c>
      <c r="L661" s="7">
        <v>2.7725</v>
      </c>
      <c r="M661">
        <v>58.222499999999997</v>
      </c>
      <c r="N661" s="2">
        <v>0.7402777777777777</v>
      </c>
      <c r="O661" t="s">
        <v>39</v>
      </c>
      <c r="P661">
        <v>55.45</v>
      </c>
      <c r="Q661" s="7">
        <v>4.7619047620000003</v>
      </c>
      <c r="R661">
        <v>2.7725</v>
      </c>
      <c r="S661">
        <v>4.9000000000000004</v>
      </c>
      <c r="T661">
        <v>2.7725</v>
      </c>
      <c r="U661" s="6"/>
    </row>
    <row r="662" spans="1:21" x14ac:dyDescent="0.35">
      <c r="A662" t="s">
        <v>711</v>
      </c>
      <c r="B662" s="1">
        <v>44609</v>
      </c>
      <c r="C662" t="s">
        <v>80</v>
      </c>
      <c r="D662" t="s">
        <v>53</v>
      </c>
      <c r="E662" t="s">
        <v>1072</v>
      </c>
      <c r="F662" t="s">
        <v>30</v>
      </c>
      <c r="G662" t="s">
        <v>23</v>
      </c>
      <c r="H662" t="s">
        <v>31</v>
      </c>
      <c r="I662" t="s">
        <v>44</v>
      </c>
      <c r="J662">
        <v>42.97</v>
      </c>
      <c r="K662">
        <v>3</v>
      </c>
      <c r="L662" s="7">
        <v>6.4455</v>
      </c>
      <c r="M662">
        <v>135.35550000000001</v>
      </c>
      <c r="N662" s="2">
        <v>0.49027777777777781</v>
      </c>
      <c r="O662" t="s">
        <v>33</v>
      </c>
      <c r="P662">
        <v>128.91</v>
      </c>
      <c r="Q662" s="7">
        <v>4.7619047620000003</v>
      </c>
      <c r="R662">
        <v>6.4455</v>
      </c>
      <c r="S662">
        <v>9.3000000000000007</v>
      </c>
      <c r="T662">
        <v>6.4455</v>
      </c>
      <c r="U662" s="6"/>
    </row>
    <row r="663" spans="1:21" x14ac:dyDescent="0.35">
      <c r="A663" t="s">
        <v>712</v>
      </c>
      <c r="B663" s="1">
        <v>44903</v>
      </c>
      <c r="C663" t="s">
        <v>28</v>
      </c>
      <c r="D663" t="s">
        <v>29</v>
      </c>
      <c r="E663" t="s">
        <v>1071</v>
      </c>
      <c r="F663" t="s">
        <v>22</v>
      </c>
      <c r="G663" t="s">
        <v>36</v>
      </c>
      <c r="H663" t="s">
        <v>24</v>
      </c>
      <c r="I663" t="s">
        <v>44</v>
      </c>
      <c r="J663">
        <v>17.14</v>
      </c>
      <c r="K663">
        <v>7</v>
      </c>
      <c r="L663" s="7">
        <v>5.9989999999999997</v>
      </c>
      <c r="M663">
        <v>125.979</v>
      </c>
      <c r="N663" s="2">
        <v>0.50486111111111109</v>
      </c>
      <c r="O663" t="s">
        <v>39</v>
      </c>
      <c r="P663">
        <v>119.98</v>
      </c>
      <c r="Q663" s="7">
        <v>4.7619047620000003</v>
      </c>
      <c r="R663">
        <v>5.9989999999999997</v>
      </c>
      <c r="S663">
        <v>7.9</v>
      </c>
      <c r="T663">
        <v>5.9989999999999997</v>
      </c>
      <c r="U663" s="6"/>
    </row>
    <row r="664" spans="1:21" x14ac:dyDescent="0.35">
      <c r="A664" t="s">
        <v>713</v>
      </c>
      <c r="B664" s="1">
        <v>44668</v>
      </c>
      <c r="C664" t="s">
        <v>61</v>
      </c>
      <c r="D664" t="s">
        <v>53</v>
      </c>
      <c r="E664" t="s">
        <v>1073</v>
      </c>
      <c r="F664" t="s">
        <v>22</v>
      </c>
      <c r="G664" t="s">
        <v>23</v>
      </c>
      <c r="H664" t="s">
        <v>24</v>
      </c>
      <c r="I664" t="s">
        <v>56</v>
      </c>
      <c r="J664">
        <v>58.75</v>
      </c>
      <c r="K664">
        <v>6</v>
      </c>
      <c r="L664" s="7">
        <v>17.625</v>
      </c>
      <c r="M664">
        <v>370.125</v>
      </c>
      <c r="N664" s="2">
        <v>0.7597222222222223</v>
      </c>
      <c r="O664" t="s">
        <v>39</v>
      </c>
      <c r="P664">
        <v>352.5</v>
      </c>
      <c r="Q664" s="7">
        <v>4.7619047620000003</v>
      </c>
      <c r="R664">
        <v>17.625</v>
      </c>
      <c r="S664">
        <v>5.9</v>
      </c>
      <c r="T664">
        <v>17.625</v>
      </c>
      <c r="U664" s="6"/>
    </row>
    <row r="665" spans="1:21" x14ac:dyDescent="0.35">
      <c r="A665" t="s">
        <v>714</v>
      </c>
      <c r="B665" s="1">
        <v>44791</v>
      </c>
      <c r="C665" t="s">
        <v>48</v>
      </c>
      <c r="D665" t="s">
        <v>29</v>
      </c>
      <c r="E665" t="s">
        <v>1073</v>
      </c>
      <c r="F665" t="s">
        <v>22</v>
      </c>
      <c r="G665" t="s">
        <v>23</v>
      </c>
      <c r="H665" t="s">
        <v>24</v>
      </c>
      <c r="I665" t="s">
        <v>54</v>
      </c>
      <c r="J665">
        <v>87.1</v>
      </c>
      <c r="K665">
        <v>10</v>
      </c>
      <c r="L665" s="7">
        <v>43.55</v>
      </c>
      <c r="M665">
        <v>914.55</v>
      </c>
      <c r="N665" s="2">
        <v>0.61458333333333337</v>
      </c>
      <c r="O665" t="s">
        <v>39</v>
      </c>
      <c r="P665">
        <v>871</v>
      </c>
      <c r="Q665" s="7">
        <v>4.7619047620000003</v>
      </c>
      <c r="R665">
        <v>43.55</v>
      </c>
      <c r="S665">
        <v>9.9</v>
      </c>
      <c r="T665">
        <v>43.55</v>
      </c>
      <c r="U665" s="6"/>
    </row>
    <row r="666" spans="1:21" x14ac:dyDescent="0.35">
      <c r="A666" t="s">
        <v>715</v>
      </c>
      <c r="B666" s="1">
        <v>44711</v>
      </c>
      <c r="C666" t="s">
        <v>107</v>
      </c>
      <c r="D666" t="s">
        <v>29</v>
      </c>
      <c r="E666" t="s">
        <v>1075</v>
      </c>
      <c r="F666" t="s">
        <v>30</v>
      </c>
      <c r="G666" t="s">
        <v>23</v>
      </c>
      <c r="H666" t="s">
        <v>31</v>
      </c>
      <c r="I666" t="s">
        <v>44</v>
      </c>
      <c r="J666">
        <v>98.8</v>
      </c>
      <c r="K666">
        <v>2</v>
      </c>
      <c r="L666" s="7">
        <v>9.8800000000000008</v>
      </c>
      <c r="M666">
        <v>207.48</v>
      </c>
      <c r="N666" s="2">
        <v>0.48541666666666666</v>
      </c>
      <c r="O666" t="s">
        <v>33</v>
      </c>
      <c r="P666">
        <v>197.6</v>
      </c>
      <c r="Q666" s="7">
        <v>4.7619047620000003</v>
      </c>
      <c r="R666">
        <v>9.8800000000000008</v>
      </c>
      <c r="S666">
        <v>7.7</v>
      </c>
      <c r="T666">
        <v>9.8800000000000008</v>
      </c>
      <c r="U666" s="6"/>
    </row>
    <row r="667" spans="1:21" x14ac:dyDescent="0.35">
      <c r="A667" t="s">
        <v>716</v>
      </c>
      <c r="B667" s="1">
        <v>44645</v>
      </c>
      <c r="C667" t="s">
        <v>35</v>
      </c>
      <c r="D667" t="s">
        <v>21</v>
      </c>
      <c r="E667" t="s">
        <v>1074</v>
      </c>
      <c r="F667" t="s">
        <v>30</v>
      </c>
      <c r="G667" t="s">
        <v>23</v>
      </c>
      <c r="H667" t="s">
        <v>24</v>
      </c>
      <c r="I667" t="s">
        <v>56</v>
      </c>
      <c r="J667">
        <v>48.63</v>
      </c>
      <c r="K667">
        <v>4</v>
      </c>
      <c r="L667" s="7">
        <v>9.7260000000000009</v>
      </c>
      <c r="M667">
        <v>204.24600000000001</v>
      </c>
      <c r="N667" s="2">
        <v>0.65555555555555556</v>
      </c>
      <c r="O667" t="s">
        <v>26</v>
      </c>
      <c r="P667">
        <v>194.52</v>
      </c>
      <c r="Q667" s="7">
        <v>4.7619047620000003</v>
      </c>
      <c r="R667">
        <v>9.7260000000000009</v>
      </c>
      <c r="S667">
        <v>7.6</v>
      </c>
      <c r="T667">
        <v>9.7260000000000009</v>
      </c>
      <c r="U667" s="6"/>
    </row>
    <row r="668" spans="1:21" x14ac:dyDescent="0.35">
      <c r="A668" t="s">
        <v>717</v>
      </c>
      <c r="B668" s="1">
        <v>44709</v>
      </c>
      <c r="C668" t="s">
        <v>107</v>
      </c>
      <c r="D668" t="s">
        <v>53</v>
      </c>
      <c r="E668" t="s">
        <v>1069</v>
      </c>
      <c r="F668" t="s">
        <v>22</v>
      </c>
      <c r="G668" t="s">
        <v>36</v>
      </c>
      <c r="H668" t="s">
        <v>31</v>
      </c>
      <c r="I668" t="s">
        <v>54</v>
      </c>
      <c r="J668">
        <v>57.74</v>
      </c>
      <c r="K668">
        <v>3</v>
      </c>
      <c r="L668" s="7">
        <v>8.6609999999999996</v>
      </c>
      <c r="M668">
        <v>181.881</v>
      </c>
      <c r="N668" s="2">
        <v>0.54583333333333328</v>
      </c>
      <c r="O668" t="s">
        <v>26</v>
      </c>
      <c r="P668">
        <v>173.22</v>
      </c>
      <c r="Q668" s="7">
        <v>4.7619047620000003</v>
      </c>
      <c r="R668">
        <v>8.6609999999999996</v>
      </c>
      <c r="S668">
        <v>7.7</v>
      </c>
      <c r="T668">
        <v>8.6609999999999996</v>
      </c>
      <c r="U668" s="6"/>
    </row>
    <row r="669" spans="1:21" x14ac:dyDescent="0.35">
      <c r="A669" t="s">
        <v>718</v>
      </c>
      <c r="B669" s="1">
        <v>44605</v>
      </c>
      <c r="C669" t="s">
        <v>80</v>
      </c>
      <c r="D669" t="s">
        <v>53</v>
      </c>
      <c r="E669" t="s">
        <v>1075</v>
      </c>
      <c r="F669" t="s">
        <v>30</v>
      </c>
      <c r="G669" t="s">
        <v>23</v>
      </c>
      <c r="H669" t="s">
        <v>24</v>
      </c>
      <c r="I669" t="s">
        <v>25</v>
      </c>
      <c r="J669">
        <v>17.97</v>
      </c>
      <c r="K669">
        <v>4</v>
      </c>
      <c r="L669" s="7">
        <v>3.5939999999999999</v>
      </c>
      <c r="M669">
        <v>75.474000000000004</v>
      </c>
      <c r="N669" s="2">
        <v>0.86319444444444438</v>
      </c>
      <c r="O669" t="s">
        <v>26</v>
      </c>
      <c r="P669">
        <v>71.88</v>
      </c>
      <c r="Q669" s="7">
        <v>4.7619047620000003</v>
      </c>
      <c r="R669">
        <v>3.5939999999999999</v>
      </c>
      <c r="S669">
        <v>6.4</v>
      </c>
      <c r="T669">
        <v>3.5939999999999999</v>
      </c>
      <c r="U669" s="6"/>
    </row>
    <row r="670" spans="1:21" x14ac:dyDescent="0.35">
      <c r="A670" t="s">
        <v>719</v>
      </c>
      <c r="B670" s="1">
        <v>44877</v>
      </c>
      <c r="C670" t="s">
        <v>20</v>
      </c>
      <c r="D670" t="s">
        <v>29</v>
      </c>
      <c r="E670" t="s">
        <v>1074</v>
      </c>
      <c r="F670" t="s">
        <v>22</v>
      </c>
      <c r="G670" t="s">
        <v>23</v>
      </c>
      <c r="H670" t="s">
        <v>42</v>
      </c>
      <c r="I670" t="s">
        <v>25</v>
      </c>
      <c r="J670">
        <v>47.71</v>
      </c>
      <c r="K670">
        <v>6</v>
      </c>
      <c r="L670" s="7">
        <v>14.313000000000001</v>
      </c>
      <c r="M670">
        <v>300.57299999999998</v>
      </c>
      <c r="N670" s="2">
        <v>0.59652777777777777</v>
      </c>
      <c r="O670" t="s">
        <v>26</v>
      </c>
      <c r="P670">
        <v>286.26</v>
      </c>
      <c r="Q670" s="7">
        <v>4.7619047620000003</v>
      </c>
      <c r="R670">
        <v>14.313000000000001</v>
      </c>
      <c r="S670">
        <v>4.4000000000000004</v>
      </c>
      <c r="T670">
        <v>14.313000000000001</v>
      </c>
      <c r="U670" s="6"/>
    </row>
    <row r="671" spans="1:21" x14ac:dyDescent="0.35">
      <c r="A671" t="s">
        <v>720</v>
      </c>
      <c r="B671" s="1">
        <v>44807</v>
      </c>
      <c r="C671" t="s">
        <v>51</v>
      </c>
      <c r="D671" t="s">
        <v>53</v>
      </c>
      <c r="E671" t="s">
        <v>1069</v>
      </c>
      <c r="F671" t="s">
        <v>30</v>
      </c>
      <c r="G671" t="s">
        <v>23</v>
      </c>
      <c r="H671" t="s">
        <v>37</v>
      </c>
      <c r="I671" t="s">
        <v>44</v>
      </c>
      <c r="J671">
        <v>40.619999999999997</v>
      </c>
      <c r="K671">
        <v>2</v>
      </c>
      <c r="L671" s="7">
        <v>4.0620000000000003</v>
      </c>
      <c r="M671">
        <v>85.302000000000007</v>
      </c>
      <c r="N671" s="2">
        <v>0.41736111111111113</v>
      </c>
      <c r="O671" t="s">
        <v>39</v>
      </c>
      <c r="P671">
        <v>81.239999999999995</v>
      </c>
      <c r="Q671" s="7">
        <v>4.7619047620000003</v>
      </c>
      <c r="R671">
        <v>4.0620000000000003</v>
      </c>
      <c r="S671">
        <v>4.0999999999999996</v>
      </c>
      <c r="T671">
        <v>4.0620000000000003</v>
      </c>
      <c r="U671" s="6"/>
    </row>
    <row r="672" spans="1:21" x14ac:dyDescent="0.35">
      <c r="A672" t="s">
        <v>721</v>
      </c>
      <c r="B672" s="1">
        <v>44752</v>
      </c>
      <c r="C672" t="s">
        <v>74</v>
      </c>
      <c r="D672" t="s">
        <v>21</v>
      </c>
      <c r="E672" t="s">
        <v>1070</v>
      </c>
      <c r="F672" t="s">
        <v>22</v>
      </c>
      <c r="G672" t="s">
        <v>36</v>
      </c>
      <c r="H672" t="s">
        <v>24</v>
      </c>
      <c r="I672" t="s">
        <v>56</v>
      </c>
      <c r="J672">
        <v>56.04</v>
      </c>
      <c r="K672">
        <v>10</v>
      </c>
      <c r="L672" s="7">
        <v>28.02</v>
      </c>
      <c r="M672">
        <v>588.41999999999996</v>
      </c>
      <c r="N672" s="2">
        <v>0.8125</v>
      </c>
      <c r="O672" t="s">
        <v>26</v>
      </c>
      <c r="P672">
        <v>560.4</v>
      </c>
      <c r="Q672" s="7">
        <v>4.7619047620000003</v>
      </c>
      <c r="R672">
        <v>28.02</v>
      </c>
      <c r="S672">
        <v>4.4000000000000004</v>
      </c>
      <c r="T672">
        <v>28.02</v>
      </c>
      <c r="U672" s="6"/>
    </row>
    <row r="673" spans="1:21" x14ac:dyDescent="0.35">
      <c r="A673" t="s">
        <v>722</v>
      </c>
      <c r="B673" s="1">
        <v>44645</v>
      </c>
      <c r="C673" t="s">
        <v>35</v>
      </c>
      <c r="D673" t="s">
        <v>53</v>
      </c>
      <c r="E673" t="s">
        <v>1072</v>
      </c>
      <c r="F673" t="s">
        <v>22</v>
      </c>
      <c r="G673" t="s">
        <v>36</v>
      </c>
      <c r="H673" t="s">
        <v>31</v>
      </c>
      <c r="I673" t="s">
        <v>54</v>
      </c>
      <c r="J673">
        <v>93.4</v>
      </c>
      <c r="K673">
        <v>2</v>
      </c>
      <c r="L673" s="7">
        <v>9.34</v>
      </c>
      <c r="M673">
        <v>196.14</v>
      </c>
      <c r="N673" s="2">
        <v>0.69027777777777777</v>
      </c>
      <c r="O673" t="s">
        <v>33</v>
      </c>
      <c r="P673">
        <v>186.8</v>
      </c>
      <c r="Q673" s="7">
        <v>4.7619047620000003</v>
      </c>
      <c r="R673">
        <v>9.34</v>
      </c>
      <c r="S673">
        <v>5.5</v>
      </c>
      <c r="T673">
        <v>9.34</v>
      </c>
      <c r="U673" s="6"/>
    </row>
    <row r="674" spans="1:21" x14ac:dyDescent="0.35">
      <c r="A674" t="s">
        <v>723</v>
      </c>
      <c r="B674" s="1">
        <v>44668</v>
      </c>
      <c r="C674" t="s">
        <v>61</v>
      </c>
      <c r="D674" t="s">
        <v>53</v>
      </c>
      <c r="E674" t="s">
        <v>1071</v>
      </c>
      <c r="F674" t="s">
        <v>30</v>
      </c>
      <c r="G674" t="s">
        <v>23</v>
      </c>
      <c r="H674" t="s">
        <v>31</v>
      </c>
      <c r="I674" t="s">
        <v>25</v>
      </c>
      <c r="J674">
        <v>73.41</v>
      </c>
      <c r="K674">
        <v>3</v>
      </c>
      <c r="L674" s="7">
        <v>11.0115</v>
      </c>
      <c r="M674">
        <v>231.2415</v>
      </c>
      <c r="N674" s="2">
        <v>0.54861111111111105</v>
      </c>
      <c r="O674" t="s">
        <v>26</v>
      </c>
      <c r="P674">
        <v>220.23</v>
      </c>
      <c r="Q674" s="7">
        <v>4.7619047620000003</v>
      </c>
      <c r="R674">
        <v>11.0115</v>
      </c>
      <c r="S674">
        <v>4</v>
      </c>
      <c r="T674">
        <v>11.0115</v>
      </c>
      <c r="U674" s="6"/>
    </row>
    <row r="675" spans="1:21" x14ac:dyDescent="0.35">
      <c r="A675" t="s">
        <v>724</v>
      </c>
      <c r="B675" s="1">
        <v>44630</v>
      </c>
      <c r="C675" t="s">
        <v>35</v>
      </c>
      <c r="D675" t="s">
        <v>29</v>
      </c>
      <c r="E675" t="s">
        <v>1071</v>
      </c>
      <c r="F675" t="s">
        <v>30</v>
      </c>
      <c r="G675" t="s">
        <v>36</v>
      </c>
      <c r="H675" t="s">
        <v>42</v>
      </c>
      <c r="I675" t="s">
        <v>25</v>
      </c>
      <c r="J675">
        <v>33.64</v>
      </c>
      <c r="K675">
        <v>8</v>
      </c>
      <c r="L675" s="7">
        <v>13.456</v>
      </c>
      <c r="M675">
        <v>282.57600000000002</v>
      </c>
      <c r="N675" s="2">
        <v>0.71527777777777779</v>
      </c>
      <c r="O675" t="s">
        <v>39</v>
      </c>
      <c r="P675">
        <v>269.12</v>
      </c>
      <c r="Q675" s="7">
        <v>4.7619047620000003</v>
      </c>
      <c r="R675">
        <v>13.456</v>
      </c>
      <c r="S675">
        <v>9.3000000000000007</v>
      </c>
      <c r="T675">
        <v>13.456</v>
      </c>
      <c r="U675" s="6"/>
    </row>
    <row r="676" spans="1:21" x14ac:dyDescent="0.35">
      <c r="A676" t="s">
        <v>725</v>
      </c>
      <c r="B676" s="1">
        <v>44683</v>
      </c>
      <c r="C676" t="s">
        <v>107</v>
      </c>
      <c r="D676" t="s">
        <v>21</v>
      </c>
      <c r="E676" t="s">
        <v>1073</v>
      </c>
      <c r="F676" t="s">
        <v>30</v>
      </c>
      <c r="G676" t="s">
        <v>23</v>
      </c>
      <c r="H676" t="s">
        <v>24</v>
      </c>
      <c r="I676" t="s">
        <v>32</v>
      </c>
      <c r="J676">
        <v>45.48</v>
      </c>
      <c r="K676">
        <v>10</v>
      </c>
      <c r="L676" s="7">
        <v>22.74</v>
      </c>
      <c r="M676">
        <v>477.54</v>
      </c>
      <c r="N676" s="2">
        <v>0.43194444444444446</v>
      </c>
      <c r="O676" t="s">
        <v>39</v>
      </c>
      <c r="P676">
        <v>454.8</v>
      </c>
      <c r="Q676" s="7">
        <v>4.7619047620000003</v>
      </c>
      <c r="R676">
        <v>22.74</v>
      </c>
      <c r="S676">
        <v>4.8</v>
      </c>
      <c r="T676">
        <v>22.74</v>
      </c>
      <c r="U676" s="6"/>
    </row>
    <row r="677" spans="1:21" x14ac:dyDescent="0.35">
      <c r="A677" t="s">
        <v>726</v>
      </c>
      <c r="B677" s="1">
        <v>44903</v>
      </c>
      <c r="C677" t="s">
        <v>28</v>
      </c>
      <c r="D677" t="s">
        <v>53</v>
      </c>
      <c r="E677" t="s">
        <v>1075</v>
      </c>
      <c r="F677" t="s">
        <v>22</v>
      </c>
      <c r="G677" t="s">
        <v>36</v>
      </c>
      <c r="H677" t="s">
        <v>24</v>
      </c>
      <c r="I677" t="s">
        <v>56</v>
      </c>
      <c r="J677">
        <v>83.77</v>
      </c>
      <c r="K677">
        <v>2</v>
      </c>
      <c r="L677" s="7">
        <v>8.3770000000000007</v>
      </c>
      <c r="M677">
        <v>175.917</v>
      </c>
      <c r="N677" s="2">
        <v>0.83124999999999993</v>
      </c>
      <c r="O677" t="s">
        <v>33</v>
      </c>
      <c r="P677">
        <v>167.54</v>
      </c>
      <c r="Q677" s="7">
        <v>4.7619047620000003</v>
      </c>
      <c r="R677">
        <v>8.3770000000000007</v>
      </c>
      <c r="S677">
        <v>4.5999999999999996</v>
      </c>
      <c r="T677">
        <v>8.3770000000000007</v>
      </c>
      <c r="U677" s="6"/>
    </row>
    <row r="678" spans="1:21" x14ac:dyDescent="0.35">
      <c r="A678" t="s">
        <v>727</v>
      </c>
      <c r="B678" s="1">
        <v>44665</v>
      </c>
      <c r="C678" t="s">
        <v>61</v>
      </c>
      <c r="D678" t="s">
        <v>53</v>
      </c>
      <c r="E678" t="s">
        <v>1070</v>
      </c>
      <c r="F678" t="s">
        <v>22</v>
      </c>
      <c r="G678" t="s">
        <v>23</v>
      </c>
      <c r="H678" t="s">
        <v>37</v>
      </c>
      <c r="I678" t="s">
        <v>44</v>
      </c>
      <c r="J678">
        <v>64.08</v>
      </c>
      <c r="K678">
        <v>7</v>
      </c>
      <c r="L678" s="7">
        <v>22.428000000000001</v>
      </c>
      <c r="M678">
        <v>470.988</v>
      </c>
      <c r="N678" s="2">
        <v>0.81180555555555556</v>
      </c>
      <c r="O678" t="s">
        <v>39</v>
      </c>
      <c r="P678">
        <v>448.56</v>
      </c>
      <c r="Q678" s="7">
        <v>4.7619047620000003</v>
      </c>
      <c r="R678">
        <v>22.428000000000001</v>
      </c>
      <c r="S678">
        <v>7.3</v>
      </c>
      <c r="T678">
        <v>22.428000000000001</v>
      </c>
      <c r="U678" s="6"/>
    </row>
    <row r="679" spans="1:21" x14ac:dyDescent="0.35">
      <c r="A679" t="s">
        <v>728</v>
      </c>
      <c r="B679" s="1">
        <v>44848</v>
      </c>
      <c r="C679" t="s">
        <v>46</v>
      </c>
      <c r="D679" t="s">
        <v>21</v>
      </c>
      <c r="E679" t="s">
        <v>1072</v>
      </c>
      <c r="F679" t="s">
        <v>22</v>
      </c>
      <c r="G679" t="s">
        <v>23</v>
      </c>
      <c r="H679" t="s">
        <v>24</v>
      </c>
      <c r="I679" t="s">
        <v>54</v>
      </c>
      <c r="J679">
        <v>73.47</v>
      </c>
      <c r="K679">
        <v>4</v>
      </c>
      <c r="L679" s="7">
        <v>14.694000000000001</v>
      </c>
      <c r="M679">
        <v>308.57400000000001</v>
      </c>
      <c r="N679" s="2">
        <v>0.77083333333333337</v>
      </c>
      <c r="O679" t="s">
        <v>33</v>
      </c>
      <c r="P679">
        <v>293.88</v>
      </c>
      <c r="Q679" s="7">
        <v>4.7619047620000003</v>
      </c>
      <c r="R679">
        <v>14.694000000000001</v>
      </c>
      <c r="S679">
        <v>6</v>
      </c>
      <c r="T679">
        <v>14.694000000000001</v>
      </c>
      <c r="U679" s="6"/>
    </row>
    <row r="680" spans="1:21" x14ac:dyDescent="0.35">
      <c r="A680" t="s">
        <v>729</v>
      </c>
      <c r="B680" s="1">
        <v>44702</v>
      </c>
      <c r="C680" t="s">
        <v>107</v>
      </c>
      <c r="D680" t="s">
        <v>29</v>
      </c>
      <c r="E680" t="s">
        <v>1071</v>
      </c>
      <c r="F680" t="s">
        <v>30</v>
      </c>
      <c r="G680" t="s">
        <v>36</v>
      </c>
      <c r="H680" t="s">
        <v>24</v>
      </c>
      <c r="I680" t="s">
        <v>25</v>
      </c>
      <c r="J680">
        <v>58.95</v>
      </c>
      <c r="K680">
        <v>10</v>
      </c>
      <c r="L680" s="7">
        <v>29.475000000000001</v>
      </c>
      <c r="M680">
        <v>618.97500000000002</v>
      </c>
      <c r="N680" s="2">
        <v>0.6020833333333333</v>
      </c>
      <c r="O680" t="s">
        <v>26</v>
      </c>
      <c r="P680">
        <v>589.5</v>
      </c>
      <c r="Q680" s="7">
        <v>4.7619047620000003</v>
      </c>
      <c r="R680">
        <v>29.475000000000001</v>
      </c>
      <c r="S680">
        <v>8.1</v>
      </c>
      <c r="T680">
        <v>29.475000000000001</v>
      </c>
      <c r="U680" s="6"/>
    </row>
    <row r="681" spans="1:21" x14ac:dyDescent="0.35">
      <c r="A681" t="s">
        <v>730</v>
      </c>
      <c r="B681" s="1">
        <v>44891</v>
      </c>
      <c r="C681" t="s">
        <v>20</v>
      </c>
      <c r="D681" t="s">
        <v>21</v>
      </c>
      <c r="E681" t="s">
        <v>1075</v>
      </c>
      <c r="F681" t="s">
        <v>22</v>
      </c>
      <c r="G681" t="s">
        <v>36</v>
      </c>
      <c r="H681" t="s">
        <v>24</v>
      </c>
      <c r="I681" t="s">
        <v>54</v>
      </c>
      <c r="J681">
        <v>48.5</v>
      </c>
      <c r="K681">
        <v>6</v>
      </c>
      <c r="L681" s="7">
        <v>14.55</v>
      </c>
      <c r="M681">
        <v>305.55</v>
      </c>
      <c r="N681" s="2">
        <v>0.58124999999999993</v>
      </c>
      <c r="O681" t="s">
        <v>26</v>
      </c>
      <c r="P681">
        <v>291</v>
      </c>
      <c r="Q681" s="7">
        <v>4.7619047620000003</v>
      </c>
      <c r="R681">
        <v>14.55</v>
      </c>
      <c r="S681">
        <v>9.4</v>
      </c>
      <c r="T681">
        <v>14.55</v>
      </c>
      <c r="U681" s="6"/>
    </row>
    <row r="682" spans="1:21" x14ac:dyDescent="0.35">
      <c r="A682" t="s">
        <v>731</v>
      </c>
      <c r="B682" s="1">
        <v>44619</v>
      </c>
      <c r="C682" t="s">
        <v>80</v>
      </c>
      <c r="D682" t="s">
        <v>53</v>
      </c>
      <c r="E682" t="s">
        <v>1074</v>
      </c>
      <c r="F682" t="s">
        <v>22</v>
      </c>
      <c r="G682" t="s">
        <v>23</v>
      </c>
      <c r="H682" t="s">
        <v>31</v>
      </c>
      <c r="I682" t="s">
        <v>32</v>
      </c>
      <c r="J682">
        <v>39.479999999999997</v>
      </c>
      <c r="K682">
        <v>1</v>
      </c>
      <c r="L682" s="7">
        <v>1.974</v>
      </c>
      <c r="M682">
        <v>41.454000000000001</v>
      </c>
      <c r="N682" s="2">
        <v>0.82152777777777775</v>
      </c>
      <c r="O682" t="s">
        <v>33</v>
      </c>
      <c r="P682">
        <v>39.479999999999997</v>
      </c>
      <c r="Q682" s="7">
        <v>4.7619047620000003</v>
      </c>
      <c r="R682">
        <v>1.974</v>
      </c>
      <c r="S682">
        <v>6.5</v>
      </c>
      <c r="T682">
        <v>1.974</v>
      </c>
      <c r="U682" s="6"/>
    </row>
    <row r="683" spans="1:21" x14ac:dyDescent="0.35">
      <c r="A683" t="s">
        <v>732</v>
      </c>
      <c r="B683" s="1">
        <v>44574</v>
      </c>
      <c r="C683" t="s">
        <v>96</v>
      </c>
      <c r="D683" t="s">
        <v>53</v>
      </c>
      <c r="E683" t="s">
        <v>1069</v>
      </c>
      <c r="F683" t="s">
        <v>30</v>
      </c>
      <c r="G683" t="s">
        <v>23</v>
      </c>
      <c r="H683" t="s">
        <v>24</v>
      </c>
      <c r="I683" t="s">
        <v>44</v>
      </c>
      <c r="J683">
        <v>34.81</v>
      </c>
      <c r="K683">
        <v>1</v>
      </c>
      <c r="L683" s="7">
        <v>1.7404999999999999</v>
      </c>
      <c r="M683">
        <v>36.5505</v>
      </c>
      <c r="N683" s="2">
        <v>0.42430555555555555</v>
      </c>
      <c r="O683" t="s">
        <v>39</v>
      </c>
      <c r="P683">
        <v>34.81</v>
      </c>
      <c r="Q683" s="7">
        <v>4.7619047620000003</v>
      </c>
      <c r="R683">
        <v>1.7404999999999999</v>
      </c>
      <c r="S683">
        <v>7</v>
      </c>
      <c r="T683">
        <v>1.7404999999999999</v>
      </c>
      <c r="U683" s="6"/>
    </row>
    <row r="684" spans="1:21" x14ac:dyDescent="0.35">
      <c r="A684" t="s">
        <v>733</v>
      </c>
      <c r="B684" s="1">
        <v>44746</v>
      </c>
      <c r="C684" t="s">
        <v>74</v>
      </c>
      <c r="D684" t="s">
        <v>29</v>
      </c>
      <c r="E684" t="s">
        <v>1070</v>
      </c>
      <c r="F684" t="s">
        <v>30</v>
      </c>
      <c r="G684" t="s">
        <v>23</v>
      </c>
      <c r="H684" t="s">
        <v>24</v>
      </c>
      <c r="I684" t="s">
        <v>56</v>
      </c>
      <c r="J684">
        <v>49.32</v>
      </c>
      <c r="K684">
        <v>6</v>
      </c>
      <c r="L684" s="7">
        <v>14.795999999999999</v>
      </c>
      <c r="M684">
        <v>310.71600000000001</v>
      </c>
      <c r="N684" s="2">
        <v>0.57361111111111118</v>
      </c>
      <c r="O684" t="s">
        <v>26</v>
      </c>
      <c r="P684">
        <v>295.92</v>
      </c>
      <c r="Q684" s="7">
        <v>4.7619047620000003</v>
      </c>
      <c r="R684">
        <v>14.795999999999999</v>
      </c>
      <c r="S684">
        <v>7.1</v>
      </c>
      <c r="T684">
        <v>14.795999999999999</v>
      </c>
      <c r="U684" s="6"/>
    </row>
    <row r="685" spans="1:21" x14ac:dyDescent="0.35">
      <c r="A685" t="s">
        <v>734</v>
      </c>
      <c r="B685" s="1">
        <v>44810</v>
      </c>
      <c r="C685" t="s">
        <v>51</v>
      </c>
      <c r="D685" t="s">
        <v>21</v>
      </c>
      <c r="E685" t="s">
        <v>1072</v>
      </c>
      <c r="F685" t="s">
        <v>22</v>
      </c>
      <c r="G685" t="s">
        <v>36</v>
      </c>
      <c r="H685" t="s">
        <v>37</v>
      </c>
      <c r="I685" t="s">
        <v>56</v>
      </c>
      <c r="J685">
        <v>21.48</v>
      </c>
      <c r="K685">
        <v>2</v>
      </c>
      <c r="L685" s="7">
        <v>2.1480000000000001</v>
      </c>
      <c r="M685">
        <v>45.107999999999997</v>
      </c>
      <c r="N685" s="2">
        <v>0.51527777777777783</v>
      </c>
      <c r="O685" t="s">
        <v>26</v>
      </c>
      <c r="P685">
        <v>42.96</v>
      </c>
      <c r="Q685" s="7">
        <v>4.7619047620000003</v>
      </c>
      <c r="R685">
        <v>2.1480000000000001</v>
      </c>
      <c r="S685">
        <v>6.6</v>
      </c>
      <c r="T685">
        <v>2.1480000000000001</v>
      </c>
      <c r="U685" s="6"/>
    </row>
    <row r="686" spans="1:21" x14ac:dyDescent="0.35">
      <c r="A686" t="s">
        <v>735</v>
      </c>
      <c r="B686" s="1">
        <v>44759</v>
      </c>
      <c r="C686" t="s">
        <v>74</v>
      </c>
      <c r="D686" t="s">
        <v>53</v>
      </c>
      <c r="E686" t="s">
        <v>1071</v>
      </c>
      <c r="F686" t="s">
        <v>22</v>
      </c>
      <c r="G686" t="s">
        <v>23</v>
      </c>
      <c r="H686" t="s">
        <v>31</v>
      </c>
      <c r="I686" t="s">
        <v>44</v>
      </c>
      <c r="J686">
        <v>23.08</v>
      </c>
      <c r="K686">
        <v>6</v>
      </c>
      <c r="L686" s="7">
        <v>6.9240000000000004</v>
      </c>
      <c r="M686">
        <v>145.404</v>
      </c>
      <c r="N686" s="2">
        <v>0.80555555555555547</v>
      </c>
      <c r="O686" t="s">
        <v>26</v>
      </c>
      <c r="P686">
        <v>138.47999999999999</v>
      </c>
      <c r="Q686" s="7">
        <v>4.7619047620000003</v>
      </c>
      <c r="R686">
        <v>6.9240000000000004</v>
      </c>
      <c r="S686">
        <v>4.9000000000000004</v>
      </c>
      <c r="T686">
        <v>6.9240000000000004</v>
      </c>
      <c r="U686" s="6"/>
    </row>
    <row r="687" spans="1:21" x14ac:dyDescent="0.35">
      <c r="A687" t="s">
        <v>736</v>
      </c>
      <c r="B687" s="1">
        <v>44579</v>
      </c>
      <c r="C687" t="s">
        <v>96</v>
      </c>
      <c r="D687" t="s">
        <v>53</v>
      </c>
      <c r="E687" t="s">
        <v>1073</v>
      </c>
      <c r="F687" t="s">
        <v>22</v>
      </c>
      <c r="G687" t="s">
        <v>23</v>
      </c>
      <c r="H687" t="s">
        <v>24</v>
      </c>
      <c r="I687" t="s">
        <v>38</v>
      </c>
      <c r="J687">
        <v>49.1</v>
      </c>
      <c r="K687">
        <v>2</v>
      </c>
      <c r="L687" s="7">
        <v>4.91</v>
      </c>
      <c r="M687">
        <v>103.11</v>
      </c>
      <c r="N687" s="2">
        <v>0.54027777777777775</v>
      </c>
      <c r="O687" t="s">
        <v>39</v>
      </c>
      <c r="P687">
        <v>98.2</v>
      </c>
      <c r="Q687" s="7">
        <v>4.7619047620000003</v>
      </c>
      <c r="R687">
        <v>4.91</v>
      </c>
      <c r="S687">
        <v>6.4</v>
      </c>
      <c r="T687">
        <v>4.91</v>
      </c>
      <c r="U687" s="6"/>
    </row>
    <row r="688" spans="1:21" x14ac:dyDescent="0.35">
      <c r="A688" t="s">
        <v>737</v>
      </c>
      <c r="B688" s="1">
        <v>44837</v>
      </c>
      <c r="C688" t="s">
        <v>46</v>
      </c>
      <c r="D688" t="s">
        <v>53</v>
      </c>
      <c r="E688" t="s">
        <v>1075</v>
      </c>
      <c r="F688" t="s">
        <v>22</v>
      </c>
      <c r="G688" t="s">
        <v>23</v>
      </c>
      <c r="H688" t="s">
        <v>24</v>
      </c>
      <c r="I688" t="s">
        <v>44</v>
      </c>
      <c r="J688">
        <v>64.83</v>
      </c>
      <c r="K688">
        <v>2</v>
      </c>
      <c r="L688" s="7">
        <v>6.4829999999999997</v>
      </c>
      <c r="M688">
        <v>136.143</v>
      </c>
      <c r="N688" s="2">
        <v>0.4993055555555555</v>
      </c>
      <c r="O688" t="s">
        <v>39</v>
      </c>
      <c r="P688">
        <v>129.66</v>
      </c>
      <c r="Q688" s="7">
        <v>4.7619047620000003</v>
      </c>
      <c r="R688">
        <v>6.4829999999999997</v>
      </c>
      <c r="S688">
        <v>8</v>
      </c>
      <c r="T688">
        <v>6.4829999999999997</v>
      </c>
      <c r="U688" s="6"/>
    </row>
    <row r="689" spans="1:21" x14ac:dyDescent="0.35">
      <c r="A689" t="s">
        <v>738</v>
      </c>
      <c r="B689" s="1">
        <v>44861</v>
      </c>
      <c r="C689" t="s">
        <v>46</v>
      </c>
      <c r="D689" t="s">
        <v>21</v>
      </c>
      <c r="E689" t="s">
        <v>1074</v>
      </c>
      <c r="F689" t="s">
        <v>22</v>
      </c>
      <c r="G689" t="s">
        <v>36</v>
      </c>
      <c r="H689" t="s">
        <v>42</v>
      </c>
      <c r="I689" t="s">
        <v>38</v>
      </c>
      <c r="J689">
        <v>63.56</v>
      </c>
      <c r="K689">
        <v>10</v>
      </c>
      <c r="L689" s="7">
        <v>31.78</v>
      </c>
      <c r="M689">
        <v>667.38</v>
      </c>
      <c r="N689" s="2">
        <v>0.74930555555555556</v>
      </c>
      <c r="O689" t="s">
        <v>33</v>
      </c>
      <c r="P689">
        <v>635.6</v>
      </c>
      <c r="Q689" s="7">
        <v>4.7619047620000003</v>
      </c>
      <c r="R689">
        <v>31.78</v>
      </c>
      <c r="S689">
        <v>4.3</v>
      </c>
      <c r="T689">
        <v>31.78</v>
      </c>
      <c r="U689" s="6"/>
    </row>
    <row r="690" spans="1:21" x14ac:dyDescent="0.35">
      <c r="A690" t="s">
        <v>739</v>
      </c>
      <c r="B690" s="1">
        <v>44719</v>
      </c>
      <c r="C690" t="s">
        <v>41</v>
      </c>
      <c r="D690" t="s">
        <v>29</v>
      </c>
      <c r="E690" t="s">
        <v>1069</v>
      </c>
      <c r="F690" t="s">
        <v>22</v>
      </c>
      <c r="G690" t="s">
        <v>36</v>
      </c>
      <c r="H690" t="s">
        <v>37</v>
      </c>
      <c r="I690" t="s">
        <v>44</v>
      </c>
      <c r="J690">
        <v>72.88</v>
      </c>
      <c r="K690">
        <v>2</v>
      </c>
      <c r="L690" s="7">
        <v>7.2880000000000003</v>
      </c>
      <c r="M690">
        <v>153.048</v>
      </c>
      <c r="N690" s="2">
        <v>0.53541666666666665</v>
      </c>
      <c r="O690" t="s">
        <v>33</v>
      </c>
      <c r="P690">
        <v>145.76</v>
      </c>
      <c r="Q690" s="7">
        <v>4.7619047620000003</v>
      </c>
      <c r="R690">
        <v>7.2880000000000003</v>
      </c>
      <c r="S690">
        <v>6.1</v>
      </c>
      <c r="T690">
        <v>7.2880000000000003</v>
      </c>
      <c r="U690" s="6"/>
    </row>
    <row r="691" spans="1:21" x14ac:dyDescent="0.35">
      <c r="A691" t="s">
        <v>740</v>
      </c>
      <c r="B691" s="1">
        <v>44861</v>
      </c>
      <c r="C691" t="s">
        <v>46</v>
      </c>
      <c r="D691" t="s">
        <v>21</v>
      </c>
      <c r="E691" t="s">
        <v>1070</v>
      </c>
      <c r="F691" t="s">
        <v>30</v>
      </c>
      <c r="G691" t="s">
        <v>23</v>
      </c>
      <c r="H691" t="s">
        <v>37</v>
      </c>
      <c r="I691" t="s">
        <v>54</v>
      </c>
      <c r="J691">
        <v>67.099999999999994</v>
      </c>
      <c r="K691">
        <v>3</v>
      </c>
      <c r="L691" s="7">
        <v>10.065</v>
      </c>
      <c r="M691">
        <v>211.36500000000001</v>
      </c>
      <c r="N691" s="2">
        <v>0.44166666666666665</v>
      </c>
      <c r="O691" t="s">
        <v>33</v>
      </c>
      <c r="P691">
        <v>201.3</v>
      </c>
      <c r="Q691" s="7">
        <v>4.7619047620000003</v>
      </c>
      <c r="R691">
        <v>10.065</v>
      </c>
      <c r="S691">
        <v>7.5</v>
      </c>
      <c r="T691">
        <v>10.065</v>
      </c>
      <c r="U691" s="6"/>
    </row>
    <row r="692" spans="1:21" x14ac:dyDescent="0.35">
      <c r="A692" t="s">
        <v>741</v>
      </c>
      <c r="B692" s="1">
        <v>44574</v>
      </c>
      <c r="C692" t="s">
        <v>96</v>
      </c>
      <c r="D692" t="s">
        <v>29</v>
      </c>
      <c r="E692" t="s">
        <v>1072</v>
      </c>
      <c r="F692" t="s">
        <v>22</v>
      </c>
      <c r="G692" t="s">
        <v>23</v>
      </c>
      <c r="H692" t="s">
        <v>24</v>
      </c>
      <c r="I692" t="s">
        <v>44</v>
      </c>
      <c r="J692">
        <v>70.19</v>
      </c>
      <c r="K692">
        <v>9</v>
      </c>
      <c r="L692" s="7">
        <v>31.5855</v>
      </c>
      <c r="M692">
        <v>663.29549999999995</v>
      </c>
      <c r="N692" s="2">
        <v>0.56805555555555554</v>
      </c>
      <c r="O692" t="s">
        <v>33</v>
      </c>
      <c r="P692">
        <v>631.71</v>
      </c>
      <c r="Q692" s="7">
        <v>4.7619047620000003</v>
      </c>
      <c r="R692">
        <v>31.5855</v>
      </c>
      <c r="S692">
        <v>6.7</v>
      </c>
      <c r="T692">
        <v>31.5855</v>
      </c>
      <c r="U692" s="6"/>
    </row>
    <row r="693" spans="1:21" x14ac:dyDescent="0.35">
      <c r="A693" t="s">
        <v>742</v>
      </c>
      <c r="B693" s="1">
        <v>44586</v>
      </c>
      <c r="C693" t="s">
        <v>96</v>
      </c>
      <c r="D693" t="s">
        <v>29</v>
      </c>
      <c r="E693" t="s">
        <v>1071</v>
      </c>
      <c r="F693" t="s">
        <v>22</v>
      </c>
      <c r="G693" t="s">
        <v>36</v>
      </c>
      <c r="H693" t="s">
        <v>31</v>
      </c>
      <c r="I693" t="s">
        <v>54</v>
      </c>
      <c r="J693">
        <v>55.04</v>
      </c>
      <c r="K693">
        <v>7</v>
      </c>
      <c r="L693" s="7">
        <v>19.263999999999999</v>
      </c>
      <c r="M693">
        <v>404.54399999999998</v>
      </c>
      <c r="N693" s="2">
        <v>0.81874999999999998</v>
      </c>
      <c r="O693" t="s">
        <v>26</v>
      </c>
      <c r="P693">
        <v>385.28</v>
      </c>
      <c r="Q693" s="7">
        <v>4.7619047620000003</v>
      </c>
      <c r="R693">
        <v>19.263999999999999</v>
      </c>
      <c r="S693">
        <v>5.2</v>
      </c>
      <c r="T693">
        <v>19.263999999999999</v>
      </c>
      <c r="U693" s="6"/>
    </row>
    <row r="694" spans="1:21" x14ac:dyDescent="0.35">
      <c r="A694" t="s">
        <v>743</v>
      </c>
      <c r="B694" s="1">
        <v>44616</v>
      </c>
      <c r="C694" t="s">
        <v>80</v>
      </c>
      <c r="D694" t="s">
        <v>21</v>
      </c>
      <c r="E694" t="s">
        <v>1073</v>
      </c>
      <c r="F694" t="s">
        <v>22</v>
      </c>
      <c r="G694" t="s">
        <v>36</v>
      </c>
      <c r="H694" t="s">
        <v>31</v>
      </c>
      <c r="I694" t="s">
        <v>25</v>
      </c>
      <c r="J694">
        <v>48.63</v>
      </c>
      <c r="K694">
        <v>10</v>
      </c>
      <c r="L694" s="7">
        <v>24.315000000000001</v>
      </c>
      <c r="M694">
        <v>510.61500000000001</v>
      </c>
      <c r="N694" s="2">
        <v>0.53055555555555556</v>
      </c>
      <c r="O694" t="s">
        <v>33</v>
      </c>
      <c r="P694">
        <v>486.3</v>
      </c>
      <c r="Q694" s="7">
        <v>4.7619047620000003</v>
      </c>
      <c r="R694">
        <v>24.315000000000001</v>
      </c>
      <c r="S694">
        <v>8.8000000000000007</v>
      </c>
      <c r="T694">
        <v>24.315000000000001</v>
      </c>
      <c r="U694" s="6"/>
    </row>
    <row r="695" spans="1:21" x14ac:dyDescent="0.35">
      <c r="A695" t="s">
        <v>744</v>
      </c>
      <c r="B695" s="1">
        <v>44672</v>
      </c>
      <c r="C695" t="s">
        <v>61</v>
      </c>
      <c r="D695" t="s">
        <v>29</v>
      </c>
      <c r="E695" t="s">
        <v>1075</v>
      </c>
      <c r="F695" t="s">
        <v>22</v>
      </c>
      <c r="G695" t="s">
        <v>23</v>
      </c>
      <c r="H695" t="s">
        <v>24</v>
      </c>
      <c r="I695" t="s">
        <v>56</v>
      </c>
      <c r="J695">
        <v>73.38</v>
      </c>
      <c r="K695">
        <v>7</v>
      </c>
      <c r="L695" s="7">
        <v>25.683</v>
      </c>
      <c r="M695">
        <v>539.34299999999996</v>
      </c>
      <c r="N695" s="2">
        <v>0.5805555555555556</v>
      </c>
      <c r="O695" t="s">
        <v>33</v>
      </c>
      <c r="P695">
        <v>513.66</v>
      </c>
      <c r="Q695" s="7">
        <v>4.7619047620000003</v>
      </c>
      <c r="R695">
        <v>25.683</v>
      </c>
      <c r="S695">
        <v>9.5</v>
      </c>
      <c r="T695">
        <v>25.683</v>
      </c>
      <c r="U695" s="6"/>
    </row>
    <row r="696" spans="1:21" x14ac:dyDescent="0.35">
      <c r="A696" t="s">
        <v>745</v>
      </c>
      <c r="B696" s="1">
        <v>44641</v>
      </c>
      <c r="C696" t="s">
        <v>35</v>
      </c>
      <c r="D696" t="s">
        <v>29</v>
      </c>
      <c r="E696" t="s">
        <v>1074</v>
      </c>
      <c r="F696" t="s">
        <v>30</v>
      </c>
      <c r="G696" t="s">
        <v>23</v>
      </c>
      <c r="H696" t="s">
        <v>37</v>
      </c>
      <c r="I696" t="s">
        <v>54</v>
      </c>
      <c r="J696">
        <v>52.6</v>
      </c>
      <c r="K696">
        <v>9</v>
      </c>
      <c r="L696" s="7">
        <v>23.67</v>
      </c>
      <c r="M696">
        <v>497.07</v>
      </c>
      <c r="N696" s="2">
        <v>0.61249999999999993</v>
      </c>
      <c r="O696" t="s">
        <v>33</v>
      </c>
      <c r="P696">
        <v>473.4</v>
      </c>
      <c r="Q696" s="7">
        <v>4.7619047620000003</v>
      </c>
      <c r="R696">
        <v>23.67</v>
      </c>
      <c r="S696">
        <v>7.6</v>
      </c>
      <c r="T696">
        <v>23.67</v>
      </c>
      <c r="U696" s="6"/>
    </row>
    <row r="697" spans="1:21" x14ac:dyDescent="0.35">
      <c r="A697" t="s">
        <v>746</v>
      </c>
      <c r="B697" s="1">
        <v>44705</v>
      </c>
      <c r="C697" t="s">
        <v>107</v>
      </c>
      <c r="D697" t="s">
        <v>21</v>
      </c>
      <c r="E697" t="s">
        <v>1069</v>
      </c>
      <c r="F697" t="s">
        <v>22</v>
      </c>
      <c r="G697" t="s">
        <v>23</v>
      </c>
      <c r="H697" t="s">
        <v>42</v>
      </c>
      <c r="I697" t="s">
        <v>38</v>
      </c>
      <c r="J697">
        <v>87.37</v>
      </c>
      <c r="K697">
        <v>5</v>
      </c>
      <c r="L697" s="7">
        <v>21.842500000000001</v>
      </c>
      <c r="M697">
        <v>458.6925</v>
      </c>
      <c r="N697" s="2">
        <v>0.82291666666666663</v>
      </c>
      <c r="O697" t="s">
        <v>33</v>
      </c>
      <c r="P697">
        <v>436.85</v>
      </c>
      <c r="Q697" s="7">
        <v>4.7619047620000003</v>
      </c>
      <c r="R697">
        <v>21.842500000000001</v>
      </c>
      <c r="S697">
        <v>6.6</v>
      </c>
      <c r="T697">
        <v>21.842500000000001</v>
      </c>
      <c r="U697" s="6"/>
    </row>
    <row r="698" spans="1:21" x14ac:dyDescent="0.35">
      <c r="A698" t="s">
        <v>747</v>
      </c>
      <c r="B698" s="1">
        <v>44613</v>
      </c>
      <c r="C698" t="s">
        <v>80</v>
      </c>
      <c r="D698" t="s">
        <v>21</v>
      </c>
      <c r="E698" t="s">
        <v>1070</v>
      </c>
      <c r="F698" t="s">
        <v>22</v>
      </c>
      <c r="G698" t="s">
        <v>23</v>
      </c>
      <c r="H698" t="s">
        <v>31</v>
      </c>
      <c r="I698" t="s">
        <v>44</v>
      </c>
      <c r="J698">
        <v>27.04</v>
      </c>
      <c r="K698">
        <v>4</v>
      </c>
      <c r="L698" s="7">
        <v>5.4080000000000004</v>
      </c>
      <c r="M698">
        <v>113.568</v>
      </c>
      <c r="N698" s="2">
        <v>0.85138888888888886</v>
      </c>
      <c r="O698" t="s">
        <v>26</v>
      </c>
      <c r="P698">
        <v>108.16</v>
      </c>
      <c r="Q698" s="7">
        <v>4.7619047620000003</v>
      </c>
      <c r="R698">
        <v>5.4080000000000004</v>
      </c>
      <c r="S698">
        <v>6.9</v>
      </c>
      <c r="T698">
        <v>5.4080000000000004</v>
      </c>
      <c r="U698" s="6"/>
    </row>
    <row r="699" spans="1:21" x14ac:dyDescent="0.35">
      <c r="A699" t="s">
        <v>748</v>
      </c>
      <c r="B699" s="1">
        <v>44828</v>
      </c>
      <c r="C699" t="s">
        <v>51</v>
      </c>
      <c r="D699" t="s">
        <v>53</v>
      </c>
      <c r="E699" t="s">
        <v>1072</v>
      </c>
      <c r="F699" t="s">
        <v>30</v>
      </c>
      <c r="G699" t="s">
        <v>36</v>
      </c>
      <c r="H699" t="s">
        <v>37</v>
      </c>
      <c r="I699" t="s">
        <v>38</v>
      </c>
      <c r="J699">
        <v>62.19</v>
      </c>
      <c r="K699">
        <v>4</v>
      </c>
      <c r="L699" s="7">
        <v>12.438000000000001</v>
      </c>
      <c r="M699">
        <v>261.19799999999998</v>
      </c>
      <c r="N699" s="2">
        <v>0.82361111111111107</v>
      </c>
      <c r="O699" t="s">
        <v>26</v>
      </c>
      <c r="P699">
        <v>248.76</v>
      </c>
      <c r="Q699" s="7">
        <v>4.7619047620000003</v>
      </c>
      <c r="R699">
        <v>12.438000000000001</v>
      </c>
      <c r="S699">
        <v>4.3</v>
      </c>
      <c r="T699">
        <v>12.438000000000001</v>
      </c>
      <c r="U699" s="6"/>
    </row>
    <row r="700" spans="1:21" x14ac:dyDescent="0.35">
      <c r="A700" t="s">
        <v>749</v>
      </c>
      <c r="B700" s="1">
        <v>44634</v>
      </c>
      <c r="C700" t="s">
        <v>35</v>
      </c>
      <c r="D700" t="s">
        <v>21</v>
      </c>
      <c r="E700" t="s">
        <v>1071</v>
      </c>
      <c r="F700" t="s">
        <v>22</v>
      </c>
      <c r="G700" t="s">
        <v>36</v>
      </c>
      <c r="H700" t="s">
        <v>31</v>
      </c>
      <c r="I700" t="s">
        <v>32</v>
      </c>
      <c r="J700">
        <v>69.58</v>
      </c>
      <c r="K700">
        <v>9</v>
      </c>
      <c r="L700" s="7">
        <v>31.311</v>
      </c>
      <c r="M700">
        <v>657.53099999999995</v>
      </c>
      <c r="N700" s="2">
        <v>0.81805555555555554</v>
      </c>
      <c r="O700" t="s">
        <v>39</v>
      </c>
      <c r="P700">
        <v>626.22</v>
      </c>
      <c r="Q700" s="7">
        <v>4.7619047620000003</v>
      </c>
      <c r="R700">
        <v>31.311</v>
      </c>
      <c r="S700">
        <v>7.8</v>
      </c>
      <c r="T700">
        <v>31.311</v>
      </c>
      <c r="U700" s="6"/>
    </row>
    <row r="701" spans="1:21" x14ac:dyDescent="0.35">
      <c r="A701" t="s">
        <v>750</v>
      </c>
      <c r="B701" s="1">
        <v>44616</v>
      </c>
      <c r="C701" t="s">
        <v>80</v>
      </c>
      <c r="D701" t="s">
        <v>29</v>
      </c>
      <c r="E701" t="s">
        <v>1073</v>
      </c>
      <c r="F701" t="s">
        <v>30</v>
      </c>
      <c r="G701" t="s">
        <v>36</v>
      </c>
      <c r="H701" t="s">
        <v>31</v>
      </c>
      <c r="I701" t="s">
        <v>38</v>
      </c>
      <c r="J701">
        <v>97.5</v>
      </c>
      <c r="K701">
        <v>10</v>
      </c>
      <c r="L701" s="7">
        <v>48.75</v>
      </c>
      <c r="M701">
        <v>1023.75</v>
      </c>
      <c r="N701" s="2">
        <v>0.6791666666666667</v>
      </c>
      <c r="O701" t="s">
        <v>26</v>
      </c>
      <c r="P701">
        <v>975</v>
      </c>
      <c r="Q701" s="7">
        <v>4.7619047620000003</v>
      </c>
      <c r="R701">
        <v>48.75</v>
      </c>
      <c r="S701">
        <v>8</v>
      </c>
      <c r="T701">
        <v>48.75</v>
      </c>
      <c r="U701" s="6"/>
    </row>
    <row r="702" spans="1:21" x14ac:dyDescent="0.35">
      <c r="A702" t="s">
        <v>751</v>
      </c>
      <c r="B702" s="1">
        <v>44887</v>
      </c>
      <c r="C702" t="s">
        <v>20</v>
      </c>
      <c r="D702" t="s">
        <v>29</v>
      </c>
      <c r="E702" t="s">
        <v>1075</v>
      </c>
      <c r="F702" t="s">
        <v>30</v>
      </c>
      <c r="G702" t="s">
        <v>23</v>
      </c>
      <c r="H702" t="s">
        <v>24</v>
      </c>
      <c r="I702" t="s">
        <v>56</v>
      </c>
      <c r="J702">
        <v>60.41</v>
      </c>
      <c r="K702">
        <v>8</v>
      </c>
      <c r="L702" s="7">
        <v>24.164000000000001</v>
      </c>
      <c r="M702">
        <v>507.44400000000002</v>
      </c>
      <c r="N702" s="2">
        <v>0.51597222222222217</v>
      </c>
      <c r="O702" t="s">
        <v>26</v>
      </c>
      <c r="P702">
        <v>483.28</v>
      </c>
      <c r="Q702" s="7">
        <v>4.7619047620000003</v>
      </c>
      <c r="R702">
        <v>24.164000000000001</v>
      </c>
      <c r="S702">
        <v>9.6</v>
      </c>
      <c r="T702">
        <v>24.164000000000001</v>
      </c>
      <c r="U702" s="6"/>
    </row>
    <row r="703" spans="1:21" x14ac:dyDescent="0.35">
      <c r="A703" t="s">
        <v>752</v>
      </c>
      <c r="B703" s="1">
        <v>44692</v>
      </c>
      <c r="C703" t="s">
        <v>107</v>
      </c>
      <c r="D703" t="s">
        <v>53</v>
      </c>
      <c r="E703" t="s">
        <v>1074</v>
      </c>
      <c r="F703" t="s">
        <v>30</v>
      </c>
      <c r="G703" t="s">
        <v>36</v>
      </c>
      <c r="H703" t="s">
        <v>24</v>
      </c>
      <c r="I703" t="s">
        <v>54</v>
      </c>
      <c r="J703">
        <v>32.32</v>
      </c>
      <c r="K703">
        <v>3</v>
      </c>
      <c r="L703" s="7">
        <v>4.8479999999999999</v>
      </c>
      <c r="M703">
        <v>101.80800000000001</v>
      </c>
      <c r="N703" s="2">
        <v>0.7993055555555556</v>
      </c>
      <c r="O703" t="s">
        <v>39</v>
      </c>
      <c r="P703">
        <v>96.96</v>
      </c>
      <c r="Q703" s="7">
        <v>4.7619047620000003</v>
      </c>
      <c r="R703">
        <v>4.8479999999999999</v>
      </c>
      <c r="S703">
        <v>4.3</v>
      </c>
      <c r="T703">
        <v>4.8479999999999999</v>
      </c>
      <c r="U703" s="6"/>
    </row>
    <row r="704" spans="1:21" x14ac:dyDescent="0.35">
      <c r="A704" t="s">
        <v>753</v>
      </c>
      <c r="B704" s="1">
        <v>44712</v>
      </c>
      <c r="C704" t="s">
        <v>107</v>
      </c>
      <c r="D704" t="s">
        <v>53</v>
      </c>
      <c r="E704" t="s">
        <v>1069</v>
      </c>
      <c r="F704" t="s">
        <v>22</v>
      </c>
      <c r="G704" t="s">
        <v>23</v>
      </c>
      <c r="H704" t="s">
        <v>31</v>
      </c>
      <c r="I704" t="s">
        <v>56</v>
      </c>
      <c r="J704">
        <v>19.77</v>
      </c>
      <c r="K704">
        <v>10</v>
      </c>
      <c r="L704" s="7">
        <v>9.8849999999999998</v>
      </c>
      <c r="M704">
        <v>207.58500000000001</v>
      </c>
      <c r="N704" s="2">
        <v>0.7895833333333333</v>
      </c>
      <c r="O704" t="s">
        <v>39</v>
      </c>
      <c r="P704">
        <v>197.7</v>
      </c>
      <c r="Q704" s="7">
        <v>4.7619047620000003</v>
      </c>
      <c r="R704">
        <v>9.8849999999999998</v>
      </c>
      <c r="S704">
        <v>5</v>
      </c>
      <c r="T704">
        <v>9.8849999999999998</v>
      </c>
      <c r="U704" s="6"/>
    </row>
    <row r="705" spans="1:21" x14ac:dyDescent="0.35">
      <c r="A705" t="s">
        <v>754</v>
      </c>
      <c r="B705" s="1">
        <v>44845</v>
      </c>
      <c r="C705" t="s">
        <v>46</v>
      </c>
      <c r="D705" t="s">
        <v>53</v>
      </c>
      <c r="E705" t="s">
        <v>1070</v>
      </c>
      <c r="F705" t="s">
        <v>22</v>
      </c>
      <c r="G705" t="s">
        <v>36</v>
      </c>
      <c r="H705" t="s">
        <v>24</v>
      </c>
      <c r="I705" t="s">
        <v>25</v>
      </c>
      <c r="J705">
        <v>80.47</v>
      </c>
      <c r="K705">
        <v>9</v>
      </c>
      <c r="L705" s="7">
        <v>36.211500000000001</v>
      </c>
      <c r="M705">
        <v>760.44150000000002</v>
      </c>
      <c r="N705" s="2">
        <v>0.47083333333333338</v>
      </c>
      <c r="O705" t="s">
        <v>33</v>
      </c>
      <c r="P705">
        <v>724.23</v>
      </c>
      <c r="Q705" s="7">
        <v>4.7619047620000003</v>
      </c>
      <c r="R705">
        <v>36.211500000000001</v>
      </c>
      <c r="S705">
        <v>9.1999999999999993</v>
      </c>
      <c r="T705">
        <v>36.211500000000001</v>
      </c>
      <c r="U705" s="6"/>
    </row>
    <row r="706" spans="1:21" x14ac:dyDescent="0.35">
      <c r="A706" t="s">
        <v>755</v>
      </c>
      <c r="B706" s="1">
        <v>44591</v>
      </c>
      <c r="C706" t="s">
        <v>96</v>
      </c>
      <c r="D706" t="s">
        <v>53</v>
      </c>
      <c r="E706" t="s">
        <v>1072</v>
      </c>
      <c r="F706" t="s">
        <v>22</v>
      </c>
      <c r="G706" t="s">
        <v>23</v>
      </c>
      <c r="H706" t="s">
        <v>24</v>
      </c>
      <c r="I706" t="s">
        <v>38</v>
      </c>
      <c r="J706">
        <v>88.39</v>
      </c>
      <c r="K706">
        <v>9</v>
      </c>
      <c r="L706" s="7">
        <v>39.775500000000001</v>
      </c>
      <c r="M706">
        <v>835.28549999999996</v>
      </c>
      <c r="N706" s="2">
        <v>0.52777777777777779</v>
      </c>
      <c r="O706" t="s">
        <v>33</v>
      </c>
      <c r="P706">
        <v>795.51</v>
      </c>
      <c r="Q706" s="7">
        <v>4.7619047620000003</v>
      </c>
      <c r="R706">
        <v>39.775500000000001</v>
      </c>
      <c r="S706">
        <v>6.3</v>
      </c>
      <c r="T706">
        <v>39.775500000000001</v>
      </c>
      <c r="U706" s="6"/>
    </row>
    <row r="707" spans="1:21" x14ac:dyDescent="0.35">
      <c r="A707" t="s">
        <v>756</v>
      </c>
      <c r="B707" s="1">
        <v>44864</v>
      </c>
      <c r="C707" t="s">
        <v>46</v>
      </c>
      <c r="D707" t="s">
        <v>53</v>
      </c>
      <c r="E707" t="s">
        <v>1071</v>
      </c>
      <c r="F707" t="s">
        <v>30</v>
      </c>
      <c r="G707" t="s">
        <v>36</v>
      </c>
      <c r="H707" t="s">
        <v>24</v>
      </c>
      <c r="I707" t="s">
        <v>25</v>
      </c>
      <c r="J707">
        <v>71.77</v>
      </c>
      <c r="K707">
        <v>7</v>
      </c>
      <c r="L707" s="7">
        <v>25.119499999999999</v>
      </c>
      <c r="M707">
        <v>527.5095</v>
      </c>
      <c r="N707" s="2">
        <v>0.58750000000000002</v>
      </c>
      <c r="O707" t="s">
        <v>33</v>
      </c>
      <c r="P707">
        <v>502.39</v>
      </c>
      <c r="Q707" s="7">
        <v>4.7619047620000003</v>
      </c>
      <c r="R707">
        <v>25.119499999999999</v>
      </c>
      <c r="S707">
        <v>8.9</v>
      </c>
      <c r="T707">
        <v>25.119499999999999</v>
      </c>
      <c r="U707" s="6"/>
    </row>
    <row r="708" spans="1:21" x14ac:dyDescent="0.35">
      <c r="A708" t="s">
        <v>757</v>
      </c>
      <c r="B708" s="1">
        <v>44891</v>
      </c>
      <c r="C708" t="s">
        <v>20</v>
      </c>
      <c r="D708" t="s">
        <v>53</v>
      </c>
      <c r="E708" t="s">
        <v>1073</v>
      </c>
      <c r="F708" t="s">
        <v>30</v>
      </c>
      <c r="G708" t="s">
        <v>23</v>
      </c>
      <c r="H708" t="s">
        <v>31</v>
      </c>
      <c r="I708" t="s">
        <v>32</v>
      </c>
      <c r="J708">
        <v>43</v>
      </c>
      <c r="K708">
        <v>4</v>
      </c>
      <c r="L708" s="7">
        <v>8.6</v>
      </c>
      <c r="M708">
        <v>180.6</v>
      </c>
      <c r="N708" s="2">
        <v>0.8666666666666667</v>
      </c>
      <c r="O708" t="s">
        <v>26</v>
      </c>
      <c r="P708">
        <v>172</v>
      </c>
      <c r="Q708" s="7">
        <v>4.7619047620000003</v>
      </c>
      <c r="R708">
        <v>8.6</v>
      </c>
      <c r="S708">
        <v>7.6</v>
      </c>
      <c r="T708">
        <v>8.6</v>
      </c>
      <c r="U708" s="6"/>
    </row>
    <row r="709" spans="1:21" x14ac:dyDescent="0.35">
      <c r="A709" t="s">
        <v>758</v>
      </c>
      <c r="B709" s="1">
        <v>44738</v>
      </c>
      <c r="C709" t="s">
        <v>41</v>
      </c>
      <c r="D709" t="s">
        <v>29</v>
      </c>
      <c r="E709" t="s">
        <v>1075</v>
      </c>
      <c r="F709" t="s">
        <v>22</v>
      </c>
      <c r="G709" t="s">
        <v>36</v>
      </c>
      <c r="H709" t="s">
        <v>24</v>
      </c>
      <c r="I709" t="s">
        <v>54</v>
      </c>
      <c r="J709">
        <v>68.98</v>
      </c>
      <c r="K709">
        <v>1</v>
      </c>
      <c r="L709" s="7">
        <v>3.4489999999999998</v>
      </c>
      <c r="M709">
        <v>72.429000000000002</v>
      </c>
      <c r="N709" s="2">
        <v>0.84236111111111101</v>
      </c>
      <c r="O709" t="s">
        <v>33</v>
      </c>
      <c r="P709">
        <v>68.98</v>
      </c>
      <c r="Q709" s="7">
        <v>4.7619047620000003</v>
      </c>
      <c r="R709">
        <v>3.4489999999999998</v>
      </c>
      <c r="S709">
        <v>4.8</v>
      </c>
      <c r="T709">
        <v>3.4489999999999998</v>
      </c>
      <c r="U709" s="6"/>
    </row>
    <row r="710" spans="1:21" x14ac:dyDescent="0.35">
      <c r="A710" t="s">
        <v>759</v>
      </c>
      <c r="B710" s="1">
        <v>44788</v>
      </c>
      <c r="C710" t="s">
        <v>48</v>
      </c>
      <c r="D710" t="s">
        <v>29</v>
      </c>
      <c r="E710" t="s">
        <v>1074</v>
      </c>
      <c r="F710" t="s">
        <v>30</v>
      </c>
      <c r="G710" t="s">
        <v>36</v>
      </c>
      <c r="H710" t="s">
        <v>31</v>
      </c>
      <c r="I710" t="s">
        <v>56</v>
      </c>
      <c r="J710">
        <v>15.62</v>
      </c>
      <c r="K710">
        <v>8</v>
      </c>
      <c r="L710" s="7">
        <v>6.2480000000000002</v>
      </c>
      <c r="M710">
        <v>131.208</v>
      </c>
      <c r="N710" s="2">
        <v>0.85902777777777783</v>
      </c>
      <c r="O710" t="s">
        <v>26</v>
      </c>
      <c r="P710">
        <v>124.96</v>
      </c>
      <c r="Q710" s="7">
        <v>4.7619047620000003</v>
      </c>
      <c r="R710">
        <v>6.2480000000000002</v>
      </c>
      <c r="S710">
        <v>9.1</v>
      </c>
      <c r="T710">
        <v>6.2480000000000002</v>
      </c>
      <c r="U710" s="6"/>
    </row>
    <row r="711" spans="1:21" x14ac:dyDescent="0.35">
      <c r="A711" t="s">
        <v>760</v>
      </c>
      <c r="B711" s="1">
        <v>44861</v>
      </c>
      <c r="C711" t="s">
        <v>46</v>
      </c>
      <c r="D711" t="s">
        <v>21</v>
      </c>
      <c r="E711" t="s">
        <v>1069</v>
      </c>
      <c r="F711" t="s">
        <v>30</v>
      </c>
      <c r="G711" t="s">
        <v>36</v>
      </c>
      <c r="H711" t="s">
        <v>37</v>
      </c>
      <c r="I711" t="s">
        <v>44</v>
      </c>
      <c r="J711">
        <v>25.7</v>
      </c>
      <c r="K711">
        <v>3</v>
      </c>
      <c r="L711" s="7">
        <v>3.855</v>
      </c>
      <c r="M711">
        <v>80.954999999999998</v>
      </c>
      <c r="N711" s="2">
        <v>0.74930555555555556</v>
      </c>
      <c r="O711" t="s">
        <v>26</v>
      </c>
      <c r="P711">
        <v>77.099999999999994</v>
      </c>
      <c r="Q711" s="7">
        <v>4.7619047620000003</v>
      </c>
      <c r="R711">
        <v>3.855</v>
      </c>
      <c r="S711">
        <v>6.1</v>
      </c>
      <c r="T711">
        <v>3.855</v>
      </c>
      <c r="U711" s="6"/>
    </row>
    <row r="712" spans="1:21" x14ac:dyDescent="0.35">
      <c r="A712" t="s">
        <v>761</v>
      </c>
      <c r="B712" s="1">
        <v>44640</v>
      </c>
      <c r="C712" t="s">
        <v>35</v>
      </c>
      <c r="D712" t="s">
        <v>21</v>
      </c>
      <c r="E712" t="s">
        <v>1070</v>
      </c>
      <c r="F712" t="s">
        <v>22</v>
      </c>
      <c r="G712" t="s">
        <v>36</v>
      </c>
      <c r="H712" t="s">
        <v>37</v>
      </c>
      <c r="I712" t="s">
        <v>54</v>
      </c>
      <c r="J712">
        <v>80.62</v>
      </c>
      <c r="K712">
        <v>6</v>
      </c>
      <c r="L712" s="7">
        <v>24.186</v>
      </c>
      <c r="M712">
        <v>507.90600000000001</v>
      </c>
      <c r="N712" s="2">
        <v>0.84583333333333333</v>
      </c>
      <c r="O712" t="s">
        <v>33</v>
      </c>
      <c r="P712">
        <v>483.72</v>
      </c>
      <c r="Q712" s="7">
        <v>4.7619047620000003</v>
      </c>
      <c r="R712">
        <v>24.186</v>
      </c>
      <c r="S712">
        <v>9.1</v>
      </c>
      <c r="T712">
        <v>24.186</v>
      </c>
      <c r="U712" s="6"/>
    </row>
    <row r="713" spans="1:21" x14ac:dyDescent="0.35">
      <c r="A713" t="s">
        <v>762</v>
      </c>
      <c r="B713" s="1">
        <v>44576</v>
      </c>
      <c r="C713" t="s">
        <v>96</v>
      </c>
      <c r="D713" t="s">
        <v>29</v>
      </c>
      <c r="E713" t="s">
        <v>1072</v>
      </c>
      <c r="F713" t="s">
        <v>22</v>
      </c>
      <c r="G713" t="s">
        <v>23</v>
      </c>
      <c r="H713" t="s">
        <v>24</v>
      </c>
      <c r="I713" t="s">
        <v>38</v>
      </c>
      <c r="J713">
        <v>75.53</v>
      </c>
      <c r="K713">
        <v>4</v>
      </c>
      <c r="L713" s="7">
        <v>15.106</v>
      </c>
      <c r="M713">
        <v>317.226</v>
      </c>
      <c r="N713" s="2">
        <v>0.66111111111111109</v>
      </c>
      <c r="O713" t="s">
        <v>26</v>
      </c>
      <c r="P713">
        <v>302.12</v>
      </c>
      <c r="Q713" s="7">
        <v>4.7619047620000003</v>
      </c>
      <c r="R713">
        <v>15.106</v>
      </c>
      <c r="S713">
        <v>8.3000000000000007</v>
      </c>
      <c r="T713">
        <v>15.106</v>
      </c>
      <c r="U713" s="6"/>
    </row>
    <row r="714" spans="1:21" x14ac:dyDescent="0.35">
      <c r="A714" t="s">
        <v>763</v>
      </c>
      <c r="B714" s="1">
        <v>44806</v>
      </c>
      <c r="C714" t="s">
        <v>51</v>
      </c>
      <c r="D714" t="s">
        <v>29</v>
      </c>
      <c r="E714" t="s">
        <v>1072</v>
      </c>
      <c r="F714" t="s">
        <v>30</v>
      </c>
      <c r="G714" t="s">
        <v>23</v>
      </c>
      <c r="H714" t="s">
        <v>42</v>
      </c>
      <c r="I714" t="s">
        <v>32</v>
      </c>
      <c r="J714">
        <v>77.63</v>
      </c>
      <c r="K714">
        <v>9</v>
      </c>
      <c r="L714" s="7">
        <v>34.933500000000002</v>
      </c>
      <c r="M714">
        <v>733.60350000000005</v>
      </c>
      <c r="N714" s="2">
        <v>0.63472222222222219</v>
      </c>
      <c r="O714" t="s">
        <v>26</v>
      </c>
      <c r="P714">
        <v>698.67</v>
      </c>
      <c r="Q714" s="7">
        <v>4.7619047620000003</v>
      </c>
      <c r="R714">
        <v>34.933500000000002</v>
      </c>
      <c r="S714">
        <v>7.2</v>
      </c>
      <c r="T714">
        <v>34.933500000000002</v>
      </c>
      <c r="U714" s="6"/>
    </row>
    <row r="715" spans="1:21" x14ac:dyDescent="0.35">
      <c r="A715" t="s">
        <v>764</v>
      </c>
      <c r="B715" s="1">
        <v>44870</v>
      </c>
      <c r="C715" t="s">
        <v>20</v>
      </c>
      <c r="D715" t="s">
        <v>29</v>
      </c>
      <c r="E715" t="s">
        <v>1073</v>
      </c>
      <c r="F715" t="s">
        <v>30</v>
      </c>
      <c r="G715" t="s">
        <v>23</v>
      </c>
      <c r="H715" t="s">
        <v>24</v>
      </c>
      <c r="I715" t="s">
        <v>25</v>
      </c>
      <c r="J715">
        <v>13.85</v>
      </c>
      <c r="K715">
        <v>9</v>
      </c>
      <c r="L715" s="7">
        <v>6.2324999999999999</v>
      </c>
      <c r="M715">
        <v>130.88249999999999</v>
      </c>
      <c r="N715" s="2">
        <v>0.53472222222222221</v>
      </c>
      <c r="O715" t="s">
        <v>26</v>
      </c>
      <c r="P715">
        <v>124.65</v>
      </c>
      <c r="Q715" s="7">
        <v>4.7619047620000003</v>
      </c>
      <c r="R715">
        <v>6.2324999999999999</v>
      </c>
      <c r="S715">
        <v>6</v>
      </c>
      <c r="T715">
        <v>6.2324999999999999</v>
      </c>
      <c r="U715" s="6"/>
    </row>
    <row r="716" spans="1:21" x14ac:dyDescent="0.35">
      <c r="A716" t="s">
        <v>765</v>
      </c>
      <c r="B716" s="1">
        <v>44814</v>
      </c>
      <c r="C716" t="s">
        <v>51</v>
      </c>
      <c r="D716" t="s">
        <v>29</v>
      </c>
      <c r="E716" t="s">
        <v>1069</v>
      </c>
      <c r="F716" t="s">
        <v>22</v>
      </c>
      <c r="G716" t="s">
        <v>36</v>
      </c>
      <c r="H716" t="s">
        <v>24</v>
      </c>
      <c r="I716" t="s">
        <v>56</v>
      </c>
      <c r="J716">
        <v>98.7</v>
      </c>
      <c r="K716">
        <v>8</v>
      </c>
      <c r="L716" s="7">
        <v>39.479999999999997</v>
      </c>
      <c r="M716">
        <v>829.08</v>
      </c>
      <c r="N716" s="2">
        <v>0.44166666666666665</v>
      </c>
      <c r="O716" t="s">
        <v>26</v>
      </c>
      <c r="P716">
        <v>789.6</v>
      </c>
      <c r="Q716" s="7">
        <v>4.7619047620000003</v>
      </c>
      <c r="R716">
        <v>39.479999999999997</v>
      </c>
      <c r="S716">
        <v>8.5</v>
      </c>
      <c r="T716">
        <v>39.479999999999997</v>
      </c>
      <c r="U716" s="6"/>
    </row>
    <row r="717" spans="1:21" x14ac:dyDescent="0.35">
      <c r="A717" t="s">
        <v>766</v>
      </c>
      <c r="B717" s="1">
        <v>44585</v>
      </c>
      <c r="C717" t="s">
        <v>96</v>
      </c>
      <c r="D717" t="s">
        <v>21</v>
      </c>
      <c r="E717" t="s">
        <v>1074</v>
      </c>
      <c r="F717" t="s">
        <v>30</v>
      </c>
      <c r="G717" t="s">
        <v>23</v>
      </c>
      <c r="H717" t="s">
        <v>31</v>
      </c>
      <c r="I717" t="s">
        <v>25</v>
      </c>
      <c r="J717">
        <v>35.68</v>
      </c>
      <c r="K717">
        <v>5</v>
      </c>
      <c r="L717" s="7">
        <v>8.92</v>
      </c>
      <c r="M717">
        <v>187.32</v>
      </c>
      <c r="N717" s="2">
        <v>0.7729166666666667</v>
      </c>
      <c r="O717" t="s">
        <v>39</v>
      </c>
      <c r="P717">
        <v>178.4</v>
      </c>
      <c r="Q717" s="7">
        <v>4.7619047620000003</v>
      </c>
      <c r="R717">
        <v>8.92</v>
      </c>
      <c r="S717">
        <v>6.6</v>
      </c>
      <c r="T717">
        <v>8.92</v>
      </c>
      <c r="U717" s="6"/>
    </row>
    <row r="718" spans="1:21" x14ac:dyDescent="0.35">
      <c r="A718" t="s">
        <v>767</v>
      </c>
      <c r="B718" s="1">
        <v>44583</v>
      </c>
      <c r="C718" t="s">
        <v>96</v>
      </c>
      <c r="D718" t="s">
        <v>21</v>
      </c>
      <c r="E718" t="s">
        <v>1069</v>
      </c>
      <c r="F718" t="s">
        <v>22</v>
      </c>
      <c r="G718" t="s">
        <v>23</v>
      </c>
      <c r="H718" t="s">
        <v>24</v>
      </c>
      <c r="I718" t="s">
        <v>56</v>
      </c>
      <c r="J718">
        <v>71.459999999999994</v>
      </c>
      <c r="K718">
        <v>7</v>
      </c>
      <c r="L718" s="7">
        <v>25.010999999999999</v>
      </c>
      <c r="M718">
        <v>525.23099999999999</v>
      </c>
      <c r="N718" s="2">
        <v>0.67083333333333339</v>
      </c>
      <c r="O718" t="s">
        <v>26</v>
      </c>
      <c r="P718">
        <v>500.22</v>
      </c>
      <c r="Q718" s="7">
        <v>4.7619047620000003</v>
      </c>
      <c r="R718">
        <v>25.010999999999999</v>
      </c>
      <c r="S718">
        <v>4.5</v>
      </c>
      <c r="T718">
        <v>25.010999999999999</v>
      </c>
      <c r="U718" s="6"/>
    </row>
    <row r="719" spans="1:21" x14ac:dyDescent="0.35">
      <c r="A719" t="s">
        <v>768</v>
      </c>
      <c r="B719" s="1">
        <v>44901</v>
      </c>
      <c r="C719" t="s">
        <v>28</v>
      </c>
      <c r="D719" t="s">
        <v>21</v>
      </c>
      <c r="E719" t="s">
        <v>1073</v>
      </c>
      <c r="F719" t="s">
        <v>22</v>
      </c>
      <c r="G719" t="s">
        <v>36</v>
      </c>
      <c r="H719" t="s">
        <v>37</v>
      </c>
      <c r="I719" t="s">
        <v>32</v>
      </c>
      <c r="J719">
        <v>11.94</v>
      </c>
      <c r="K719">
        <v>3</v>
      </c>
      <c r="L719" s="7">
        <v>1.7909999999999999</v>
      </c>
      <c r="M719">
        <v>37.610999999999997</v>
      </c>
      <c r="N719" s="2">
        <v>0.53263888888888888</v>
      </c>
      <c r="O719" t="s">
        <v>39</v>
      </c>
      <c r="P719">
        <v>35.82</v>
      </c>
      <c r="Q719" s="7">
        <v>4.7619047620000003</v>
      </c>
      <c r="R719">
        <v>1.7909999999999999</v>
      </c>
      <c r="S719">
        <v>8.1</v>
      </c>
      <c r="T719">
        <v>1.7909999999999999</v>
      </c>
      <c r="U719" s="6"/>
    </row>
    <row r="720" spans="1:21" x14ac:dyDescent="0.35">
      <c r="A720" t="s">
        <v>769</v>
      </c>
      <c r="B720" s="1">
        <v>44753</v>
      </c>
      <c r="C720" t="s">
        <v>74</v>
      </c>
      <c r="D720" t="s">
        <v>21</v>
      </c>
      <c r="E720" t="s">
        <v>1075</v>
      </c>
      <c r="F720" t="s">
        <v>30</v>
      </c>
      <c r="G720" t="s">
        <v>36</v>
      </c>
      <c r="H720" t="s">
        <v>42</v>
      </c>
      <c r="I720" t="s">
        <v>56</v>
      </c>
      <c r="J720">
        <v>45.38</v>
      </c>
      <c r="K720">
        <v>3</v>
      </c>
      <c r="L720" s="7">
        <v>6.8070000000000004</v>
      </c>
      <c r="M720">
        <v>142.947</v>
      </c>
      <c r="N720" s="2">
        <v>0.56527777777777777</v>
      </c>
      <c r="O720" t="s">
        <v>39</v>
      </c>
      <c r="P720">
        <v>136.13999999999999</v>
      </c>
      <c r="Q720" s="7">
        <v>4.7619047620000003</v>
      </c>
      <c r="R720">
        <v>6.8070000000000004</v>
      </c>
      <c r="S720">
        <v>7.2</v>
      </c>
      <c r="T720">
        <v>6.8070000000000004</v>
      </c>
      <c r="U720" s="6"/>
    </row>
    <row r="721" spans="1:21" x14ac:dyDescent="0.35">
      <c r="A721" t="s">
        <v>770</v>
      </c>
      <c r="B721" s="1">
        <v>44913</v>
      </c>
      <c r="C721" t="s">
        <v>28</v>
      </c>
      <c r="D721" t="s">
        <v>53</v>
      </c>
      <c r="E721" t="s">
        <v>1074</v>
      </c>
      <c r="F721" t="s">
        <v>22</v>
      </c>
      <c r="G721" t="s">
        <v>23</v>
      </c>
      <c r="H721" t="s">
        <v>31</v>
      </c>
      <c r="I721" t="s">
        <v>56</v>
      </c>
      <c r="J721">
        <v>17.48</v>
      </c>
      <c r="K721">
        <v>6</v>
      </c>
      <c r="L721" s="7">
        <v>5.2439999999999998</v>
      </c>
      <c r="M721">
        <v>110.124</v>
      </c>
      <c r="N721" s="2">
        <v>0.62777777777777777</v>
      </c>
      <c r="O721" t="s">
        <v>39</v>
      </c>
      <c r="P721">
        <v>104.88</v>
      </c>
      <c r="Q721" s="7">
        <v>4.7619047620000003</v>
      </c>
      <c r="R721">
        <v>5.2439999999999998</v>
      </c>
      <c r="S721">
        <v>6.1</v>
      </c>
      <c r="T721">
        <v>5.2439999999999998</v>
      </c>
      <c r="U721" s="6"/>
    </row>
    <row r="722" spans="1:21" x14ac:dyDescent="0.35">
      <c r="A722" t="s">
        <v>771</v>
      </c>
      <c r="B722" s="1">
        <v>44893</v>
      </c>
      <c r="C722" t="s">
        <v>20</v>
      </c>
      <c r="D722" t="s">
        <v>53</v>
      </c>
      <c r="E722" t="s">
        <v>1069</v>
      </c>
      <c r="F722" t="s">
        <v>30</v>
      </c>
      <c r="G722" t="s">
        <v>23</v>
      </c>
      <c r="H722" t="s">
        <v>42</v>
      </c>
      <c r="I722" t="s">
        <v>56</v>
      </c>
      <c r="J722">
        <v>25.56</v>
      </c>
      <c r="K722">
        <v>7</v>
      </c>
      <c r="L722" s="7">
        <v>8.9459999999999997</v>
      </c>
      <c r="M722">
        <v>187.86600000000001</v>
      </c>
      <c r="N722" s="2">
        <v>0.86249999999999993</v>
      </c>
      <c r="O722" t="s">
        <v>33</v>
      </c>
      <c r="P722">
        <v>178.92</v>
      </c>
      <c r="Q722" s="7">
        <v>4.7619047620000003</v>
      </c>
      <c r="R722">
        <v>8.9459999999999997</v>
      </c>
      <c r="S722">
        <v>7.1</v>
      </c>
      <c r="T722">
        <v>8.9459999999999997</v>
      </c>
      <c r="U722" s="6"/>
    </row>
    <row r="723" spans="1:21" x14ac:dyDescent="0.35">
      <c r="A723" t="s">
        <v>772</v>
      </c>
      <c r="B723" s="1">
        <v>44846</v>
      </c>
      <c r="C723" t="s">
        <v>46</v>
      </c>
      <c r="D723" t="s">
        <v>29</v>
      </c>
      <c r="E723" t="s">
        <v>1075</v>
      </c>
      <c r="F723" t="s">
        <v>22</v>
      </c>
      <c r="G723" t="s">
        <v>23</v>
      </c>
      <c r="H723" t="s">
        <v>31</v>
      </c>
      <c r="I723" t="s">
        <v>44</v>
      </c>
      <c r="J723">
        <v>90.63</v>
      </c>
      <c r="K723">
        <v>9</v>
      </c>
      <c r="L723" s="7">
        <v>40.783499999999997</v>
      </c>
      <c r="M723">
        <v>856.45349999999996</v>
      </c>
      <c r="N723" s="2">
        <v>0.64444444444444449</v>
      </c>
      <c r="O723" t="s">
        <v>33</v>
      </c>
      <c r="P723">
        <v>815.67</v>
      </c>
      <c r="Q723" s="7">
        <v>4.7619047620000003</v>
      </c>
      <c r="R723">
        <v>40.783499999999997</v>
      </c>
      <c r="S723">
        <v>5.0999999999999996</v>
      </c>
      <c r="T723">
        <v>40.783499999999997</v>
      </c>
      <c r="U723" s="6"/>
    </row>
    <row r="724" spans="1:21" x14ac:dyDescent="0.35">
      <c r="A724" t="s">
        <v>773</v>
      </c>
      <c r="B724" s="1">
        <v>44873</v>
      </c>
      <c r="C724" t="s">
        <v>20</v>
      </c>
      <c r="D724" t="s">
        <v>53</v>
      </c>
      <c r="E724" t="s">
        <v>1074</v>
      </c>
      <c r="F724" t="s">
        <v>30</v>
      </c>
      <c r="G724" t="s">
        <v>36</v>
      </c>
      <c r="H724" t="s">
        <v>31</v>
      </c>
      <c r="I724" t="s">
        <v>38</v>
      </c>
      <c r="J724">
        <v>44.12</v>
      </c>
      <c r="K724">
        <v>3</v>
      </c>
      <c r="L724" s="7">
        <v>6.6180000000000003</v>
      </c>
      <c r="M724">
        <v>138.97800000000001</v>
      </c>
      <c r="N724" s="2">
        <v>0.57291666666666663</v>
      </c>
      <c r="O724" t="s">
        <v>39</v>
      </c>
      <c r="P724">
        <v>132.36000000000001</v>
      </c>
      <c r="Q724" s="7">
        <v>4.7619047620000003</v>
      </c>
      <c r="R724">
        <v>6.6180000000000003</v>
      </c>
      <c r="S724">
        <v>7.9</v>
      </c>
      <c r="T724">
        <v>6.6180000000000003</v>
      </c>
      <c r="U724" s="6"/>
    </row>
    <row r="725" spans="1:21" x14ac:dyDescent="0.35">
      <c r="A725" t="s">
        <v>774</v>
      </c>
      <c r="B725" s="1">
        <v>44663</v>
      </c>
      <c r="C725" t="s">
        <v>61</v>
      </c>
      <c r="D725" t="s">
        <v>29</v>
      </c>
      <c r="E725" t="s">
        <v>1069</v>
      </c>
      <c r="F725" t="s">
        <v>22</v>
      </c>
      <c r="G725" t="s">
        <v>23</v>
      </c>
      <c r="H725" t="s">
        <v>24</v>
      </c>
      <c r="I725" t="s">
        <v>54</v>
      </c>
      <c r="J725">
        <v>36.770000000000003</v>
      </c>
      <c r="K725">
        <v>7</v>
      </c>
      <c r="L725" s="7">
        <v>12.8695</v>
      </c>
      <c r="M725">
        <v>270.2595</v>
      </c>
      <c r="N725" s="2">
        <v>0.84027777777777779</v>
      </c>
      <c r="O725" t="s">
        <v>33</v>
      </c>
      <c r="P725">
        <v>257.39</v>
      </c>
      <c r="Q725" s="7">
        <v>4.7619047620000003</v>
      </c>
      <c r="R725">
        <v>12.8695</v>
      </c>
      <c r="S725">
        <v>7.4</v>
      </c>
      <c r="T725">
        <v>12.8695</v>
      </c>
      <c r="U725" s="6"/>
    </row>
    <row r="726" spans="1:21" x14ac:dyDescent="0.35">
      <c r="A726" t="s">
        <v>775</v>
      </c>
      <c r="B726" s="1">
        <v>44831</v>
      </c>
      <c r="C726" t="s">
        <v>51</v>
      </c>
      <c r="D726" t="s">
        <v>53</v>
      </c>
      <c r="E726" t="s">
        <v>1070</v>
      </c>
      <c r="F726" t="s">
        <v>22</v>
      </c>
      <c r="G726" t="s">
        <v>36</v>
      </c>
      <c r="H726" t="s">
        <v>24</v>
      </c>
      <c r="I726" t="s">
        <v>54</v>
      </c>
      <c r="J726">
        <v>23.34</v>
      </c>
      <c r="K726">
        <v>4</v>
      </c>
      <c r="L726" s="7">
        <v>4.6680000000000001</v>
      </c>
      <c r="M726">
        <v>98.028000000000006</v>
      </c>
      <c r="N726" s="2">
        <v>0.78680555555555554</v>
      </c>
      <c r="O726" t="s">
        <v>26</v>
      </c>
      <c r="P726">
        <v>93.36</v>
      </c>
      <c r="Q726" s="7">
        <v>4.7619047620000003</v>
      </c>
      <c r="R726">
        <v>4.6680000000000001</v>
      </c>
      <c r="S726">
        <v>7.4</v>
      </c>
      <c r="T726">
        <v>4.6680000000000001</v>
      </c>
      <c r="U726" s="6"/>
    </row>
    <row r="727" spans="1:21" x14ac:dyDescent="0.35">
      <c r="A727" t="s">
        <v>776</v>
      </c>
      <c r="B727" s="1">
        <v>44677</v>
      </c>
      <c r="C727" t="s">
        <v>61</v>
      </c>
      <c r="D727" t="s">
        <v>29</v>
      </c>
      <c r="E727" t="s">
        <v>1072</v>
      </c>
      <c r="F727" t="s">
        <v>22</v>
      </c>
      <c r="G727" t="s">
        <v>23</v>
      </c>
      <c r="H727" t="s">
        <v>31</v>
      </c>
      <c r="I727" t="s">
        <v>25</v>
      </c>
      <c r="J727">
        <v>28.5</v>
      </c>
      <c r="K727">
        <v>8</v>
      </c>
      <c r="L727" s="7">
        <v>11.4</v>
      </c>
      <c r="M727">
        <v>239.4</v>
      </c>
      <c r="N727" s="2">
        <v>0.6</v>
      </c>
      <c r="O727" t="s">
        <v>33</v>
      </c>
      <c r="P727">
        <v>228</v>
      </c>
      <c r="Q727" s="7">
        <v>4.7619047620000003</v>
      </c>
      <c r="R727">
        <v>11.4</v>
      </c>
      <c r="S727">
        <v>6.6</v>
      </c>
      <c r="T727">
        <v>11.4</v>
      </c>
      <c r="U727" s="6"/>
    </row>
    <row r="728" spans="1:21" x14ac:dyDescent="0.35">
      <c r="A728" t="s">
        <v>777</v>
      </c>
      <c r="B728" s="1">
        <v>44717</v>
      </c>
      <c r="C728" t="s">
        <v>41</v>
      </c>
      <c r="D728" t="s">
        <v>29</v>
      </c>
      <c r="E728" t="s">
        <v>1071</v>
      </c>
      <c r="F728" t="s">
        <v>22</v>
      </c>
      <c r="G728" t="s">
        <v>36</v>
      </c>
      <c r="H728" t="s">
        <v>37</v>
      </c>
      <c r="I728" t="s">
        <v>38</v>
      </c>
      <c r="J728">
        <v>55.57</v>
      </c>
      <c r="K728">
        <v>3</v>
      </c>
      <c r="L728" s="7">
        <v>8.3354999999999997</v>
      </c>
      <c r="M728">
        <v>175.0455</v>
      </c>
      <c r="N728" s="2">
        <v>0.48749999999999999</v>
      </c>
      <c r="O728" t="s">
        <v>39</v>
      </c>
      <c r="P728">
        <v>166.71</v>
      </c>
      <c r="Q728" s="7">
        <v>4.7619047620000003</v>
      </c>
      <c r="R728">
        <v>8.3354999999999997</v>
      </c>
      <c r="S728">
        <v>5.9</v>
      </c>
      <c r="T728">
        <v>8.3354999999999997</v>
      </c>
      <c r="U728" s="6"/>
    </row>
    <row r="729" spans="1:21" x14ac:dyDescent="0.35">
      <c r="A729" t="s">
        <v>778</v>
      </c>
      <c r="B729" s="1">
        <v>44592</v>
      </c>
      <c r="C729" t="s">
        <v>96</v>
      </c>
      <c r="D729" t="s">
        <v>53</v>
      </c>
      <c r="E729" t="s">
        <v>1073</v>
      </c>
      <c r="F729" t="s">
        <v>30</v>
      </c>
      <c r="G729" t="s">
        <v>36</v>
      </c>
      <c r="H729" t="s">
        <v>31</v>
      </c>
      <c r="I729" t="s">
        <v>44</v>
      </c>
      <c r="J729">
        <v>69.739999999999995</v>
      </c>
      <c r="K729">
        <v>10</v>
      </c>
      <c r="L729" s="7">
        <v>34.869999999999997</v>
      </c>
      <c r="M729">
        <v>732.27</v>
      </c>
      <c r="N729" s="2">
        <v>0.74236111111111114</v>
      </c>
      <c r="O729" t="s">
        <v>39</v>
      </c>
      <c r="P729">
        <v>697.4</v>
      </c>
      <c r="Q729" s="7">
        <v>4.7619047620000003</v>
      </c>
      <c r="R729">
        <v>34.869999999999997</v>
      </c>
      <c r="S729">
        <v>8.9</v>
      </c>
      <c r="T729">
        <v>34.869999999999997</v>
      </c>
      <c r="U729" s="6"/>
    </row>
    <row r="730" spans="1:21" x14ac:dyDescent="0.35">
      <c r="A730" t="s">
        <v>779</v>
      </c>
      <c r="B730" s="1">
        <v>44716</v>
      </c>
      <c r="C730" t="s">
        <v>41</v>
      </c>
      <c r="D730" t="s">
        <v>29</v>
      </c>
      <c r="E730" t="s">
        <v>1075</v>
      </c>
      <c r="F730" t="s">
        <v>30</v>
      </c>
      <c r="G730" t="s">
        <v>36</v>
      </c>
      <c r="H730" t="s">
        <v>24</v>
      </c>
      <c r="I730" t="s">
        <v>56</v>
      </c>
      <c r="J730">
        <v>97.26</v>
      </c>
      <c r="K730">
        <v>4</v>
      </c>
      <c r="L730" s="7">
        <v>19.452000000000002</v>
      </c>
      <c r="M730">
        <v>408.49200000000002</v>
      </c>
      <c r="N730" s="2">
        <v>0.6479166666666667</v>
      </c>
      <c r="O730" t="s">
        <v>26</v>
      </c>
      <c r="P730">
        <v>389.04</v>
      </c>
      <c r="Q730" s="7">
        <v>4.7619047620000003</v>
      </c>
      <c r="R730">
        <v>19.452000000000002</v>
      </c>
      <c r="S730">
        <v>6.8</v>
      </c>
      <c r="T730">
        <v>19.452000000000002</v>
      </c>
      <c r="U730" s="6"/>
    </row>
    <row r="731" spans="1:21" x14ac:dyDescent="0.35">
      <c r="A731" t="s">
        <v>780</v>
      </c>
      <c r="B731" s="1">
        <v>44685</v>
      </c>
      <c r="C731" t="s">
        <v>107</v>
      </c>
      <c r="D731" t="s">
        <v>53</v>
      </c>
      <c r="E731" t="s">
        <v>1074</v>
      </c>
      <c r="F731" t="s">
        <v>22</v>
      </c>
      <c r="G731" t="s">
        <v>23</v>
      </c>
      <c r="H731" t="s">
        <v>37</v>
      </c>
      <c r="I731" t="s">
        <v>38</v>
      </c>
      <c r="J731">
        <v>52.18</v>
      </c>
      <c r="K731">
        <v>7</v>
      </c>
      <c r="L731" s="7">
        <v>18.263000000000002</v>
      </c>
      <c r="M731">
        <v>383.52300000000002</v>
      </c>
      <c r="N731" s="2">
        <v>0.45416666666666666</v>
      </c>
      <c r="O731" t="s">
        <v>33</v>
      </c>
      <c r="P731">
        <v>365.26</v>
      </c>
      <c r="Q731" s="7">
        <v>4.7619047620000003</v>
      </c>
      <c r="R731">
        <v>18.263000000000002</v>
      </c>
      <c r="S731">
        <v>9.3000000000000007</v>
      </c>
      <c r="T731">
        <v>18.263000000000002</v>
      </c>
      <c r="U731" s="6"/>
    </row>
    <row r="732" spans="1:21" x14ac:dyDescent="0.35">
      <c r="A732" t="s">
        <v>781</v>
      </c>
      <c r="B732" s="1">
        <v>44798</v>
      </c>
      <c r="C732" t="s">
        <v>48</v>
      </c>
      <c r="D732" t="s">
        <v>21</v>
      </c>
      <c r="E732" t="s">
        <v>1069</v>
      </c>
      <c r="F732" t="s">
        <v>22</v>
      </c>
      <c r="G732" t="s">
        <v>23</v>
      </c>
      <c r="H732" t="s">
        <v>24</v>
      </c>
      <c r="I732" t="s">
        <v>56</v>
      </c>
      <c r="J732">
        <v>22.32</v>
      </c>
      <c r="K732">
        <v>4</v>
      </c>
      <c r="L732" s="7">
        <v>4.4640000000000004</v>
      </c>
      <c r="M732">
        <v>93.744</v>
      </c>
      <c r="N732" s="2">
        <v>0.68263888888888891</v>
      </c>
      <c r="O732" t="s">
        <v>39</v>
      </c>
      <c r="P732">
        <v>89.28</v>
      </c>
      <c r="Q732" s="7">
        <v>4.7619047620000003</v>
      </c>
      <c r="R732">
        <v>4.4640000000000004</v>
      </c>
      <c r="S732">
        <v>4.4000000000000004</v>
      </c>
      <c r="T732">
        <v>4.4640000000000004</v>
      </c>
      <c r="U732" s="6"/>
    </row>
    <row r="733" spans="1:21" x14ac:dyDescent="0.35">
      <c r="A733" t="s">
        <v>782</v>
      </c>
      <c r="B733" s="1">
        <v>44617</v>
      </c>
      <c r="C733" t="s">
        <v>80</v>
      </c>
      <c r="D733" t="s">
        <v>21</v>
      </c>
      <c r="E733" t="s">
        <v>1070</v>
      </c>
      <c r="F733" t="s">
        <v>30</v>
      </c>
      <c r="G733" t="s">
        <v>36</v>
      </c>
      <c r="H733" t="s">
        <v>31</v>
      </c>
      <c r="I733" t="s">
        <v>25</v>
      </c>
      <c r="J733">
        <v>56</v>
      </c>
      <c r="K733">
        <v>3</v>
      </c>
      <c r="L733" s="7">
        <v>8.4</v>
      </c>
      <c r="M733">
        <v>176.4</v>
      </c>
      <c r="N733" s="2">
        <v>0.81458333333333333</v>
      </c>
      <c r="O733" t="s">
        <v>26</v>
      </c>
      <c r="P733">
        <v>168</v>
      </c>
      <c r="Q733" s="7">
        <v>4.7619047620000003</v>
      </c>
      <c r="R733">
        <v>8.4</v>
      </c>
      <c r="S733">
        <v>4.8</v>
      </c>
      <c r="T733">
        <v>8.4</v>
      </c>
      <c r="U733" s="6"/>
    </row>
    <row r="734" spans="1:21" x14ac:dyDescent="0.35">
      <c r="A734" t="s">
        <v>783</v>
      </c>
      <c r="B734" s="1">
        <v>44665</v>
      </c>
      <c r="C734" t="s">
        <v>61</v>
      </c>
      <c r="D734" t="s">
        <v>21</v>
      </c>
      <c r="E734" t="s">
        <v>1072</v>
      </c>
      <c r="F734" t="s">
        <v>22</v>
      </c>
      <c r="G734" t="s">
        <v>36</v>
      </c>
      <c r="H734" t="s">
        <v>24</v>
      </c>
      <c r="I734" t="s">
        <v>56</v>
      </c>
      <c r="J734">
        <v>19.7</v>
      </c>
      <c r="K734">
        <v>1</v>
      </c>
      <c r="L734" s="7">
        <v>0.98499999999999999</v>
      </c>
      <c r="M734">
        <v>20.684999999999999</v>
      </c>
      <c r="N734" s="2">
        <v>0.48541666666666666</v>
      </c>
      <c r="O734" t="s">
        <v>26</v>
      </c>
      <c r="P734">
        <v>19.7</v>
      </c>
      <c r="Q734" s="7">
        <v>4.7619047620000003</v>
      </c>
      <c r="R734">
        <v>0.98499999999999999</v>
      </c>
      <c r="S734">
        <v>9.5</v>
      </c>
      <c r="T734">
        <v>0.98499999999999999</v>
      </c>
      <c r="U734" s="6"/>
    </row>
    <row r="735" spans="1:21" x14ac:dyDescent="0.35">
      <c r="A735" t="s">
        <v>784</v>
      </c>
      <c r="B735" s="1">
        <v>44907</v>
      </c>
      <c r="C735" t="s">
        <v>28</v>
      </c>
      <c r="D735" t="s">
        <v>53</v>
      </c>
      <c r="E735" t="s">
        <v>1070</v>
      </c>
      <c r="F735" t="s">
        <v>30</v>
      </c>
      <c r="G735" t="s">
        <v>36</v>
      </c>
      <c r="H735" t="s">
        <v>31</v>
      </c>
      <c r="I735" t="s">
        <v>32</v>
      </c>
      <c r="J735">
        <v>75.88</v>
      </c>
      <c r="K735">
        <v>7</v>
      </c>
      <c r="L735" s="7">
        <v>26.558</v>
      </c>
      <c r="M735">
        <v>557.71799999999996</v>
      </c>
      <c r="N735" s="2">
        <v>0.44305555555555554</v>
      </c>
      <c r="O735" t="s">
        <v>26</v>
      </c>
      <c r="P735">
        <v>531.16</v>
      </c>
      <c r="Q735" s="7">
        <v>4.7619047620000003</v>
      </c>
      <c r="R735">
        <v>26.558</v>
      </c>
      <c r="S735">
        <v>8.9</v>
      </c>
      <c r="T735">
        <v>26.558</v>
      </c>
      <c r="U735" s="6"/>
    </row>
    <row r="736" spans="1:21" x14ac:dyDescent="0.35">
      <c r="A736" t="s">
        <v>785</v>
      </c>
      <c r="B736" s="1">
        <v>44736</v>
      </c>
      <c r="C736" t="s">
        <v>41</v>
      </c>
      <c r="D736" t="s">
        <v>53</v>
      </c>
      <c r="E736" t="s">
        <v>1072</v>
      </c>
      <c r="F736" t="s">
        <v>22</v>
      </c>
      <c r="G736" t="s">
        <v>36</v>
      </c>
      <c r="H736" t="s">
        <v>24</v>
      </c>
      <c r="I736" t="s">
        <v>54</v>
      </c>
      <c r="J736">
        <v>53.72</v>
      </c>
      <c r="K736">
        <v>1</v>
      </c>
      <c r="L736" s="7">
        <v>2.6859999999999999</v>
      </c>
      <c r="M736">
        <v>56.405999999999999</v>
      </c>
      <c r="N736" s="2">
        <v>0.8354166666666667</v>
      </c>
      <c r="O736" t="s">
        <v>26</v>
      </c>
      <c r="P736">
        <v>53.72</v>
      </c>
      <c r="Q736" s="7">
        <v>4.7619047620000003</v>
      </c>
      <c r="R736">
        <v>2.6859999999999999</v>
      </c>
      <c r="S736">
        <v>6.4</v>
      </c>
      <c r="T736">
        <v>2.6859999999999999</v>
      </c>
      <c r="U736" s="6"/>
    </row>
    <row r="737" spans="1:21" x14ac:dyDescent="0.35">
      <c r="A737" t="s">
        <v>786</v>
      </c>
      <c r="B737" s="1">
        <v>44661</v>
      </c>
      <c r="C737" t="s">
        <v>61</v>
      </c>
      <c r="D737" t="s">
        <v>29</v>
      </c>
      <c r="E737" t="s">
        <v>1071</v>
      </c>
      <c r="F737" t="s">
        <v>22</v>
      </c>
      <c r="G737" t="s">
        <v>36</v>
      </c>
      <c r="H737" t="s">
        <v>31</v>
      </c>
      <c r="I737" t="s">
        <v>25</v>
      </c>
      <c r="J737">
        <v>81.95</v>
      </c>
      <c r="K737">
        <v>10</v>
      </c>
      <c r="L737" s="7">
        <v>40.975000000000001</v>
      </c>
      <c r="M737">
        <v>860.47500000000002</v>
      </c>
      <c r="N737" s="2">
        <v>0.52708333333333335</v>
      </c>
      <c r="O737" t="s">
        <v>39</v>
      </c>
      <c r="P737">
        <v>819.5</v>
      </c>
      <c r="Q737" s="7">
        <v>4.7619047620000003</v>
      </c>
      <c r="R737">
        <v>40.975000000000001</v>
      </c>
      <c r="S737">
        <v>6</v>
      </c>
      <c r="T737">
        <v>40.975000000000001</v>
      </c>
      <c r="U737" s="6"/>
    </row>
    <row r="738" spans="1:21" x14ac:dyDescent="0.35">
      <c r="A738" t="s">
        <v>787</v>
      </c>
      <c r="B738" s="1">
        <v>44692</v>
      </c>
      <c r="C738" t="s">
        <v>107</v>
      </c>
      <c r="D738" t="s">
        <v>29</v>
      </c>
      <c r="E738" t="s">
        <v>1073</v>
      </c>
      <c r="F738" t="s">
        <v>22</v>
      </c>
      <c r="G738" t="s">
        <v>23</v>
      </c>
      <c r="H738" t="s">
        <v>24</v>
      </c>
      <c r="I738" t="s">
        <v>38</v>
      </c>
      <c r="J738">
        <v>81.2</v>
      </c>
      <c r="K738">
        <v>7</v>
      </c>
      <c r="L738" s="7">
        <v>28.42</v>
      </c>
      <c r="M738">
        <v>596.82000000000005</v>
      </c>
      <c r="N738" s="2">
        <v>0.66597222222222219</v>
      </c>
      <c r="O738" t="s">
        <v>39</v>
      </c>
      <c r="P738">
        <v>568.4</v>
      </c>
      <c r="Q738" s="7">
        <v>4.7619047620000003</v>
      </c>
      <c r="R738">
        <v>28.42</v>
      </c>
      <c r="S738">
        <v>8.1</v>
      </c>
      <c r="T738">
        <v>28.42</v>
      </c>
      <c r="U738" s="6"/>
    </row>
    <row r="739" spans="1:21" x14ac:dyDescent="0.35">
      <c r="A739" t="s">
        <v>788</v>
      </c>
      <c r="B739" s="1">
        <v>44915</v>
      </c>
      <c r="C739" t="s">
        <v>28</v>
      </c>
      <c r="D739" t="s">
        <v>29</v>
      </c>
      <c r="E739" t="s">
        <v>1075</v>
      </c>
      <c r="F739" t="s">
        <v>30</v>
      </c>
      <c r="G739" t="s">
        <v>36</v>
      </c>
      <c r="H739" t="s">
        <v>31</v>
      </c>
      <c r="I739" t="s">
        <v>32</v>
      </c>
      <c r="J739">
        <v>58.76</v>
      </c>
      <c r="K739">
        <v>10</v>
      </c>
      <c r="L739" s="7">
        <v>29.38</v>
      </c>
      <c r="M739">
        <v>616.98</v>
      </c>
      <c r="N739" s="2">
        <v>0.60138888888888886</v>
      </c>
      <c r="O739" t="s">
        <v>26</v>
      </c>
      <c r="P739">
        <v>587.6</v>
      </c>
      <c r="Q739" s="7">
        <v>4.7619047620000003</v>
      </c>
      <c r="R739">
        <v>29.38</v>
      </c>
      <c r="S739">
        <v>9</v>
      </c>
      <c r="T739">
        <v>29.38</v>
      </c>
      <c r="U739" s="6"/>
    </row>
    <row r="740" spans="1:21" x14ac:dyDescent="0.35">
      <c r="A740" t="s">
        <v>789</v>
      </c>
      <c r="B740" s="1">
        <v>44803</v>
      </c>
      <c r="C740" t="s">
        <v>48</v>
      </c>
      <c r="D740" t="s">
        <v>53</v>
      </c>
      <c r="E740" t="s">
        <v>1074</v>
      </c>
      <c r="F740" t="s">
        <v>22</v>
      </c>
      <c r="G740" t="s">
        <v>36</v>
      </c>
      <c r="H740" t="s">
        <v>31</v>
      </c>
      <c r="I740" t="s">
        <v>32</v>
      </c>
      <c r="J740">
        <v>91.56</v>
      </c>
      <c r="K740">
        <v>8</v>
      </c>
      <c r="L740" s="7">
        <v>36.624000000000002</v>
      </c>
      <c r="M740">
        <v>769.10400000000004</v>
      </c>
      <c r="N740" s="2">
        <v>0.76527777777777783</v>
      </c>
      <c r="O740" t="s">
        <v>26</v>
      </c>
      <c r="P740">
        <v>732.48</v>
      </c>
      <c r="Q740" s="7">
        <v>4.7619047620000003</v>
      </c>
      <c r="R740">
        <v>36.624000000000002</v>
      </c>
      <c r="S740">
        <v>6</v>
      </c>
      <c r="T740">
        <v>36.624000000000002</v>
      </c>
      <c r="U740" s="6"/>
    </row>
    <row r="741" spans="1:21" x14ac:dyDescent="0.35">
      <c r="A741" t="s">
        <v>790</v>
      </c>
      <c r="B741" s="1">
        <v>44898</v>
      </c>
      <c r="C741" t="s">
        <v>28</v>
      </c>
      <c r="D741" t="s">
        <v>21</v>
      </c>
      <c r="E741" t="s">
        <v>1069</v>
      </c>
      <c r="F741" t="s">
        <v>30</v>
      </c>
      <c r="G741" t="s">
        <v>36</v>
      </c>
      <c r="H741" t="s">
        <v>31</v>
      </c>
      <c r="I741" t="s">
        <v>38</v>
      </c>
      <c r="J741">
        <v>93.96</v>
      </c>
      <c r="K741">
        <v>9</v>
      </c>
      <c r="L741" s="7">
        <v>42.281999999999996</v>
      </c>
      <c r="M741">
        <v>887.92200000000003</v>
      </c>
      <c r="N741" s="2">
        <v>0.48055555555555557</v>
      </c>
      <c r="O741" t="s">
        <v>33</v>
      </c>
      <c r="P741">
        <v>845.64</v>
      </c>
      <c r="Q741" s="7">
        <v>4.7619047620000003</v>
      </c>
      <c r="R741">
        <v>42.281999999999996</v>
      </c>
      <c r="S741">
        <v>9.8000000000000007</v>
      </c>
      <c r="T741">
        <v>42.281999999999996</v>
      </c>
      <c r="U741" s="6"/>
    </row>
    <row r="742" spans="1:21" x14ac:dyDescent="0.35">
      <c r="A742" t="s">
        <v>791</v>
      </c>
      <c r="B742" s="1">
        <v>44917</v>
      </c>
      <c r="C742" t="s">
        <v>28</v>
      </c>
      <c r="D742" t="s">
        <v>29</v>
      </c>
      <c r="E742" t="s">
        <v>1070</v>
      </c>
      <c r="F742" t="s">
        <v>30</v>
      </c>
      <c r="G742" t="s">
        <v>36</v>
      </c>
      <c r="H742" t="s">
        <v>24</v>
      </c>
      <c r="I742" t="s">
        <v>38</v>
      </c>
      <c r="J742">
        <v>55.61</v>
      </c>
      <c r="K742">
        <v>7</v>
      </c>
      <c r="L742" s="7">
        <v>19.4635</v>
      </c>
      <c r="M742">
        <v>408.73349999999999</v>
      </c>
      <c r="N742" s="2">
        <v>0.52847222222222223</v>
      </c>
      <c r="O742" t="s">
        <v>33</v>
      </c>
      <c r="P742">
        <v>389.27</v>
      </c>
      <c r="Q742" s="7">
        <v>4.7619047620000003</v>
      </c>
      <c r="R742">
        <v>19.4635</v>
      </c>
      <c r="S742">
        <v>8.5</v>
      </c>
      <c r="T742">
        <v>19.4635</v>
      </c>
      <c r="U742" s="6"/>
    </row>
    <row r="743" spans="1:21" x14ac:dyDescent="0.35">
      <c r="A743" t="s">
        <v>792</v>
      </c>
      <c r="B743" s="1">
        <v>44712</v>
      </c>
      <c r="C743" t="s">
        <v>107</v>
      </c>
      <c r="D743" t="s">
        <v>29</v>
      </c>
      <c r="E743" t="s">
        <v>1071</v>
      </c>
      <c r="F743" t="s">
        <v>30</v>
      </c>
      <c r="G743" t="s">
        <v>36</v>
      </c>
      <c r="H743" t="s">
        <v>24</v>
      </c>
      <c r="I743" t="s">
        <v>54</v>
      </c>
      <c r="J743">
        <v>84.83</v>
      </c>
      <c r="K743">
        <v>1</v>
      </c>
      <c r="L743" s="7">
        <v>4.2415000000000003</v>
      </c>
      <c r="M743">
        <v>89.0715</v>
      </c>
      <c r="N743" s="2">
        <v>0.63888888888888895</v>
      </c>
      <c r="O743" t="s">
        <v>26</v>
      </c>
      <c r="P743">
        <v>84.83</v>
      </c>
      <c r="Q743" s="7">
        <v>4.7619047620000003</v>
      </c>
      <c r="R743">
        <v>4.2415000000000003</v>
      </c>
      <c r="S743">
        <v>8.8000000000000007</v>
      </c>
      <c r="T743">
        <v>4.2415000000000003</v>
      </c>
      <c r="U743" s="6"/>
    </row>
    <row r="744" spans="1:21" x14ac:dyDescent="0.35">
      <c r="A744" t="s">
        <v>793</v>
      </c>
      <c r="B744" s="1">
        <v>44569</v>
      </c>
      <c r="C744" t="s">
        <v>96</v>
      </c>
      <c r="D744" t="s">
        <v>21</v>
      </c>
      <c r="E744" t="s">
        <v>1071</v>
      </c>
      <c r="F744" t="s">
        <v>22</v>
      </c>
      <c r="G744" t="s">
        <v>23</v>
      </c>
      <c r="H744" t="s">
        <v>24</v>
      </c>
      <c r="I744" t="s">
        <v>44</v>
      </c>
      <c r="J744">
        <v>71.63</v>
      </c>
      <c r="K744">
        <v>2</v>
      </c>
      <c r="L744" s="7">
        <v>7.1630000000000003</v>
      </c>
      <c r="M744">
        <v>150.423</v>
      </c>
      <c r="N744" s="2">
        <v>0.60625000000000007</v>
      </c>
      <c r="O744" t="s">
        <v>26</v>
      </c>
      <c r="P744">
        <v>143.26</v>
      </c>
      <c r="Q744" s="7">
        <v>4.7619047620000003</v>
      </c>
      <c r="R744">
        <v>7.1630000000000003</v>
      </c>
      <c r="S744">
        <v>8.8000000000000007</v>
      </c>
      <c r="T744">
        <v>7.1630000000000003</v>
      </c>
      <c r="U744" s="6"/>
    </row>
    <row r="745" spans="1:21" x14ac:dyDescent="0.35">
      <c r="A745" t="s">
        <v>794</v>
      </c>
      <c r="B745" s="1">
        <v>44697</v>
      </c>
      <c r="C745" t="s">
        <v>107</v>
      </c>
      <c r="D745" t="s">
        <v>21</v>
      </c>
      <c r="E745" t="s">
        <v>1073</v>
      </c>
      <c r="F745" t="s">
        <v>22</v>
      </c>
      <c r="G745" t="s">
        <v>36</v>
      </c>
      <c r="H745" t="s">
        <v>24</v>
      </c>
      <c r="I745" t="s">
        <v>38</v>
      </c>
      <c r="J745">
        <v>37.69</v>
      </c>
      <c r="K745">
        <v>2</v>
      </c>
      <c r="L745" s="7">
        <v>3.7690000000000001</v>
      </c>
      <c r="M745">
        <v>79.149000000000001</v>
      </c>
      <c r="N745" s="2">
        <v>0.64513888888888882</v>
      </c>
      <c r="O745" t="s">
        <v>26</v>
      </c>
      <c r="P745">
        <v>75.38</v>
      </c>
      <c r="Q745" s="7">
        <v>4.7619047620000003</v>
      </c>
      <c r="R745">
        <v>3.7690000000000001</v>
      </c>
      <c r="S745">
        <v>9.5</v>
      </c>
      <c r="T745">
        <v>3.7690000000000001</v>
      </c>
      <c r="U745" s="6"/>
    </row>
    <row r="746" spans="1:21" x14ac:dyDescent="0.35">
      <c r="A746" t="s">
        <v>795</v>
      </c>
      <c r="B746" s="1">
        <v>44724</v>
      </c>
      <c r="C746" t="s">
        <v>41</v>
      </c>
      <c r="D746" t="s">
        <v>29</v>
      </c>
      <c r="E746" t="s">
        <v>1075</v>
      </c>
      <c r="F746" t="s">
        <v>22</v>
      </c>
      <c r="G746" t="s">
        <v>23</v>
      </c>
      <c r="H746" t="s">
        <v>42</v>
      </c>
      <c r="I746" t="s">
        <v>44</v>
      </c>
      <c r="J746">
        <v>31.67</v>
      </c>
      <c r="K746">
        <v>8</v>
      </c>
      <c r="L746" s="7">
        <v>12.667999999999999</v>
      </c>
      <c r="M746">
        <v>266.02800000000002</v>
      </c>
      <c r="N746" s="2">
        <v>0.67986111111111114</v>
      </c>
      <c r="O746" t="s">
        <v>39</v>
      </c>
      <c r="P746">
        <v>253.36</v>
      </c>
      <c r="Q746" s="7">
        <v>4.7619047620000003</v>
      </c>
      <c r="R746">
        <v>12.667999999999999</v>
      </c>
      <c r="S746">
        <v>5.6</v>
      </c>
      <c r="T746">
        <v>12.667999999999999</v>
      </c>
      <c r="U746" s="6"/>
    </row>
    <row r="747" spans="1:21" x14ac:dyDescent="0.35">
      <c r="A747" t="s">
        <v>796</v>
      </c>
      <c r="B747" s="1">
        <v>44678</v>
      </c>
      <c r="C747" t="s">
        <v>61</v>
      </c>
      <c r="D747" t="s">
        <v>29</v>
      </c>
      <c r="E747" t="s">
        <v>1075</v>
      </c>
      <c r="F747" t="s">
        <v>22</v>
      </c>
      <c r="G747" t="s">
        <v>23</v>
      </c>
      <c r="H747" t="s">
        <v>31</v>
      </c>
      <c r="I747" t="s">
        <v>54</v>
      </c>
      <c r="J747">
        <v>38.42</v>
      </c>
      <c r="K747">
        <v>1</v>
      </c>
      <c r="L747" s="7">
        <v>1.921</v>
      </c>
      <c r="M747">
        <v>40.341000000000001</v>
      </c>
      <c r="N747" s="2">
        <v>0.68958333333333333</v>
      </c>
      <c r="O747" t="s">
        <v>33</v>
      </c>
      <c r="P747">
        <v>38.42</v>
      </c>
      <c r="Q747" s="7">
        <v>4.7619047620000003</v>
      </c>
      <c r="R747">
        <v>1.921</v>
      </c>
      <c r="S747">
        <v>8.6</v>
      </c>
      <c r="T747">
        <v>1.921</v>
      </c>
      <c r="U747" s="6"/>
    </row>
    <row r="748" spans="1:21" x14ac:dyDescent="0.35">
      <c r="A748" t="s">
        <v>797</v>
      </c>
      <c r="B748" s="1">
        <v>44793</v>
      </c>
      <c r="C748" t="s">
        <v>48</v>
      </c>
      <c r="D748" t="s">
        <v>53</v>
      </c>
      <c r="E748" t="s">
        <v>1069</v>
      </c>
      <c r="F748" t="s">
        <v>22</v>
      </c>
      <c r="G748" t="s">
        <v>36</v>
      </c>
      <c r="H748" t="s">
        <v>24</v>
      </c>
      <c r="I748" t="s">
        <v>56</v>
      </c>
      <c r="J748">
        <v>65.23</v>
      </c>
      <c r="K748">
        <v>10</v>
      </c>
      <c r="L748" s="7">
        <v>32.615000000000002</v>
      </c>
      <c r="M748">
        <v>684.91499999999996</v>
      </c>
      <c r="N748" s="2">
        <v>0.79652777777777783</v>
      </c>
      <c r="O748" t="s">
        <v>39</v>
      </c>
      <c r="P748">
        <v>652.29999999999995</v>
      </c>
      <c r="Q748" s="7">
        <v>4.7619047620000003</v>
      </c>
      <c r="R748">
        <v>32.615000000000002</v>
      </c>
      <c r="S748">
        <v>5.2</v>
      </c>
      <c r="T748">
        <v>32.615000000000002</v>
      </c>
      <c r="U748" s="6"/>
    </row>
    <row r="749" spans="1:21" x14ac:dyDescent="0.35">
      <c r="A749" t="s">
        <v>798</v>
      </c>
      <c r="B749" s="1">
        <v>44819</v>
      </c>
      <c r="C749" t="s">
        <v>51</v>
      </c>
      <c r="D749" t="s">
        <v>29</v>
      </c>
      <c r="E749" t="s">
        <v>1070</v>
      </c>
      <c r="F749" t="s">
        <v>22</v>
      </c>
      <c r="G749" t="s">
        <v>23</v>
      </c>
      <c r="H749" t="s">
        <v>31</v>
      </c>
      <c r="I749" t="s">
        <v>38</v>
      </c>
      <c r="J749">
        <v>10.53</v>
      </c>
      <c r="K749">
        <v>5</v>
      </c>
      <c r="L749" s="7">
        <v>2.6324999999999998</v>
      </c>
      <c r="M749">
        <v>55.282499999999999</v>
      </c>
      <c r="N749" s="2">
        <v>0.61319444444444449</v>
      </c>
      <c r="O749" t="s">
        <v>39</v>
      </c>
      <c r="P749">
        <v>52.65</v>
      </c>
      <c r="Q749" s="7">
        <v>4.7619047620000003</v>
      </c>
      <c r="R749">
        <v>2.6324999999999998</v>
      </c>
      <c r="S749">
        <v>5.8</v>
      </c>
      <c r="T749">
        <v>2.6324999999999998</v>
      </c>
      <c r="U749" s="6"/>
    </row>
    <row r="750" spans="1:21" x14ac:dyDescent="0.35">
      <c r="A750" t="s">
        <v>799</v>
      </c>
      <c r="B750" s="1">
        <v>44800</v>
      </c>
      <c r="C750" t="s">
        <v>48</v>
      </c>
      <c r="D750" t="s">
        <v>53</v>
      </c>
      <c r="E750" t="s">
        <v>1072</v>
      </c>
      <c r="F750" t="s">
        <v>22</v>
      </c>
      <c r="G750" t="s">
        <v>23</v>
      </c>
      <c r="H750" t="s">
        <v>24</v>
      </c>
      <c r="I750" t="s">
        <v>38</v>
      </c>
      <c r="J750">
        <v>12.29</v>
      </c>
      <c r="K750">
        <v>9</v>
      </c>
      <c r="L750" s="7">
        <v>5.5305</v>
      </c>
      <c r="M750">
        <v>116.1405</v>
      </c>
      <c r="N750" s="2">
        <v>0.81111111111111101</v>
      </c>
      <c r="O750" t="s">
        <v>39</v>
      </c>
      <c r="P750">
        <v>110.61</v>
      </c>
      <c r="Q750" s="7">
        <v>4.7619047620000003</v>
      </c>
      <c r="R750">
        <v>5.5305</v>
      </c>
      <c r="S750">
        <v>8</v>
      </c>
      <c r="T750">
        <v>5.5305</v>
      </c>
      <c r="U750" s="6"/>
    </row>
    <row r="751" spans="1:21" x14ac:dyDescent="0.35">
      <c r="A751" t="s">
        <v>800</v>
      </c>
      <c r="B751" s="1">
        <v>44769</v>
      </c>
      <c r="C751" t="s">
        <v>74</v>
      </c>
      <c r="D751" t="s">
        <v>29</v>
      </c>
      <c r="E751" t="s">
        <v>1073</v>
      </c>
      <c r="F751" t="s">
        <v>22</v>
      </c>
      <c r="G751" t="s">
        <v>36</v>
      </c>
      <c r="H751" t="s">
        <v>42</v>
      </c>
      <c r="I751" t="s">
        <v>25</v>
      </c>
      <c r="J751">
        <v>81.23</v>
      </c>
      <c r="K751">
        <v>7</v>
      </c>
      <c r="L751" s="7">
        <v>28.430499999999999</v>
      </c>
      <c r="M751">
        <v>597.04049999999995</v>
      </c>
      <c r="N751" s="2">
        <v>0.86388888888888893</v>
      </c>
      <c r="O751" t="s">
        <v>33</v>
      </c>
      <c r="P751">
        <v>568.61</v>
      </c>
      <c r="Q751" s="7">
        <v>4.7619047620000003</v>
      </c>
      <c r="R751">
        <v>28.430499999999999</v>
      </c>
      <c r="S751">
        <v>9</v>
      </c>
      <c r="T751">
        <v>28.430499999999999</v>
      </c>
      <c r="U751" s="6"/>
    </row>
    <row r="752" spans="1:21" x14ac:dyDescent="0.35">
      <c r="A752" t="s">
        <v>801</v>
      </c>
      <c r="B752" s="1">
        <v>44924</v>
      </c>
      <c r="C752" t="s">
        <v>28</v>
      </c>
      <c r="D752" t="s">
        <v>53</v>
      </c>
      <c r="E752" t="s">
        <v>1075</v>
      </c>
      <c r="F752" t="s">
        <v>22</v>
      </c>
      <c r="G752" t="s">
        <v>23</v>
      </c>
      <c r="H752" t="s">
        <v>24</v>
      </c>
      <c r="I752" t="s">
        <v>56</v>
      </c>
      <c r="J752">
        <v>22.32</v>
      </c>
      <c r="K752">
        <v>4</v>
      </c>
      <c r="L752" s="7">
        <v>4.4640000000000004</v>
      </c>
      <c r="M752">
        <v>93.744</v>
      </c>
      <c r="N752" s="2">
        <v>0.4694444444444445</v>
      </c>
      <c r="O752" t="s">
        <v>26</v>
      </c>
      <c r="P752">
        <v>89.28</v>
      </c>
      <c r="Q752" s="7">
        <v>4.7619047620000003</v>
      </c>
      <c r="R752">
        <v>4.4640000000000004</v>
      </c>
      <c r="S752">
        <v>4.0999999999999996</v>
      </c>
      <c r="T752">
        <v>4.4640000000000004</v>
      </c>
      <c r="U752" s="6"/>
    </row>
    <row r="753" spans="1:21" x14ac:dyDescent="0.35">
      <c r="A753" t="s">
        <v>802</v>
      </c>
      <c r="B753" s="1">
        <v>44797</v>
      </c>
      <c r="C753" t="s">
        <v>48</v>
      </c>
      <c r="D753" t="s">
        <v>21</v>
      </c>
      <c r="E753" t="s">
        <v>1074</v>
      </c>
      <c r="F753" t="s">
        <v>30</v>
      </c>
      <c r="G753" t="s">
        <v>23</v>
      </c>
      <c r="H753" t="s">
        <v>24</v>
      </c>
      <c r="I753" t="s">
        <v>54</v>
      </c>
      <c r="J753">
        <v>27.28</v>
      </c>
      <c r="K753">
        <v>5</v>
      </c>
      <c r="L753" s="7">
        <v>6.82</v>
      </c>
      <c r="M753">
        <v>143.22</v>
      </c>
      <c r="N753" s="2">
        <v>0.4381944444444445</v>
      </c>
      <c r="O753" t="s">
        <v>39</v>
      </c>
      <c r="P753">
        <v>136.4</v>
      </c>
      <c r="Q753" s="7">
        <v>4.7619047620000003</v>
      </c>
      <c r="R753">
        <v>6.82</v>
      </c>
      <c r="S753">
        <v>8.6</v>
      </c>
      <c r="T753">
        <v>6.82</v>
      </c>
      <c r="U753" s="6"/>
    </row>
    <row r="754" spans="1:21" x14ac:dyDescent="0.35">
      <c r="A754" t="s">
        <v>803</v>
      </c>
      <c r="B754" s="1">
        <v>44581</v>
      </c>
      <c r="C754" t="s">
        <v>96</v>
      </c>
      <c r="D754" t="s">
        <v>21</v>
      </c>
      <c r="E754" t="s">
        <v>1069</v>
      </c>
      <c r="F754" t="s">
        <v>22</v>
      </c>
      <c r="G754" t="s">
        <v>23</v>
      </c>
      <c r="H754" t="s">
        <v>24</v>
      </c>
      <c r="I754" t="s">
        <v>32</v>
      </c>
      <c r="J754">
        <v>17.420000000000002</v>
      </c>
      <c r="K754">
        <v>10</v>
      </c>
      <c r="L754" s="7">
        <v>8.7100000000000009</v>
      </c>
      <c r="M754">
        <v>182.91</v>
      </c>
      <c r="N754" s="2">
        <v>0.52083333333333337</v>
      </c>
      <c r="O754" t="s">
        <v>26</v>
      </c>
      <c r="P754">
        <v>174.2</v>
      </c>
      <c r="Q754" s="7">
        <v>4.7619047620000003</v>
      </c>
      <c r="R754">
        <v>8.7100000000000009</v>
      </c>
      <c r="S754">
        <v>7</v>
      </c>
      <c r="T754">
        <v>8.7100000000000009</v>
      </c>
      <c r="U754" s="6"/>
    </row>
    <row r="755" spans="1:21" x14ac:dyDescent="0.35">
      <c r="A755" t="s">
        <v>804</v>
      </c>
      <c r="B755" s="1">
        <v>44726</v>
      </c>
      <c r="C755" t="s">
        <v>41</v>
      </c>
      <c r="D755" t="s">
        <v>53</v>
      </c>
      <c r="E755" t="s">
        <v>1070</v>
      </c>
      <c r="F755" t="s">
        <v>30</v>
      </c>
      <c r="G755" t="s">
        <v>36</v>
      </c>
      <c r="H755" t="s">
        <v>42</v>
      </c>
      <c r="I755" t="s">
        <v>38</v>
      </c>
      <c r="J755">
        <v>73.28</v>
      </c>
      <c r="K755">
        <v>5</v>
      </c>
      <c r="L755" s="7">
        <v>18.32</v>
      </c>
      <c r="M755">
        <v>384.72</v>
      </c>
      <c r="N755" s="2">
        <v>0.62847222222222221</v>
      </c>
      <c r="O755" t="s">
        <v>26</v>
      </c>
      <c r="P755">
        <v>366.4</v>
      </c>
      <c r="Q755" s="7">
        <v>4.7619047620000003</v>
      </c>
      <c r="R755">
        <v>18.32</v>
      </c>
      <c r="S755">
        <v>8.4</v>
      </c>
      <c r="T755">
        <v>18.32</v>
      </c>
      <c r="U755" s="6"/>
    </row>
    <row r="756" spans="1:21" x14ac:dyDescent="0.35">
      <c r="A756" t="s">
        <v>805</v>
      </c>
      <c r="B756" s="1">
        <v>44714</v>
      </c>
      <c r="C756" t="s">
        <v>41</v>
      </c>
      <c r="D756" t="s">
        <v>29</v>
      </c>
      <c r="E756" t="s">
        <v>1072</v>
      </c>
      <c r="F756" t="s">
        <v>22</v>
      </c>
      <c r="G756" t="s">
        <v>23</v>
      </c>
      <c r="H756" t="s">
        <v>37</v>
      </c>
      <c r="I756" t="s">
        <v>56</v>
      </c>
      <c r="J756">
        <v>84.87</v>
      </c>
      <c r="K756">
        <v>3</v>
      </c>
      <c r="L756" s="7">
        <v>12.730499999999999</v>
      </c>
      <c r="M756">
        <v>267.34050000000002</v>
      </c>
      <c r="N756" s="2">
        <v>0.77083333333333337</v>
      </c>
      <c r="O756" t="s">
        <v>26</v>
      </c>
      <c r="P756">
        <v>254.61</v>
      </c>
      <c r="Q756" s="7">
        <v>4.7619047620000003</v>
      </c>
      <c r="R756">
        <v>12.730499999999999</v>
      </c>
      <c r="S756">
        <v>7.4</v>
      </c>
      <c r="T756">
        <v>12.730499999999999</v>
      </c>
      <c r="U756" s="6"/>
    </row>
    <row r="757" spans="1:21" x14ac:dyDescent="0.35">
      <c r="A757" t="s">
        <v>806</v>
      </c>
      <c r="B757" s="1">
        <v>44802</v>
      </c>
      <c r="C757" t="s">
        <v>48</v>
      </c>
      <c r="D757" t="s">
        <v>21</v>
      </c>
      <c r="E757" t="s">
        <v>1071</v>
      </c>
      <c r="F757" t="s">
        <v>30</v>
      </c>
      <c r="G757" t="s">
        <v>23</v>
      </c>
      <c r="H757" t="s">
        <v>42</v>
      </c>
      <c r="I757" t="s">
        <v>56</v>
      </c>
      <c r="J757">
        <v>97.29</v>
      </c>
      <c r="K757">
        <v>8</v>
      </c>
      <c r="L757" s="7">
        <v>38.915999999999997</v>
      </c>
      <c r="M757">
        <v>817.23599999999999</v>
      </c>
      <c r="N757" s="2">
        <v>0.5541666666666667</v>
      </c>
      <c r="O757" t="s">
        <v>39</v>
      </c>
      <c r="P757">
        <v>778.32</v>
      </c>
      <c r="Q757" s="7">
        <v>4.7619047620000003</v>
      </c>
      <c r="R757">
        <v>38.915999999999997</v>
      </c>
      <c r="S757">
        <v>6.2</v>
      </c>
      <c r="T757">
        <v>38.915999999999997</v>
      </c>
      <c r="U757" s="6"/>
    </row>
    <row r="758" spans="1:21" x14ac:dyDescent="0.35">
      <c r="A758" t="s">
        <v>807</v>
      </c>
      <c r="B758" s="1">
        <v>44839</v>
      </c>
      <c r="C758" t="s">
        <v>46</v>
      </c>
      <c r="D758" t="s">
        <v>53</v>
      </c>
      <c r="E758" t="s">
        <v>1073</v>
      </c>
      <c r="F758" t="s">
        <v>22</v>
      </c>
      <c r="G758" t="s">
        <v>23</v>
      </c>
      <c r="H758" t="s">
        <v>31</v>
      </c>
      <c r="I758" t="s">
        <v>32</v>
      </c>
      <c r="J758">
        <v>35.74</v>
      </c>
      <c r="K758">
        <v>8</v>
      </c>
      <c r="L758" s="7">
        <v>14.295999999999999</v>
      </c>
      <c r="M758">
        <v>300.21600000000001</v>
      </c>
      <c r="N758" s="2">
        <v>0.64444444444444449</v>
      </c>
      <c r="O758" t="s">
        <v>26</v>
      </c>
      <c r="P758">
        <v>285.92</v>
      </c>
      <c r="Q758" s="7">
        <v>4.7619047620000003</v>
      </c>
      <c r="R758">
        <v>14.295999999999999</v>
      </c>
      <c r="S758">
        <v>4.9000000000000004</v>
      </c>
      <c r="T758">
        <v>14.295999999999999</v>
      </c>
      <c r="U758" s="6"/>
    </row>
    <row r="759" spans="1:21" x14ac:dyDescent="0.35">
      <c r="A759" t="s">
        <v>808</v>
      </c>
      <c r="B759" s="1">
        <v>44639</v>
      </c>
      <c r="C759" t="s">
        <v>35</v>
      </c>
      <c r="D759" t="s">
        <v>21</v>
      </c>
      <c r="E759" t="s">
        <v>1075</v>
      </c>
      <c r="F759" t="s">
        <v>30</v>
      </c>
      <c r="G759" t="s">
        <v>23</v>
      </c>
      <c r="H759" t="s">
        <v>31</v>
      </c>
      <c r="I759" t="s">
        <v>38</v>
      </c>
      <c r="J759">
        <v>96.52</v>
      </c>
      <c r="K759">
        <v>6</v>
      </c>
      <c r="L759" s="7">
        <v>28.956</v>
      </c>
      <c r="M759">
        <v>608.07600000000002</v>
      </c>
      <c r="N759" s="2">
        <v>0.49444444444444446</v>
      </c>
      <c r="O759" t="s">
        <v>33</v>
      </c>
      <c r="P759">
        <v>579.12</v>
      </c>
      <c r="Q759" s="7">
        <v>4.7619047620000003</v>
      </c>
      <c r="R759">
        <v>28.956</v>
      </c>
      <c r="S759">
        <v>4.5</v>
      </c>
      <c r="T759">
        <v>28.956</v>
      </c>
      <c r="U759" s="6"/>
    </row>
    <row r="760" spans="1:21" x14ac:dyDescent="0.35">
      <c r="A760" t="s">
        <v>809</v>
      </c>
      <c r="B760" s="1">
        <v>44726</v>
      </c>
      <c r="C760" t="s">
        <v>41</v>
      </c>
      <c r="D760" t="s">
        <v>21</v>
      </c>
      <c r="E760" t="s">
        <v>1074</v>
      </c>
      <c r="F760" t="s">
        <v>22</v>
      </c>
      <c r="G760" t="s">
        <v>36</v>
      </c>
      <c r="H760" t="s">
        <v>24</v>
      </c>
      <c r="I760" t="s">
        <v>54</v>
      </c>
      <c r="J760">
        <v>18.850000000000001</v>
      </c>
      <c r="K760">
        <v>10</v>
      </c>
      <c r="L760" s="7">
        <v>9.4250000000000007</v>
      </c>
      <c r="M760">
        <v>197.92500000000001</v>
      </c>
      <c r="N760" s="2">
        <v>0.76666666666666661</v>
      </c>
      <c r="O760" t="s">
        <v>26</v>
      </c>
      <c r="P760">
        <v>188.5</v>
      </c>
      <c r="Q760" s="7">
        <v>4.7619047620000003</v>
      </c>
      <c r="R760">
        <v>9.4250000000000007</v>
      </c>
      <c r="S760">
        <v>5.6</v>
      </c>
      <c r="T760">
        <v>9.4250000000000007</v>
      </c>
      <c r="U760" s="6"/>
    </row>
    <row r="761" spans="1:21" x14ac:dyDescent="0.35">
      <c r="A761" t="s">
        <v>810</v>
      </c>
      <c r="B761" s="1">
        <v>44820</v>
      </c>
      <c r="C761" t="s">
        <v>51</v>
      </c>
      <c r="D761" t="s">
        <v>21</v>
      </c>
      <c r="E761" t="s">
        <v>1069</v>
      </c>
      <c r="F761" t="s">
        <v>30</v>
      </c>
      <c r="G761" t="s">
        <v>23</v>
      </c>
      <c r="H761" t="s">
        <v>24</v>
      </c>
      <c r="I761" t="s">
        <v>54</v>
      </c>
      <c r="J761">
        <v>55.39</v>
      </c>
      <c r="K761">
        <v>4</v>
      </c>
      <c r="L761" s="7">
        <v>11.077999999999999</v>
      </c>
      <c r="M761">
        <v>232.63800000000001</v>
      </c>
      <c r="N761" s="2">
        <v>0.6381944444444444</v>
      </c>
      <c r="O761" t="s">
        <v>26</v>
      </c>
      <c r="P761">
        <v>221.56</v>
      </c>
      <c r="Q761" s="7">
        <v>4.7619047620000003</v>
      </c>
      <c r="R761">
        <v>11.077999999999999</v>
      </c>
      <c r="S761">
        <v>8</v>
      </c>
      <c r="T761">
        <v>11.077999999999999</v>
      </c>
      <c r="U761" s="6"/>
    </row>
    <row r="762" spans="1:21" x14ac:dyDescent="0.35">
      <c r="A762" t="s">
        <v>811</v>
      </c>
      <c r="B762" s="1">
        <v>44655</v>
      </c>
      <c r="C762" t="s">
        <v>61</v>
      </c>
      <c r="D762" t="s">
        <v>53</v>
      </c>
      <c r="E762" t="s">
        <v>1070</v>
      </c>
      <c r="F762" t="s">
        <v>22</v>
      </c>
      <c r="G762" t="s">
        <v>23</v>
      </c>
      <c r="H762" t="s">
        <v>31</v>
      </c>
      <c r="I762" t="s">
        <v>54</v>
      </c>
      <c r="J762">
        <v>77.2</v>
      </c>
      <c r="K762">
        <v>10</v>
      </c>
      <c r="L762" s="7">
        <v>38.6</v>
      </c>
      <c r="M762">
        <v>810.6</v>
      </c>
      <c r="N762" s="2">
        <v>0.44305555555555554</v>
      </c>
      <c r="O762" t="s">
        <v>39</v>
      </c>
      <c r="P762">
        <v>772</v>
      </c>
      <c r="Q762" s="7">
        <v>4.7619047620000003</v>
      </c>
      <c r="R762">
        <v>38.6</v>
      </c>
      <c r="S762">
        <v>5.6</v>
      </c>
      <c r="T762">
        <v>38.6</v>
      </c>
      <c r="U762" s="6"/>
    </row>
    <row r="763" spans="1:21" x14ac:dyDescent="0.35">
      <c r="A763" t="s">
        <v>812</v>
      </c>
      <c r="B763" s="1">
        <v>44585</v>
      </c>
      <c r="C763" t="s">
        <v>96</v>
      </c>
      <c r="D763" t="s">
        <v>53</v>
      </c>
      <c r="E763" t="s">
        <v>1072</v>
      </c>
      <c r="F763" t="s">
        <v>30</v>
      </c>
      <c r="G763" t="s">
        <v>36</v>
      </c>
      <c r="H763" t="s">
        <v>37</v>
      </c>
      <c r="I763" t="s">
        <v>32</v>
      </c>
      <c r="J763">
        <v>72.13</v>
      </c>
      <c r="K763">
        <v>10</v>
      </c>
      <c r="L763" s="7">
        <v>36.064999999999998</v>
      </c>
      <c r="M763">
        <v>757.36500000000001</v>
      </c>
      <c r="N763" s="2">
        <v>0.6333333333333333</v>
      </c>
      <c r="O763" t="s">
        <v>39</v>
      </c>
      <c r="P763">
        <v>721.3</v>
      </c>
      <c r="Q763" s="7">
        <v>4.7619047620000003</v>
      </c>
      <c r="R763">
        <v>36.064999999999998</v>
      </c>
      <c r="S763">
        <v>4.2</v>
      </c>
      <c r="T763">
        <v>36.064999999999998</v>
      </c>
      <c r="U763" s="6"/>
    </row>
    <row r="764" spans="1:21" x14ac:dyDescent="0.35">
      <c r="A764" t="s">
        <v>813</v>
      </c>
      <c r="B764" s="1">
        <v>44659</v>
      </c>
      <c r="C764" t="s">
        <v>61</v>
      </c>
      <c r="D764" t="s">
        <v>21</v>
      </c>
      <c r="E764" t="s">
        <v>1071</v>
      </c>
      <c r="F764" t="s">
        <v>22</v>
      </c>
      <c r="G764" t="s">
        <v>23</v>
      </c>
      <c r="H764" t="s">
        <v>31</v>
      </c>
      <c r="I764" t="s">
        <v>56</v>
      </c>
      <c r="J764">
        <v>63.88</v>
      </c>
      <c r="K764">
        <v>8</v>
      </c>
      <c r="L764" s="7">
        <v>25.552</v>
      </c>
      <c r="M764">
        <v>536.59199999999998</v>
      </c>
      <c r="N764" s="2">
        <v>0.7416666666666667</v>
      </c>
      <c r="O764" t="s">
        <v>26</v>
      </c>
      <c r="P764">
        <v>511.04</v>
      </c>
      <c r="Q764" s="7">
        <v>4.7619047620000003</v>
      </c>
      <c r="R764">
        <v>25.552</v>
      </c>
      <c r="S764">
        <v>9.9</v>
      </c>
      <c r="T764">
        <v>25.552</v>
      </c>
      <c r="U764" s="6"/>
    </row>
    <row r="765" spans="1:21" x14ac:dyDescent="0.35">
      <c r="A765" t="s">
        <v>814</v>
      </c>
      <c r="B765" s="1">
        <v>44660</v>
      </c>
      <c r="C765" t="s">
        <v>61</v>
      </c>
      <c r="D765" t="s">
        <v>21</v>
      </c>
      <c r="E765" t="s">
        <v>1073</v>
      </c>
      <c r="F765" t="s">
        <v>22</v>
      </c>
      <c r="G765" t="s">
        <v>23</v>
      </c>
      <c r="H765" t="s">
        <v>31</v>
      </c>
      <c r="I765" t="s">
        <v>25</v>
      </c>
      <c r="J765">
        <v>10.69</v>
      </c>
      <c r="K765">
        <v>5</v>
      </c>
      <c r="L765" s="7">
        <v>2.6724999999999999</v>
      </c>
      <c r="M765">
        <v>56.122500000000002</v>
      </c>
      <c r="N765" s="2">
        <v>0.46319444444444446</v>
      </c>
      <c r="O765" t="s">
        <v>26</v>
      </c>
      <c r="P765">
        <v>53.45</v>
      </c>
      <c r="Q765" s="7">
        <v>4.7619047620000003</v>
      </c>
      <c r="R765">
        <v>2.6724999999999999</v>
      </c>
      <c r="S765">
        <v>7.6</v>
      </c>
      <c r="T765">
        <v>2.6724999999999999</v>
      </c>
      <c r="U765" s="6"/>
    </row>
    <row r="766" spans="1:21" x14ac:dyDescent="0.35">
      <c r="A766" t="s">
        <v>815</v>
      </c>
      <c r="B766" s="1">
        <v>44839</v>
      </c>
      <c r="C766" t="s">
        <v>46</v>
      </c>
      <c r="D766" t="s">
        <v>21</v>
      </c>
      <c r="E766" t="s">
        <v>1075</v>
      </c>
      <c r="F766" t="s">
        <v>22</v>
      </c>
      <c r="G766" t="s">
        <v>36</v>
      </c>
      <c r="H766" t="s">
        <v>24</v>
      </c>
      <c r="I766" t="s">
        <v>25</v>
      </c>
      <c r="J766">
        <v>55.5</v>
      </c>
      <c r="K766">
        <v>4</v>
      </c>
      <c r="L766" s="7">
        <v>11.1</v>
      </c>
      <c r="M766">
        <v>233.1</v>
      </c>
      <c r="N766" s="2">
        <v>0.65833333333333333</v>
      </c>
      <c r="O766" t="s">
        <v>39</v>
      </c>
      <c r="P766">
        <v>222</v>
      </c>
      <c r="Q766" s="7">
        <v>4.7619047620000003</v>
      </c>
      <c r="R766">
        <v>11.1</v>
      </c>
      <c r="S766">
        <v>6.6</v>
      </c>
      <c r="T766">
        <v>11.1</v>
      </c>
      <c r="U766" s="6"/>
    </row>
    <row r="767" spans="1:21" x14ac:dyDescent="0.35">
      <c r="A767" t="s">
        <v>816</v>
      </c>
      <c r="B767" s="1">
        <v>44602</v>
      </c>
      <c r="C767" t="s">
        <v>80</v>
      </c>
      <c r="D767" t="s">
        <v>53</v>
      </c>
      <c r="E767" t="s">
        <v>1074</v>
      </c>
      <c r="F767" t="s">
        <v>30</v>
      </c>
      <c r="G767" t="s">
        <v>23</v>
      </c>
      <c r="H767" t="s">
        <v>24</v>
      </c>
      <c r="I767" t="s">
        <v>38</v>
      </c>
      <c r="J767">
        <v>95.46</v>
      </c>
      <c r="K767">
        <v>8</v>
      </c>
      <c r="L767" s="7">
        <v>38.183999999999997</v>
      </c>
      <c r="M767">
        <v>801.86400000000003</v>
      </c>
      <c r="N767" s="2">
        <v>0.81944444444444453</v>
      </c>
      <c r="O767" t="s">
        <v>26</v>
      </c>
      <c r="P767">
        <v>763.68</v>
      </c>
      <c r="Q767" s="7">
        <v>4.7619047620000003</v>
      </c>
      <c r="R767">
        <v>38.183999999999997</v>
      </c>
      <c r="S767">
        <v>4.7</v>
      </c>
      <c r="T767">
        <v>38.183999999999997</v>
      </c>
      <c r="U767" s="6"/>
    </row>
    <row r="768" spans="1:21" x14ac:dyDescent="0.35">
      <c r="A768" t="s">
        <v>817</v>
      </c>
      <c r="B768" s="1">
        <v>44604</v>
      </c>
      <c r="C768" t="s">
        <v>80</v>
      </c>
      <c r="D768" t="s">
        <v>29</v>
      </c>
      <c r="E768" t="s">
        <v>1069</v>
      </c>
      <c r="F768" t="s">
        <v>30</v>
      </c>
      <c r="G768" t="s">
        <v>23</v>
      </c>
      <c r="H768" t="s">
        <v>31</v>
      </c>
      <c r="I768" t="s">
        <v>56</v>
      </c>
      <c r="J768">
        <v>76.06</v>
      </c>
      <c r="K768">
        <v>3</v>
      </c>
      <c r="L768" s="7">
        <v>11.409000000000001</v>
      </c>
      <c r="M768">
        <v>239.589</v>
      </c>
      <c r="N768" s="2">
        <v>0.85416666666666663</v>
      </c>
      <c r="O768" t="s">
        <v>39</v>
      </c>
      <c r="P768">
        <v>228.18</v>
      </c>
      <c r="Q768" s="7">
        <v>4.7619047620000003</v>
      </c>
      <c r="R768">
        <v>11.409000000000001</v>
      </c>
      <c r="S768">
        <v>9.8000000000000007</v>
      </c>
      <c r="T768">
        <v>11.409000000000001</v>
      </c>
      <c r="U768" s="6"/>
    </row>
    <row r="769" spans="1:21" x14ac:dyDescent="0.35">
      <c r="A769" t="s">
        <v>818</v>
      </c>
      <c r="B769" s="1">
        <v>44643</v>
      </c>
      <c r="C769" t="s">
        <v>35</v>
      </c>
      <c r="D769" t="s">
        <v>53</v>
      </c>
      <c r="E769" t="s">
        <v>1075</v>
      </c>
      <c r="F769" t="s">
        <v>30</v>
      </c>
      <c r="G769" t="s">
        <v>36</v>
      </c>
      <c r="H769" t="s">
        <v>37</v>
      </c>
      <c r="I769" t="s">
        <v>44</v>
      </c>
      <c r="J769">
        <v>13.69</v>
      </c>
      <c r="K769">
        <v>6</v>
      </c>
      <c r="L769" s="7">
        <v>4.1070000000000002</v>
      </c>
      <c r="M769">
        <v>86.247</v>
      </c>
      <c r="N769" s="2">
        <v>0.58263888888888882</v>
      </c>
      <c r="O769" t="s">
        <v>33</v>
      </c>
      <c r="P769">
        <v>82.14</v>
      </c>
      <c r="Q769" s="7">
        <v>4.7619047620000003</v>
      </c>
      <c r="R769">
        <v>4.1070000000000002</v>
      </c>
      <c r="S769">
        <v>6.3</v>
      </c>
      <c r="T769">
        <v>4.1070000000000002</v>
      </c>
      <c r="U769" s="6"/>
    </row>
    <row r="770" spans="1:21" x14ac:dyDescent="0.35">
      <c r="A770" t="s">
        <v>819</v>
      </c>
      <c r="B770" s="1">
        <v>44692</v>
      </c>
      <c r="C770" t="s">
        <v>107</v>
      </c>
      <c r="D770" t="s">
        <v>53</v>
      </c>
      <c r="E770" t="s">
        <v>1074</v>
      </c>
      <c r="F770" t="s">
        <v>30</v>
      </c>
      <c r="G770" t="s">
        <v>23</v>
      </c>
      <c r="H770" t="s">
        <v>37</v>
      </c>
      <c r="I770" t="s">
        <v>32</v>
      </c>
      <c r="J770">
        <v>95.64</v>
      </c>
      <c r="K770">
        <v>4</v>
      </c>
      <c r="L770" s="7">
        <v>19.128</v>
      </c>
      <c r="M770">
        <v>401.68799999999999</v>
      </c>
      <c r="N770" s="2">
        <v>0.78541666666666676</v>
      </c>
      <c r="O770" t="s">
        <v>33</v>
      </c>
      <c r="P770">
        <v>382.56</v>
      </c>
      <c r="Q770" s="7">
        <v>4.7619047620000003</v>
      </c>
      <c r="R770">
        <v>19.128</v>
      </c>
      <c r="S770">
        <v>7.9</v>
      </c>
      <c r="T770">
        <v>19.128</v>
      </c>
      <c r="U770" s="6"/>
    </row>
    <row r="771" spans="1:21" x14ac:dyDescent="0.35">
      <c r="A771" t="s">
        <v>820</v>
      </c>
      <c r="B771" s="1">
        <v>44825</v>
      </c>
      <c r="C771" t="s">
        <v>51</v>
      </c>
      <c r="D771" t="s">
        <v>21</v>
      </c>
      <c r="E771" t="s">
        <v>1071</v>
      </c>
      <c r="F771" t="s">
        <v>30</v>
      </c>
      <c r="G771" t="s">
        <v>23</v>
      </c>
      <c r="H771" t="s">
        <v>31</v>
      </c>
      <c r="I771" t="s">
        <v>38</v>
      </c>
      <c r="J771">
        <v>11.43</v>
      </c>
      <c r="K771">
        <v>6</v>
      </c>
      <c r="L771" s="7">
        <v>3.4289999999999998</v>
      </c>
      <c r="M771">
        <v>72.009</v>
      </c>
      <c r="N771" s="2">
        <v>0.72499999999999998</v>
      </c>
      <c r="O771" t="s">
        <v>33</v>
      </c>
      <c r="P771">
        <v>68.58</v>
      </c>
      <c r="Q771" s="7">
        <v>4.7619047620000003</v>
      </c>
      <c r="R771">
        <v>3.4289999999999998</v>
      </c>
      <c r="S771">
        <v>7.7</v>
      </c>
      <c r="T771">
        <v>3.4289999999999998</v>
      </c>
      <c r="U771" s="6"/>
    </row>
    <row r="772" spans="1:21" x14ac:dyDescent="0.35">
      <c r="A772" t="s">
        <v>821</v>
      </c>
      <c r="B772" s="1">
        <v>44565</v>
      </c>
      <c r="C772" t="s">
        <v>96</v>
      </c>
      <c r="D772" t="s">
        <v>53</v>
      </c>
      <c r="E772" t="s">
        <v>1073</v>
      </c>
      <c r="F772" t="s">
        <v>22</v>
      </c>
      <c r="G772" t="s">
        <v>23</v>
      </c>
      <c r="H772" t="s">
        <v>31</v>
      </c>
      <c r="I772" t="s">
        <v>44</v>
      </c>
      <c r="J772">
        <v>95.54</v>
      </c>
      <c r="K772">
        <v>4</v>
      </c>
      <c r="L772" s="7">
        <v>19.108000000000001</v>
      </c>
      <c r="M772">
        <v>401.26799999999997</v>
      </c>
      <c r="N772" s="2">
        <v>0.49861111111111112</v>
      </c>
      <c r="O772" t="s">
        <v>26</v>
      </c>
      <c r="P772">
        <v>382.16</v>
      </c>
      <c r="Q772" s="7">
        <v>4.7619047620000003</v>
      </c>
      <c r="R772">
        <v>19.108000000000001</v>
      </c>
      <c r="S772">
        <v>4.5</v>
      </c>
      <c r="T772">
        <v>19.108000000000001</v>
      </c>
      <c r="U772" s="6"/>
    </row>
    <row r="773" spans="1:21" x14ac:dyDescent="0.35">
      <c r="A773" t="s">
        <v>822</v>
      </c>
      <c r="B773" s="1">
        <v>44859</v>
      </c>
      <c r="C773" t="s">
        <v>46</v>
      </c>
      <c r="D773" t="s">
        <v>29</v>
      </c>
      <c r="E773" t="s">
        <v>1071</v>
      </c>
      <c r="F773" t="s">
        <v>22</v>
      </c>
      <c r="G773" t="s">
        <v>23</v>
      </c>
      <c r="H773" t="s">
        <v>24</v>
      </c>
      <c r="I773" t="s">
        <v>25</v>
      </c>
      <c r="J773">
        <v>85.87</v>
      </c>
      <c r="K773">
        <v>7</v>
      </c>
      <c r="L773" s="7">
        <v>30.054500000000001</v>
      </c>
      <c r="M773">
        <v>631.14449999999999</v>
      </c>
      <c r="N773" s="2">
        <v>0.79236111111111107</v>
      </c>
      <c r="O773" t="s">
        <v>39</v>
      </c>
      <c r="P773">
        <v>601.09</v>
      </c>
      <c r="Q773" s="7">
        <v>4.7619047620000003</v>
      </c>
      <c r="R773">
        <v>30.054500000000001</v>
      </c>
      <c r="S773">
        <v>8</v>
      </c>
      <c r="T773">
        <v>30.054500000000001</v>
      </c>
      <c r="U773" s="6"/>
    </row>
    <row r="774" spans="1:21" x14ac:dyDescent="0.35">
      <c r="A774" t="s">
        <v>823</v>
      </c>
      <c r="B774" s="1">
        <v>44746</v>
      </c>
      <c r="C774" t="s">
        <v>74</v>
      </c>
      <c r="D774" t="s">
        <v>29</v>
      </c>
      <c r="E774" t="s">
        <v>1075</v>
      </c>
      <c r="F774" t="s">
        <v>22</v>
      </c>
      <c r="G774" t="s">
        <v>23</v>
      </c>
      <c r="H774" t="s">
        <v>31</v>
      </c>
      <c r="I774" t="s">
        <v>44</v>
      </c>
      <c r="J774">
        <v>67.989999999999995</v>
      </c>
      <c r="K774">
        <v>7</v>
      </c>
      <c r="L774" s="7">
        <v>23.796500000000002</v>
      </c>
      <c r="M774">
        <v>499.72649999999999</v>
      </c>
      <c r="N774" s="2">
        <v>0.70138888888888884</v>
      </c>
      <c r="O774" t="s">
        <v>26</v>
      </c>
      <c r="P774">
        <v>475.93</v>
      </c>
      <c r="Q774" s="7">
        <v>4.7619047620000003</v>
      </c>
      <c r="R774">
        <v>23.796500000000002</v>
      </c>
      <c r="S774">
        <v>5.7</v>
      </c>
      <c r="T774">
        <v>23.796500000000002</v>
      </c>
      <c r="U774" s="6"/>
    </row>
    <row r="775" spans="1:21" x14ac:dyDescent="0.35">
      <c r="A775" t="s">
        <v>824</v>
      </c>
      <c r="B775" s="1">
        <v>44887</v>
      </c>
      <c r="C775" t="s">
        <v>20</v>
      </c>
      <c r="D775" t="s">
        <v>29</v>
      </c>
      <c r="E775" t="s">
        <v>1074</v>
      </c>
      <c r="F775" t="s">
        <v>30</v>
      </c>
      <c r="G775" t="s">
        <v>23</v>
      </c>
      <c r="H775" t="s">
        <v>42</v>
      </c>
      <c r="I775" t="s">
        <v>54</v>
      </c>
      <c r="J775">
        <v>52.42</v>
      </c>
      <c r="K775">
        <v>1</v>
      </c>
      <c r="L775" s="7">
        <v>2.621</v>
      </c>
      <c r="M775">
        <v>55.040999999999997</v>
      </c>
      <c r="N775" s="2">
        <v>0.43194444444444446</v>
      </c>
      <c r="O775" t="s">
        <v>39</v>
      </c>
      <c r="P775">
        <v>52.42</v>
      </c>
      <c r="Q775" s="7">
        <v>4.7619047620000003</v>
      </c>
      <c r="R775">
        <v>2.621</v>
      </c>
      <c r="S775">
        <v>6.3</v>
      </c>
      <c r="T775">
        <v>2.621</v>
      </c>
      <c r="U775" s="6"/>
    </row>
    <row r="776" spans="1:21" x14ac:dyDescent="0.35">
      <c r="A776" t="s">
        <v>825</v>
      </c>
      <c r="B776" s="1">
        <v>44785</v>
      </c>
      <c r="C776" t="s">
        <v>48</v>
      </c>
      <c r="D776" t="s">
        <v>29</v>
      </c>
      <c r="E776" t="s">
        <v>1069</v>
      </c>
      <c r="F776" t="s">
        <v>22</v>
      </c>
      <c r="G776" t="s">
        <v>36</v>
      </c>
      <c r="H776" t="s">
        <v>31</v>
      </c>
      <c r="I776" t="s">
        <v>54</v>
      </c>
      <c r="J776">
        <v>65.650000000000006</v>
      </c>
      <c r="K776">
        <v>2</v>
      </c>
      <c r="L776" s="7">
        <v>6.5650000000000004</v>
      </c>
      <c r="M776">
        <v>137.86500000000001</v>
      </c>
      <c r="N776" s="2">
        <v>0.69861111111111107</v>
      </c>
      <c r="O776" t="s">
        <v>33</v>
      </c>
      <c r="P776">
        <v>131.30000000000001</v>
      </c>
      <c r="Q776" s="7">
        <v>4.7619047620000003</v>
      </c>
      <c r="R776">
        <v>6.5650000000000004</v>
      </c>
      <c r="S776">
        <v>6</v>
      </c>
      <c r="T776">
        <v>6.5650000000000004</v>
      </c>
      <c r="U776" s="6"/>
    </row>
    <row r="777" spans="1:21" x14ac:dyDescent="0.35">
      <c r="A777" t="s">
        <v>826</v>
      </c>
      <c r="B777" s="1">
        <v>44700</v>
      </c>
      <c r="C777" t="s">
        <v>107</v>
      </c>
      <c r="D777" t="s">
        <v>53</v>
      </c>
      <c r="E777" t="s">
        <v>1070</v>
      </c>
      <c r="F777" t="s">
        <v>30</v>
      </c>
      <c r="G777" t="s">
        <v>23</v>
      </c>
      <c r="H777" t="s">
        <v>24</v>
      </c>
      <c r="I777" t="s">
        <v>54</v>
      </c>
      <c r="J777">
        <v>28.86</v>
      </c>
      <c r="K777">
        <v>5</v>
      </c>
      <c r="L777" s="7">
        <v>7.2149999999999999</v>
      </c>
      <c r="M777">
        <v>151.51499999999999</v>
      </c>
      <c r="N777" s="2">
        <v>0.75555555555555554</v>
      </c>
      <c r="O777" t="s">
        <v>39</v>
      </c>
      <c r="P777">
        <v>144.30000000000001</v>
      </c>
      <c r="Q777" s="7">
        <v>4.7619047620000003</v>
      </c>
      <c r="R777">
        <v>7.2149999999999999</v>
      </c>
      <c r="S777">
        <v>8</v>
      </c>
      <c r="T777">
        <v>7.2149999999999999</v>
      </c>
      <c r="U777" s="6"/>
    </row>
    <row r="778" spans="1:21" x14ac:dyDescent="0.35">
      <c r="A778" t="s">
        <v>827</v>
      </c>
      <c r="B778" s="1">
        <v>44646</v>
      </c>
      <c r="C778" t="s">
        <v>35</v>
      </c>
      <c r="D778" t="s">
        <v>29</v>
      </c>
      <c r="E778" t="s">
        <v>1072</v>
      </c>
      <c r="F778" t="s">
        <v>22</v>
      </c>
      <c r="G778" t="s">
        <v>36</v>
      </c>
      <c r="H778" t="s">
        <v>24</v>
      </c>
      <c r="I778" t="s">
        <v>25</v>
      </c>
      <c r="J778">
        <v>65.31</v>
      </c>
      <c r="K778">
        <v>7</v>
      </c>
      <c r="L778" s="7">
        <v>22.858499999999999</v>
      </c>
      <c r="M778">
        <v>480.02850000000001</v>
      </c>
      <c r="N778" s="2">
        <v>0.75138888888888899</v>
      </c>
      <c r="O778" t="s">
        <v>39</v>
      </c>
      <c r="P778">
        <v>457.17</v>
      </c>
      <c r="Q778" s="7">
        <v>4.7619047620000003</v>
      </c>
      <c r="R778">
        <v>22.858499999999999</v>
      </c>
      <c r="S778">
        <v>4.2</v>
      </c>
      <c r="T778">
        <v>22.858499999999999</v>
      </c>
      <c r="U778" s="6"/>
    </row>
    <row r="779" spans="1:21" x14ac:dyDescent="0.35">
      <c r="A779" t="s">
        <v>828</v>
      </c>
      <c r="B779" s="1">
        <v>44884</v>
      </c>
      <c r="C779" t="s">
        <v>20</v>
      </c>
      <c r="D779" t="s">
        <v>53</v>
      </c>
      <c r="E779" t="s">
        <v>1071</v>
      </c>
      <c r="F779" t="s">
        <v>30</v>
      </c>
      <c r="G779" t="s">
        <v>36</v>
      </c>
      <c r="H779" t="s">
        <v>31</v>
      </c>
      <c r="I779" t="s">
        <v>44</v>
      </c>
      <c r="J779">
        <v>93.38</v>
      </c>
      <c r="K779">
        <v>1</v>
      </c>
      <c r="L779" s="7">
        <v>4.6689999999999996</v>
      </c>
      <c r="M779">
        <v>98.049000000000007</v>
      </c>
      <c r="N779" s="2">
        <v>0.54652777777777783</v>
      </c>
      <c r="O779" t="s">
        <v>33</v>
      </c>
      <c r="P779">
        <v>93.38</v>
      </c>
      <c r="Q779" s="7">
        <v>4.7619047620000003</v>
      </c>
      <c r="R779">
        <v>4.6689999999999996</v>
      </c>
      <c r="S779">
        <v>9.6</v>
      </c>
      <c r="T779">
        <v>4.6689999999999996</v>
      </c>
      <c r="U779" s="6"/>
    </row>
    <row r="780" spans="1:21" x14ac:dyDescent="0.35">
      <c r="A780" t="s">
        <v>829</v>
      </c>
      <c r="B780" s="1">
        <v>44609</v>
      </c>
      <c r="C780" t="s">
        <v>80</v>
      </c>
      <c r="D780" t="s">
        <v>29</v>
      </c>
      <c r="E780" t="s">
        <v>1073</v>
      </c>
      <c r="F780" t="s">
        <v>22</v>
      </c>
      <c r="G780" t="s">
        <v>36</v>
      </c>
      <c r="H780" t="s">
        <v>42</v>
      </c>
      <c r="I780" t="s">
        <v>44</v>
      </c>
      <c r="J780">
        <v>25.25</v>
      </c>
      <c r="K780">
        <v>5</v>
      </c>
      <c r="L780" s="7">
        <v>6.3125</v>
      </c>
      <c r="M780">
        <v>132.5625</v>
      </c>
      <c r="N780" s="2">
        <v>0.74444444444444446</v>
      </c>
      <c r="O780" t="s">
        <v>33</v>
      </c>
      <c r="P780">
        <v>126.25</v>
      </c>
      <c r="Q780" s="7">
        <v>4.7619047620000003</v>
      </c>
      <c r="R780">
        <v>6.3125</v>
      </c>
      <c r="S780">
        <v>6.1</v>
      </c>
      <c r="T780">
        <v>6.3125</v>
      </c>
      <c r="U780" s="6"/>
    </row>
    <row r="781" spans="1:21" x14ac:dyDescent="0.35">
      <c r="A781" t="s">
        <v>830</v>
      </c>
      <c r="B781" s="1">
        <v>44588</v>
      </c>
      <c r="C781" t="s">
        <v>96</v>
      </c>
      <c r="D781" t="s">
        <v>53</v>
      </c>
      <c r="E781" t="s">
        <v>1069</v>
      </c>
      <c r="F781" t="s">
        <v>22</v>
      </c>
      <c r="G781" t="s">
        <v>36</v>
      </c>
      <c r="H781" t="s">
        <v>31</v>
      </c>
      <c r="I781" t="s">
        <v>32</v>
      </c>
      <c r="J781">
        <v>87.87</v>
      </c>
      <c r="K781">
        <v>9</v>
      </c>
      <c r="L781" s="7">
        <v>39.541499999999999</v>
      </c>
      <c r="M781">
        <v>830.37149999999997</v>
      </c>
      <c r="N781" s="2">
        <v>0.85555555555555562</v>
      </c>
      <c r="O781" t="s">
        <v>26</v>
      </c>
      <c r="P781">
        <v>790.83</v>
      </c>
      <c r="Q781" s="7">
        <v>4.7619047620000003</v>
      </c>
      <c r="R781">
        <v>39.541499999999999</v>
      </c>
      <c r="S781">
        <v>5.6</v>
      </c>
      <c r="T781">
        <v>39.541499999999999</v>
      </c>
      <c r="U781" s="6"/>
    </row>
    <row r="782" spans="1:21" x14ac:dyDescent="0.35">
      <c r="A782" t="s">
        <v>831</v>
      </c>
      <c r="B782" s="1">
        <v>44892</v>
      </c>
      <c r="C782" t="s">
        <v>20</v>
      </c>
      <c r="D782" t="s">
        <v>29</v>
      </c>
      <c r="E782" t="s">
        <v>1070</v>
      </c>
      <c r="F782" t="s">
        <v>30</v>
      </c>
      <c r="G782" t="s">
        <v>36</v>
      </c>
      <c r="H782" t="s">
        <v>37</v>
      </c>
      <c r="I782" t="s">
        <v>25</v>
      </c>
      <c r="J782">
        <v>21.8</v>
      </c>
      <c r="K782">
        <v>8</v>
      </c>
      <c r="L782" s="7">
        <v>8.7200000000000006</v>
      </c>
      <c r="M782">
        <v>183.12</v>
      </c>
      <c r="N782" s="2">
        <v>0.80833333333333324</v>
      </c>
      <c r="O782" t="s">
        <v>33</v>
      </c>
      <c r="P782">
        <v>174.4</v>
      </c>
      <c r="Q782" s="7">
        <v>4.7619047620000003</v>
      </c>
      <c r="R782">
        <v>8.7200000000000006</v>
      </c>
      <c r="S782">
        <v>8.3000000000000007</v>
      </c>
      <c r="T782">
        <v>8.7200000000000006</v>
      </c>
      <c r="U782" s="6"/>
    </row>
    <row r="783" spans="1:21" x14ac:dyDescent="0.35">
      <c r="A783" t="s">
        <v>832</v>
      </c>
      <c r="B783" s="1">
        <v>44829</v>
      </c>
      <c r="C783" t="s">
        <v>51</v>
      </c>
      <c r="D783" t="s">
        <v>21</v>
      </c>
      <c r="E783" t="s">
        <v>1072</v>
      </c>
      <c r="F783" t="s">
        <v>30</v>
      </c>
      <c r="G783" t="s">
        <v>23</v>
      </c>
      <c r="H783" t="s">
        <v>31</v>
      </c>
      <c r="I783" t="s">
        <v>44</v>
      </c>
      <c r="J783">
        <v>94.76</v>
      </c>
      <c r="K783">
        <v>4</v>
      </c>
      <c r="L783" s="7">
        <v>18.952000000000002</v>
      </c>
      <c r="M783">
        <v>397.99200000000002</v>
      </c>
      <c r="N783" s="2">
        <v>0.67083333333333339</v>
      </c>
      <c r="O783" t="s">
        <v>26</v>
      </c>
      <c r="P783">
        <v>379.04</v>
      </c>
      <c r="Q783" s="7">
        <v>4.7619047620000003</v>
      </c>
      <c r="R783">
        <v>18.952000000000002</v>
      </c>
      <c r="S783">
        <v>7.8</v>
      </c>
      <c r="T783">
        <v>18.952000000000002</v>
      </c>
      <c r="U783" s="6"/>
    </row>
    <row r="784" spans="1:21" x14ac:dyDescent="0.35">
      <c r="A784" t="s">
        <v>833</v>
      </c>
      <c r="B784" s="1">
        <v>44716</v>
      </c>
      <c r="C784" t="s">
        <v>41</v>
      </c>
      <c r="D784" t="s">
        <v>21</v>
      </c>
      <c r="E784" t="s">
        <v>1071</v>
      </c>
      <c r="F784" t="s">
        <v>22</v>
      </c>
      <c r="G784" t="s">
        <v>23</v>
      </c>
      <c r="H784" t="s">
        <v>42</v>
      </c>
      <c r="I784" t="s">
        <v>56</v>
      </c>
      <c r="J784">
        <v>30.62</v>
      </c>
      <c r="K784">
        <v>1</v>
      </c>
      <c r="L784" s="7">
        <v>1.5309999999999999</v>
      </c>
      <c r="M784">
        <v>32.151000000000003</v>
      </c>
      <c r="N784" s="2">
        <v>0.59305555555555556</v>
      </c>
      <c r="O784" t="s">
        <v>39</v>
      </c>
      <c r="P784">
        <v>30.62</v>
      </c>
      <c r="Q784" s="7">
        <v>4.7619047620000003</v>
      </c>
      <c r="R784">
        <v>1.5309999999999999</v>
      </c>
      <c r="S784">
        <v>4.0999999999999996</v>
      </c>
      <c r="T784">
        <v>1.5309999999999999</v>
      </c>
      <c r="U784" s="6"/>
    </row>
    <row r="785" spans="1:21" x14ac:dyDescent="0.35">
      <c r="A785" t="s">
        <v>834</v>
      </c>
      <c r="B785" s="1">
        <v>44735</v>
      </c>
      <c r="C785" t="s">
        <v>41</v>
      </c>
      <c r="D785" t="s">
        <v>29</v>
      </c>
      <c r="E785" t="s">
        <v>1075</v>
      </c>
      <c r="F785" t="s">
        <v>30</v>
      </c>
      <c r="G785" t="s">
        <v>23</v>
      </c>
      <c r="H785" t="s">
        <v>31</v>
      </c>
      <c r="I785" t="s">
        <v>38</v>
      </c>
      <c r="J785">
        <v>44.01</v>
      </c>
      <c r="K785">
        <v>8</v>
      </c>
      <c r="L785" s="7">
        <v>17.603999999999999</v>
      </c>
      <c r="M785">
        <v>369.68400000000003</v>
      </c>
      <c r="N785" s="2">
        <v>0.73333333333333339</v>
      </c>
      <c r="O785" t="s">
        <v>33</v>
      </c>
      <c r="P785">
        <v>352.08</v>
      </c>
      <c r="Q785" s="7">
        <v>4.7619047620000003</v>
      </c>
      <c r="R785">
        <v>17.603999999999999</v>
      </c>
      <c r="S785">
        <v>8.8000000000000007</v>
      </c>
      <c r="T785">
        <v>17.603999999999999</v>
      </c>
      <c r="U785" s="6"/>
    </row>
    <row r="786" spans="1:21" x14ac:dyDescent="0.35">
      <c r="A786" t="s">
        <v>835</v>
      </c>
      <c r="B786" s="1">
        <v>44806</v>
      </c>
      <c r="C786" t="s">
        <v>51</v>
      </c>
      <c r="D786" t="s">
        <v>29</v>
      </c>
      <c r="E786" t="s">
        <v>1074</v>
      </c>
      <c r="F786" t="s">
        <v>22</v>
      </c>
      <c r="G786" t="s">
        <v>23</v>
      </c>
      <c r="H786" t="s">
        <v>31</v>
      </c>
      <c r="I786" t="s">
        <v>25</v>
      </c>
      <c r="J786">
        <v>10.16</v>
      </c>
      <c r="K786">
        <v>5</v>
      </c>
      <c r="L786" s="7">
        <v>2.54</v>
      </c>
      <c r="M786">
        <v>53.34</v>
      </c>
      <c r="N786" s="2">
        <v>0.54722222222222217</v>
      </c>
      <c r="O786" t="s">
        <v>26</v>
      </c>
      <c r="P786">
        <v>50.8</v>
      </c>
      <c r="Q786" s="7">
        <v>4.7619047620000003</v>
      </c>
      <c r="R786">
        <v>2.54</v>
      </c>
      <c r="S786">
        <v>4.0999999999999996</v>
      </c>
      <c r="T786">
        <v>2.54</v>
      </c>
      <c r="U786" s="6"/>
    </row>
    <row r="787" spans="1:21" x14ac:dyDescent="0.35">
      <c r="A787" t="s">
        <v>836</v>
      </c>
      <c r="B787" s="1">
        <v>44621</v>
      </c>
      <c r="C787" t="s">
        <v>35</v>
      </c>
      <c r="D787" t="s">
        <v>21</v>
      </c>
      <c r="E787" t="s">
        <v>1069</v>
      </c>
      <c r="F787" t="s">
        <v>30</v>
      </c>
      <c r="G787" t="s">
        <v>36</v>
      </c>
      <c r="H787" t="s">
        <v>24</v>
      </c>
      <c r="I787" t="s">
        <v>32</v>
      </c>
      <c r="J787">
        <v>74.58</v>
      </c>
      <c r="K787">
        <v>7</v>
      </c>
      <c r="L787" s="7">
        <v>26.103000000000002</v>
      </c>
      <c r="M787">
        <v>548.16300000000001</v>
      </c>
      <c r="N787" s="2">
        <v>0.67291666666666661</v>
      </c>
      <c r="O787" t="s">
        <v>39</v>
      </c>
      <c r="P787">
        <v>522.05999999999995</v>
      </c>
      <c r="Q787" s="7">
        <v>4.7619047620000003</v>
      </c>
      <c r="R787">
        <v>26.103000000000002</v>
      </c>
      <c r="S787">
        <v>9</v>
      </c>
      <c r="T787">
        <v>26.103000000000002</v>
      </c>
      <c r="U787" s="6"/>
    </row>
    <row r="788" spans="1:21" x14ac:dyDescent="0.35">
      <c r="A788" t="s">
        <v>837</v>
      </c>
      <c r="B788" s="1">
        <v>44850</v>
      </c>
      <c r="C788" t="s">
        <v>46</v>
      </c>
      <c r="D788" t="s">
        <v>29</v>
      </c>
      <c r="E788" t="s">
        <v>1070</v>
      </c>
      <c r="F788" t="s">
        <v>30</v>
      </c>
      <c r="G788" t="s">
        <v>36</v>
      </c>
      <c r="H788" t="s">
        <v>31</v>
      </c>
      <c r="I788" t="s">
        <v>32</v>
      </c>
      <c r="J788">
        <v>71.89</v>
      </c>
      <c r="K788">
        <v>8</v>
      </c>
      <c r="L788" s="7">
        <v>28.756</v>
      </c>
      <c r="M788">
        <v>603.87599999999998</v>
      </c>
      <c r="N788" s="2">
        <v>0.48125000000000001</v>
      </c>
      <c r="O788" t="s">
        <v>26</v>
      </c>
      <c r="P788">
        <v>575.12</v>
      </c>
      <c r="Q788" s="7">
        <v>4.7619047620000003</v>
      </c>
      <c r="R788">
        <v>28.756</v>
      </c>
      <c r="S788">
        <v>5.5</v>
      </c>
      <c r="T788">
        <v>28.756</v>
      </c>
      <c r="U788" s="6"/>
    </row>
    <row r="789" spans="1:21" x14ac:dyDescent="0.35">
      <c r="A789" t="s">
        <v>838</v>
      </c>
      <c r="B789" s="1">
        <v>44628</v>
      </c>
      <c r="C789" t="s">
        <v>35</v>
      </c>
      <c r="D789" t="s">
        <v>29</v>
      </c>
      <c r="E789" t="s">
        <v>1075</v>
      </c>
      <c r="F789" t="s">
        <v>30</v>
      </c>
      <c r="G789" t="s">
        <v>23</v>
      </c>
      <c r="H789" t="s">
        <v>24</v>
      </c>
      <c r="I789" t="s">
        <v>25</v>
      </c>
      <c r="J789">
        <v>10.99</v>
      </c>
      <c r="K789">
        <v>5</v>
      </c>
      <c r="L789" s="7">
        <v>2.7475000000000001</v>
      </c>
      <c r="M789">
        <v>57.697499999999998</v>
      </c>
      <c r="N789" s="2">
        <v>0.4291666666666667</v>
      </c>
      <c r="O789" t="s">
        <v>39</v>
      </c>
      <c r="P789">
        <v>54.95</v>
      </c>
      <c r="Q789" s="7">
        <v>4.7619047620000003</v>
      </c>
      <c r="R789">
        <v>2.7475000000000001</v>
      </c>
      <c r="S789">
        <v>9.3000000000000007</v>
      </c>
      <c r="T789">
        <v>2.7475000000000001</v>
      </c>
      <c r="U789" s="6"/>
    </row>
    <row r="790" spans="1:21" x14ac:dyDescent="0.35">
      <c r="A790" t="s">
        <v>839</v>
      </c>
      <c r="B790" s="1">
        <v>44868</v>
      </c>
      <c r="C790" t="s">
        <v>20</v>
      </c>
      <c r="D790" t="s">
        <v>29</v>
      </c>
      <c r="E790" t="s">
        <v>1074</v>
      </c>
      <c r="F790" t="s">
        <v>22</v>
      </c>
      <c r="G790" t="s">
        <v>36</v>
      </c>
      <c r="H790" t="s">
        <v>42</v>
      </c>
      <c r="I790" t="s">
        <v>25</v>
      </c>
      <c r="J790">
        <v>60.47</v>
      </c>
      <c r="K790">
        <v>3</v>
      </c>
      <c r="L790" s="7">
        <v>9.0704999999999991</v>
      </c>
      <c r="M790">
        <v>190.48050000000001</v>
      </c>
      <c r="N790" s="2">
        <v>0.4548611111111111</v>
      </c>
      <c r="O790" t="s">
        <v>39</v>
      </c>
      <c r="P790">
        <v>181.41</v>
      </c>
      <c r="Q790" s="7">
        <v>4.7619047620000003</v>
      </c>
      <c r="R790">
        <v>9.0704999999999991</v>
      </c>
      <c r="S790">
        <v>5.6</v>
      </c>
      <c r="T790">
        <v>9.0704999999999991</v>
      </c>
      <c r="U790" s="6"/>
    </row>
    <row r="791" spans="1:21" x14ac:dyDescent="0.35">
      <c r="A791" t="s">
        <v>840</v>
      </c>
      <c r="B791" s="1">
        <v>44578</v>
      </c>
      <c r="C791" t="s">
        <v>96</v>
      </c>
      <c r="D791" t="s">
        <v>21</v>
      </c>
      <c r="E791" t="s">
        <v>1069</v>
      </c>
      <c r="F791" t="s">
        <v>30</v>
      </c>
      <c r="G791" t="s">
        <v>36</v>
      </c>
      <c r="H791" t="s">
        <v>24</v>
      </c>
      <c r="I791" t="s">
        <v>44</v>
      </c>
      <c r="J791">
        <v>58.91</v>
      </c>
      <c r="K791">
        <v>7</v>
      </c>
      <c r="L791" s="7">
        <v>20.618500000000001</v>
      </c>
      <c r="M791">
        <v>432.98849999999999</v>
      </c>
      <c r="N791" s="2">
        <v>0.63541666666666663</v>
      </c>
      <c r="O791" t="s">
        <v>26</v>
      </c>
      <c r="P791">
        <v>412.37</v>
      </c>
      <c r="Q791" s="7">
        <v>4.7619047620000003</v>
      </c>
      <c r="R791">
        <v>20.618500000000001</v>
      </c>
      <c r="S791">
        <v>9.6999999999999993</v>
      </c>
      <c r="T791">
        <v>20.618500000000001</v>
      </c>
      <c r="U791" s="6"/>
    </row>
    <row r="792" spans="1:21" x14ac:dyDescent="0.35">
      <c r="A792" t="s">
        <v>841</v>
      </c>
      <c r="B792" s="1">
        <v>44716</v>
      </c>
      <c r="C792" t="s">
        <v>41</v>
      </c>
      <c r="D792" t="s">
        <v>21</v>
      </c>
      <c r="E792" t="s">
        <v>1075</v>
      </c>
      <c r="F792" t="s">
        <v>30</v>
      </c>
      <c r="G792" t="s">
        <v>36</v>
      </c>
      <c r="H792" t="s">
        <v>24</v>
      </c>
      <c r="I792" t="s">
        <v>56</v>
      </c>
      <c r="J792">
        <v>46.41</v>
      </c>
      <c r="K792">
        <v>1</v>
      </c>
      <c r="L792" s="7">
        <v>2.3205</v>
      </c>
      <c r="M792">
        <v>48.730499999999999</v>
      </c>
      <c r="N792" s="2">
        <v>0.83750000000000002</v>
      </c>
      <c r="O792" t="s">
        <v>39</v>
      </c>
      <c r="P792">
        <v>46.41</v>
      </c>
      <c r="Q792" s="7">
        <v>4.7619047620000003</v>
      </c>
      <c r="R792">
        <v>2.3205</v>
      </c>
      <c r="S792">
        <v>4</v>
      </c>
      <c r="T792">
        <v>2.3205</v>
      </c>
      <c r="U792" s="6"/>
    </row>
    <row r="793" spans="1:21" x14ac:dyDescent="0.35">
      <c r="A793" t="s">
        <v>842</v>
      </c>
      <c r="B793" s="1">
        <v>44818</v>
      </c>
      <c r="C793" t="s">
        <v>51</v>
      </c>
      <c r="D793" t="s">
        <v>29</v>
      </c>
      <c r="E793" t="s">
        <v>1070</v>
      </c>
      <c r="F793" t="s">
        <v>22</v>
      </c>
      <c r="G793" t="s">
        <v>36</v>
      </c>
      <c r="H793" t="s">
        <v>37</v>
      </c>
      <c r="I793" t="s">
        <v>25</v>
      </c>
      <c r="J793">
        <v>68.55</v>
      </c>
      <c r="K793">
        <v>4</v>
      </c>
      <c r="L793" s="7">
        <v>13.71</v>
      </c>
      <c r="M793">
        <v>287.91000000000003</v>
      </c>
      <c r="N793" s="2">
        <v>0.84791666666666676</v>
      </c>
      <c r="O793" t="s">
        <v>39</v>
      </c>
      <c r="P793">
        <v>274.2</v>
      </c>
      <c r="Q793" s="7">
        <v>4.7619047620000003</v>
      </c>
      <c r="R793">
        <v>13.71</v>
      </c>
      <c r="S793">
        <v>9.1999999999999993</v>
      </c>
      <c r="T793">
        <v>13.71</v>
      </c>
      <c r="U793" s="6"/>
    </row>
    <row r="794" spans="1:21" x14ac:dyDescent="0.35">
      <c r="A794" t="s">
        <v>843</v>
      </c>
      <c r="B794" s="1">
        <v>44623</v>
      </c>
      <c r="C794" t="s">
        <v>35</v>
      </c>
      <c r="D794" t="s">
        <v>53</v>
      </c>
      <c r="E794" t="s">
        <v>1072</v>
      </c>
      <c r="F794" t="s">
        <v>30</v>
      </c>
      <c r="G794" t="s">
        <v>23</v>
      </c>
      <c r="H794" t="s">
        <v>42</v>
      </c>
      <c r="I794" t="s">
        <v>38</v>
      </c>
      <c r="J794">
        <v>97.37</v>
      </c>
      <c r="K794">
        <v>10</v>
      </c>
      <c r="L794" s="7">
        <v>48.685000000000002</v>
      </c>
      <c r="M794">
        <v>1022.385</v>
      </c>
      <c r="N794" s="2">
        <v>0.57500000000000007</v>
      </c>
      <c r="O794" t="s">
        <v>39</v>
      </c>
      <c r="P794">
        <v>973.7</v>
      </c>
      <c r="Q794" s="7">
        <v>4.7619047620000003</v>
      </c>
      <c r="R794">
        <v>48.685000000000002</v>
      </c>
      <c r="S794">
        <v>4.9000000000000004</v>
      </c>
      <c r="T794">
        <v>48.685000000000002</v>
      </c>
      <c r="U794" s="6"/>
    </row>
    <row r="795" spans="1:21" x14ac:dyDescent="0.35">
      <c r="A795" t="s">
        <v>844</v>
      </c>
      <c r="B795" s="1">
        <v>44794</v>
      </c>
      <c r="C795" t="s">
        <v>48</v>
      </c>
      <c r="D795" t="s">
        <v>21</v>
      </c>
      <c r="E795" t="s">
        <v>1071</v>
      </c>
      <c r="F795" t="s">
        <v>22</v>
      </c>
      <c r="G795" t="s">
        <v>36</v>
      </c>
      <c r="H795" t="s">
        <v>24</v>
      </c>
      <c r="I795" t="s">
        <v>32</v>
      </c>
      <c r="J795">
        <v>92.6</v>
      </c>
      <c r="K795">
        <v>7</v>
      </c>
      <c r="L795" s="7">
        <v>32.409999999999997</v>
      </c>
      <c r="M795">
        <v>680.61</v>
      </c>
      <c r="N795" s="2">
        <v>0.53611111111111109</v>
      </c>
      <c r="O795" t="s">
        <v>39</v>
      </c>
      <c r="P795">
        <v>648.20000000000005</v>
      </c>
      <c r="Q795" s="7">
        <v>4.7619047620000003</v>
      </c>
      <c r="R795">
        <v>32.409999999999997</v>
      </c>
      <c r="S795">
        <v>9.3000000000000007</v>
      </c>
      <c r="T795">
        <v>32.409999999999997</v>
      </c>
      <c r="U795" s="6"/>
    </row>
    <row r="796" spans="1:21" x14ac:dyDescent="0.35">
      <c r="A796" t="s">
        <v>845</v>
      </c>
      <c r="B796" s="1">
        <v>44820</v>
      </c>
      <c r="C796" t="s">
        <v>51</v>
      </c>
      <c r="D796" t="s">
        <v>21</v>
      </c>
      <c r="E796" t="s">
        <v>1073</v>
      </c>
      <c r="F796" t="s">
        <v>30</v>
      </c>
      <c r="G796" t="s">
        <v>23</v>
      </c>
      <c r="H796" t="s">
        <v>37</v>
      </c>
      <c r="I796" t="s">
        <v>32</v>
      </c>
      <c r="J796">
        <v>46.61</v>
      </c>
      <c r="K796">
        <v>2</v>
      </c>
      <c r="L796" s="7">
        <v>4.6609999999999996</v>
      </c>
      <c r="M796">
        <v>97.881</v>
      </c>
      <c r="N796" s="2">
        <v>0.51944444444444449</v>
      </c>
      <c r="O796" t="s">
        <v>39</v>
      </c>
      <c r="P796">
        <v>93.22</v>
      </c>
      <c r="Q796" s="7">
        <v>4.7619047620000003</v>
      </c>
      <c r="R796">
        <v>4.6609999999999996</v>
      </c>
      <c r="S796">
        <v>6.6</v>
      </c>
      <c r="T796">
        <v>4.6609999999999996</v>
      </c>
      <c r="U796" s="6"/>
    </row>
    <row r="797" spans="1:21" x14ac:dyDescent="0.35">
      <c r="A797" t="s">
        <v>846</v>
      </c>
      <c r="B797" s="1">
        <v>44726</v>
      </c>
      <c r="C797" t="s">
        <v>41</v>
      </c>
      <c r="D797" t="s">
        <v>53</v>
      </c>
      <c r="E797" t="s">
        <v>1075</v>
      </c>
      <c r="F797" t="s">
        <v>30</v>
      </c>
      <c r="G797" t="s">
        <v>36</v>
      </c>
      <c r="H797" t="s">
        <v>24</v>
      </c>
      <c r="I797" t="s">
        <v>56</v>
      </c>
      <c r="J797">
        <v>27.18</v>
      </c>
      <c r="K797">
        <v>2</v>
      </c>
      <c r="L797" s="7">
        <v>2.718</v>
      </c>
      <c r="M797">
        <v>57.078000000000003</v>
      </c>
      <c r="N797" s="2">
        <v>0.68472222222222223</v>
      </c>
      <c r="O797" t="s">
        <v>26</v>
      </c>
      <c r="P797">
        <v>54.36</v>
      </c>
      <c r="Q797" s="7">
        <v>4.7619047620000003</v>
      </c>
      <c r="R797">
        <v>2.718</v>
      </c>
      <c r="S797">
        <v>4.3</v>
      </c>
      <c r="T797">
        <v>2.718</v>
      </c>
      <c r="U797" s="6"/>
    </row>
    <row r="798" spans="1:21" x14ac:dyDescent="0.35">
      <c r="A798" t="s">
        <v>847</v>
      </c>
      <c r="B798" s="1">
        <v>44613</v>
      </c>
      <c r="C798" t="s">
        <v>80</v>
      </c>
      <c r="D798" t="s">
        <v>29</v>
      </c>
      <c r="E798" t="s">
        <v>1074</v>
      </c>
      <c r="F798" t="s">
        <v>22</v>
      </c>
      <c r="G798" t="s">
        <v>23</v>
      </c>
      <c r="H798" t="s">
        <v>24</v>
      </c>
      <c r="I798" t="s">
        <v>38</v>
      </c>
      <c r="J798">
        <v>60.87</v>
      </c>
      <c r="K798">
        <v>1</v>
      </c>
      <c r="L798" s="7">
        <v>3.0434999999999999</v>
      </c>
      <c r="M798">
        <v>63.913499999999999</v>
      </c>
      <c r="N798" s="2">
        <v>0.55833333333333335</v>
      </c>
      <c r="O798" t="s">
        <v>33</v>
      </c>
      <c r="P798">
        <v>60.87</v>
      </c>
      <c r="Q798" s="7">
        <v>4.7619047620000003</v>
      </c>
      <c r="R798">
        <v>3.0434999999999999</v>
      </c>
      <c r="S798">
        <v>5.5</v>
      </c>
      <c r="T798">
        <v>3.0434999999999999</v>
      </c>
      <c r="U798" s="6"/>
    </row>
    <row r="799" spans="1:21" x14ac:dyDescent="0.35">
      <c r="A799" t="s">
        <v>848</v>
      </c>
      <c r="B799" s="1">
        <v>44919</v>
      </c>
      <c r="C799" t="s">
        <v>28</v>
      </c>
      <c r="D799" t="s">
        <v>21</v>
      </c>
      <c r="E799" t="s">
        <v>1069</v>
      </c>
      <c r="F799" t="s">
        <v>22</v>
      </c>
      <c r="G799" t="s">
        <v>23</v>
      </c>
      <c r="H799" t="s">
        <v>31</v>
      </c>
      <c r="I799" t="s">
        <v>44</v>
      </c>
      <c r="J799">
        <v>24.49</v>
      </c>
      <c r="K799">
        <v>10</v>
      </c>
      <c r="L799" s="7">
        <v>12.244999999999999</v>
      </c>
      <c r="M799">
        <v>257.14499999999998</v>
      </c>
      <c r="N799" s="2">
        <v>0.63541666666666663</v>
      </c>
      <c r="O799" t="s">
        <v>33</v>
      </c>
      <c r="P799">
        <v>244.9</v>
      </c>
      <c r="Q799" s="7">
        <v>4.7619047620000003</v>
      </c>
      <c r="R799">
        <v>12.244999999999999</v>
      </c>
      <c r="S799">
        <v>8.1</v>
      </c>
      <c r="T799">
        <v>12.244999999999999</v>
      </c>
      <c r="U799" s="6"/>
    </row>
    <row r="800" spans="1:21" x14ac:dyDescent="0.35">
      <c r="A800" t="s">
        <v>849</v>
      </c>
      <c r="B800" s="1">
        <v>44825</v>
      </c>
      <c r="C800" t="s">
        <v>51</v>
      </c>
      <c r="D800" t="s">
        <v>53</v>
      </c>
      <c r="E800" t="s">
        <v>1070</v>
      </c>
      <c r="F800" t="s">
        <v>30</v>
      </c>
      <c r="G800" t="s">
        <v>36</v>
      </c>
      <c r="H800" t="s">
        <v>42</v>
      </c>
      <c r="I800" t="s">
        <v>25</v>
      </c>
      <c r="J800">
        <v>92.78</v>
      </c>
      <c r="K800">
        <v>1</v>
      </c>
      <c r="L800" s="7">
        <v>4.6390000000000002</v>
      </c>
      <c r="M800">
        <v>97.418999999999997</v>
      </c>
      <c r="N800" s="2">
        <v>0.4513888888888889</v>
      </c>
      <c r="O800" t="s">
        <v>39</v>
      </c>
      <c r="P800">
        <v>92.78</v>
      </c>
      <c r="Q800" s="7">
        <v>4.7619047620000003</v>
      </c>
      <c r="R800">
        <v>4.6390000000000002</v>
      </c>
      <c r="S800">
        <v>9.8000000000000007</v>
      </c>
      <c r="T800">
        <v>4.6390000000000002</v>
      </c>
      <c r="U800" s="6"/>
    </row>
    <row r="801" spans="1:21" x14ac:dyDescent="0.35">
      <c r="A801" t="s">
        <v>850</v>
      </c>
      <c r="B801" s="1">
        <v>44750</v>
      </c>
      <c r="C801" t="s">
        <v>74</v>
      </c>
      <c r="D801" t="s">
        <v>29</v>
      </c>
      <c r="E801" t="s">
        <v>1072</v>
      </c>
      <c r="F801" t="s">
        <v>22</v>
      </c>
      <c r="G801" t="s">
        <v>36</v>
      </c>
      <c r="H801" t="s">
        <v>37</v>
      </c>
      <c r="I801" t="s">
        <v>38</v>
      </c>
      <c r="J801">
        <v>86.69</v>
      </c>
      <c r="K801">
        <v>5</v>
      </c>
      <c r="L801" s="7">
        <v>21.672499999999999</v>
      </c>
      <c r="M801">
        <v>455.1225</v>
      </c>
      <c r="N801" s="2">
        <v>0.77638888888888891</v>
      </c>
      <c r="O801" t="s">
        <v>26</v>
      </c>
      <c r="P801">
        <v>433.45</v>
      </c>
      <c r="Q801" s="7">
        <v>4.7619047620000003</v>
      </c>
      <c r="R801">
        <v>21.672499999999999</v>
      </c>
      <c r="S801">
        <v>9.4</v>
      </c>
      <c r="T801">
        <v>21.672499999999999</v>
      </c>
      <c r="U801" s="6"/>
    </row>
    <row r="802" spans="1:21" x14ac:dyDescent="0.35">
      <c r="A802" t="s">
        <v>851</v>
      </c>
      <c r="B802" s="1">
        <v>44656</v>
      </c>
      <c r="C802" t="s">
        <v>61</v>
      </c>
      <c r="D802" t="s">
        <v>53</v>
      </c>
      <c r="E802" t="s">
        <v>1071</v>
      </c>
      <c r="F802" t="s">
        <v>30</v>
      </c>
      <c r="G802" t="s">
        <v>36</v>
      </c>
      <c r="H802" t="s">
        <v>37</v>
      </c>
      <c r="I802" t="s">
        <v>44</v>
      </c>
      <c r="J802">
        <v>23.01</v>
      </c>
      <c r="K802">
        <v>6</v>
      </c>
      <c r="L802" s="7">
        <v>6.9029999999999996</v>
      </c>
      <c r="M802">
        <v>144.96299999999999</v>
      </c>
      <c r="N802" s="2">
        <v>0.69791666666666663</v>
      </c>
      <c r="O802" t="s">
        <v>26</v>
      </c>
      <c r="P802">
        <v>138.06</v>
      </c>
      <c r="Q802" s="7">
        <v>4.7619047620000003</v>
      </c>
      <c r="R802">
        <v>6.9029999999999996</v>
      </c>
      <c r="S802">
        <v>7.9</v>
      </c>
      <c r="T802">
        <v>6.9029999999999996</v>
      </c>
      <c r="U802" s="6"/>
    </row>
    <row r="803" spans="1:21" x14ac:dyDescent="0.35">
      <c r="A803" t="s">
        <v>852</v>
      </c>
      <c r="B803" s="1">
        <v>44766</v>
      </c>
      <c r="C803" t="s">
        <v>74</v>
      </c>
      <c r="D803" t="s">
        <v>29</v>
      </c>
      <c r="E803" t="s">
        <v>1073</v>
      </c>
      <c r="F803" t="s">
        <v>22</v>
      </c>
      <c r="G803" t="s">
        <v>23</v>
      </c>
      <c r="H803" t="s">
        <v>31</v>
      </c>
      <c r="I803" t="s">
        <v>32</v>
      </c>
      <c r="J803">
        <v>30.2</v>
      </c>
      <c r="K803">
        <v>8</v>
      </c>
      <c r="L803" s="7">
        <v>12.08</v>
      </c>
      <c r="M803">
        <v>253.68</v>
      </c>
      <c r="N803" s="2">
        <v>0.8125</v>
      </c>
      <c r="O803" t="s">
        <v>26</v>
      </c>
      <c r="P803">
        <v>241.6</v>
      </c>
      <c r="Q803" s="7">
        <v>4.7619047620000003</v>
      </c>
      <c r="R803">
        <v>12.08</v>
      </c>
      <c r="S803">
        <v>5.0999999999999996</v>
      </c>
      <c r="T803">
        <v>12.08</v>
      </c>
      <c r="U803" s="6"/>
    </row>
    <row r="804" spans="1:21" x14ac:dyDescent="0.35">
      <c r="A804" t="s">
        <v>853</v>
      </c>
      <c r="B804" s="1">
        <v>44572</v>
      </c>
      <c r="C804" t="s">
        <v>96</v>
      </c>
      <c r="D804" t="s">
        <v>29</v>
      </c>
      <c r="E804" t="s">
        <v>1075</v>
      </c>
      <c r="F804" t="s">
        <v>22</v>
      </c>
      <c r="G804" t="s">
        <v>36</v>
      </c>
      <c r="H804" t="s">
        <v>31</v>
      </c>
      <c r="I804" t="s">
        <v>56</v>
      </c>
      <c r="J804">
        <v>67.39</v>
      </c>
      <c r="K804">
        <v>7</v>
      </c>
      <c r="L804" s="7">
        <v>23.586500000000001</v>
      </c>
      <c r="M804">
        <v>495.31650000000002</v>
      </c>
      <c r="N804" s="2">
        <v>0.55763888888888891</v>
      </c>
      <c r="O804" t="s">
        <v>26</v>
      </c>
      <c r="P804">
        <v>471.73</v>
      </c>
      <c r="Q804" s="7">
        <v>4.7619047620000003</v>
      </c>
      <c r="R804">
        <v>23.586500000000001</v>
      </c>
      <c r="S804">
        <v>6.9</v>
      </c>
      <c r="T804">
        <v>23.586500000000001</v>
      </c>
      <c r="U804" s="6"/>
    </row>
    <row r="805" spans="1:21" x14ac:dyDescent="0.35">
      <c r="A805" t="s">
        <v>854</v>
      </c>
      <c r="B805" s="1">
        <v>44881</v>
      </c>
      <c r="C805" t="s">
        <v>20</v>
      </c>
      <c r="D805" t="s">
        <v>21</v>
      </c>
      <c r="E805" t="s">
        <v>1073</v>
      </c>
      <c r="F805" t="s">
        <v>22</v>
      </c>
      <c r="G805" t="s">
        <v>23</v>
      </c>
      <c r="H805" t="s">
        <v>31</v>
      </c>
      <c r="I805" t="s">
        <v>56</v>
      </c>
      <c r="J805">
        <v>48.96</v>
      </c>
      <c r="K805">
        <v>9</v>
      </c>
      <c r="L805" s="7">
        <v>22.032</v>
      </c>
      <c r="M805">
        <v>462.67200000000003</v>
      </c>
      <c r="N805" s="2">
        <v>0.4770833333333333</v>
      </c>
      <c r="O805" t="s">
        <v>33</v>
      </c>
      <c r="P805">
        <v>440.64</v>
      </c>
      <c r="Q805" s="7">
        <v>4.7619047620000003</v>
      </c>
      <c r="R805">
        <v>22.032</v>
      </c>
      <c r="S805">
        <v>8</v>
      </c>
      <c r="T805">
        <v>22.032</v>
      </c>
      <c r="U805" s="6"/>
    </row>
    <row r="806" spans="1:21" x14ac:dyDescent="0.35">
      <c r="A806" t="s">
        <v>855</v>
      </c>
      <c r="B806" s="1">
        <v>44692</v>
      </c>
      <c r="C806" t="s">
        <v>107</v>
      </c>
      <c r="D806" t="s">
        <v>53</v>
      </c>
      <c r="E806" t="s">
        <v>1071</v>
      </c>
      <c r="F806" t="s">
        <v>22</v>
      </c>
      <c r="G806" t="s">
        <v>23</v>
      </c>
      <c r="H806" t="s">
        <v>37</v>
      </c>
      <c r="I806" t="s">
        <v>32</v>
      </c>
      <c r="J806">
        <v>75.59</v>
      </c>
      <c r="K806">
        <v>9</v>
      </c>
      <c r="L806" s="7">
        <v>34.015500000000003</v>
      </c>
      <c r="M806">
        <v>714.32550000000003</v>
      </c>
      <c r="N806" s="2">
        <v>0.46666666666666662</v>
      </c>
      <c r="O806" t="s">
        <v>33</v>
      </c>
      <c r="P806">
        <v>680.31</v>
      </c>
      <c r="Q806" s="7">
        <v>4.7619047620000003</v>
      </c>
      <c r="R806">
        <v>34.015500000000003</v>
      </c>
      <c r="S806">
        <v>8</v>
      </c>
      <c r="T806">
        <v>34.015500000000003</v>
      </c>
      <c r="U806" s="6"/>
    </row>
    <row r="807" spans="1:21" x14ac:dyDescent="0.35">
      <c r="A807" t="s">
        <v>856</v>
      </c>
      <c r="B807" s="1">
        <v>44751</v>
      </c>
      <c r="C807" t="s">
        <v>74</v>
      </c>
      <c r="D807" t="s">
        <v>21</v>
      </c>
      <c r="E807" t="s">
        <v>1074</v>
      </c>
      <c r="F807" t="s">
        <v>30</v>
      </c>
      <c r="G807" t="s">
        <v>23</v>
      </c>
      <c r="H807" t="s">
        <v>42</v>
      </c>
      <c r="I807" t="s">
        <v>38</v>
      </c>
      <c r="J807">
        <v>77.47</v>
      </c>
      <c r="K807">
        <v>4</v>
      </c>
      <c r="L807" s="7">
        <v>15.494</v>
      </c>
      <c r="M807">
        <v>325.37400000000002</v>
      </c>
      <c r="N807" s="2">
        <v>0.69166666666666676</v>
      </c>
      <c r="O807" t="s">
        <v>33</v>
      </c>
      <c r="P807">
        <v>309.88</v>
      </c>
      <c r="Q807" s="7">
        <v>4.7619047620000003</v>
      </c>
      <c r="R807">
        <v>15.494</v>
      </c>
      <c r="S807">
        <v>4.2</v>
      </c>
      <c r="T807">
        <v>15.494</v>
      </c>
      <c r="U807" s="6"/>
    </row>
    <row r="808" spans="1:21" x14ac:dyDescent="0.35">
      <c r="A808" t="s">
        <v>857</v>
      </c>
      <c r="B808" s="1">
        <v>44852</v>
      </c>
      <c r="C808" t="s">
        <v>46</v>
      </c>
      <c r="D808" t="s">
        <v>21</v>
      </c>
      <c r="E808" t="s">
        <v>1073</v>
      </c>
      <c r="F808" t="s">
        <v>30</v>
      </c>
      <c r="G808" t="s">
        <v>23</v>
      </c>
      <c r="H808" t="s">
        <v>31</v>
      </c>
      <c r="I808" t="s">
        <v>44</v>
      </c>
      <c r="J808">
        <v>93.18</v>
      </c>
      <c r="K808">
        <v>2</v>
      </c>
      <c r="L808" s="7">
        <v>9.3179999999999996</v>
      </c>
      <c r="M808">
        <v>195.678</v>
      </c>
      <c r="N808" s="2">
        <v>0.77847222222222223</v>
      </c>
      <c r="O808" t="s">
        <v>39</v>
      </c>
      <c r="P808">
        <v>186.36</v>
      </c>
      <c r="Q808" s="7">
        <v>4.7619047620000003</v>
      </c>
      <c r="R808">
        <v>9.3179999999999996</v>
      </c>
      <c r="S808">
        <v>8.5</v>
      </c>
      <c r="T808">
        <v>9.3179999999999996</v>
      </c>
      <c r="U808" s="6"/>
    </row>
    <row r="809" spans="1:21" x14ac:dyDescent="0.35">
      <c r="A809" t="s">
        <v>858</v>
      </c>
      <c r="B809" s="1">
        <v>44574</v>
      </c>
      <c r="C809" t="s">
        <v>96</v>
      </c>
      <c r="D809" t="s">
        <v>21</v>
      </c>
      <c r="E809" t="s">
        <v>1070</v>
      </c>
      <c r="F809" t="s">
        <v>30</v>
      </c>
      <c r="G809" t="s">
        <v>23</v>
      </c>
      <c r="H809" t="s">
        <v>24</v>
      </c>
      <c r="I809" t="s">
        <v>32</v>
      </c>
      <c r="J809">
        <v>50.23</v>
      </c>
      <c r="K809">
        <v>4</v>
      </c>
      <c r="L809" s="7">
        <v>10.045999999999999</v>
      </c>
      <c r="M809">
        <v>210.96600000000001</v>
      </c>
      <c r="N809" s="2">
        <v>0.71666666666666667</v>
      </c>
      <c r="O809" t="s">
        <v>33</v>
      </c>
      <c r="P809">
        <v>200.92</v>
      </c>
      <c r="Q809" s="7">
        <v>4.7619047620000003</v>
      </c>
      <c r="R809">
        <v>10.045999999999999</v>
      </c>
      <c r="S809">
        <v>9</v>
      </c>
      <c r="T809">
        <v>10.045999999999999</v>
      </c>
      <c r="U809" s="6"/>
    </row>
    <row r="810" spans="1:21" x14ac:dyDescent="0.35">
      <c r="A810" t="s">
        <v>859</v>
      </c>
      <c r="B810" s="1">
        <v>44743</v>
      </c>
      <c r="C810" t="s">
        <v>74</v>
      </c>
      <c r="D810" t="s">
        <v>53</v>
      </c>
      <c r="E810" t="s">
        <v>1072</v>
      </c>
      <c r="F810" t="s">
        <v>30</v>
      </c>
      <c r="G810" t="s">
        <v>23</v>
      </c>
      <c r="H810" t="s">
        <v>24</v>
      </c>
      <c r="I810" t="s">
        <v>25</v>
      </c>
      <c r="J810">
        <v>17.75</v>
      </c>
      <c r="K810">
        <v>1</v>
      </c>
      <c r="L810" s="7">
        <v>0.88749999999999996</v>
      </c>
      <c r="M810">
        <v>18.637499999999999</v>
      </c>
      <c r="N810" s="2">
        <v>0.44305555555555554</v>
      </c>
      <c r="O810" t="s">
        <v>33</v>
      </c>
      <c r="P810">
        <v>17.75</v>
      </c>
      <c r="Q810" s="7">
        <v>4.7619047620000003</v>
      </c>
      <c r="R810">
        <v>0.88749999999999996</v>
      </c>
      <c r="S810">
        <v>8.6</v>
      </c>
      <c r="T810">
        <v>0.88749999999999996</v>
      </c>
      <c r="U810" s="6"/>
    </row>
    <row r="811" spans="1:21" x14ac:dyDescent="0.35">
      <c r="A811" t="s">
        <v>860</v>
      </c>
      <c r="B811" s="1">
        <v>44671</v>
      </c>
      <c r="C811" t="s">
        <v>61</v>
      </c>
      <c r="D811" t="s">
        <v>29</v>
      </c>
      <c r="E811" t="s">
        <v>1071</v>
      </c>
      <c r="F811" t="s">
        <v>30</v>
      </c>
      <c r="G811" t="s">
        <v>23</v>
      </c>
      <c r="H811" t="s">
        <v>31</v>
      </c>
      <c r="I811" t="s">
        <v>56</v>
      </c>
      <c r="J811">
        <v>62.18</v>
      </c>
      <c r="K811">
        <v>10</v>
      </c>
      <c r="L811" s="7">
        <v>31.09</v>
      </c>
      <c r="M811">
        <v>652.89</v>
      </c>
      <c r="N811" s="2">
        <v>0.43958333333333338</v>
      </c>
      <c r="O811" t="s">
        <v>26</v>
      </c>
      <c r="P811">
        <v>621.79999999999995</v>
      </c>
      <c r="Q811" s="7">
        <v>4.7619047620000003</v>
      </c>
      <c r="R811">
        <v>31.09</v>
      </c>
      <c r="S811">
        <v>6</v>
      </c>
      <c r="T811">
        <v>31.09</v>
      </c>
      <c r="U811" s="6"/>
    </row>
    <row r="812" spans="1:21" x14ac:dyDescent="0.35">
      <c r="A812" t="s">
        <v>861</v>
      </c>
      <c r="B812" s="1">
        <v>44835</v>
      </c>
      <c r="C812" t="s">
        <v>46</v>
      </c>
      <c r="D812" t="s">
        <v>53</v>
      </c>
      <c r="E812" t="s">
        <v>1073</v>
      </c>
      <c r="F812" t="s">
        <v>30</v>
      </c>
      <c r="G812" t="s">
        <v>36</v>
      </c>
      <c r="H812" t="s">
        <v>31</v>
      </c>
      <c r="I812" t="s">
        <v>25</v>
      </c>
      <c r="J812">
        <v>10.75</v>
      </c>
      <c r="K812">
        <v>8</v>
      </c>
      <c r="L812" s="7">
        <v>4.3</v>
      </c>
      <c r="M812">
        <v>90.3</v>
      </c>
      <c r="N812" s="2">
        <v>0.60972222222222217</v>
      </c>
      <c r="O812" t="s">
        <v>26</v>
      </c>
      <c r="P812">
        <v>86</v>
      </c>
      <c r="Q812" s="7">
        <v>4.7619047620000003</v>
      </c>
      <c r="R812">
        <v>4.3</v>
      </c>
      <c r="S812">
        <v>6.2</v>
      </c>
      <c r="T812">
        <v>4.3</v>
      </c>
      <c r="U812" s="6"/>
    </row>
    <row r="813" spans="1:21" x14ac:dyDescent="0.35">
      <c r="A813" t="s">
        <v>862</v>
      </c>
      <c r="B813" s="1">
        <v>44845</v>
      </c>
      <c r="C813" t="s">
        <v>46</v>
      </c>
      <c r="D813" t="s">
        <v>21</v>
      </c>
      <c r="E813" t="s">
        <v>1072</v>
      </c>
      <c r="F813" t="s">
        <v>30</v>
      </c>
      <c r="G813" t="s">
        <v>23</v>
      </c>
      <c r="H813" t="s">
        <v>42</v>
      </c>
      <c r="I813" t="s">
        <v>32</v>
      </c>
      <c r="J813">
        <v>40.26</v>
      </c>
      <c r="K813">
        <v>10</v>
      </c>
      <c r="L813" s="7">
        <v>20.13</v>
      </c>
      <c r="M813">
        <v>422.73</v>
      </c>
      <c r="N813" s="2">
        <v>0.75416666666666676</v>
      </c>
      <c r="O813" t="s">
        <v>39</v>
      </c>
      <c r="P813">
        <v>402.6</v>
      </c>
      <c r="Q813" s="7">
        <v>4.7619047620000003</v>
      </c>
      <c r="R813">
        <v>20.13</v>
      </c>
      <c r="S813">
        <v>5</v>
      </c>
      <c r="T813">
        <v>20.13</v>
      </c>
      <c r="U813" s="6"/>
    </row>
    <row r="814" spans="1:21" x14ac:dyDescent="0.35">
      <c r="A814" t="s">
        <v>863</v>
      </c>
      <c r="B814" s="1">
        <v>44813</v>
      </c>
      <c r="C814" t="s">
        <v>51</v>
      </c>
      <c r="D814" t="s">
        <v>29</v>
      </c>
      <c r="E814" t="s">
        <v>1071</v>
      </c>
      <c r="F814" t="s">
        <v>22</v>
      </c>
      <c r="G814" t="s">
        <v>23</v>
      </c>
      <c r="H814" t="s">
        <v>24</v>
      </c>
      <c r="I814" t="s">
        <v>44</v>
      </c>
      <c r="J814">
        <v>64.97</v>
      </c>
      <c r="K814">
        <v>5</v>
      </c>
      <c r="L814" s="7">
        <v>16.2425</v>
      </c>
      <c r="M814">
        <v>341.09249999999997</v>
      </c>
      <c r="N814" s="2">
        <v>0.53611111111111109</v>
      </c>
      <c r="O814" t="s">
        <v>39</v>
      </c>
      <c r="P814">
        <v>324.85000000000002</v>
      </c>
      <c r="Q814" s="7">
        <v>4.7619047620000003</v>
      </c>
      <c r="R814">
        <v>16.2425</v>
      </c>
      <c r="S814">
        <v>6.5</v>
      </c>
      <c r="T814">
        <v>16.2425</v>
      </c>
      <c r="U814" s="6"/>
    </row>
    <row r="815" spans="1:21" x14ac:dyDescent="0.35">
      <c r="A815" t="s">
        <v>864</v>
      </c>
      <c r="B815" s="1">
        <v>44823</v>
      </c>
      <c r="C815" t="s">
        <v>51</v>
      </c>
      <c r="D815" t="s">
        <v>21</v>
      </c>
      <c r="E815" t="s">
        <v>1073</v>
      </c>
      <c r="F815" t="s">
        <v>30</v>
      </c>
      <c r="G815" t="s">
        <v>36</v>
      </c>
      <c r="H815" t="s">
        <v>31</v>
      </c>
      <c r="I815" t="s">
        <v>32</v>
      </c>
      <c r="J815">
        <v>95.15</v>
      </c>
      <c r="K815">
        <v>1</v>
      </c>
      <c r="L815" s="7">
        <v>4.7575000000000003</v>
      </c>
      <c r="M815">
        <v>99.907499999999999</v>
      </c>
      <c r="N815" s="2">
        <v>0.58333333333333337</v>
      </c>
      <c r="O815" t="s">
        <v>33</v>
      </c>
      <c r="P815">
        <v>95.15</v>
      </c>
      <c r="Q815" s="7">
        <v>4.7619047620000003</v>
      </c>
      <c r="R815">
        <v>4.7575000000000003</v>
      </c>
      <c r="S815">
        <v>6</v>
      </c>
      <c r="T815">
        <v>4.7575000000000003</v>
      </c>
      <c r="U815" s="6"/>
    </row>
    <row r="816" spans="1:21" x14ac:dyDescent="0.35">
      <c r="A816" t="s">
        <v>865</v>
      </c>
      <c r="B816" s="1">
        <v>44892</v>
      </c>
      <c r="C816" t="s">
        <v>20</v>
      </c>
      <c r="D816" t="s">
        <v>21</v>
      </c>
      <c r="E816" t="s">
        <v>1075</v>
      </c>
      <c r="F816" t="s">
        <v>22</v>
      </c>
      <c r="G816" t="s">
        <v>23</v>
      </c>
      <c r="H816" t="s">
        <v>42</v>
      </c>
      <c r="I816" t="s">
        <v>32</v>
      </c>
      <c r="J816">
        <v>48.62</v>
      </c>
      <c r="K816">
        <v>8</v>
      </c>
      <c r="L816" s="7">
        <v>19.448</v>
      </c>
      <c r="M816">
        <v>408.40800000000002</v>
      </c>
      <c r="N816" s="2">
        <v>0.45624999999999999</v>
      </c>
      <c r="O816" t="s">
        <v>33</v>
      </c>
      <c r="P816">
        <v>388.96</v>
      </c>
      <c r="Q816" s="7">
        <v>4.7619047620000003</v>
      </c>
      <c r="R816">
        <v>19.448</v>
      </c>
      <c r="S816">
        <v>5</v>
      </c>
      <c r="T816">
        <v>19.448</v>
      </c>
      <c r="U816" s="6"/>
    </row>
    <row r="817" spans="1:21" x14ac:dyDescent="0.35">
      <c r="A817" t="s">
        <v>866</v>
      </c>
      <c r="B817" s="1">
        <v>44691</v>
      </c>
      <c r="C817" t="s">
        <v>107</v>
      </c>
      <c r="D817" t="s">
        <v>53</v>
      </c>
      <c r="E817" t="s">
        <v>1074</v>
      </c>
      <c r="F817" t="s">
        <v>30</v>
      </c>
      <c r="G817" t="s">
        <v>23</v>
      </c>
      <c r="H817" t="s">
        <v>42</v>
      </c>
      <c r="I817" t="s">
        <v>54</v>
      </c>
      <c r="J817">
        <v>53.21</v>
      </c>
      <c r="K817">
        <v>8</v>
      </c>
      <c r="L817" s="7">
        <v>21.283999999999999</v>
      </c>
      <c r="M817">
        <v>446.964</v>
      </c>
      <c r="N817" s="2">
        <v>0.69791666666666663</v>
      </c>
      <c r="O817" t="s">
        <v>26</v>
      </c>
      <c r="P817">
        <v>425.68</v>
      </c>
      <c r="Q817" s="7">
        <v>4.7619047620000003</v>
      </c>
      <c r="R817">
        <v>21.283999999999999</v>
      </c>
      <c r="S817">
        <v>5</v>
      </c>
      <c r="T817">
        <v>21.283999999999999</v>
      </c>
      <c r="U817" s="6"/>
    </row>
    <row r="818" spans="1:21" x14ac:dyDescent="0.35">
      <c r="A818" t="s">
        <v>867</v>
      </c>
      <c r="B818" s="1">
        <v>44854</v>
      </c>
      <c r="C818" t="s">
        <v>46</v>
      </c>
      <c r="D818" t="s">
        <v>29</v>
      </c>
      <c r="E818" t="s">
        <v>1069</v>
      </c>
      <c r="F818" t="s">
        <v>30</v>
      </c>
      <c r="G818" t="s">
        <v>23</v>
      </c>
      <c r="H818" t="s">
        <v>24</v>
      </c>
      <c r="I818" t="s">
        <v>56</v>
      </c>
      <c r="J818">
        <v>45.44</v>
      </c>
      <c r="K818">
        <v>7</v>
      </c>
      <c r="L818" s="7">
        <v>15.904</v>
      </c>
      <c r="M818">
        <v>333.98399999999998</v>
      </c>
      <c r="N818" s="2">
        <v>0.46875</v>
      </c>
      <c r="O818" t="s">
        <v>33</v>
      </c>
      <c r="P818">
        <v>318.08</v>
      </c>
      <c r="Q818" s="7">
        <v>4.7619047620000003</v>
      </c>
      <c r="R818">
        <v>15.904</v>
      </c>
      <c r="S818">
        <v>9.1999999999999993</v>
      </c>
      <c r="T818">
        <v>15.904</v>
      </c>
      <c r="U818" s="6"/>
    </row>
    <row r="819" spans="1:21" x14ac:dyDescent="0.35">
      <c r="A819" t="s">
        <v>868</v>
      </c>
      <c r="B819" s="1">
        <v>44838</v>
      </c>
      <c r="C819" t="s">
        <v>46</v>
      </c>
      <c r="D819" t="s">
        <v>21</v>
      </c>
      <c r="E819" t="s">
        <v>1070</v>
      </c>
      <c r="F819" t="s">
        <v>30</v>
      </c>
      <c r="G819" t="s">
        <v>36</v>
      </c>
      <c r="H819" t="s">
        <v>31</v>
      </c>
      <c r="I819" t="s">
        <v>54</v>
      </c>
      <c r="J819">
        <v>33.880000000000003</v>
      </c>
      <c r="K819">
        <v>8</v>
      </c>
      <c r="L819" s="7">
        <v>13.552</v>
      </c>
      <c r="M819">
        <v>284.59199999999998</v>
      </c>
      <c r="N819" s="2">
        <v>0.8534722222222223</v>
      </c>
      <c r="O819" t="s">
        <v>26</v>
      </c>
      <c r="P819">
        <v>271.04000000000002</v>
      </c>
      <c r="Q819" s="7">
        <v>4.7619047620000003</v>
      </c>
      <c r="R819">
        <v>13.552</v>
      </c>
      <c r="S819">
        <v>9.6</v>
      </c>
      <c r="T819">
        <v>13.552</v>
      </c>
      <c r="U819" s="6"/>
    </row>
    <row r="820" spans="1:21" x14ac:dyDescent="0.35">
      <c r="A820" t="s">
        <v>869</v>
      </c>
      <c r="B820" s="1">
        <v>44722</v>
      </c>
      <c r="C820" t="s">
        <v>41</v>
      </c>
      <c r="D820" t="s">
        <v>53</v>
      </c>
      <c r="E820" t="s">
        <v>1072</v>
      </c>
      <c r="F820" t="s">
        <v>22</v>
      </c>
      <c r="G820" t="s">
        <v>36</v>
      </c>
      <c r="H820" t="s">
        <v>37</v>
      </c>
      <c r="I820" t="s">
        <v>25</v>
      </c>
      <c r="J820">
        <v>96.16</v>
      </c>
      <c r="K820">
        <v>4</v>
      </c>
      <c r="L820" s="7">
        <v>19.231999999999999</v>
      </c>
      <c r="M820">
        <v>403.87200000000001</v>
      </c>
      <c r="N820" s="2">
        <v>0.8354166666666667</v>
      </c>
      <c r="O820" t="s">
        <v>39</v>
      </c>
      <c r="P820">
        <v>384.64</v>
      </c>
      <c r="Q820" s="7">
        <v>4.7619047620000003</v>
      </c>
      <c r="R820">
        <v>19.231999999999999</v>
      </c>
      <c r="S820">
        <v>8.4</v>
      </c>
      <c r="T820">
        <v>19.231999999999999</v>
      </c>
      <c r="U820" s="6"/>
    </row>
    <row r="821" spans="1:21" x14ac:dyDescent="0.35">
      <c r="A821" t="s">
        <v>870</v>
      </c>
      <c r="B821" s="1">
        <v>44698</v>
      </c>
      <c r="C821" t="s">
        <v>107</v>
      </c>
      <c r="D821" t="s">
        <v>53</v>
      </c>
      <c r="E821" t="s">
        <v>1074</v>
      </c>
      <c r="F821" t="s">
        <v>22</v>
      </c>
      <c r="G821" t="s">
        <v>36</v>
      </c>
      <c r="H821" t="s">
        <v>24</v>
      </c>
      <c r="I821" t="s">
        <v>54</v>
      </c>
      <c r="J821">
        <v>47.16</v>
      </c>
      <c r="K821">
        <v>5</v>
      </c>
      <c r="L821" s="7">
        <v>11.79</v>
      </c>
      <c r="M821">
        <v>247.59</v>
      </c>
      <c r="N821" s="2">
        <v>0.60763888888888895</v>
      </c>
      <c r="O821" t="s">
        <v>39</v>
      </c>
      <c r="P821">
        <v>235.8</v>
      </c>
      <c r="Q821" s="7">
        <v>4.7619047620000003</v>
      </c>
      <c r="R821">
        <v>11.79</v>
      </c>
      <c r="S821">
        <v>6</v>
      </c>
      <c r="T821">
        <v>11.79</v>
      </c>
      <c r="U821" s="6"/>
    </row>
    <row r="822" spans="1:21" x14ac:dyDescent="0.35">
      <c r="A822" t="s">
        <v>871</v>
      </c>
      <c r="B822" s="1">
        <v>44902</v>
      </c>
      <c r="C822" t="s">
        <v>28</v>
      </c>
      <c r="D822" t="s">
        <v>53</v>
      </c>
      <c r="E822" t="s">
        <v>1072</v>
      </c>
      <c r="F822" t="s">
        <v>30</v>
      </c>
      <c r="G822" t="s">
        <v>36</v>
      </c>
      <c r="H822" t="s">
        <v>24</v>
      </c>
      <c r="I822" t="s">
        <v>32</v>
      </c>
      <c r="J822">
        <v>52.89</v>
      </c>
      <c r="K822">
        <v>4</v>
      </c>
      <c r="L822" s="7">
        <v>10.577999999999999</v>
      </c>
      <c r="M822">
        <v>222.13800000000001</v>
      </c>
      <c r="N822" s="2">
        <v>0.68888888888888899</v>
      </c>
      <c r="O822" t="s">
        <v>26</v>
      </c>
      <c r="P822">
        <v>211.56</v>
      </c>
      <c r="Q822" s="7">
        <v>4.7619047620000003</v>
      </c>
      <c r="R822">
        <v>10.577999999999999</v>
      </c>
      <c r="S822">
        <v>6.7</v>
      </c>
      <c r="T822">
        <v>10.577999999999999</v>
      </c>
      <c r="U822" s="6"/>
    </row>
    <row r="823" spans="1:21" x14ac:dyDescent="0.35">
      <c r="A823" t="s">
        <v>872</v>
      </c>
      <c r="B823" s="1">
        <v>44862</v>
      </c>
      <c r="C823" t="s">
        <v>46</v>
      </c>
      <c r="D823" t="s">
        <v>21</v>
      </c>
      <c r="E823" t="s">
        <v>1070</v>
      </c>
      <c r="F823" t="s">
        <v>22</v>
      </c>
      <c r="G823" t="s">
        <v>23</v>
      </c>
      <c r="H823" t="s">
        <v>42</v>
      </c>
      <c r="I823" t="s">
        <v>38</v>
      </c>
      <c r="J823">
        <v>47.68</v>
      </c>
      <c r="K823">
        <v>2</v>
      </c>
      <c r="L823" s="7">
        <v>4.7679999999999998</v>
      </c>
      <c r="M823">
        <v>100.128</v>
      </c>
      <c r="N823" s="2">
        <v>0.4236111111111111</v>
      </c>
      <c r="O823" t="s">
        <v>39</v>
      </c>
      <c r="P823">
        <v>95.36</v>
      </c>
      <c r="Q823" s="7">
        <v>4.7619047620000003</v>
      </c>
      <c r="R823">
        <v>4.7679999999999998</v>
      </c>
      <c r="S823">
        <v>4.0999999999999996</v>
      </c>
      <c r="T823">
        <v>4.7679999999999998</v>
      </c>
      <c r="U823" s="6"/>
    </row>
    <row r="824" spans="1:21" x14ac:dyDescent="0.35">
      <c r="A824" t="s">
        <v>873</v>
      </c>
      <c r="B824" s="1">
        <v>44893</v>
      </c>
      <c r="C824" t="s">
        <v>20</v>
      </c>
      <c r="D824" t="s">
        <v>29</v>
      </c>
      <c r="E824" t="s">
        <v>1070</v>
      </c>
      <c r="F824" t="s">
        <v>22</v>
      </c>
      <c r="G824" t="s">
        <v>36</v>
      </c>
      <c r="H824" t="s">
        <v>24</v>
      </c>
      <c r="I824" t="s">
        <v>44</v>
      </c>
      <c r="J824">
        <v>10.17</v>
      </c>
      <c r="K824">
        <v>1</v>
      </c>
      <c r="L824" s="7">
        <v>0.50849999999999995</v>
      </c>
      <c r="M824">
        <v>10.6785</v>
      </c>
      <c r="N824" s="2">
        <v>0.59375</v>
      </c>
      <c r="O824" t="s">
        <v>33</v>
      </c>
      <c r="P824">
        <v>10.17</v>
      </c>
      <c r="Q824" s="7">
        <v>4.7619047620000003</v>
      </c>
      <c r="R824">
        <v>0.50849999999999995</v>
      </c>
      <c r="S824">
        <v>5.9</v>
      </c>
      <c r="T824">
        <v>0.50849999999999995</v>
      </c>
      <c r="U824" s="6"/>
    </row>
    <row r="825" spans="1:21" x14ac:dyDescent="0.35">
      <c r="A825" t="s">
        <v>874</v>
      </c>
      <c r="B825" s="1">
        <v>44696</v>
      </c>
      <c r="C825" t="s">
        <v>107</v>
      </c>
      <c r="D825" t="s">
        <v>21</v>
      </c>
      <c r="E825" t="s">
        <v>1072</v>
      </c>
      <c r="F825" t="s">
        <v>30</v>
      </c>
      <c r="G825" t="s">
        <v>23</v>
      </c>
      <c r="H825" t="s">
        <v>31</v>
      </c>
      <c r="I825" t="s">
        <v>25</v>
      </c>
      <c r="J825">
        <v>68.709999999999994</v>
      </c>
      <c r="K825">
        <v>3</v>
      </c>
      <c r="L825" s="7">
        <v>10.3065</v>
      </c>
      <c r="M825">
        <v>216.4365</v>
      </c>
      <c r="N825" s="2">
        <v>0.4201388888888889</v>
      </c>
      <c r="O825" t="s">
        <v>33</v>
      </c>
      <c r="P825">
        <v>206.13</v>
      </c>
      <c r="Q825" s="7">
        <v>4.7619047620000003</v>
      </c>
      <c r="R825">
        <v>10.3065</v>
      </c>
      <c r="S825">
        <v>8.6999999999999993</v>
      </c>
      <c r="T825">
        <v>10.3065</v>
      </c>
      <c r="U825" s="6"/>
    </row>
    <row r="826" spans="1:21" x14ac:dyDescent="0.35">
      <c r="A826" t="s">
        <v>875</v>
      </c>
      <c r="B826" s="1">
        <v>44597</v>
      </c>
      <c r="C826" t="s">
        <v>80</v>
      </c>
      <c r="D826" t="s">
        <v>53</v>
      </c>
      <c r="E826" t="s">
        <v>1074</v>
      </c>
      <c r="F826" t="s">
        <v>22</v>
      </c>
      <c r="G826" t="s">
        <v>23</v>
      </c>
      <c r="H826" t="s">
        <v>37</v>
      </c>
      <c r="I826" t="s">
        <v>44</v>
      </c>
      <c r="J826">
        <v>60.08</v>
      </c>
      <c r="K826">
        <v>7</v>
      </c>
      <c r="L826" s="7">
        <v>21.027999999999999</v>
      </c>
      <c r="M826">
        <v>441.58800000000002</v>
      </c>
      <c r="N826" s="2">
        <v>0.48333333333333334</v>
      </c>
      <c r="O826" t="s">
        <v>39</v>
      </c>
      <c r="P826">
        <v>420.56</v>
      </c>
      <c r="Q826" s="7">
        <v>4.7619047620000003</v>
      </c>
      <c r="R826">
        <v>21.027999999999999</v>
      </c>
      <c r="S826">
        <v>4.5</v>
      </c>
      <c r="T826">
        <v>21.027999999999999</v>
      </c>
      <c r="U826" s="6"/>
    </row>
    <row r="827" spans="1:21" x14ac:dyDescent="0.35">
      <c r="A827" t="s">
        <v>876</v>
      </c>
      <c r="B827" s="1">
        <v>44705</v>
      </c>
      <c r="C827" t="s">
        <v>107</v>
      </c>
      <c r="D827" t="s">
        <v>21</v>
      </c>
      <c r="E827" t="s">
        <v>1071</v>
      </c>
      <c r="F827" t="s">
        <v>22</v>
      </c>
      <c r="G827" t="s">
        <v>23</v>
      </c>
      <c r="H827" t="s">
        <v>31</v>
      </c>
      <c r="I827" t="s">
        <v>44</v>
      </c>
      <c r="J827">
        <v>22.01</v>
      </c>
      <c r="K827">
        <v>4</v>
      </c>
      <c r="L827" s="7">
        <v>4.4020000000000001</v>
      </c>
      <c r="M827">
        <v>92.441999999999993</v>
      </c>
      <c r="N827" s="2">
        <v>0.76041666666666663</v>
      </c>
      <c r="O827" t="s">
        <v>39</v>
      </c>
      <c r="P827">
        <v>88.04</v>
      </c>
      <c r="Q827" s="7">
        <v>4.7619047620000003</v>
      </c>
      <c r="R827">
        <v>4.4020000000000001</v>
      </c>
      <c r="S827">
        <v>6.6</v>
      </c>
      <c r="T827">
        <v>4.4020000000000001</v>
      </c>
      <c r="U827" s="6"/>
    </row>
    <row r="828" spans="1:21" x14ac:dyDescent="0.35">
      <c r="A828" t="s">
        <v>877</v>
      </c>
      <c r="B828" s="1">
        <v>44737</v>
      </c>
      <c r="C828" t="s">
        <v>41</v>
      </c>
      <c r="D828" t="s">
        <v>53</v>
      </c>
      <c r="E828" t="s">
        <v>1073</v>
      </c>
      <c r="F828" t="s">
        <v>22</v>
      </c>
      <c r="G828" t="s">
        <v>23</v>
      </c>
      <c r="H828" t="s">
        <v>42</v>
      </c>
      <c r="I828" t="s">
        <v>25</v>
      </c>
      <c r="J828">
        <v>72.11</v>
      </c>
      <c r="K828">
        <v>9</v>
      </c>
      <c r="L828" s="7">
        <v>32.4495</v>
      </c>
      <c r="M828">
        <v>681.43949999999995</v>
      </c>
      <c r="N828" s="2">
        <v>0.57847222222222217</v>
      </c>
      <c r="O828" t="s">
        <v>39</v>
      </c>
      <c r="P828">
        <v>648.99</v>
      </c>
      <c r="Q828" s="7">
        <v>4.7619047620000003</v>
      </c>
      <c r="R828">
        <v>32.4495</v>
      </c>
      <c r="S828">
        <v>7.7</v>
      </c>
      <c r="T828">
        <v>32.4495</v>
      </c>
      <c r="U828" s="6"/>
    </row>
    <row r="829" spans="1:21" x14ac:dyDescent="0.35">
      <c r="A829" t="s">
        <v>878</v>
      </c>
      <c r="B829" s="1">
        <v>44621</v>
      </c>
      <c r="C829" t="s">
        <v>35</v>
      </c>
      <c r="D829" t="s">
        <v>21</v>
      </c>
      <c r="E829" t="s">
        <v>1075</v>
      </c>
      <c r="F829" t="s">
        <v>22</v>
      </c>
      <c r="G829" t="s">
        <v>36</v>
      </c>
      <c r="H829" t="s">
        <v>31</v>
      </c>
      <c r="I829" t="s">
        <v>56</v>
      </c>
      <c r="J829">
        <v>41.28</v>
      </c>
      <c r="K829">
        <v>3</v>
      </c>
      <c r="L829" s="7">
        <v>6.1920000000000002</v>
      </c>
      <c r="M829">
        <v>130.03200000000001</v>
      </c>
      <c r="N829" s="2">
        <v>0.77569444444444446</v>
      </c>
      <c r="O829" t="s">
        <v>39</v>
      </c>
      <c r="P829">
        <v>123.84</v>
      </c>
      <c r="Q829" s="7">
        <v>4.7619047620000003</v>
      </c>
      <c r="R829">
        <v>6.1920000000000002</v>
      </c>
      <c r="S829">
        <v>8.5</v>
      </c>
      <c r="T829">
        <v>6.1920000000000002</v>
      </c>
      <c r="U829" s="6"/>
    </row>
    <row r="830" spans="1:21" x14ac:dyDescent="0.35">
      <c r="A830" t="s">
        <v>879</v>
      </c>
      <c r="B830" s="1">
        <v>44768</v>
      </c>
      <c r="C830" t="s">
        <v>74</v>
      </c>
      <c r="D830" t="s">
        <v>29</v>
      </c>
      <c r="E830" t="s">
        <v>1074</v>
      </c>
      <c r="F830" t="s">
        <v>30</v>
      </c>
      <c r="G830" t="s">
        <v>36</v>
      </c>
      <c r="H830" t="s">
        <v>24</v>
      </c>
      <c r="I830" t="s">
        <v>32</v>
      </c>
      <c r="J830">
        <v>64.95</v>
      </c>
      <c r="K830">
        <v>10</v>
      </c>
      <c r="L830" s="7">
        <v>32.475000000000001</v>
      </c>
      <c r="M830">
        <v>681.97500000000002</v>
      </c>
      <c r="N830" s="2">
        <v>0.76874999999999993</v>
      </c>
      <c r="O830" t="s">
        <v>33</v>
      </c>
      <c r="P830">
        <v>649.5</v>
      </c>
      <c r="Q830" s="7">
        <v>4.7619047620000003</v>
      </c>
      <c r="R830">
        <v>32.475000000000001</v>
      </c>
      <c r="S830">
        <v>5.2</v>
      </c>
      <c r="T830">
        <v>32.475000000000001</v>
      </c>
      <c r="U830" s="6"/>
    </row>
    <row r="831" spans="1:21" x14ac:dyDescent="0.35">
      <c r="A831" t="s">
        <v>880</v>
      </c>
      <c r="B831" s="1">
        <v>44720</v>
      </c>
      <c r="C831" t="s">
        <v>41</v>
      </c>
      <c r="D831" t="s">
        <v>21</v>
      </c>
      <c r="E831" t="s">
        <v>1069</v>
      </c>
      <c r="F831" t="s">
        <v>22</v>
      </c>
      <c r="G831" t="s">
        <v>23</v>
      </c>
      <c r="H831" t="s">
        <v>42</v>
      </c>
      <c r="I831" t="s">
        <v>32</v>
      </c>
      <c r="J831">
        <v>74.22</v>
      </c>
      <c r="K831">
        <v>10</v>
      </c>
      <c r="L831" s="7">
        <v>37.11</v>
      </c>
      <c r="M831">
        <v>779.31</v>
      </c>
      <c r="N831" s="2">
        <v>0.61249999999999993</v>
      </c>
      <c r="O831" t="s">
        <v>39</v>
      </c>
      <c r="P831">
        <v>742.2</v>
      </c>
      <c r="Q831" s="7">
        <v>4.7619047620000003</v>
      </c>
      <c r="R831">
        <v>37.11</v>
      </c>
      <c r="S831">
        <v>4.3</v>
      </c>
      <c r="T831">
        <v>37.11</v>
      </c>
      <c r="U831" s="6"/>
    </row>
    <row r="832" spans="1:21" x14ac:dyDescent="0.35">
      <c r="A832" t="s">
        <v>881</v>
      </c>
      <c r="B832" s="1">
        <v>44693</v>
      </c>
      <c r="C832" t="s">
        <v>107</v>
      </c>
      <c r="D832" t="s">
        <v>21</v>
      </c>
      <c r="E832" t="s">
        <v>1070</v>
      </c>
      <c r="F832" t="s">
        <v>30</v>
      </c>
      <c r="G832" t="s">
        <v>36</v>
      </c>
      <c r="H832" t="s">
        <v>24</v>
      </c>
      <c r="I832" t="s">
        <v>32</v>
      </c>
      <c r="J832">
        <v>10.56</v>
      </c>
      <c r="K832">
        <v>8</v>
      </c>
      <c r="L832" s="7">
        <v>4.2240000000000002</v>
      </c>
      <c r="M832">
        <v>88.703999999999994</v>
      </c>
      <c r="N832" s="2">
        <v>0.73819444444444438</v>
      </c>
      <c r="O832" t="s">
        <v>33</v>
      </c>
      <c r="P832">
        <v>84.48</v>
      </c>
      <c r="Q832" s="7">
        <v>4.7619047620000003</v>
      </c>
      <c r="R832">
        <v>4.2240000000000002</v>
      </c>
      <c r="S832">
        <v>7.6</v>
      </c>
      <c r="T832">
        <v>4.2240000000000002</v>
      </c>
      <c r="U832" s="6"/>
    </row>
    <row r="833" spans="1:21" x14ac:dyDescent="0.35">
      <c r="A833" t="s">
        <v>882</v>
      </c>
      <c r="B833" s="1">
        <v>44698</v>
      </c>
      <c r="C833" t="s">
        <v>107</v>
      </c>
      <c r="D833" t="s">
        <v>53</v>
      </c>
      <c r="E833" t="s">
        <v>1072</v>
      </c>
      <c r="F833" t="s">
        <v>30</v>
      </c>
      <c r="G833" t="s">
        <v>36</v>
      </c>
      <c r="H833" t="s">
        <v>24</v>
      </c>
      <c r="I833" t="s">
        <v>25</v>
      </c>
      <c r="J833">
        <v>62.57</v>
      </c>
      <c r="K833">
        <v>4</v>
      </c>
      <c r="L833" s="7">
        <v>12.513999999999999</v>
      </c>
      <c r="M833">
        <v>262.79399999999998</v>
      </c>
      <c r="N833" s="2">
        <v>0.77569444444444446</v>
      </c>
      <c r="O833" t="s">
        <v>33</v>
      </c>
      <c r="P833">
        <v>250.28</v>
      </c>
      <c r="Q833" s="7">
        <v>4.7619047620000003</v>
      </c>
      <c r="R833">
        <v>12.513999999999999</v>
      </c>
      <c r="S833">
        <v>9.5</v>
      </c>
      <c r="T833">
        <v>12.513999999999999</v>
      </c>
      <c r="U833" s="6"/>
    </row>
    <row r="834" spans="1:21" x14ac:dyDescent="0.35">
      <c r="A834" t="s">
        <v>883</v>
      </c>
      <c r="B834" s="1">
        <v>44918</v>
      </c>
      <c r="C834" t="s">
        <v>28</v>
      </c>
      <c r="D834" t="s">
        <v>53</v>
      </c>
      <c r="E834" t="s">
        <v>1071</v>
      </c>
      <c r="F834" t="s">
        <v>22</v>
      </c>
      <c r="G834" t="s">
        <v>23</v>
      </c>
      <c r="H834" t="s">
        <v>24</v>
      </c>
      <c r="I834" t="s">
        <v>44</v>
      </c>
      <c r="J834">
        <v>11.85</v>
      </c>
      <c r="K834">
        <v>8</v>
      </c>
      <c r="L834" s="7">
        <v>4.74</v>
      </c>
      <c r="M834">
        <v>99.54</v>
      </c>
      <c r="N834" s="2">
        <v>0.69027777777777777</v>
      </c>
      <c r="O834" t="s">
        <v>33</v>
      </c>
      <c r="P834">
        <v>94.8</v>
      </c>
      <c r="Q834" s="7">
        <v>4.7619047620000003</v>
      </c>
      <c r="R834">
        <v>4.74</v>
      </c>
      <c r="S834">
        <v>4.0999999999999996</v>
      </c>
      <c r="T834">
        <v>4.74</v>
      </c>
      <c r="U834" s="6"/>
    </row>
    <row r="835" spans="1:21" x14ac:dyDescent="0.35">
      <c r="A835" t="s">
        <v>884</v>
      </c>
      <c r="B835" s="1">
        <v>44717</v>
      </c>
      <c r="C835" t="s">
        <v>41</v>
      </c>
      <c r="D835" t="s">
        <v>21</v>
      </c>
      <c r="E835" t="s">
        <v>1073</v>
      </c>
      <c r="F835" t="s">
        <v>22</v>
      </c>
      <c r="G835" t="s">
        <v>36</v>
      </c>
      <c r="H835" t="s">
        <v>24</v>
      </c>
      <c r="I835" t="s">
        <v>25</v>
      </c>
      <c r="J835">
        <v>91.3</v>
      </c>
      <c r="K835">
        <v>1</v>
      </c>
      <c r="L835" s="7">
        <v>4.5650000000000004</v>
      </c>
      <c r="M835">
        <v>95.864999999999995</v>
      </c>
      <c r="N835" s="2">
        <v>0.61249999999999993</v>
      </c>
      <c r="O835" t="s">
        <v>26</v>
      </c>
      <c r="P835">
        <v>91.3</v>
      </c>
      <c r="Q835" s="7">
        <v>4.7619047620000003</v>
      </c>
      <c r="R835">
        <v>4.5650000000000004</v>
      </c>
      <c r="S835">
        <v>9.1999999999999993</v>
      </c>
      <c r="T835">
        <v>4.5650000000000004</v>
      </c>
      <c r="U835" s="6"/>
    </row>
    <row r="836" spans="1:21" x14ac:dyDescent="0.35">
      <c r="A836" t="s">
        <v>885</v>
      </c>
      <c r="B836" s="1">
        <v>44600</v>
      </c>
      <c r="C836" t="s">
        <v>80</v>
      </c>
      <c r="D836" t="s">
        <v>53</v>
      </c>
      <c r="E836" t="s">
        <v>1075</v>
      </c>
      <c r="F836" t="s">
        <v>22</v>
      </c>
      <c r="G836" t="s">
        <v>23</v>
      </c>
      <c r="H836" t="s">
        <v>31</v>
      </c>
      <c r="I836" t="s">
        <v>38</v>
      </c>
      <c r="J836">
        <v>40.729999999999997</v>
      </c>
      <c r="K836">
        <v>7</v>
      </c>
      <c r="L836" s="7">
        <v>14.2555</v>
      </c>
      <c r="M836">
        <v>299.3655</v>
      </c>
      <c r="N836" s="2">
        <v>0.45902777777777781</v>
      </c>
      <c r="O836" t="s">
        <v>26</v>
      </c>
      <c r="P836">
        <v>285.11</v>
      </c>
      <c r="Q836" s="7">
        <v>4.7619047620000003</v>
      </c>
      <c r="R836">
        <v>14.2555</v>
      </c>
      <c r="S836">
        <v>5.4</v>
      </c>
      <c r="T836">
        <v>14.2555</v>
      </c>
      <c r="U836" s="6"/>
    </row>
    <row r="837" spans="1:21" x14ac:dyDescent="0.35">
      <c r="A837" t="s">
        <v>886</v>
      </c>
      <c r="B837" s="1">
        <v>44840</v>
      </c>
      <c r="C837" t="s">
        <v>46</v>
      </c>
      <c r="D837" t="s">
        <v>21</v>
      </c>
      <c r="E837" t="s">
        <v>1074</v>
      </c>
      <c r="F837" t="s">
        <v>30</v>
      </c>
      <c r="G837" t="s">
        <v>36</v>
      </c>
      <c r="H837" t="s">
        <v>31</v>
      </c>
      <c r="I837" t="s">
        <v>56</v>
      </c>
      <c r="J837">
        <v>52.38</v>
      </c>
      <c r="K837">
        <v>1</v>
      </c>
      <c r="L837" s="7">
        <v>2.6190000000000002</v>
      </c>
      <c r="M837">
        <v>54.999000000000002</v>
      </c>
      <c r="N837" s="2">
        <v>0.8222222222222223</v>
      </c>
      <c r="O837" t="s">
        <v>33</v>
      </c>
      <c r="P837">
        <v>52.38</v>
      </c>
      <c r="Q837" s="7">
        <v>4.7619047620000003</v>
      </c>
      <c r="R837">
        <v>2.6190000000000002</v>
      </c>
      <c r="S837">
        <v>5.8</v>
      </c>
      <c r="T837">
        <v>2.6190000000000002</v>
      </c>
      <c r="U837" s="6"/>
    </row>
    <row r="838" spans="1:21" x14ac:dyDescent="0.35">
      <c r="A838" t="s">
        <v>887</v>
      </c>
      <c r="B838" s="1">
        <v>44874</v>
      </c>
      <c r="C838" t="s">
        <v>20</v>
      </c>
      <c r="D838" t="s">
        <v>21</v>
      </c>
      <c r="E838" t="s">
        <v>1069</v>
      </c>
      <c r="F838" t="s">
        <v>22</v>
      </c>
      <c r="G838" t="s">
        <v>36</v>
      </c>
      <c r="H838" t="s">
        <v>31</v>
      </c>
      <c r="I838" t="s">
        <v>56</v>
      </c>
      <c r="J838">
        <v>38.54</v>
      </c>
      <c r="K838">
        <v>5</v>
      </c>
      <c r="L838" s="7">
        <v>9.6349999999999998</v>
      </c>
      <c r="M838">
        <v>202.33500000000001</v>
      </c>
      <c r="N838" s="2">
        <v>0.56527777777777777</v>
      </c>
      <c r="O838" t="s">
        <v>26</v>
      </c>
      <c r="P838">
        <v>192.7</v>
      </c>
      <c r="Q838" s="7">
        <v>4.7619047620000003</v>
      </c>
      <c r="R838">
        <v>9.6349999999999998</v>
      </c>
      <c r="S838">
        <v>5.6</v>
      </c>
      <c r="T838">
        <v>9.6349999999999998</v>
      </c>
      <c r="U838" s="6"/>
    </row>
    <row r="839" spans="1:21" x14ac:dyDescent="0.35">
      <c r="A839" t="s">
        <v>888</v>
      </c>
      <c r="B839" s="1">
        <v>44814</v>
      </c>
      <c r="C839" t="s">
        <v>51</v>
      </c>
      <c r="D839" t="s">
        <v>53</v>
      </c>
      <c r="E839" t="s">
        <v>1075</v>
      </c>
      <c r="F839" t="s">
        <v>30</v>
      </c>
      <c r="G839" t="s">
        <v>36</v>
      </c>
      <c r="H839" t="s">
        <v>24</v>
      </c>
      <c r="I839" t="s">
        <v>44</v>
      </c>
      <c r="J839">
        <v>44.63</v>
      </c>
      <c r="K839">
        <v>6</v>
      </c>
      <c r="L839" s="7">
        <v>13.388999999999999</v>
      </c>
      <c r="M839">
        <v>281.16899999999998</v>
      </c>
      <c r="N839" s="2">
        <v>0.83888888888888891</v>
      </c>
      <c r="O839" t="s">
        <v>39</v>
      </c>
      <c r="P839">
        <v>267.77999999999997</v>
      </c>
      <c r="Q839" s="7">
        <v>4.7619047620000003</v>
      </c>
      <c r="R839">
        <v>13.388999999999999</v>
      </c>
      <c r="S839">
        <v>5.0999999999999996</v>
      </c>
      <c r="T839">
        <v>13.388999999999999</v>
      </c>
      <c r="U839" s="6"/>
    </row>
    <row r="840" spans="1:21" x14ac:dyDescent="0.35">
      <c r="A840" t="s">
        <v>889</v>
      </c>
      <c r="B840" s="1">
        <v>44601</v>
      </c>
      <c r="C840" t="s">
        <v>80</v>
      </c>
      <c r="D840" t="s">
        <v>29</v>
      </c>
      <c r="E840" t="s">
        <v>1075</v>
      </c>
      <c r="F840" t="s">
        <v>30</v>
      </c>
      <c r="G840" t="s">
        <v>36</v>
      </c>
      <c r="H840" t="s">
        <v>37</v>
      </c>
      <c r="I840" t="s">
        <v>32</v>
      </c>
      <c r="J840">
        <v>55.87</v>
      </c>
      <c r="K840">
        <v>10</v>
      </c>
      <c r="L840" s="7">
        <v>27.934999999999999</v>
      </c>
      <c r="M840">
        <v>586.63499999999999</v>
      </c>
      <c r="N840" s="2">
        <v>0.62569444444444444</v>
      </c>
      <c r="O840" t="s">
        <v>33</v>
      </c>
      <c r="P840">
        <v>558.70000000000005</v>
      </c>
      <c r="Q840" s="7">
        <v>4.7619047620000003</v>
      </c>
      <c r="R840">
        <v>27.934999999999999</v>
      </c>
      <c r="S840">
        <v>5.8</v>
      </c>
      <c r="T840">
        <v>27.934999999999999</v>
      </c>
      <c r="U840" s="6"/>
    </row>
    <row r="841" spans="1:21" x14ac:dyDescent="0.35">
      <c r="A841" t="s">
        <v>890</v>
      </c>
      <c r="B841" s="1">
        <v>44692</v>
      </c>
      <c r="C841" t="s">
        <v>107</v>
      </c>
      <c r="D841" t="s">
        <v>29</v>
      </c>
      <c r="E841" t="s">
        <v>1074</v>
      </c>
      <c r="F841" t="s">
        <v>22</v>
      </c>
      <c r="G841" t="s">
        <v>23</v>
      </c>
      <c r="H841" t="s">
        <v>37</v>
      </c>
      <c r="I841" t="s">
        <v>44</v>
      </c>
      <c r="J841">
        <v>29.22</v>
      </c>
      <c r="K841">
        <v>6</v>
      </c>
      <c r="L841" s="7">
        <v>8.766</v>
      </c>
      <c r="M841">
        <v>184.08600000000001</v>
      </c>
      <c r="N841" s="2">
        <v>0.4861111111111111</v>
      </c>
      <c r="O841" t="s">
        <v>26</v>
      </c>
      <c r="P841">
        <v>175.32</v>
      </c>
      <c r="Q841" s="7">
        <v>4.7619047620000003</v>
      </c>
      <c r="R841">
        <v>8.766</v>
      </c>
      <c r="S841">
        <v>5</v>
      </c>
      <c r="T841">
        <v>8.766</v>
      </c>
      <c r="U841" s="6"/>
    </row>
    <row r="842" spans="1:21" x14ac:dyDescent="0.35">
      <c r="A842" t="s">
        <v>891</v>
      </c>
      <c r="B842" s="1">
        <v>44833</v>
      </c>
      <c r="C842" t="s">
        <v>51</v>
      </c>
      <c r="D842" t="s">
        <v>21</v>
      </c>
      <c r="E842" t="s">
        <v>1069</v>
      </c>
      <c r="F842" t="s">
        <v>30</v>
      </c>
      <c r="G842" t="s">
        <v>36</v>
      </c>
      <c r="H842" t="s">
        <v>24</v>
      </c>
      <c r="I842" t="s">
        <v>56</v>
      </c>
      <c r="J842">
        <v>51.94</v>
      </c>
      <c r="K842">
        <v>3</v>
      </c>
      <c r="L842" s="7">
        <v>7.7910000000000004</v>
      </c>
      <c r="M842">
        <v>163.61099999999999</v>
      </c>
      <c r="N842" s="2">
        <v>0.63958333333333328</v>
      </c>
      <c r="O842" t="s">
        <v>33</v>
      </c>
      <c r="P842">
        <v>155.82</v>
      </c>
      <c r="Q842" s="7">
        <v>4.7619047620000003</v>
      </c>
      <c r="R842">
        <v>7.7910000000000004</v>
      </c>
      <c r="S842">
        <v>7.9</v>
      </c>
      <c r="T842">
        <v>7.7910000000000004</v>
      </c>
      <c r="U842" s="6"/>
    </row>
    <row r="843" spans="1:21" x14ac:dyDescent="0.35">
      <c r="A843" t="s">
        <v>892</v>
      </c>
      <c r="B843" s="1">
        <v>44876</v>
      </c>
      <c r="C843" t="s">
        <v>20</v>
      </c>
      <c r="D843" t="s">
        <v>53</v>
      </c>
      <c r="E843" t="s">
        <v>1071</v>
      </c>
      <c r="F843" t="s">
        <v>30</v>
      </c>
      <c r="G843" t="s">
        <v>36</v>
      </c>
      <c r="H843" t="s">
        <v>42</v>
      </c>
      <c r="I843" t="s">
        <v>32</v>
      </c>
      <c r="J843">
        <v>60.3</v>
      </c>
      <c r="K843">
        <v>1</v>
      </c>
      <c r="L843" s="7">
        <v>3.0150000000000001</v>
      </c>
      <c r="M843">
        <v>63.314999999999998</v>
      </c>
      <c r="N843" s="2">
        <v>0.73472222222222217</v>
      </c>
      <c r="O843" t="s">
        <v>33</v>
      </c>
      <c r="P843">
        <v>60.3</v>
      </c>
      <c r="Q843" s="7">
        <v>4.7619047620000003</v>
      </c>
      <c r="R843">
        <v>3.0150000000000001</v>
      </c>
      <c r="S843">
        <v>6</v>
      </c>
      <c r="T843">
        <v>3.0150000000000001</v>
      </c>
      <c r="U843" s="6"/>
    </row>
    <row r="844" spans="1:21" x14ac:dyDescent="0.35">
      <c r="A844" t="s">
        <v>893</v>
      </c>
      <c r="B844" s="1">
        <v>44867</v>
      </c>
      <c r="C844" t="s">
        <v>20</v>
      </c>
      <c r="D844" t="s">
        <v>21</v>
      </c>
      <c r="E844" t="s">
        <v>1073</v>
      </c>
      <c r="F844" t="s">
        <v>22</v>
      </c>
      <c r="G844" t="s">
        <v>23</v>
      </c>
      <c r="H844" t="s">
        <v>24</v>
      </c>
      <c r="I844" t="s">
        <v>44</v>
      </c>
      <c r="J844">
        <v>39.47</v>
      </c>
      <c r="K844">
        <v>2</v>
      </c>
      <c r="L844" s="7">
        <v>3.9470000000000001</v>
      </c>
      <c r="M844">
        <v>82.887</v>
      </c>
      <c r="N844" s="2">
        <v>0.6777777777777777</v>
      </c>
      <c r="O844" t="s">
        <v>39</v>
      </c>
      <c r="P844">
        <v>78.94</v>
      </c>
      <c r="Q844" s="7">
        <v>4.7619047620000003</v>
      </c>
      <c r="R844">
        <v>3.9470000000000001</v>
      </c>
      <c r="S844">
        <v>5</v>
      </c>
      <c r="T844">
        <v>3.9470000000000001</v>
      </c>
      <c r="U844" s="6"/>
    </row>
    <row r="845" spans="1:21" x14ac:dyDescent="0.35">
      <c r="A845" t="s">
        <v>894</v>
      </c>
      <c r="B845" s="1">
        <v>44621</v>
      </c>
      <c r="C845" t="s">
        <v>35</v>
      </c>
      <c r="D845" t="s">
        <v>29</v>
      </c>
      <c r="E845" t="s">
        <v>1075</v>
      </c>
      <c r="F845" t="s">
        <v>22</v>
      </c>
      <c r="G845" t="s">
        <v>23</v>
      </c>
      <c r="H845" t="s">
        <v>42</v>
      </c>
      <c r="I845" t="s">
        <v>54</v>
      </c>
      <c r="J845">
        <v>14.87</v>
      </c>
      <c r="K845">
        <v>2</v>
      </c>
      <c r="L845" s="7">
        <v>1.4870000000000001</v>
      </c>
      <c r="M845">
        <v>31.227</v>
      </c>
      <c r="N845" s="2">
        <v>0.76041666666666663</v>
      </c>
      <c r="O845" t="s">
        <v>39</v>
      </c>
      <c r="P845">
        <v>29.74</v>
      </c>
      <c r="Q845" s="7">
        <v>4.7619047620000003</v>
      </c>
      <c r="R845">
        <v>1.4870000000000001</v>
      </c>
      <c r="S845">
        <v>8.9</v>
      </c>
      <c r="T845">
        <v>1.4870000000000001</v>
      </c>
      <c r="U845" s="6"/>
    </row>
    <row r="846" spans="1:21" x14ac:dyDescent="0.35">
      <c r="A846" t="s">
        <v>895</v>
      </c>
      <c r="B846" s="1">
        <v>44910</v>
      </c>
      <c r="C846" t="s">
        <v>28</v>
      </c>
      <c r="D846" t="s">
        <v>21</v>
      </c>
      <c r="E846" t="s">
        <v>1075</v>
      </c>
      <c r="F846" t="s">
        <v>30</v>
      </c>
      <c r="G846" t="s">
        <v>36</v>
      </c>
      <c r="H846" t="s">
        <v>37</v>
      </c>
      <c r="I846" t="s">
        <v>56</v>
      </c>
      <c r="J846">
        <v>21.32</v>
      </c>
      <c r="K846">
        <v>1</v>
      </c>
      <c r="L846" s="7">
        <v>1.0660000000000001</v>
      </c>
      <c r="M846">
        <v>22.385999999999999</v>
      </c>
      <c r="N846" s="2">
        <v>0.52986111111111112</v>
      </c>
      <c r="O846" t="s">
        <v>33</v>
      </c>
      <c r="P846">
        <v>21.32</v>
      </c>
      <c r="Q846" s="7">
        <v>4.7619047620000003</v>
      </c>
      <c r="R846">
        <v>1.0660000000000001</v>
      </c>
      <c r="S846">
        <v>5.9</v>
      </c>
      <c r="T846">
        <v>1.0660000000000001</v>
      </c>
      <c r="U846" s="6"/>
    </row>
    <row r="847" spans="1:21" x14ac:dyDescent="0.35">
      <c r="A847" t="s">
        <v>896</v>
      </c>
      <c r="B847" s="1">
        <v>44595</v>
      </c>
      <c r="C847" t="s">
        <v>80</v>
      </c>
      <c r="D847" t="s">
        <v>21</v>
      </c>
      <c r="E847" t="s">
        <v>1074</v>
      </c>
      <c r="F847" t="s">
        <v>22</v>
      </c>
      <c r="G847" t="s">
        <v>36</v>
      </c>
      <c r="H847" t="s">
        <v>37</v>
      </c>
      <c r="I847" t="s">
        <v>32</v>
      </c>
      <c r="J847">
        <v>93.78</v>
      </c>
      <c r="K847">
        <v>3</v>
      </c>
      <c r="L847" s="7">
        <v>14.067</v>
      </c>
      <c r="M847">
        <v>295.40699999999998</v>
      </c>
      <c r="N847" s="2">
        <v>0.48055555555555557</v>
      </c>
      <c r="O847" t="s">
        <v>39</v>
      </c>
      <c r="P847">
        <v>281.33999999999997</v>
      </c>
      <c r="Q847" s="7">
        <v>4.7619047620000003</v>
      </c>
      <c r="R847">
        <v>14.067</v>
      </c>
      <c r="S847">
        <v>5.9</v>
      </c>
      <c r="T847">
        <v>14.067</v>
      </c>
      <c r="U847" s="6"/>
    </row>
    <row r="848" spans="1:21" x14ac:dyDescent="0.35">
      <c r="A848" t="s">
        <v>897</v>
      </c>
      <c r="B848" s="1">
        <v>44652</v>
      </c>
      <c r="C848" t="s">
        <v>61</v>
      </c>
      <c r="D848" t="s">
        <v>21</v>
      </c>
      <c r="E848" t="s">
        <v>1069</v>
      </c>
      <c r="F848" t="s">
        <v>22</v>
      </c>
      <c r="G848" t="s">
        <v>36</v>
      </c>
      <c r="H848" t="s">
        <v>24</v>
      </c>
      <c r="I848" t="s">
        <v>32</v>
      </c>
      <c r="J848">
        <v>73.260000000000005</v>
      </c>
      <c r="K848">
        <v>1</v>
      </c>
      <c r="L848" s="7">
        <v>3.6629999999999998</v>
      </c>
      <c r="M848">
        <v>76.923000000000002</v>
      </c>
      <c r="N848" s="2">
        <v>0.75555555555555554</v>
      </c>
      <c r="O848" t="s">
        <v>26</v>
      </c>
      <c r="P848">
        <v>73.260000000000005</v>
      </c>
      <c r="Q848" s="7">
        <v>4.7619047620000003</v>
      </c>
      <c r="R848">
        <v>3.6629999999999998</v>
      </c>
      <c r="S848">
        <v>9.6999999999999993</v>
      </c>
      <c r="T848">
        <v>3.6629999999999998</v>
      </c>
      <c r="U848" s="6"/>
    </row>
    <row r="849" spans="1:21" x14ac:dyDescent="0.35">
      <c r="A849" t="s">
        <v>898</v>
      </c>
      <c r="B849" s="1">
        <v>44894</v>
      </c>
      <c r="C849" t="s">
        <v>20</v>
      </c>
      <c r="D849" t="s">
        <v>29</v>
      </c>
      <c r="E849" t="s">
        <v>1074</v>
      </c>
      <c r="F849" t="s">
        <v>30</v>
      </c>
      <c r="G849" t="s">
        <v>23</v>
      </c>
      <c r="H849" t="s">
        <v>31</v>
      </c>
      <c r="I849" t="s">
        <v>44</v>
      </c>
      <c r="J849">
        <v>22.38</v>
      </c>
      <c r="K849">
        <v>1</v>
      </c>
      <c r="L849" s="7">
        <v>1.119</v>
      </c>
      <c r="M849">
        <v>23.498999999999999</v>
      </c>
      <c r="N849" s="2">
        <v>0.71388888888888891</v>
      </c>
      <c r="O849" t="s">
        <v>39</v>
      </c>
      <c r="P849">
        <v>22.38</v>
      </c>
      <c r="Q849" s="7">
        <v>4.7619047620000003</v>
      </c>
      <c r="R849">
        <v>1.119</v>
      </c>
      <c r="S849">
        <v>8.6</v>
      </c>
      <c r="T849">
        <v>1.119</v>
      </c>
      <c r="U849" s="6"/>
    </row>
    <row r="850" spans="1:21" x14ac:dyDescent="0.35">
      <c r="A850" t="s">
        <v>899</v>
      </c>
      <c r="B850" s="1">
        <v>44613</v>
      </c>
      <c r="C850" t="s">
        <v>80</v>
      </c>
      <c r="D850" t="s">
        <v>29</v>
      </c>
      <c r="E850" t="s">
        <v>1069</v>
      </c>
      <c r="F850" t="s">
        <v>22</v>
      </c>
      <c r="G850" t="s">
        <v>23</v>
      </c>
      <c r="H850" t="s">
        <v>24</v>
      </c>
      <c r="I850" t="s">
        <v>54</v>
      </c>
      <c r="J850">
        <v>72.88</v>
      </c>
      <c r="K850">
        <v>9</v>
      </c>
      <c r="L850" s="7">
        <v>32.795999999999999</v>
      </c>
      <c r="M850">
        <v>688.71600000000001</v>
      </c>
      <c r="N850" s="2">
        <v>0.81805555555555554</v>
      </c>
      <c r="O850" t="s">
        <v>33</v>
      </c>
      <c r="P850">
        <v>655.92</v>
      </c>
      <c r="Q850" s="7">
        <v>4.7619047620000003</v>
      </c>
      <c r="R850">
        <v>32.795999999999999</v>
      </c>
      <c r="S850">
        <v>4</v>
      </c>
      <c r="T850">
        <v>32.795999999999999</v>
      </c>
      <c r="U850" s="6"/>
    </row>
    <row r="851" spans="1:21" x14ac:dyDescent="0.35">
      <c r="A851" t="s">
        <v>900</v>
      </c>
      <c r="B851" s="1">
        <v>44784</v>
      </c>
      <c r="C851" t="s">
        <v>48</v>
      </c>
      <c r="D851" t="s">
        <v>21</v>
      </c>
      <c r="E851" t="s">
        <v>1075</v>
      </c>
      <c r="F851" t="s">
        <v>30</v>
      </c>
      <c r="G851" t="s">
        <v>23</v>
      </c>
      <c r="H851" t="s">
        <v>37</v>
      </c>
      <c r="I851" t="s">
        <v>56</v>
      </c>
      <c r="J851">
        <v>99.1</v>
      </c>
      <c r="K851">
        <v>6</v>
      </c>
      <c r="L851" s="7">
        <v>29.73</v>
      </c>
      <c r="M851">
        <v>624.33000000000004</v>
      </c>
      <c r="N851" s="2">
        <v>0.5493055555555556</v>
      </c>
      <c r="O851" t="s">
        <v>33</v>
      </c>
      <c r="P851">
        <v>594.6</v>
      </c>
      <c r="Q851" s="7">
        <v>4.7619047620000003</v>
      </c>
      <c r="R851">
        <v>29.73</v>
      </c>
      <c r="S851">
        <v>4.2</v>
      </c>
      <c r="T851">
        <v>29.73</v>
      </c>
      <c r="U851" s="6"/>
    </row>
    <row r="852" spans="1:21" x14ac:dyDescent="0.35">
      <c r="A852" t="s">
        <v>901</v>
      </c>
      <c r="B852" s="1">
        <v>44924</v>
      </c>
      <c r="C852" t="s">
        <v>28</v>
      </c>
      <c r="D852" t="s">
        <v>21</v>
      </c>
      <c r="E852" t="s">
        <v>1074</v>
      </c>
      <c r="F852" t="s">
        <v>30</v>
      </c>
      <c r="G852" t="s">
        <v>36</v>
      </c>
      <c r="H852" t="s">
        <v>24</v>
      </c>
      <c r="I852" t="s">
        <v>56</v>
      </c>
      <c r="J852">
        <v>74.099999999999994</v>
      </c>
      <c r="K852">
        <v>1</v>
      </c>
      <c r="L852" s="7">
        <v>3.7050000000000001</v>
      </c>
      <c r="M852">
        <v>77.805000000000007</v>
      </c>
      <c r="N852" s="2">
        <v>0.46180555555555558</v>
      </c>
      <c r="O852" t="s">
        <v>33</v>
      </c>
      <c r="P852">
        <v>74.099999999999994</v>
      </c>
      <c r="Q852" s="7">
        <v>4.7619047620000003</v>
      </c>
      <c r="R852">
        <v>3.7050000000000001</v>
      </c>
      <c r="S852">
        <v>9.1999999999999993</v>
      </c>
      <c r="T852">
        <v>3.7050000000000001</v>
      </c>
      <c r="U852" s="6"/>
    </row>
    <row r="853" spans="1:21" x14ac:dyDescent="0.35">
      <c r="A853" t="s">
        <v>902</v>
      </c>
      <c r="B853" s="1">
        <v>44608</v>
      </c>
      <c r="C853" t="s">
        <v>80</v>
      </c>
      <c r="D853" t="s">
        <v>21</v>
      </c>
      <c r="E853" t="s">
        <v>1069</v>
      </c>
      <c r="F853" t="s">
        <v>30</v>
      </c>
      <c r="G853" t="s">
        <v>23</v>
      </c>
      <c r="H853" t="s">
        <v>31</v>
      </c>
      <c r="I853" t="s">
        <v>56</v>
      </c>
      <c r="J853">
        <v>98.48</v>
      </c>
      <c r="K853">
        <v>2</v>
      </c>
      <c r="L853" s="7">
        <v>9.8480000000000008</v>
      </c>
      <c r="M853">
        <v>206.80799999999999</v>
      </c>
      <c r="N853" s="2">
        <v>0.42499999999999999</v>
      </c>
      <c r="O853" t="s">
        <v>26</v>
      </c>
      <c r="P853">
        <v>196.96</v>
      </c>
      <c r="Q853" s="7">
        <v>4.7619047620000003</v>
      </c>
      <c r="R853">
        <v>9.8480000000000008</v>
      </c>
      <c r="S853">
        <v>9.1999999999999993</v>
      </c>
      <c r="T853">
        <v>9.8480000000000008</v>
      </c>
      <c r="U853" s="6"/>
    </row>
    <row r="854" spans="1:21" x14ac:dyDescent="0.35">
      <c r="A854" t="s">
        <v>903</v>
      </c>
      <c r="B854" s="1">
        <v>44882</v>
      </c>
      <c r="C854" t="s">
        <v>20</v>
      </c>
      <c r="D854" t="s">
        <v>29</v>
      </c>
      <c r="E854" t="s">
        <v>1070</v>
      </c>
      <c r="F854" t="s">
        <v>30</v>
      </c>
      <c r="G854" t="s">
        <v>36</v>
      </c>
      <c r="H854" t="s">
        <v>24</v>
      </c>
      <c r="I854" t="s">
        <v>25</v>
      </c>
      <c r="J854">
        <v>53.19</v>
      </c>
      <c r="K854">
        <v>7</v>
      </c>
      <c r="L854" s="7">
        <v>18.616499999999998</v>
      </c>
      <c r="M854">
        <v>390.94650000000001</v>
      </c>
      <c r="N854" s="2">
        <v>0.65416666666666667</v>
      </c>
      <c r="O854" t="s">
        <v>26</v>
      </c>
      <c r="P854">
        <v>372.33</v>
      </c>
      <c r="Q854" s="7">
        <v>4.7619047620000003</v>
      </c>
      <c r="R854">
        <v>18.616499999999998</v>
      </c>
      <c r="S854">
        <v>5</v>
      </c>
      <c r="T854">
        <v>18.616499999999998</v>
      </c>
      <c r="U854" s="6"/>
    </row>
    <row r="855" spans="1:21" x14ac:dyDescent="0.35">
      <c r="A855" t="s">
        <v>904</v>
      </c>
      <c r="B855" s="1">
        <v>44615</v>
      </c>
      <c r="C855" t="s">
        <v>80</v>
      </c>
      <c r="D855" t="s">
        <v>53</v>
      </c>
      <c r="E855" t="s">
        <v>1072</v>
      </c>
      <c r="F855" t="s">
        <v>30</v>
      </c>
      <c r="G855" t="s">
        <v>23</v>
      </c>
      <c r="H855" t="s">
        <v>24</v>
      </c>
      <c r="I855" t="s">
        <v>32</v>
      </c>
      <c r="J855">
        <v>52.79</v>
      </c>
      <c r="K855">
        <v>10</v>
      </c>
      <c r="L855" s="7">
        <v>26.395</v>
      </c>
      <c r="M855">
        <v>554.29499999999996</v>
      </c>
      <c r="N855" s="2">
        <v>0.49861111111111112</v>
      </c>
      <c r="O855" t="s">
        <v>26</v>
      </c>
      <c r="P855">
        <v>527.9</v>
      </c>
      <c r="Q855" s="7">
        <v>4.7619047620000003</v>
      </c>
      <c r="R855">
        <v>26.395</v>
      </c>
      <c r="S855">
        <v>10</v>
      </c>
      <c r="T855">
        <v>26.395</v>
      </c>
      <c r="U855" s="6"/>
    </row>
    <row r="856" spans="1:21" x14ac:dyDescent="0.35">
      <c r="A856" t="s">
        <v>905</v>
      </c>
      <c r="B856" s="1">
        <v>44851</v>
      </c>
      <c r="C856" t="s">
        <v>46</v>
      </c>
      <c r="D856" t="s">
        <v>21</v>
      </c>
      <c r="E856" t="s">
        <v>1074</v>
      </c>
      <c r="F856" t="s">
        <v>22</v>
      </c>
      <c r="G856" t="s">
        <v>23</v>
      </c>
      <c r="H856" t="s">
        <v>31</v>
      </c>
      <c r="I856" t="s">
        <v>25</v>
      </c>
      <c r="J856">
        <v>95.95</v>
      </c>
      <c r="K856">
        <v>5</v>
      </c>
      <c r="L856" s="7">
        <v>23.987500000000001</v>
      </c>
      <c r="M856">
        <v>503.73750000000001</v>
      </c>
      <c r="N856" s="2">
        <v>0.59791666666666665</v>
      </c>
      <c r="O856" t="s">
        <v>26</v>
      </c>
      <c r="P856">
        <v>479.75</v>
      </c>
      <c r="Q856" s="7">
        <v>4.7619047620000003</v>
      </c>
      <c r="R856">
        <v>23.987500000000001</v>
      </c>
      <c r="S856">
        <v>8.8000000000000007</v>
      </c>
      <c r="T856">
        <v>23.987500000000001</v>
      </c>
      <c r="U856" s="6"/>
    </row>
    <row r="857" spans="1:21" x14ac:dyDescent="0.35">
      <c r="A857" t="s">
        <v>906</v>
      </c>
      <c r="B857" s="1">
        <v>44668</v>
      </c>
      <c r="C857" t="s">
        <v>61</v>
      </c>
      <c r="D857" t="s">
        <v>53</v>
      </c>
      <c r="E857" t="s">
        <v>1069</v>
      </c>
      <c r="F857" t="s">
        <v>30</v>
      </c>
      <c r="G857" t="s">
        <v>23</v>
      </c>
      <c r="H857" t="s">
        <v>24</v>
      </c>
      <c r="I857" t="s">
        <v>56</v>
      </c>
      <c r="J857">
        <v>36.51</v>
      </c>
      <c r="K857">
        <v>9</v>
      </c>
      <c r="L857" s="7">
        <v>16.429500000000001</v>
      </c>
      <c r="M857">
        <v>345.01949999999999</v>
      </c>
      <c r="N857" s="2">
        <v>0.45277777777777778</v>
      </c>
      <c r="O857" t="s">
        <v>33</v>
      </c>
      <c r="P857">
        <v>328.59</v>
      </c>
      <c r="Q857" s="7">
        <v>4.7619047620000003</v>
      </c>
      <c r="R857">
        <v>16.429500000000001</v>
      </c>
      <c r="S857">
        <v>4.2</v>
      </c>
      <c r="T857">
        <v>16.429500000000001</v>
      </c>
      <c r="U857" s="6"/>
    </row>
    <row r="858" spans="1:21" x14ac:dyDescent="0.35">
      <c r="A858" t="s">
        <v>907</v>
      </c>
      <c r="B858" s="1">
        <v>44668</v>
      </c>
      <c r="C858" t="s">
        <v>61</v>
      </c>
      <c r="D858" t="s">
        <v>53</v>
      </c>
      <c r="E858" t="s">
        <v>1070</v>
      </c>
      <c r="F858" t="s">
        <v>30</v>
      </c>
      <c r="G858" t="s">
        <v>36</v>
      </c>
      <c r="H858" t="s">
        <v>31</v>
      </c>
      <c r="I858" t="s">
        <v>54</v>
      </c>
      <c r="J858">
        <v>21.12</v>
      </c>
      <c r="K858">
        <v>8</v>
      </c>
      <c r="L858" s="7">
        <v>8.4480000000000004</v>
      </c>
      <c r="M858">
        <v>177.40799999999999</v>
      </c>
      <c r="N858" s="2">
        <v>0.81319444444444444</v>
      </c>
      <c r="O858" t="s">
        <v>33</v>
      </c>
      <c r="P858">
        <v>168.96</v>
      </c>
      <c r="Q858" s="7">
        <v>4.7619047620000003</v>
      </c>
      <c r="R858">
        <v>8.4480000000000004</v>
      </c>
      <c r="S858">
        <v>6.3</v>
      </c>
      <c r="T858">
        <v>8.4480000000000004</v>
      </c>
      <c r="U858" s="6"/>
    </row>
    <row r="859" spans="1:21" x14ac:dyDescent="0.35">
      <c r="A859" t="s">
        <v>908</v>
      </c>
      <c r="B859" s="1">
        <v>44817</v>
      </c>
      <c r="C859" t="s">
        <v>51</v>
      </c>
      <c r="D859" t="s">
        <v>21</v>
      </c>
      <c r="E859" t="s">
        <v>1072</v>
      </c>
      <c r="F859" t="s">
        <v>22</v>
      </c>
      <c r="G859" t="s">
        <v>23</v>
      </c>
      <c r="H859" t="s">
        <v>37</v>
      </c>
      <c r="I859" t="s">
        <v>38</v>
      </c>
      <c r="J859">
        <v>28.31</v>
      </c>
      <c r="K859">
        <v>4</v>
      </c>
      <c r="L859" s="7">
        <v>5.6619999999999999</v>
      </c>
      <c r="M859">
        <v>118.902</v>
      </c>
      <c r="N859" s="2">
        <v>0.77430555555555547</v>
      </c>
      <c r="O859" t="s">
        <v>33</v>
      </c>
      <c r="P859">
        <v>113.24</v>
      </c>
      <c r="Q859" s="7">
        <v>4.7619047620000003</v>
      </c>
      <c r="R859">
        <v>5.6619999999999999</v>
      </c>
      <c r="S859">
        <v>8.1999999999999993</v>
      </c>
      <c r="T859">
        <v>5.6619999999999999</v>
      </c>
      <c r="U859" s="6"/>
    </row>
    <row r="860" spans="1:21" x14ac:dyDescent="0.35">
      <c r="A860" t="s">
        <v>909</v>
      </c>
      <c r="B860" s="1">
        <v>44610</v>
      </c>
      <c r="C860" t="s">
        <v>80</v>
      </c>
      <c r="D860" t="s">
        <v>53</v>
      </c>
      <c r="E860" t="s">
        <v>1074</v>
      </c>
      <c r="F860" t="s">
        <v>30</v>
      </c>
      <c r="G860" t="s">
        <v>36</v>
      </c>
      <c r="H860" t="s">
        <v>42</v>
      </c>
      <c r="I860" t="s">
        <v>25</v>
      </c>
      <c r="J860">
        <v>57.59</v>
      </c>
      <c r="K860">
        <v>6</v>
      </c>
      <c r="L860" s="7">
        <v>17.277000000000001</v>
      </c>
      <c r="M860">
        <v>362.81700000000001</v>
      </c>
      <c r="N860" s="2">
        <v>0.57708333333333328</v>
      </c>
      <c r="O860" t="s">
        <v>33</v>
      </c>
      <c r="P860">
        <v>345.54</v>
      </c>
      <c r="Q860" s="7">
        <v>4.7619047620000003</v>
      </c>
      <c r="R860">
        <v>17.277000000000001</v>
      </c>
      <c r="S860">
        <v>5.0999999999999996</v>
      </c>
      <c r="T860">
        <v>17.277000000000001</v>
      </c>
      <c r="U860" s="6"/>
    </row>
    <row r="861" spans="1:21" x14ac:dyDescent="0.35">
      <c r="A861" t="s">
        <v>910</v>
      </c>
      <c r="B861" s="1">
        <v>44890</v>
      </c>
      <c r="C861" t="s">
        <v>20</v>
      </c>
      <c r="D861" t="s">
        <v>21</v>
      </c>
      <c r="E861" t="s">
        <v>1075</v>
      </c>
      <c r="F861" t="s">
        <v>22</v>
      </c>
      <c r="G861" t="s">
        <v>23</v>
      </c>
      <c r="H861" t="s">
        <v>37</v>
      </c>
      <c r="I861" t="s">
        <v>54</v>
      </c>
      <c r="J861">
        <v>47.63</v>
      </c>
      <c r="K861">
        <v>9</v>
      </c>
      <c r="L861" s="7">
        <v>21.433499999999999</v>
      </c>
      <c r="M861">
        <v>450.1035</v>
      </c>
      <c r="N861" s="2">
        <v>0.52430555555555558</v>
      </c>
      <c r="O861" t="s">
        <v>33</v>
      </c>
      <c r="P861">
        <v>428.67</v>
      </c>
      <c r="Q861" s="7">
        <v>4.7619047620000003</v>
      </c>
      <c r="R861">
        <v>21.433499999999999</v>
      </c>
      <c r="S861">
        <v>5</v>
      </c>
      <c r="T861">
        <v>21.433499999999999</v>
      </c>
      <c r="U861" s="6"/>
    </row>
    <row r="862" spans="1:21" x14ac:dyDescent="0.35">
      <c r="A862" t="s">
        <v>911</v>
      </c>
      <c r="B862" s="1">
        <v>44857</v>
      </c>
      <c r="C862" t="s">
        <v>46</v>
      </c>
      <c r="D862" t="s">
        <v>29</v>
      </c>
      <c r="E862" t="s">
        <v>1070</v>
      </c>
      <c r="F862" t="s">
        <v>22</v>
      </c>
      <c r="G862" t="s">
        <v>23</v>
      </c>
      <c r="H862" t="s">
        <v>24</v>
      </c>
      <c r="I862" t="s">
        <v>38</v>
      </c>
      <c r="J862">
        <v>86.27</v>
      </c>
      <c r="K862">
        <v>1</v>
      </c>
      <c r="L862" s="7">
        <v>4.3135000000000003</v>
      </c>
      <c r="M862">
        <v>90.583500000000001</v>
      </c>
      <c r="N862" s="2">
        <v>0.55833333333333335</v>
      </c>
      <c r="O862" t="s">
        <v>26</v>
      </c>
      <c r="P862">
        <v>86.27</v>
      </c>
      <c r="Q862" s="7">
        <v>4.7619047620000003</v>
      </c>
      <c r="R862">
        <v>4.3135000000000003</v>
      </c>
      <c r="S862">
        <v>7</v>
      </c>
      <c r="T862">
        <v>4.3135000000000003</v>
      </c>
      <c r="U862" s="6"/>
    </row>
    <row r="863" spans="1:21" x14ac:dyDescent="0.35">
      <c r="A863" t="s">
        <v>912</v>
      </c>
      <c r="B863" s="1">
        <v>44831</v>
      </c>
      <c r="C863" t="s">
        <v>51</v>
      </c>
      <c r="D863" t="s">
        <v>21</v>
      </c>
      <c r="E863" t="s">
        <v>1072</v>
      </c>
      <c r="F863" t="s">
        <v>22</v>
      </c>
      <c r="G863" t="s">
        <v>36</v>
      </c>
      <c r="H863" t="s">
        <v>37</v>
      </c>
      <c r="I863" t="s">
        <v>44</v>
      </c>
      <c r="J863">
        <v>12.76</v>
      </c>
      <c r="K863">
        <v>2</v>
      </c>
      <c r="L863" s="7">
        <v>1.276</v>
      </c>
      <c r="M863">
        <v>26.795999999999999</v>
      </c>
      <c r="N863" s="2">
        <v>0.75416666666666676</v>
      </c>
      <c r="O863" t="s">
        <v>26</v>
      </c>
      <c r="P863">
        <v>25.52</v>
      </c>
      <c r="Q863" s="7">
        <v>4.7619047620000003</v>
      </c>
      <c r="R863">
        <v>1.276</v>
      </c>
      <c r="S863">
        <v>7.8</v>
      </c>
      <c r="T863">
        <v>1.276</v>
      </c>
      <c r="U863" s="6"/>
    </row>
    <row r="864" spans="1:21" x14ac:dyDescent="0.35">
      <c r="A864" t="s">
        <v>913</v>
      </c>
      <c r="B864" s="1">
        <v>44739</v>
      </c>
      <c r="C864" t="s">
        <v>41</v>
      </c>
      <c r="D864" t="s">
        <v>53</v>
      </c>
      <c r="E864" t="s">
        <v>1071</v>
      </c>
      <c r="F864" t="s">
        <v>30</v>
      </c>
      <c r="G864" t="s">
        <v>23</v>
      </c>
      <c r="H864" t="s">
        <v>24</v>
      </c>
      <c r="I864" t="s">
        <v>38</v>
      </c>
      <c r="J864">
        <v>11.28</v>
      </c>
      <c r="K864">
        <v>9</v>
      </c>
      <c r="L864" s="7">
        <v>5.0759999999999996</v>
      </c>
      <c r="M864">
        <v>106.596</v>
      </c>
      <c r="N864" s="2">
        <v>0.49652777777777773</v>
      </c>
      <c r="O864" t="s">
        <v>39</v>
      </c>
      <c r="P864">
        <v>101.52</v>
      </c>
      <c r="Q864" s="7">
        <v>4.7619047620000003</v>
      </c>
      <c r="R864">
        <v>5.0759999999999996</v>
      </c>
      <c r="S864">
        <v>4.3</v>
      </c>
      <c r="T864">
        <v>5.0759999999999996</v>
      </c>
      <c r="U864" s="6"/>
    </row>
    <row r="865" spans="1:21" x14ac:dyDescent="0.35">
      <c r="A865" t="s">
        <v>914</v>
      </c>
      <c r="B865" s="1">
        <v>44924</v>
      </c>
      <c r="C865" t="s">
        <v>28</v>
      </c>
      <c r="D865" t="s">
        <v>53</v>
      </c>
      <c r="E865" t="s">
        <v>1073</v>
      </c>
      <c r="F865" t="s">
        <v>30</v>
      </c>
      <c r="G865" t="s">
        <v>23</v>
      </c>
      <c r="H865" t="s">
        <v>37</v>
      </c>
      <c r="I865" t="s">
        <v>38</v>
      </c>
      <c r="J865">
        <v>51.07</v>
      </c>
      <c r="K865">
        <v>7</v>
      </c>
      <c r="L865" s="7">
        <v>17.874500000000001</v>
      </c>
      <c r="M865">
        <v>375.36450000000002</v>
      </c>
      <c r="N865" s="2">
        <v>0.48749999999999999</v>
      </c>
      <c r="O865" t="s">
        <v>33</v>
      </c>
      <c r="P865">
        <v>357.49</v>
      </c>
      <c r="Q865" s="7">
        <v>4.7619047620000003</v>
      </c>
      <c r="R865">
        <v>17.874500000000001</v>
      </c>
      <c r="S865">
        <v>7</v>
      </c>
      <c r="T865">
        <v>17.874500000000001</v>
      </c>
      <c r="U865" s="6"/>
    </row>
    <row r="866" spans="1:21" x14ac:dyDescent="0.35">
      <c r="A866" t="s">
        <v>915</v>
      </c>
      <c r="B866" s="1">
        <v>44697</v>
      </c>
      <c r="C866" t="s">
        <v>107</v>
      </c>
      <c r="D866" t="s">
        <v>21</v>
      </c>
      <c r="E866" t="s">
        <v>1070</v>
      </c>
      <c r="F866" t="s">
        <v>22</v>
      </c>
      <c r="G866" t="s">
        <v>23</v>
      </c>
      <c r="H866" t="s">
        <v>24</v>
      </c>
      <c r="I866" t="s">
        <v>32</v>
      </c>
      <c r="J866">
        <v>79.59</v>
      </c>
      <c r="K866">
        <v>3</v>
      </c>
      <c r="L866" s="7">
        <v>11.938499999999999</v>
      </c>
      <c r="M866">
        <v>250.70849999999999</v>
      </c>
      <c r="N866" s="2">
        <v>0.60416666666666663</v>
      </c>
      <c r="O866" t="s">
        <v>33</v>
      </c>
      <c r="P866">
        <v>238.77</v>
      </c>
      <c r="Q866" s="7">
        <v>4.7619047620000003</v>
      </c>
      <c r="R866">
        <v>11.938499999999999</v>
      </c>
      <c r="S866">
        <v>6.6</v>
      </c>
      <c r="T866">
        <v>11.938499999999999</v>
      </c>
      <c r="U866" s="6"/>
    </row>
    <row r="867" spans="1:21" x14ac:dyDescent="0.35">
      <c r="A867" t="s">
        <v>916</v>
      </c>
      <c r="B867" s="1">
        <v>44687</v>
      </c>
      <c r="C867" t="s">
        <v>107</v>
      </c>
      <c r="D867" t="s">
        <v>29</v>
      </c>
      <c r="E867" t="s">
        <v>1072</v>
      </c>
      <c r="F867" t="s">
        <v>22</v>
      </c>
      <c r="G867" t="s">
        <v>36</v>
      </c>
      <c r="H867" t="s">
        <v>37</v>
      </c>
      <c r="I867" t="s">
        <v>25</v>
      </c>
      <c r="J867">
        <v>33.81</v>
      </c>
      <c r="K867">
        <v>3</v>
      </c>
      <c r="L867" s="7">
        <v>5.0715000000000003</v>
      </c>
      <c r="M867">
        <v>106.50149999999999</v>
      </c>
      <c r="N867" s="2">
        <v>0.63263888888888886</v>
      </c>
      <c r="O867" t="s">
        <v>26</v>
      </c>
      <c r="P867">
        <v>101.43</v>
      </c>
      <c r="Q867" s="7">
        <v>4.7619047620000003</v>
      </c>
      <c r="R867">
        <v>5.0715000000000003</v>
      </c>
      <c r="S867">
        <v>7.3</v>
      </c>
      <c r="T867">
        <v>5.0715000000000003</v>
      </c>
      <c r="U867" s="6"/>
    </row>
    <row r="868" spans="1:21" x14ac:dyDescent="0.35">
      <c r="A868" t="s">
        <v>917</v>
      </c>
      <c r="B868" s="1">
        <v>44922</v>
      </c>
      <c r="C868" t="s">
        <v>28</v>
      </c>
      <c r="D868" t="s">
        <v>53</v>
      </c>
      <c r="E868" t="s">
        <v>1071</v>
      </c>
      <c r="F868" t="s">
        <v>22</v>
      </c>
      <c r="G868" t="s">
        <v>36</v>
      </c>
      <c r="H868" t="s">
        <v>42</v>
      </c>
      <c r="I868" t="s">
        <v>44</v>
      </c>
      <c r="J868">
        <v>90.53</v>
      </c>
      <c r="K868">
        <v>8</v>
      </c>
      <c r="L868" s="7">
        <v>36.212000000000003</v>
      </c>
      <c r="M868">
        <v>760.452</v>
      </c>
      <c r="N868" s="2">
        <v>0.6166666666666667</v>
      </c>
      <c r="O868" t="s">
        <v>39</v>
      </c>
      <c r="P868">
        <v>724.24</v>
      </c>
      <c r="Q868" s="7">
        <v>4.7619047620000003</v>
      </c>
      <c r="R868">
        <v>36.212000000000003</v>
      </c>
      <c r="S868">
        <v>6.5</v>
      </c>
      <c r="T868">
        <v>36.212000000000003</v>
      </c>
      <c r="U868" s="6"/>
    </row>
    <row r="869" spans="1:21" x14ac:dyDescent="0.35">
      <c r="A869" t="s">
        <v>918</v>
      </c>
      <c r="B869" s="1">
        <v>44870</v>
      </c>
      <c r="C869" t="s">
        <v>20</v>
      </c>
      <c r="D869" t="s">
        <v>29</v>
      </c>
      <c r="E869" t="s">
        <v>1074</v>
      </c>
      <c r="F869" t="s">
        <v>22</v>
      </c>
      <c r="G869" t="s">
        <v>23</v>
      </c>
      <c r="H869" t="s">
        <v>24</v>
      </c>
      <c r="I869" t="s">
        <v>25</v>
      </c>
      <c r="J869">
        <v>62.82</v>
      </c>
      <c r="K869">
        <v>2</v>
      </c>
      <c r="L869" s="7">
        <v>6.282</v>
      </c>
      <c r="M869">
        <v>131.922</v>
      </c>
      <c r="N869" s="2">
        <v>0.52500000000000002</v>
      </c>
      <c r="O869" t="s">
        <v>26</v>
      </c>
      <c r="P869">
        <v>125.64</v>
      </c>
      <c r="Q869" s="7">
        <v>4.7619047620000003</v>
      </c>
      <c r="R869">
        <v>6.282</v>
      </c>
      <c r="S869">
        <v>4.9000000000000004</v>
      </c>
      <c r="T869">
        <v>6.282</v>
      </c>
      <c r="U869" s="6"/>
    </row>
    <row r="870" spans="1:21" x14ac:dyDescent="0.35">
      <c r="A870" t="s">
        <v>919</v>
      </c>
      <c r="B870" s="1">
        <v>44850</v>
      </c>
      <c r="C870" t="s">
        <v>46</v>
      </c>
      <c r="D870" t="s">
        <v>29</v>
      </c>
      <c r="E870" t="s">
        <v>1070</v>
      </c>
      <c r="F870" t="s">
        <v>22</v>
      </c>
      <c r="G870" t="s">
        <v>36</v>
      </c>
      <c r="H870" t="s">
        <v>37</v>
      </c>
      <c r="I870" t="s">
        <v>54</v>
      </c>
      <c r="J870">
        <v>24.31</v>
      </c>
      <c r="K870">
        <v>3</v>
      </c>
      <c r="L870" s="7">
        <v>3.6465000000000001</v>
      </c>
      <c r="M870">
        <v>76.576499999999996</v>
      </c>
      <c r="N870" s="2">
        <v>0.79791666666666661</v>
      </c>
      <c r="O870" t="s">
        <v>39</v>
      </c>
      <c r="P870">
        <v>72.930000000000007</v>
      </c>
      <c r="Q870" s="7">
        <v>4.7619047620000003</v>
      </c>
      <c r="R870">
        <v>3.6465000000000001</v>
      </c>
      <c r="S870">
        <v>4.3</v>
      </c>
      <c r="T870">
        <v>3.6465000000000001</v>
      </c>
      <c r="U870" s="6"/>
    </row>
    <row r="871" spans="1:21" x14ac:dyDescent="0.35">
      <c r="A871" t="s">
        <v>920</v>
      </c>
      <c r="B871" s="1">
        <v>44719</v>
      </c>
      <c r="C871" t="s">
        <v>41</v>
      </c>
      <c r="D871" t="s">
        <v>21</v>
      </c>
      <c r="E871" t="s">
        <v>1072</v>
      </c>
      <c r="F871" t="s">
        <v>30</v>
      </c>
      <c r="G871" t="s">
        <v>36</v>
      </c>
      <c r="H871" t="s">
        <v>31</v>
      </c>
      <c r="I871" t="s">
        <v>44</v>
      </c>
      <c r="J871">
        <v>64.59</v>
      </c>
      <c r="K871">
        <v>4</v>
      </c>
      <c r="L871" s="7">
        <v>12.917999999999999</v>
      </c>
      <c r="M871">
        <v>271.27800000000002</v>
      </c>
      <c r="N871" s="2">
        <v>0.56597222222222221</v>
      </c>
      <c r="O871" t="s">
        <v>26</v>
      </c>
      <c r="P871">
        <v>258.36</v>
      </c>
      <c r="Q871" s="7">
        <v>4.7619047620000003</v>
      </c>
      <c r="R871">
        <v>12.917999999999999</v>
      </c>
      <c r="S871">
        <v>9.3000000000000007</v>
      </c>
      <c r="T871">
        <v>12.917999999999999</v>
      </c>
      <c r="U871" s="6"/>
    </row>
    <row r="872" spans="1:21" x14ac:dyDescent="0.35">
      <c r="A872" t="s">
        <v>921</v>
      </c>
      <c r="B872" s="1">
        <v>44773</v>
      </c>
      <c r="C872" t="s">
        <v>74</v>
      </c>
      <c r="D872" t="s">
        <v>21</v>
      </c>
      <c r="E872" t="s">
        <v>1071</v>
      </c>
      <c r="F872" t="s">
        <v>22</v>
      </c>
      <c r="G872" t="s">
        <v>36</v>
      </c>
      <c r="H872" t="s">
        <v>24</v>
      </c>
      <c r="I872" t="s">
        <v>54</v>
      </c>
      <c r="J872">
        <v>24.82</v>
      </c>
      <c r="K872">
        <v>7</v>
      </c>
      <c r="L872" s="7">
        <v>8.6869999999999994</v>
      </c>
      <c r="M872">
        <v>182.42699999999999</v>
      </c>
      <c r="N872" s="2">
        <v>0.43958333333333338</v>
      </c>
      <c r="O872" t="s">
        <v>39</v>
      </c>
      <c r="P872">
        <v>173.74</v>
      </c>
      <c r="Q872" s="7">
        <v>4.7619047620000003</v>
      </c>
      <c r="R872">
        <v>8.6869999999999994</v>
      </c>
      <c r="S872">
        <v>7.1</v>
      </c>
      <c r="T872">
        <v>8.6869999999999994</v>
      </c>
      <c r="U872" s="6"/>
    </row>
    <row r="873" spans="1:21" x14ac:dyDescent="0.35">
      <c r="A873" t="s">
        <v>922</v>
      </c>
      <c r="B873" s="1">
        <v>44584</v>
      </c>
      <c r="C873" t="s">
        <v>96</v>
      </c>
      <c r="D873" t="s">
        <v>29</v>
      </c>
      <c r="E873" t="s">
        <v>1073</v>
      </c>
      <c r="F873" t="s">
        <v>30</v>
      </c>
      <c r="G873" t="s">
        <v>36</v>
      </c>
      <c r="H873" t="s">
        <v>31</v>
      </c>
      <c r="I873" t="s">
        <v>56</v>
      </c>
      <c r="J873">
        <v>56.5</v>
      </c>
      <c r="K873">
        <v>1</v>
      </c>
      <c r="L873" s="7">
        <v>2.8250000000000002</v>
      </c>
      <c r="M873">
        <v>59.325000000000003</v>
      </c>
      <c r="N873" s="2">
        <v>0.65625</v>
      </c>
      <c r="O873" t="s">
        <v>26</v>
      </c>
      <c r="P873">
        <v>56.5</v>
      </c>
      <c r="Q873" s="7">
        <v>4.7619047620000003</v>
      </c>
      <c r="R873">
        <v>2.8250000000000002</v>
      </c>
      <c r="S873">
        <v>9.6</v>
      </c>
      <c r="T873">
        <v>2.8250000000000002</v>
      </c>
      <c r="U873" s="6"/>
    </row>
    <row r="874" spans="1:21" x14ac:dyDescent="0.35">
      <c r="A874" t="s">
        <v>923</v>
      </c>
      <c r="B874" s="1">
        <v>44849</v>
      </c>
      <c r="C874" t="s">
        <v>46</v>
      </c>
      <c r="D874" t="s">
        <v>53</v>
      </c>
      <c r="E874" t="s">
        <v>1071</v>
      </c>
      <c r="F874" t="s">
        <v>22</v>
      </c>
      <c r="G874" t="s">
        <v>23</v>
      </c>
      <c r="H874" t="s">
        <v>24</v>
      </c>
      <c r="I874" t="s">
        <v>32</v>
      </c>
      <c r="J874">
        <v>21.43</v>
      </c>
      <c r="K874">
        <v>10</v>
      </c>
      <c r="L874" s="7">
        <v>10.715</v>
      </c>
      <c r="M874">
        <v>225.01499999999999</v>
      </c>
      <c r="N874" s="2">
        <v>0.49374999999999997</v>
      </c>
      <c r="O874" t="s">
        <v>33</v>
      </c>
      <c r="P874">
        <v>214.3</v>
      </c>
      <c r="Q874" s="7">
        <v>4.7619047620000003</v>
      </c>
      <c r="R874">
        <v>10.715</v>
      </c>
      <c r="S874">
        <v>6.2</v>
      </c>
      <c r="T874">
        <v>10.715</v>
      </c>
      <c r="U874" s="6"/>
    </row>
    <row r="875" spans="1:21" x14ac:dyDescent="0.35">
      <c r="A875" t="s">
        <v>924</v>
      </c>
      <c r="B875" s="1">
        <v>44638</v>
      </c>
      <c r="C875" t="s">
        <v>35</v>
      </c>
      <c r="D875" t="s">
        <v>21</v>
      </c>
      <c r="E875" t="s">
        <v>1073</v>
      </c>
      <c r="F875" t="s">
        <v>22</v>
      </c>
      <c r="G875" t="s">
        <v>36</v>
      </c>
      <c r="H875" t="s">
        <v>24</v>
      </c>
      <c r="I875" t="s">
        <v>44</v>
      </c>
      <c r="J875">
        <v>89.06</v>
      </c>
      <c r="K875">
        <v>6</v>
      </c>
      <c r="L875" s="7">
        <v>26.718</v>
      </c>
      <c r="M875">
        <v>561.07799999999997</v>
      </c>
      <c r="N875" s="2">
        <v>0.72638888888888886</v>
      </c>
      <c r="O875" t="s">
        <v>33</v>
      </c>
      <c r="P875">
        <v>534.36</v>
      </c>
      <c r="Q875" s="7">
        <v>4.7619047620000003</v>
      </c>
      <c r="R875">
        <v>26.718</v>
      </c>
      <c r="S875">
        <v>9.9</v>
      </c>
      <c r="T875">
        <v>26.718</v>
      </c>
      <c r="U875" s="6"/>
    </row>
    <row r="876" spans="1:21" x14ac:dyDescent="0.35">
      <c r="A876" t="s">
        <v>925</v>
      </c>
      <c r="B876" s="1">
        <v>44902</v>
      </c>
      <c r="C876" t="s">
        <v>28</v>
      </c>
      <c r="D876" t="s">
        <v>21</v>
      </c>
      <c r="E876" t="s">
        <v>1072</v>
      </c>
      <c r="F876" t="s">
        <v>22</v>
      </c>
      <c r="G876" t="s">
        <v>36</v>
      </c>
      <c r="H876" t="s">
        <v>24</v>
      </c>
      <c r="I876" t="s">
        <v>38</v>
      </c>
      <c r="J876">
        <v>23.29</v>
      </c>
      <c r="K876">
        <v>4</v>
      </c>
      <c r="L876" s="7">
        <v>4.6580000000000004</v>
      </c>
      <c r="M876">
        <v>97.817999999999998</v>
      </c>
      <c r="N876" s="2">
        <v>0.49444444444444446</v>
      </c>
      <c r="O876" t="s">
        <v>39</v>
      </c>
      <c r="P876">
        <v>93.16</v>
      </c>
      <c r="Q876" s="7">
        <v>4.7619047620000003</v>
      </c>
      <c r="R876">
        <v>4.6580000000000004</v>
      </c>
      <c r="S876">
        <v>5.9</v>
      </c>
      <c r="T876">
        <v>4.6580000000000004</v>
      </c>
      <c r="U876" s="6"/>
    </row>
    <row r="877" spans="1:21" x14ac:dyDescent="0.35">
      <c r="A877" t="s">
        <v>926</v>
      </c>
      <c r="B877" s="1">
        <v>44794</v>
      </c>
      <c r="C877" t="s">
        <v>48</v>
      </c>
      <c r="D877" t="s">
        <v>29</v>
      </c>
      <c r="E877" t="s">
        <v>1074</v>
      </c>
      <c r="F877" t="s">
        <v>30</v>
      </c>
      <c r="G877" t="s">
        <v>36</v>
      </c>
      <c r="H877" t="s">
        <v>24</v>
      </c>
      <c r="I877" t="s">
        <v>38</v>
      </c>
      <c r="J877">
        <v>65.260000000000005</v>
      </c>
      <c r="K877">
        <v>8</v>
      </c>
      <c r="L877" s="7">
        <v>26.103999999999999</v>
      </c>
      <c r="M877">
        <v>548.18399999999997</v>
      </c>
      <c r="N877" s="2">
        <v>0.58611111111111114</v>
      </c>
      <c r="O877" t="s">
        <v>26</v>
      </c>
      <c r="P877">
        <v>522.08000000000004</v>
      </c>
      <c r="Q877" s="7">
        <v>4.7619047620000003</v>
      </c>
      <c r="R877">
        <v>26.103999999999999</v>
      </c>
      <c r="S877">
        <v>6.3</v>
      </c>
      <c r="T877">
        <v>26.103999999999999</v>
      </c>
      <c r="U877" s="6"/>
    </row>
    <row r="878" spans="1:21" x14ac:dyDescent="0.35">
      <c r="A878" t="s">
        <v>927</v>
      </c>
      <c r="B878" s="1">
        <v>44694</v>
      </c>
      <c r="C878" t="s">
        <v>107</v>
      </c>
      <c r="D878" t="s">
        <v>29</v>
      </c>
      <c r="E878" t="s">
        <v>1069</v>
      </c>
      <c r="F878" t="s">
        <v>22</v>
      </c>
      <c r="G878" t="s">
        <v>36</v>
      </c>
      <c r="H878" t="s">
        <v>31</v>
      </c>
      <c r="I878" t="s">
        <v>56</v>
      </c>
      <c r="J878">
        <v>52.35</v>
      </c>
      <c r="K878">
        <v>1</v>
      </c>
      <c r="L878" s="7">
        <v>2.6175000000000002</v>
      </c>
      <c r="M878">
        <v>54.967500000000001</v>
      </c>
      <c r="N878" s="2">
        <v>0.74236111111111114</v>
      </c>
      <c r="O878" t="s">
        <v>33</v>
      </c>
      <c r="P878">
        <v>52.35</v>
      </c>
      <c r="Q878" s="7">
        <v>4.7619047620000003</v>
      </c>
      <c r="R878">
        <v>2.6175000000000002</v>
      </c>
      <c r="S878">
        <v>4</v>
      </c>
      <c r="T878">
        <v>2.6175000000000002</v>
      </c>
      <c r="U878" s="6"/>
    </row>
    <row r="879" spans="1:21" x14ac:dyDescent="0.35">
      <c r="A879" t="s">
        <v>928</v>
      </c>
      <c r="B879" s="1">
        <v>44689</v>
      </c>
      <c r="C879" t="s">
        <v>107</v>
      </c>
      <c r="D879" t="s">
        <v>53</v>
      </c>
      <c r="E879" t="s">
        <v>1069</v>
      </c>
      <c r="F879" t="s">
        <v>22</v>
      </c>
      <c r="G879" t="s">
        <v>36</v>
      </c>
      <c r="H879" t="s">
        <v>24</v>
      </c>
      <c r="I879" t="s">
        <v>32</v>
      </c>
      <c r="J879">
        <v>39.75</v>
      </c>
      <c r="K879">
        <v>1</v>
      </c>
      <c r="L879" s="7">
        <v>1.9875</v>
      </c>
      <c r="M879">
        <v>41.737499999999997</v>
      </c>
      <c r="N879" s="2">
        <v>0.84652777777777777</v>
      </c>
      <c r="O879" t="s">
        <v>33</v>
      </c>
      <c r="P879">
        <v>39.75</v>
      </c>
      <c r="Q879" s="7">
        <v>4.7619047620000003</v>
      </c>
      <c r="R879">
        <v>1.9875</v>
      </c>
      <c r="S879">
        <v>6.1</v>
      </c>
      <c r="T879">
        <v>1.9875</v>
      </c>
      <c r="U879" s="6"/>
    </row>
    <row r="880" spans="1:21" x14ac:dyDescent="0.35">
      <c r="A880" t="s">
        <v>929</v>
      </c>
      <c r="B880" s="1">
        <v>44619</v>
      </c>
      <c r="C880" t="s">
        <v>80</v>
      </c>
      <c r="D880" t="s">
        <v>21</v>
      </c>
      <c r="E880" t="s">
        <v>1070</v>
      </c>
      <c r="F880" t="s">
        <v>30</v>
      </c>
      <c r="G880" t="s">
        <v>23</v>
      </c>
      <c r="H880" t="s">
        <v>24</v>
      </c>
      <c r="I880" t="s">
        <v>32</v>
      </c>
      <c r="J880">
        <v>90.02</v>
      </c>
      <c r="K880">
        <v>8</v>
      </c>
      <c r="L880" s="7">
        <v>36.008000000000003</v>
      </c>
      <c r="M880">
        <v>756.16800000000001</v>
      </c>
      <c r="N880" s="2">
        <v>0.67222222222222217</v>
      </c>
      <c r="O880" t="s">
        <v>39</v>
      </c>
      <c r="P880">
        <v>720.16</v>
      </c>
      <c r="Q880" s="7">
        <v>4.7619047620000003</v>
      </c>
      <c r="R880">
        <v>36.008000000000003</v>
      </c>
      <c r="S880">
        <v>4.5</v>
      </c>
      <c r="T880">
        <v>36.008000000000003</v>
      </c>
      <c r="U880" s="6"/>
    </row>
    <row r="881" spans="1:21" x14ac:dyDescent="0.35">
      <c r="A881" t="s">
        <v>930</v>
      </c>
      <c r="B881" s="1">
        <v>44884</v>
      </c>
      <c r="C881" t="s">
        <v>20</v>
      </c>
      <c r="D881" t="s">
        <v>53</v>
      </c>
      <c r="E881" t="s">
        <v>1072</v>
      </c>
      <c r="F881" t="s">
        <v>22</v>
      </c>
      <c r="G881" t="s">
        <v>23</v>
      </c>
      <c r="H881" t="s">
        <v>37</v>
      </c>
      <c r="I881" t="s">
        <v>32</v>
      </c>
      <c r="J881">
        <v>12.1</v>
      </c>
      <c r="K881">
        <v>8</v>
      </c>
      <c r="L881" s="7">
        <v>4.84</v>
      </c>
      <c r="M881">
        <v>101.64</v>
      </c>
      <c r="N881" s="2">
        <v>0.4284722222222222</v>
      </c>
      <c r="O881" t="s">
        <v>26</v>
      </c>
      <c r="P881">
        <v>96.8</v>
      </c>
      <c r="Q881" s="7">
        <v>4.7619047620000003</v>
      </c>
      <c r="R881">
        <v>4.84</v>
      </c>
      <c r="S881">
        <v>8.6</v>
      </c>
      <c r="T881">
        <v>4.84</v>
      </c>
      <c r="U881" s="6"/>
    </row>
    <row r="882" spans="1:21" x14ac:dyDescent="0.35">
      <c r="A882" t="s">
        <v>931</v>
      </c>
      <c r="B882" s="1">
        <v>44909</v>
      </c>
      <c r="C882" t="s">
        <v>28</v>
      </c>
      <c r="D882" t="s">
        <v>53</v>
      </c>
      <c r="E882" t="s">
        <v>1075</v>
      </c>
      <c r="F882" t="s">
        <v>22</v>
      </c>
      <c r="G882" t="s">
        <v>23</v>
      </c>
      <c r="H882" t="s">
        <v>24</v>
      </c>
      <c r="I882" t="s">
        <v>54</v>
      </c>
      <c r="J882">
        <v>33.21</v>
      </c>
      <c r="K882">
        <v>10</v>
      </c>
      <c r="L882" s="7">
        <v>16.605</v>
      </c>
      <c r="M882">
        <v>348.70499999999998</v>
      </c>
      <c r="N882" s="2">
        <v>0.60069444444444442</v>
      </c>
      <c r="O882" t="s">
        <v>26</v>
      </c>
      <c r="P882">
        <v>332.1</v>
      </c>
      <c r="Q882" s="7">
        <v>4.7619047620000003</v>
      </c>
      <c r="R882">
        <v>16.605</v>
      </c>
      <c r="S882">
        <v>6</v>
      </c>
      <c r="T882">
        <v>16.605</v>
      </c>
      <c r="U882" s="6"/>
    </row>
    <row r="883" spans="1:21" x14ac:dyDescent="0.35">
      <c r="A883" t="s">
        <v>932</v>
      </c>
      <c r="B883" s="1">
        <v>44924</v>
      </c>
      <c r="C883" t="s">
        <v>28</v>
      </c>
      <c r="D883" t="s">
        <v>29</v>
      </c>
      <c r="E883" t="s">
        <v>1074</v>
      </c>
      <c r="F883" t="s">
        <v>22</v>
      </c>
      <c r="G883" t="s">
        <v>23</v>
      </c>
      <c r="H883" t="s">
        <v>24</v>
      </c>
      <c r="I883" t="s">
        <v>56</v>
      </c>
      <c r="J883">
        <v>10.18</v>
      </c>
      <c r="K883">
        <v>8</v>
      </c>
      <c r="L883" s="7">
        <v>4.0720000000000001</v>
      </c>
      <c r="M883">
        <v>85.512</v>
      </c>
      <c r="N883" s="2">
        <v>0.53541666666666665</v>
      </c>
      <c r="O883" t="s">
        <v>39</v>
      </c>
      <c r="P883">
        <v>81.44</v>
      </c>
      <c r="Q883" s="7">
        <v>4.7619047620000003</v>
      </c>
      <c r="R883">
        <v>4.0720000000000001</v>
      </c>
      <c r="S883">
        <v>9.5</v>
      </c>
      <c r="T883">
        <v>4.0720000000000001</v>
      </c>
      <c r="U883" s="6"/>
    </row>
    <row r="884" spans="1:21" x14ac:dyDescent="0.35">
      <c r="A884" t="s">
        <v>933</v>
      </c>
      <c r="B884" s="1">
        <v>44634</v>
      </c>
      <c r="C884" t="s">
        <v>35</v>
      </c>
      <c r="D884" t="s">
        <v>53</v>
      </c>
      <c r="E884" t="s">
        <v>1069</v>
      </c>
      <c r="F884" t="s">
        <v>22</v>
      </c>
      <c r="G884" t="s">
        <v>36</v>
      </c>
      <c r="H884" t="s">
        <v>31</v>
      </c>
      <c r="I884" t="s">
        <v>44</v>
      </c>
      <c r="J884">
        <v>31.99</v>
      </c>
      <c r="K884">
        <v>10</v>
      </c>
      <c r="L884" s="7">
        <v>15.994999999999999</v>
      </c>
      <c r="M884">
        <v>335.89499999999998</v>
      </c>
      <c r="N884" s="2">
        <v>0.63750000000000007</v>
      </c>
      <c r="O884" t="s">
        <v>39</v>
      </c>
      <c r="P884">
        <v>319.89999999999998</v>
      </c>
      <c r="Q884" s="7">
        <v>4.7619047620000003</v>
      </c>
      <c r="R884">
        <v>15.994999999999999</v>
      </c>
      <c r="S884">
        <v>9.9</v>
      </c>
      <c r="T884">
        <v>15.994999999999999</v>
      </c>
      <c r="U884" s="6"/>
    </row>
    <row r="885" spans="1:21" x14ac:dyDescent="0.35">
      <c r="A885" t="s">
        <v>934</v>
      </c>
      <c r="B885" s="1">
        <v>44916</v>
      </c>
      <c r="C885" t="s">
        <v>28</v>
      </c>
      <c r="D885" t="s">
        <v>21</v>
      </c>
      <c r="E885" t="s">
        <v>1070</v>
      </c>
      <c r="F885" t="s">
        <v>22</v>
      </c>
      <c r="G885" t="s">
        <v>23</v>
      </c>
      <c r="H885" t="s">
        <v>42</v>
      </c>
      <c r="I885" t="s">
        <v>38</v>
      </c>
      <c r="J885">
        <v>34.42</v>
      </c>
      <c r="K885">
        <v>6</v>
      </c>
      <c r="L885" s="7">
        <v>10.326000000000001</v>
      </c>
      <c r="M885">
        <v>216.846</v>
      </c>
      <c r="N885" s="2">
        <v>0.53125</v>
      </c>
      <c r="O885" t="s">
        <v>26</v>
      </c>
      <c r="P885">
        <v>206.52</v>
      </c>
      <c r="Q885" s="7">
        <v>4.7619047620000003</v>
      </c>
      <c r="R885">
        <v>10.326000000000001</v>
      </c>
      <c r="S885">
        <v>7.5</v>
      </c>
      <c r="T885">
        <v>10.326000000000001</v>
      </c>
      <c r="U885" s="6"/>
    </row>
    <row r="886" spans="1:21" x14ac:dyDescent="0.35">
      <c r="A886" t="s">
        <v>935</v>
      </c>
      <c r="B886" s="1">
        <v>44571</v>
      </c>
      <c r="C886" t="s">
        <v>96</v>
      </c>
      <c r="D886" t="s">
        <v>21</v>
      </c>
      <c r="E886" t="s">
        <v>1072</v>
      </c>
      <c r="F886" t="s">
        <v>22</v>
      </c>
      <c r="G886" t="s">
        <v>23</v>
      </c>
      <c r="H886" t="s">
        <v>42</v>
      </c>
      <c r="I886" t="s">
        <v>54</v>
      </c>
      <c r="J886">
        <v>83.34</v>
      </c>
      <c r="K886">
        <v>2</v>
      </c>
      <c r="L886" s="7">
        <v>8.3339999999999996</v>
      </c>
      <c r="M886">
        <v>175.01400000000001</v>
      </c>
      <c r="N886" s="2">
        <v>0.56736111111111109</v>
      </c>
      <c r="O886" t="s">
        <v>33</v>
      </c>
      <c r="P886">
        <v>166.68</v>
      </c>
      <c r="Q886" s="7">
        <v>4.7619047620000003</v>
      </c>
      <c r="R886">
        <v>8.3339999999999996</v>
      </c>
      <c r="S886">
        <v>7.6</v>
      </c>
      <c r="T886">
        <v>8.3339999999999996</v>
      </c>
      <c r="U886" s="6"/>
    </row>
    <row r="887" spans="1:21" x14ac:dyDescent="0.35">
      <c r="A887" t="s">
        <v>936</v>
      </c>
      <c r="B887" s="1">
        <v>44644</v>
      </c>
      <c r="C887" t="s">
        <v>35</v>
      </c>
      <c r="D887" t="s">
        <v>21</v>
      </c>
      <c r="E887" t="s">
        <v>1069</v>
      </c>
      <c r="F887" t="s">
        <v>30</v>
      </c>
      <c r="G887" t="s">
        <v>36</v>
      </c>
      <c r="H887" t="s">
        <v>24</v>
      </c>
      <c r="I887" t="s">
        <v>44</v>
      </c>
      <c r="J887">
        <v>45.58</v>
      </c>
      <c r="K887">
        <v>7</v>
      </c>
      <c r="L887" s="7">
        <v>15.952999999999999</v>
      </c>
      <c r="M887">
        <v>335.01299999999998</v>
      </c>
      <c r="N887" s="2">
        <v>0.41875000000000001</v>
      </c>
      <c r="O887" t="s">
        <v>33</v>
      </c>
      <c r="P887">
        <v>319.06</v>
      </c>
      <c r="Q887" s="7">
        <v>4.7619047620000003</v>
      </c>
      <c r="R887">
        <v>15.952999999999999</v>
      </c>
      <c r="S887">
        <v>5</v>
      </c>
      <c r="T887">
        <v>15.952999999999999</v>
      </c>
      <c r="U887" s="6"/>
    </row>
    <row r="888" spans="1:21" x14ac:dyDescent="0.35">
      <c r="A888" t="s">
        <v>937</v>
      </c>
      <c r="B888" s="1">
        <v>44849</v>
      </c>
      <c r="C888" t="s">
        <v>46</v>
      </c>
      <c r="D888" t="s">
        <v>21</v>
      </c>
      <c r="E888" t="s">
        <v>1070</v>
      </c>
      <c r="F888" t="s">
        <v>22</v>
      </c>
      <c r="G888" t="s">
        <v>36</v>
      </c>
      <c r="H888" t="s">
        <v>31</v>
      </c>
      <c r="I888" t="s">
        <v>54</v>
      </c>
      <c r="J888">
        <v>87.9</v>
      </c>
      <c r="K888">
        <v>1</v>
      </c>
      <c r="L888" s="7">
        <v>4.3949999999999996</v>
      </c>
      <c r="M888">
        <v>92.295000000000002</v>
      </c>
      <c r="N888" s="2">
        <v>0.8208333333333333</v>
      </c>
      <c r="O888" t="s">
        <v>26</v>
      </c>
      <c r="P888">
        <v>87.9</v>
      </c>
      <c r="Q888" s="7">
        <v>4.7619047620000003</v>
      </c>
      <c r="R888">
        <v>4.3949999999999996</v>
      </c>
      <c r="S888">
        <v>6.7</v>
      </c>
      <c r="T888">
        <v>4.3949999999999996</v>
      </c>
      <c r="U888" s="6"/>
    </row>
    <row r="889" spans="1:21" x14ac:dyDescent="0.35">
      <c r="A889" t="s">
        <v>938</v>
      </c>
      <c r="B889" s="1">
        <v>44647</v>
      </c>
      <c r="C889" t="s">
        <v>35</v>
      </c>
      <c r="D889" t="s">
        <v>21</v>
      </c>
      <c r="E889" t="s">
        <v>1072</v>
      </c>
      <c r="F889" t="s">
        <v>22</v>
      </c>
      <c r="G889" t="s">
        <v>23</v>
      </c>
      <c r="H889" t="s">
        <v>42</v>
      </c>
      <c r="I889" t="s">
        <v>32</v>
      </c>
      <c r="J889">
        <v>73.47</v>
      </c>
      <c r="K889">
        <v>10</v>
      </c>
      <c r="L889" s="7">
        <v>36.734999999999999</v>
      </c>
      <c r="M889">
        <v>771.43499999999995</v>
      </c>
      <c r="N889" s="2">
        <v>0.55138888888888882</v>
      </c>
      <c r="O889" t="s">
        <v>26</v>
      </c>
      <c r="P889">
        <v>734.7</v>
      </c>
      <c r="Q889" s="7">
        <v>4.7619047620000003</v>
      </c>
      <c r="R889">
        <v>36.734999999999999</v>
      </c>
      <c r="S889">
        <v>9.5</v>
      </c>
      <c r="T889">
        <v>36.734999999999999</v>
      </c>
      <c r="U889" s="6"/>
    </row>
    <row r="890" spans="1:21" x14ac:dyDescent="0.35">
      <c r="A890" t="s">
        <v>939</v>
      </c>
      <c r="B890" s="1">
        <v>44831</v>
      </c>
      <c r="C890" t="s">
        <v>51</v>
      </c>
      <c r="D890" t="s">
        <v>29</v>
      </c>
      <c r="E890" t="s">
        <v>1071</v>
      </c>
      <c r="F890" t="s">
        <v>30</v>
      </c>
      <c r="G890" t="s">
        <v>23</v>
      </c>
      <c r="H890" t="s">
        <v>37</v>
      </c>
      <c r="I890" t="s">
        <v>56</v>
      </c>
      <c r="J890">
        <v>12.19</v>
      </c>
      <c r="K890">
        <v>8</v>
      </c>
      <c r="L890" s="7">
        <v>4.8760000000000003</v>
      </c>
      <c r="M890">
        <v>102.396</v>
      </c>
      <c r="N890" s="2">
        <v>0.53263888888888888</v>
      </c>
      <c r="O890" t="s">
        <v>26</v>
      </c>
      <c r="P890">
        <v>97.52</v>
      </c>
      <c r="Q890" s="7">
        <v>4.7619047620000003</v>
      </c>
      <c r="R890">
        <v>4.8760000000000003</v>
      </c>
      <c r="S890">
        <v>6.8</v>
      </c>
      <c r="T890">
        <v>4.8760000000000003</v>
      </c>
      <c r="U890" s="6"/>
    </row>
    <row r="891" spans="1:21" x14ac:dyDescent="0.35">
      <c r="A891" t="s">
        <v>940</v>
      </c>
      <c r="B891" s="1">
        <v>44684</v>
      </c>
      <c r="C891" t="s">
        <v>107</v>
      </c>
      <c r="D891" t="s">
        <v>21</v>
      </c>
      <c r="E891" t="s">
        <v>1071</v>
      </c>
      <c r="F891" t="s">
        <v>22</v>
      </c>
      <c r="G891" t="s">
        <v>36</v>
      </c>
      <c r="H891" t="s">
        <v>37</v>
      </c>
      <c r="I891" t="s">
        <v>44</v>
      </c>
      <c r="J891">
        <v>76.92</v>
      </c>
      <c r="K891">
        <v>10</v>
      </c>
      <c r="L891" s="7">
        <v>38.46</v>
      </c>
      <c r="M891">
        <v>807.66</v>
      </c>
      <c r="N891" s="2">
        <v>0.82847222222222217</v>
      </c>
      <c r="O891" t="s">
        <v>26</v>
      </c>
      <c r="P891">
        <v>769.2</v>
      </c>
      <c r="Q891" s="7">
        <v>4.7619047620000003</v>
      </c>
      <c r="R891">
        <v>38.46</v>
      </c>
      <c r="S891">
        <v>5.6</v>
      </c>
      <c r="T891">
        <v>38.46</v>
      </c>
      <c r="U891" s="6"/>
    </row>
    <row r="892" spans="1:21" x14ac:dyDescent="0.35">
      <c r="A892" t="s">
        <v>941</v>
      </c>
      <c r="B892" s="1">
        <v>44676</v>
      </c>
      <c r="C892" t="s">
        <v>61</v>
      </c>
      <c r="D892" t="s">
        <v>29</v>
      </c>
      <c r="E892" t="s">
        <v>1075</v>
      </c>
      <c r="F892" t="s">
        <v>30</v>
      </c>
      <c r="G892" t="s">
        <v>23</v>
      </c>
      <c r="H892" t="s">
        <v>24</v>
      </c>
      <c r="I892" t="s">
        <v>25</v>
      </c>
      <c r="J892">
        <v>83.66</v>
      </c>
      <c r="K892">
        <v>5</v>
      </c>
      <c r="L892" s="7">
        <v>20.914999999999999</v>
      </c>
      <c r="M892">
        <v>439.21499999999997</v>
      </c>
      <c r="N892" s="2">
        <v>0.43472222222222223</v>
      </c>
      <c r="O892" t="s">
        <v>33</v>
      </c>
      <c r="P892">
        <v>418.3</v>
      </c>
      <c r="Q892" s="7">
        <v>4.7619047620000003</v>
      </c>
      <c r="R892">
        <v>20.914999999999999</v>
      </c>
      <c r="S892">
        <v>7.2</v>
      </c>
      <c r="T892">
        <v>20.914999999999999</v>
      </c>
      <c r="U892" s="6"/>
    </row>
    <row r="893" spans="1:21" x14ac:dyDescent="0.35">
      <c r="A893" t="s">
        <v>942</v>
      </c>
      <c r="B893" s="1">
        <v>44628</v>
      </c>
      <c r="C893" t="s">
        <v>35</v>
      </c>
      <c r="D893" t="s">
        <v>53</v>
      </c>
      <c r="E893" t="s">
        <v>1074</v>
      </c>
      <c r="F893" t="s">
        <v>30</v>
      </c>
      <c r="G893" t="s">
        <v>23</v>
      </c>
      <c r="H893" t="s">
        <v>37</v>
      </c>
      <c r="I893" t="s">
        <v>32</v>
      </c>
      <c r="J893">
        <v>57.91</v>
      </c>
      <c r="K893">
        <v>8</v>
      </c>
      <c r="L893" s="7">
        <v>23.164000000000001</v>
      </c>
      <c r="M893">
        <v>486.44400000000002</v>
      </c>
      <c r="N893" s="2">
        <v>0.62916666666666665</v>
      </c>
      <c r="O893" t="s">
        <v>33</v>
      </c>
      <c r="P893">
        <v>463.28</v>
      </c>
      <c r="Q893" s="7">
        <v>4.7619047620000003</v>
      </c>
      <c r="R893">
        <v>23.164000000000001</v>
      </c>
      <c r="S893">
        <v>8.1</v>
      </c>
      <c r="T893">
        <v>23.164000000000001</v>
      </c>
      <c r="U893" s="6"/>
    </row>
    <row r="894" spans="1:21" x14ac:dyDescent="0.35">
      <c r="A894" t="s">
        <v>943</v>
      </c>
      <c r="B894" s="1">
        <v>44728</v>
      </c>
      <c r="C894" t="s">
        <v>41</v>
      </c>
      <c r="D894" t="s">
        <v>29</v>
      </c>
      <c r="E894" t="s">
        <v>1069</v>
      </c>
      <c r="F894" t="s">
        <v>22</v>
      </c>
      <c r="G894" t="s">
        <v>23</v>
      </c>
      <c r="H894" t="s">
        <v>24</v>
      </c>
      <c r="I894" t="s">
        <v>56</v>
      </c>
      <c r="J894">
        <v>92.49</v>
      </c>
      <c r="K894">
        <v>5</v>
      </c>
      <c r="L894" s="7">
        <v>23.122499999999999</v>
      </c>
      <c r="M894">
        <v>485.57249999999999</v>
      </c>
      <c r="N894" s="2">
        <v>0.69097222222222221</v>
      </c>
      <c r="O894" t="s">
        <v>39</v>
      </c>
      <c r="P894">
        <v>462.45</v>
      </c>
      <c r="Q894" s="7">
        <v>4.7619047620000003</v>
      </c>
      <c r="R894">
        <v>23.122499999999999</v>
      </c>
      <c r="S894">
        <v>8.6</v>
      </c>
      <c r="T894">
        <v>23.122499999999999</v>
      </c>
      <c r="U894" s="6"/>
    </row>
    <row r="895" spans="1:21" x14ac:dyDescent="0.35">
      <c r="A895" t="s">
        <v>944</v>
      </c>
      <c r="B895" s="1">
        <v>44804</v>
      </c>
      <c r="C895" t="s">
        <v>48</v>
      </c>
      <c r="D895" t="s">
        <v>53</v>
      </c>
      <c r="E895" t="s">
        <v>1075</v>
      </c>
      <c r="F895" t="s">
        <v>30</v>
      </c>
      <c r="G895" t="s">
        <v>36</v>
      </c>
      <c r="H895" t="s">
        <v>31</v>
      </c>
      <c r="I895" t="s">
        <v>32</v>
      </c>
      <c r="J895">
        <v>28.38</v>
      </c>
      <c r="K895">
        <v>5</v>
      </c>
      <c r="L895" s="7">
        <v>7.0949999999999998</v>
      </c>
      <c r="M895">
        <v>148.995</v>
      </c>
      <c r="N895" s="2">
        <v>0.87291666666666667</v>
      </c>
      <c r="O895" t="s">
        <v>33</v>
      </c>
      <c r="P895">
        <v>141.9</v>
      </c>
      <c r="Q895" s="7">
        <v>4.7619047620000003</v>
      </c>
      <c r="R895">
        <v>7.0949999999999998</v>
      </c>
      <c r="S895">
        <v>9.4</v>
      </c>
      <c r="T895">
        <v>7.0949999999999998</v>
      </c>
      <c r="U895" s="6"/>
    </row>
    <row r="896" spans="1:21" x14ac:dyDescent="0.35">
      <c r="A896" t="s">
        <v>945</v>
      </c>
      <c r="B896" s="1">
        <v>44637</v>
      </c>
      <c r="C896" t="s">
        <v>35</v>
      </c>
      <c r="D896" t="s">
        <v>53</v>
      </c>
      <c r="E896" t="s">
        <v>1074</v>
      </c>
      <c r="F896" t="s">
        <v>22</v>
      </c>
      <c r="G896" t="s">
        <v>36</v>
      </c>
      <c r="H896" t="s">
        <v>24</v>
      </c>
      <c r="I896" t="s">
        <v>32</v>
      </c>
      <c r="J896">
        <v>50.45</v>
      </c>
      <c r="K896">
        <v>6</v>
      </c>
      <c r="L896" s="7">
        <v>15.135</v>
      </c>
      <c r="M896">
        <v>317.83499999999998</v>
      </c>
      <c r="N896" s="2">
        <v>0.63611111111111118</v>
      </c>
      <c r="O896" t="s">
        <v>39</v>
      </c>
      <c r="P896">
        <v>302.7</v>
      </c>
      <c r="Q896" s="7">
        <v>4.7619047620000003</v>
      </c>
      <c r="R896">
        <v>15.135</v>
      </c>
      <c r="S896">
        <v>8.9</v>
      </c>
      <c r="T896">
        <v>15.135</v>
      </c>
      <c r="U896" s="6"/>
    </row>
    <row r="897" spans="1:21" x14ac:dyDescent="0.35">
      <c r="A897" t="s">
        <v>946</v>
      </c>
      <c r="B897" s="1">
        <v>44784</v>
      </c>
      <c r="C897" t="s">
        <v>48</v>
      </c>
      <c r="D897" t="s">
        <v>53</v>
      </c>
      <c r="E897" t="s">
        <v>1069</v>
      </c>
      <c r="F897" t="s">
        <v>30</v>
      </c>
      <c r="G897" t="s">
        <v>36</v>
      </c>
      <c r="H897" t="s">
        <v>24</v>
      </c>
      <c r="I897" t="s">
        <v>25</v>
      </c>
      <c r="J897">
        <v>99.16</v>
      </c>
      <c r="K897">
        <v>8</v>
      </c>
      <c r="L897" s="7">
        <v>39.664000000000001</v>
      </c>
      <c r="M897">
        <v>832.94399999999996</v>
      </c>
      <c r="N897" s="2">
        <v>0.74097222222222225</v>
      </c>
      <c r="O897" t="s">
        <v>39</v>
      </c>
      <c r="P897">
        <v>793.28</v>
      </c>
      <c r="Q897" s="7">
        <v>4.7619047620000003</v>
      </c>
      <c r="R897">
        <v>39.664000000000001</v>
      </c>
      <c r="S897">
        <v>4.2</v>
      </c>
      <c r="T897">
        <v>39.664000000000001</v>
      </c>
      <c r="U897" s="6"/>
    </row>
    <row r="898" spans="1:21" x14ac:dyDescent="0.35">
      <c r="A898" t="s">
        <v>947</v>
      </c>
      <c r="B898" s="1">
        <v>44896</v>
      </c>
      <c r="C898" t="s">
        <v>28</v>
      </c>
      <c r="D898" t="s">
        <v>29</v>
      </c>
      <c r="E898" t="s">
        <v>1070</v>
      </c>
      <c r="F898" t="s">
        <v>30</v>
      </c>
      <c r="G898" t="s">
        <v>36</v>
      </c>
      <c r="H898" t="s">
        <v>37</v>
      </c>
      <c r="I898" t="s">
        <v>56</v>
      </c>
      <c r="J898">
        <v>60.74</v>
      </c>
      <c r="K898">
        <v>7</v>
      </c>
      <c r="L898" s="7">
        <v>21.259</v>
      </c>
      <c r="M898">
        <v>446.43900000000002</v>
      </c>
      <c r="N898" s="2">
        <v>0.68263888888888891</v>
      </c>
      <c r="O898" t="s">
        <v>26</v>
      </c>
      <c r="P898">
        <v>425.18</v>
      </c>
      <c r="Q898" s="7">
        <v>4.7619047620000003</v>
      </c>
      <c r="R898">
        <v>21.259</v>
      </c>
      <c r="S898">
        <v>5</v>
      </c>
      <c r="T898">
        <v>21.259</v>
      </c>
      <c r="U898" s="6"/>
    </row>
    <row r="899" spans="1:21" x14ac:dyDescent="0.35">
      <c r="A899" t="s">
        <v>948</v>
      </c>
      <c r="B899" s="1">
        <v>44847</v>
      </c>
      <c r="C899" t="s">
        <v>46</v>
      </c>
      <c r="D899" t="s">
        <v>29</v>
      </c>
      <c r="E899" t="s">
        <v>1072</v>
      </c>
      <c r="F899" t="s">
        <v>22</v>
      </c>
      <c r="G899" t="s">
        <v>23</v>
      </c>
      <c r="H899" t="s">
        <v>37</v>
      </c>
      <c r="I899" t="s">
        <v>54</v>
      </c>
      <c r="J899">
        <v>47.27</v>
      </c>
      <c r="K899">
        <v>6</v>
      </c>
      <c r="L899" s="7">
        <v>14.180999999999999</v>
      </c>
      <c r="M899">
        <v>297.80099999999999</v>
      </c>
      <c r="N899" s="2">
        <v>0.4284722222222222</v>
      </c>
      <c r="O899" t="s">
        <v>33</v>
      </c>
      <c r="P899">
        <v>283.62</v>
      </c>
      <c r="Q899" s="7">
        <v>4.7619047620000003</v>
      </c>
      <c r="R899">
        <v>14.180999999999999</v>
      </c>
      <c r="S899">
        <v>8.8000000000000007</v>
      </c>
      <c r="T899">
        <v>14.180999999999999</v>
      </c>
      <c r="U899" s="6"/>
    </row>
    <row r="900" spans="1:21" x14ac:dyDescent="0.35">
      <c r="A900" t="s">
        <v>949</v>
      </c>
      <c r="B900" s="1">
        <v>44683</v>
      </c>
      <c r="C900" t="s">
        <v>107</v>
      </c>
      <c r="D900" t="s">
        <v>29</v>
      </c>
      <c r="E900" t="s">
        <v>1071</v>
      </c>
      <c r="F900" t="s">
        <v>22</v>
      </c>
      <c r="G900" t="s">
        <v>36</v>
      </c>
      <c r="H900" t="s">
        <v>31</v>
      </c>
      <c r="I900" t="s">
        <v>25</v>
      </c>
      <c r="J900">
        <v>85.6</v>
      </c>
      <c r="K900">
        <v>7</v>
      </c>
      <c r="L900" s="7">
        <v>29.96</v>
      </c>
      <c r="M900">
        <v>629.16</v>
      </c>
      <c r="N900" s="2">
        <v>0.57638888888888895</v>
      </c>
      <c r="O900" t="s">
        <v>33</v>
      </c>
      <c r="P900">
        <v>599.20000000000005</v>
      </c>
      <c r="Q900" s="7">
        <v>4.7619047620000003</v>
      </c>
      <c r="R900">
        <v>29.96</v>
      </c>
      <c r="S900">
        <v>5.3</v>
      </c>
      <c r="T900">
        <v>29.96</v>
      </c>
      <c r="U900" s="6"/>
    </row>
    <row r="901" spans="1:21" x14ac:dyDescent="0.35">
      <c r="A901" t="s">
        <v>950</v>
      </c>
      <c r="B901" s="1">
        <v>44905</v>
      </c>
      <c r="C901" t="s">
        <v>28</v>
      </c>
      <c r="D901" t="s">
        <v>21</v>
      </c>
      <c r="E901" t="s">
        <v>1073</v>
      </c>
      <c r="F901" t="s">
        <v>22</v>
      </c>
      <c r="G901" t="s">
        <v>36</v>
      </c>
      <c r="H901" t="s">
        <v>24</v>
      </c>
      <c r="I901" t="s">
        <v>54</v>
      </c>
      <c r="J901">
        <v>35.04</v>
      </c>
      <c r="K901">
        <v>9</v>
      </c>
      <c r="L901" s="7">
        <v>15.768000000000001</v>
      </c>
      <c r="M901">
        <v>331.12799999999999</v>
      </c>
      <c r="N901" s="2">
        <v>0.80347222222222225</v>
      </c>
      <c r="O901" t="s">
        <v>26</v>
      </c>
      <c r="P901">
        <v>315.36</v>
      </c>
      <c r="Q901" s="7">
        <v>4.7619047620000003</v>
      </c>
      <c r="R901">
        <v>15.768000000000001</v>
      </c>
      <c r="S901">
        <v>4.5999999999999996</v>
      </c>
      <c r="T901">
        <v>15.768000000000001</v>
      </c>
      <c r="U901" s="6"/>
    </row>
    <row r="902" spans="1:21" x14ac:dyDescent="0.35">
      <c r="A902" t="s">
        <v>951</v>
      </c>
      <c r="B902" s="1">
        <v>44741</v>
      </c>
      <c r="C902" t="s">
        <v>41</v>
      </c>
      <c r="D902" t="s">
        <v>29</v>
      </c>
      <c r="E902" t="s">
        <v>1071</v>
      </c>
      <c r="F902" t="s">
        <v>22</v>
      </c>
      <c r="G902" t="s">
        <v>23</v>
      </c>
      <c r="H902" t="s">
        <v>31</v>
      </c>
      <c r="I902" t="s">
        <v>32</v>
      </c>
      <c r="J902">
        <v>44.84</v>
      </c>
      <c r="K902">
        <v>9</v>
      </c>
      <c r="L902" s="7">
        <v>20.178000000000001</v>
      </c>
      <c r="M902">
        <v>423.738</v>
      </c>
      <c r="N902" s="2">
        <v>0.58333333333333337</v>
      </c>
      <c r="O902" t="s">
        <v>39</v>
      </c>
      <c r="P902">
        <v>403.56</v>
      </c>
      <c r="Q902" s="7">
        <v>4.7619047620000003</v>
      </c>
      <c r="R902">
        <v>20.178000000000001</v>
      </c>
      <c r="S902">
        <v>7.5</v>
      </c>
      <c r="T902">
        <v>20.178000000000001</v>
      </c>
      <c r="U902" s="6"/>
    </row>
    <row r="903" spans="1:21" x14ac:dyDescent="0.35">
      <c r="A903" t="s">
        <v>952</v>
      </c>
      <c r="B903" s="1">
        <v>44708</v>
      </c>
      <c r="C903" t="s">
        <v>107</v>
      </c>
      <c r="D903" t="s">
        <v>53</v>
      </c>
      <c r="E903" t="s">
        <v>1073</v>
      </c>
      <c r="F903" t="s">
        <v>30</v>
      </c>
      <c r="G903" t="s">
        <v>36</v>
      </c>
      <c r="H903" t="s">
        <v>37</v>
      </c>
      <c r="I903" t="s">
        <v>38</v>
      </c>
      <c r="J903">
        <v>45.97</v>
      </c>
      <c r="K903">
        <v>4</v>
      </c>
      <c r="L903" s="7">
        <v>9.1940000000000008</v>
      </c>
      <c r="M903">
        <v>193.07400000000001</v>
      </c>
      <c r="N903" s="2">
        <v>0.50138888888888888</v>
      </c>
      <c r="O903" t="s">
        <v>26</v>
      </c>
      <c r="P903">
        <v>183.88</v>
      </c>
      <c r="Q903" s="7">
        <v>4.7619047620000003</v>
      </c>
      <c r="R903">
        <v>9.1940000000000008</v>
      </c>
      <c r="S903">
        <v>5.0999999999999996</v>
      </c>
      <c r="T903">
        <v>9.1940000000000008</v>
      </c>
      <c r="U903" s="6"/>
    </row>
    <row r="904" spans="1:21" x14ac:dyDescent="0.35">
      <c r="A904" t="s">
        <v>953</v>
      </c>
      <c r="B904" s="1">
        <v>44914</v>
      </c>
      <c r="C904" t="s">
        <v>28</v>
      </c>
      <c r="D904" t="s">
        <v>21</v>
      </c>
      <c r="E904" t="s">
        <v>1075</v>
      </c>
      <c r="F904" t="s">
        <v>22</v>
      </c>
      <c r="G904" t="s">
        <v>23</v>
      </c>
      <c r="H904" t="s">
        <v>37</v>
      </c>
      <c r="I904" t="s">
        <v>25</v>
      </c>
      <c r="J904">
        <v>27.73</v>
      </c>
      <c r="K904">
        <v>5</v>
      </c>
      <c r="L904" s="7">
        <v>6.9325000000000001</v>
      </c>
      <c r="M904">
        <v>145.58250000000001</v>
      </c>
      <c r="N904" s="2">
        <v>0.84791666666666676</v>
      </c>
      <c r="O904" t="s">
        <v>39</v>
      </c>
      <c r="P904">
        <v>138.65</v>
      </c>
      <c r="Q904" s="7">
        <v>4.7619047620000003</v>
      </c>
      <c r="R904">
        <v>6.9325000000000001</v>
      </c>
      <c r="S904">
        <v>4.2</v>
      </c>
      <c r="T904">
        <v>6.9325000000000001</v>
      </c>
      <c r="U904" s="6"/>
    </row>
    <row r="905" spans="1:21" x14ac:dyDescent="0.35">
      <c r="A905" t="s">
        <v>954</v>
      </c>
      <c r="B905" s="1">
        <v>44585</v>
      </c>
      <c r="C905" t="s">
        <v>96</v>
      </c>
      <c r="D905" t="s">
        <v>21</v>
      </c>
      <c r="E905" t="s">
        <v>1074</v>
      </c>
      <c r="F905" t="s">
        <v>30</v>
      </c>
      <c r="G905" t="s">
        <v>36</v>
      </c>
      <c r="H905" t="s">
        <v>24</v>
      </c>
      <c r="I905" t="s">
        <v>54</v>
      </c>
      <c r="J905">
        <v>11.53</v>
      </c>
      <c r="K905">
        <v>7</v>
      </c>
      <c r="L905" s="7">
        <v>4.0354999999999999</v>
      </c>
      <c r="M905">
        <v>84.745500000000007</v>
      </c>
      <c r="N905" s="2">
        <v>0.73263888888888884</v>
      </c>
      <c r="O905" t="s">
        <v>33</v>
      </c>
      <c r="P905">
        <v>80.709999999999994</v>
      </c>
      <c r="Q905" s="7">
        <v>4.7619047620000003</v>
      </c>
      <c r="R905">
        <v>4.0354999999999999</v>
      </c>
      <c r="S905">
        <v>8.1</v>
      </c>
      <c r="T905">
        <v>4.0354999999999999</v>
      </c>
      <c r="U905" s="6"/>
    </row>
    <row r="906" spans="1:21" x14ac:dyDescent="0.35">
      <c r="A906" t="s">
        <v>955</v>
      </c>
      <c r="B906" s="1">
        <v>44897</v>
      </c>
      <c r="C906" t="s">
        <v>28</v>
      </c>
      <c r="D906" t="s">
        <v>29</v>
      </c>
      <c r="E906" t="s">
        <v>1069</v>
      </c>
      <c r="F906" t="s">
        <v>30</v>
      </c>
      <c r="G906" t="s">
        <v>23</v>
      </c>
      <c r="H906" t="s">
        <v>31</v>
      </c>
      <c r="I906" t="s">
        <v>25</v>
      </c>
      <c r="J906">
        <v>58.32</v>
      </c>
      <c r="K906">
        <v>2</v>
      </c>
      <c r="L906" s="7">
        <v>5.8319999999999999</v>
      </c>
      <c r="M906">
        <v>122.47199999999999</v>
      </c>
      <c r="N906" s="2">
        <v>0.52916666666666667</v>
      </c>
      <c r="O906" t="s">
        <v>26</v>
      </c>
      <c r="P906">
        <v>116.64</v>
      </c>
      <c r="Q906" s="7">
        <v>4.7619047620000003</v>
      </c>
      <c r="R906">
        <v>5.8319999999999999</v>
      </c>
      <c r="S906">
        <v>6</v>
      </c>
      <c r="T906">
        <v>5.8319999999999999</v>
      </c>
      <c r="U906" s="6"/>
    </row>
    <row r="907" spans="1:21" x14ac:dyDescent="0.35">
      <c r="A907" t="s">
        <v>956</v>
      </c>
      <c r="B907" s="1">
        <v>44587</v>
      </c>
      <c r="C907" t="s">
        <v>96</v>
      </c>
      <c r="D907" t="s">
        <v>29</v>
      </c>
      <c r="E907" t="s">
        <v>1071</v>
      </c>
      <c r="F907" t="s">
        <v>22</v>
      </c>
      <c r="G907" t="s">
        <v>23</v>
      </c>
      <c r="H907" t="s">
        <v>37</v>
      </c>
      <c r="I907" t="s">
        <v>38</v>
      </c>
      <c r="J907">
        <v>78.38</v>
      </c>
      <c r="K907">
        <v>4</v>
      </c>
      <c r="L907" s="7">
        <v>15.676</v>
      </c>
      <c r="M907">
        <v>329.19600000000003</v>
      </c>
      <c r="N907" s="2">
        <v>0.74722222222222223</v>
      </c>
      <c r="O907" t="s">
        <v>33</v>
      </c>
      <c r="P907">
        <v>313.52</v>
      </c>
      <c r="Q907" s="7">
        <v>4.7619047620000003</v>
      </c>
      <c r="R907">
        <v>15.676</v>
      </c>
      <c r="S907">
        <v>7.9</v>
      </c>
      <c r="T907">
        <v>15.676</v>
      </c>
      <c r="U907" s="6"/>
    </row>
    <row r="908" spans="1:21" x14ac:dyDescent="0.35">
      <c r="A908" t="s">
        <v>957</v>
      </c>
      <c r="B908" s="1">
        <v>44716</v>
      </c>
      <c r="C908" t="s">
        <v>41</v>
      </c>
      <c r="D908" t="s">
        <v>29</v>
      </c>
      <c r="E908" t="s">
        <v>1073</v>
      </c>
      <c r="F908" t="s">
        <v>30</v>
      </c>
      <c r="G908" t="s">
        <v>36</v>
      </c>
      <c r="H908" t="s">
        <v>31</v>
      </c>
      <c r="I908" t="s">
        <v>25</v>
      </c>
      <c r="J908">
        <v>84.61</v>
      </c>
      <c r="K908">
        <v>10</v>
      </c>
      <c r="L908" s="7">
        <v>42.305</v>
      </c>
      <c r="M908">
        <v>888.40499999999997</v>
      </c>
      <c r="N908" s="2">
        <v>0.79027777777777775</v>
      </c>
      <c r="O908" t="s">
        <v>39</v>
      </c>
      <c r="P908">
        <v>846.1</v>
      </c>
      <c r="Q908" s="7">
        <v>4.7619047620000003</v>
      </c>
      <c r="R908">
        <v>42.305</v>
      </c>
      <c r="S908">
        <v>8.8000000000000007</v>
      </c>
      <c r="T908">
        <v>42.305</v>
      </c>
      <c r="U908" s="6"/>
    </row>
    <row r="909" spans="1:21" x14ac:dyDescent="0.35">
      <c r="A909" t="s">
        <v>958</v>
      </c>
      <c r="B909" s="1">
        <v>44901</v>
      </c>
      <c r="C909" t="s">
        <v>28</v>
      </c>
      <c r="D909" t="s">
        <v>53</v>
      </c>
      <c r="E909" t="s">
        <v>1075</v>
      </c>
      <c r="F909" t="s">
        <v>30</v>
      </c>
      <c r="G909" t="s">
        <v>23</v>
      </c>
      <c r="H909" t="s">
        <v>42</v>
      </c>
      <c r="I909" t="s">
        <v>25</v>
      </c>
      <c r="J909">
        <v>82.88</v>
      </c>
      <c r="K909">
        <v>5</v>
      </c>
      <c r="L909" s="7">
        <v>20.72</v>
      </c>
      <c r="M909">
        <v>435.12</v>
      </c>
      <c r="N909" s="2">
        <v>0.58888888888888891</v>
      </c>
      <c r="O909" t="s">
        <v>39</v>
      </c>
      <c r="P909">
        <v>414.4</v>
      </c>
      <c r="Q909" s="7">
        <v>4.7619047620000003</v>
      </c>
      <c r="R909">
        <v>20.72</v>
      </c>
      <c r="S909">
        <v>6.6</v>
      </c>
      <c r="T909">
        <v>20.72</v>
      </c>
      <c r="U909" s="6"/>
    </row>
    <row r="910" spans="1:21" x14ac:dyDescent="0.35">
      <c r="A910" t="s">
        <v>959</v>
      </c>
      <c r="B910" s="1">
        <v>44657</v>
      </c>
      <c r="C910" t="s">
        <v>61</v>
      </c>
      <c r="D910" t="s">
        <v>21</v>
      </c>
      <c r="E910" t="s">
        <v>1075</v>
      </c>
      <c r="F910" t="s">
        <v>22</v>
      </c>
      <c r="G910" t="s">
        <v>23</v>
      </c>
      <c r="H910" t="s">
        <v>24</v>
      </c>
      <c r="I910" t="s">
        <v>54</v>
      </c>
      <c r="J910">
        <v>79.540000000000006</v>
      </c>
      <c r="K910">
        <v>2</v>
      </c>
      <c r="L910" s="7">
        <v>7.9539999999999997</v>
      </c>
      <c r="M910">
        <v>167.03399999999999</v>
      </c>
      <c r="N910" s="2">
        <v>0.6875</v>
      </c>
      <c r="O910" t="s">
        <v>26</v>
      </c>
      <c r="P910">
        <v>159.08000000000001</v>
      </c>
      <c r="Q910" s="7">
        <v>4.7619047620000003</v>
      </c>
      <c r="R910">
        <v>7.9539999999999997</v>
      </c>
      <c r="S910">
        <v>6.2</v>
      </c>
      <c r="T910">
        <v>7.9539999999999997</v>
      </c>
      <c r="U910" s="6"/>
    </row>
    <row r="911" spans="1:21" x14ac:dyDescent="0.35">
      <c r="A911" t="s">
        <v>960</v>
      </c>
      <c r="B911" s="1">
        <v>44913</v>
      </c>
      <c r="C911" t="s">
        <v>28</v>
      </c>
      <c r="D911" t="s">
        <v>53</v>
      </c>
      <c r="E911" t="s">
        <v>1073</v>
      </c>
      <c r="F911" t="s">
        <v>30</v>
      </c>
      <c r="G911" t="s">
        <v>23</v>
      </c>
      <c r="H911" t="s">
        <v>37</v>
      </c>
      <c r="I911" t="s">
        <v>38</v>
      </c>
      <c r="J911">
        <v>49.01</v>
      </c>
      <c r="K911">
        <v>10</v>
      </c>
      <c r="L911" s="7">
        <v>24.504999999999999</v>
      </c>
      <c r="M911">
        <v>514.60500000000002</v>
      </c>
      <c r="N911" s="2">
        <v>0.44722222222222219</v>
      </c>
      <c r="O911" t="s">
        <v>39</v>
      </c>
      <c r="P911">
        <v>490.1</v>
      </c>
      <c r="Q911" s="7">
        <v>4.7619047620000003</v>
      </c>
      <c r="R911">
        <v>24.504999999999999</v>
      </c>
      <c r="S911">
        <v>4.2</v>
      </c>
      <c r="T911">
        <v>24.504999999999999</v>
      </c>
      <c r="U911" s="6"/>
    </row>
    <row r="912" spans="1:21" x14ac:dyDescent="0.35">
      <c r="A912" t="s">
        <v>961</v>
      </c>
      <c r="B912" s="1">
        <v>44608</v>
      </c>
      <c r="C912" t="s">
        <v>80</v>
      </c>
      <c r="D912" t="s">
        <v>53</v>
      </c>
      <c r="E912" t="s">
        <v>1069</v>
      </c>
      <c r="F912" t="s">
        <v>22</v>
      </c>
      <c r="G912" t="s">
        <v>23</v>
      </c>
      <c r="H912" t="s">
        <v>42</v>
      </c>
      <c r="I912" t="s">
        <v>54</v>
      </c>
      <c r="J912">
        <v>29.15</v>
      </c>
      <c r="K912">
        <v>3</v>
      </c>
      <c r="L912" s="7">
        <v>4.3724999999999996</v>
      </c>
      <c r="M912">
        <v>91.822500000000005</v>
      </c>
      <c r="N912" s="2">
        <v>0.8534722222222223</v>
      </c>
      <c r="O912" t="s">
        <v>39</v>
      </c>
      <c r="P912">
        <v>87.45</v>
      </c>
      <c r="Q912" s="7">
        <v>4.7619047620000003</v>
      </c>
      <c r="R912">
        <v>4.3724999999999996</v>
      </c>
      <c r="S912">
        <v>7.3</v>
      </c>
      <c r="T912">
        <v>4.3724999999999996</v>
      </c>
      <c r="U912" s="6"/>
    </row>
    <row r="913" spans="1:21" x14ac:dyDescent="0.35">
      <c r="A913" t="s">
        <v>962</v>
      </c>
      <c r="B913" s="1">
        <v>44739</v>
      </c>
      <c r="C913" t="s">
        <v>41</v>
      </c>
      <c r="D913" t="s">
        <v>29</v>
      </c>
      <c r="E913" t="s">
        <v>1069</v>
      </c>
      <c r="F913" t="s">
        <v>30</v>
      </c>
      <c r="G913" t="s">
        <v>23</v>
      </c>
      <c r="H913" t="s">
        <v>31</v>
      </c>
      <c r="I913" t="s">
        <v>32</v>
      </c>
      <c r="J913">
        <v>56.13</v>
      </c>
      <c r="K913">
        <v>4</v>
      </c>
      <c r="L913" s="7">
        <v>11.226000000000001</v>
      </c>
      <c r="M913">
        <v>235.74600000000001</v>
      </c>
      <c r="N913" s="2">
        <v>0.48819444444444443</v>
      </c>
      <c r="O913" t="s">
        <v>26</v>
      </c>
      <c r="P913">
        <v>224.52</v>
      </c>
      <c r="Q913" s="7">
        <v>4.7619047620000003</v>
      </c>
      <c r="R913">
        <v>11.226000000000001</v>
      </c>
      <c r="S913">
        <v>8.6</v>
      </c>
      <c r="T913">
        <v>11.226000000000001</v>
      </c>
      <c r="U913" s="6"/>
    </row>
    <row r="914" spans="1:21" x14ac:dyDescent="0.35">
      <c r="A914" t="s">
        <v>963</v>
      </c>
      <c r="B914" s="1">
        <v>44610</v>
      </c>
      <c r="C914" t="s">
        <v>80</v>
      </c>
      <c r="D914" t="s">
        <v>21</v>
      </c>
      <c r="E914" t="s">
        <v>1070</v>
      </c>
      <c r="F914" t="s">
        <v>30</v>
      </c>
      <c r="G914" t="s">
        <v>23</v>
      </c>
      <c r="H914" t="s">
        <v>42</v>
      </c>
      <c r="I914" t="s">
        <v>38</v>
      </c>
      <c r="J914">
        <v>93.12</v>
      </c>
      <c r="K914">
        <v>8</v>
      </c>
      <c r="L914" s="7">
        <v>37.247999999999998</v>
      </c>
      <c r="M914">
        <v>782.20799999999997</v>
      </c>
      <c r="N914" s="2">
        <v>0.42291666666666666</v>
      </c>
      <c r="O914" t="s">
        <v>33</v>
      </c>
      <c r="P914">
        <v>744.96</v>
      </c>
      <c r="Q914" s="7">
        <v>4.7619047620000003</v>
      </c>
      <c r="R914">
        <v>37.247999999999998</v>
      </c>
      <c r="S914">
        <v>6.8</v>
      </c>
      <c r="T914">
        <v>37.247999999999998</v>
      </c>
      <c r="U914" s="6"/>
    </row>
    <row r="915" spans="1:21" x14ac:dyDescent="0.35">
      <c r="A915" t="s">
        <v>964</v>
      </c>
      <c r="B915" s="1">
        <v>44888</v>
      </c>
      <c r="C915" t="s">
        <v>20</v>
      </c>
      <c r="D915" t="s">
        <v>21</v>
      </c>
      <c r="E915" t="s">
        <v>1072</v>
      </c>
      <c r="F915" t="s">
        <v>22</v>
      </c>
      <c r="G915" t="s">
        <v>36</v>
      </c>
      <c r="H915" t="s">
        <v>37</v>
      </c>
      <c r="I915" t="s">
        <v>56</v>
      </c>
      <c r="J915">
        <v>51.34</v>
      </c>
      <c r="K915">
        <v>8</v>
      </c>
      <c r="L915" s="7">
        <v>20.536000000000001</v>
      </c>
      <c r="M915">
        <v>431.25599999999997</v>
      </c>
      <c r="N915" s="2">
        <v>0.41666666666666669</v>
      </c>
      <c r="O915" t="s">
        <v>26</v>
      </c>
      <c r="P915">
        <v>410.72</v>
      </c>
      <c r="Q915" s="7">
        <v>4.7619047620000003</v>
      </c>
      <c r="R915">
        <v>20.536000000000001</v>
      </c>
      <c r="S915">
        <v>7.6</v>
      </c>
      <c r="T915">
        <v>20.536000000000001</v>
      </c>
      <c r="U915" s="6"/>
    </row>
    <row r="916" spans="1:21" x14ac:dyDescent="0.35">
      <c r="A916" t="s">
        <v>965</v>
      </c>
      <c r="B916" s="1">
        <v>44752</v>
      </c>
      <c r="C916" t="s">
        <v>74</v>
      </c>
      <c r="D916" t="s">
        <v>21</v>
      </c>
      <c r="E916" t="s">
        <v>1075</v>
      </c>
      <c r="F916" t="s">
        <v>22</v>
      </c>
      <c r="G916" t="s">
        <v>23</v>
      </c>
      <c r="H916" t="s">
        <v>31</v>
      </c>
      <c r="I916" t="s">
        <v>54</v>
      </c>
      <c r="J916">
        <v>99.6</v>
      </c>
      <c r="K916">
        <v>3</v>
      </c>
      <c r="L916" s="7">
        <v>14.94</v>
      </c>
      <c r="M916">
        <v>313.74</v>
      </c>
      <c r="N916" s="2">
        <v>0.78125</v>
      </c>
      <c r="O916" t="s">
        <v>33</v>
      </c>
      <c r="P916">
        <v>298.8</v>
      </c>
      <c r="Q916" s="7">
        <v>4.7619047620000003</v>
      </c>
      <c r="R916">
        <v>14.94</v>
      </c>
      <c r="S916">
        <v>5.8</v>
      </c>
      <c r="T916">
        <v>14.94</v>
      </c>
      <c r="U916" s="6"/>
    </row>
    <row r="917" spans="1:21" x14ac:dyDescent="0.35">
      <c r="A917" t="s">
        <v>966</v>
      </c>
      <c r="B917" s="1">
        <v>44794</v>
      </c>
      <c r="C917" t="s">
        <v>48</v>
      </c>
      <c r="D917" t="s">
        <v>29</v>
      </c>
      <c r="E917" t="s">
        <v>1074</v>
      </c>
      <c r="F917" t="s">
        <v>30</v>
      </c>
      <c r="G917" t="s">
        <v>23</v>
      </c>
      <c r="H917" t="s">
        <v>31</v>
      </c>
      <c r="I917" t="s">
        <v>32</v>
      </c>
      <c r="J917">
        <v>35.49</v>
      </c>
      <c r="K917">
        <v>6</v>
      </c>
      <c r="L917" s="7">
        <v>10.647</v>
      </c>
      <c r="M917">
        <v>223.58699999999999</v>
      </c>
      <c r="N917" s="2">
        <v>0.52777777777777779</v>
      </c>
      <c r="O917" t="s">
        <v>33</v>
      </c>
      <c r="P917">
        <v>212.94</v>
      </c>
      <c r="Q917" s="7">
        <v>4.7619047620000003</v>
      </c>
      <c r="R917">
        <v>10.647</v>
      </c>
      <c r="S917">
        <v>4.0999999999999996</v>
      </c>
      <c r="T917">
        <v>10.647</v>
      </c>
      <c r="U917" s="6"/>
    </row>
    <row r="918" spans="1:21" x14ac:dyDescent="0.35">
      <c r="A918" t="s">
        <v>967</v>
      </c>
      <c r="B918" s="1">
        <v>44660</v>
      </c>
      <c r="C918" t="s">
        <v>61</v>
      </c>
      <c r="D918" t="s">
        <v>29</v>
      </c>
      <c r="E918" t="s">
        <v>1069</v>
      </c>
      <c r="F918" t="s">
        <v>22</v>
      </c>
      <c r="G918" t="s">
        <v>36</v>
      </c>
      <c r="H918" t="s">
        <v>37</v>
      </c>
      <c r="I918" t="s">
        <v>44</v>
      </c>
      <c r="J918">
        <v>42.85</v>
      </c>
      <c r="K918">
        <v>1</v>
      </c>
      <c r="L918" s="7">
        <v>2.1425000000000001</v>
      </c>
      <c r="M918">
        <v>44.9925</v>
      </c>
      <c r="N918" s="2">
        <v>0.65</v>
      </c>
      <c r="O918" t="s">
        <v>39</v>
      </c>
      <c r="P918">
        <v>42.85</v>
      </c>
      <c r="Q918" s="7">
        <v>4.7619047620000003</v>
      </c>
      <c r="R918">
        <v>2.1425000000000001</v>
      </c>
      <c r="S918">
        <v>9.3000000000000007</v>
      </c>
      <c r="T918">
        <v>2.1425000000000001</v>
      </c>
      <c r="U918" s="6"/>
    </row>
    <row r="919" spans="1:21" x14ac:dyDescent="0.35">
      <c r="A919" t="s">
        <v>968</v>
      </c>
      <c r="B919" s="1">
        <v>44797</v>
      </c>
      <c r="C919" t="s">
        <v>48</v>
      </c>
      <c r="D919" t="s">
        <v>21</v>
      </c>
      <c r="E919" t="s">
        <v>1070</v>
      </c>
      <c r="F919" t="s">
        <v>30</v>
      </c>
      <c r="G919" t="s">
        <v>23</v>
      </c>
      <c r="H919" t="s">
        <v>24</v>
      </c>
      <c r="I919" t="s">
        <v>56</v>
      </c>
      <c r="J919">
        <v>94.67</v>
      </c>
      <c r="K919">
        <v>4</v>
      </c>
      <c r="L919" s="7">
        <v>18.934000000000001</v>
      </c>
      <c r="M919">
        <v>397.61399999999998</v>
      </c>
      <c r="N919" s="2">
        <v>0.50277777777777777</v>
      </c>
      <c r="O919" t="s">
        <v>33</v>
      </c>
      <c r="P919">
        <v>378.68</v>
      </c>
      <c r="Q919" s="7">
        <v>4.7619047620000003</v>
      </c>
      <c r="R919">
        <v>18.934000000000001</v>
      </c>
      <c r="S919">
        <v>6.8</v>
      </c>
      <c r="T919">
        <v>18.934000000000001</v>
      </c>
      <c r="U919" s="6"/>
    </row>
    <row r="920" spans="1:21" x14ac:dyDescent="0.35">
      <c r="A920" t="s">
        <v>969</v>
      </c>
      <c r="B920" s="1">
        <v>44899</v>
      </c>
      <c r="C920" t="s">
        <v>28</v>
      </c>
      <c r="D920" t="s">
        <v>53</v>
      </c>
      <c r="E920" t="s">
        <v>1072</v>
      </c>
      <c r="F920" t="s">
        <v>30</v>
      </c>
      <c r="G920" t="s">
        <v>36</v>
      </c>
      <c r="H920" t="s">
        <v>24</v>
      </c>
      <c r="I920" t="s">
        <v>38</v>
      </c>
      <c r="J920">
        <v>68.97</v>
      </c>
      <c r="K920">
        <v>3</v>
      </c>
      <c r="L920" s="7">
        <v>10.345499999999999</v>
      </c>
      <c r="M920">
        <v>217.25550000000001</v>
      </c>
      <c r="N920" s="2">
        <v>0.47638888888888892</v>
      </c>
      <c r="O920" t="s">
        <v>26</v>
      </c>
      <c r="P920">
        <v>206.91</v>
      </c>
      <c r="Q920" s="7">
        <v>4.7619047620000003</v>
      </c>
      <c r="R920">
        <v>10.345499999999999</v>
      </c>
      <c r="S920">
        <v>8.6999999999999993</v>
      </c>
      <c r="T920">
        <v>10.345499999999999</v>
      </c>
      <c r="U920" s="6"/>
    </row>
    <row r="921" spans="1:21" x14ac:dyDescent="0.35">
      <c r="A921" t="s">
        <v>970</v>
      </c>
      <c r="B921" s="1">
        <v>44626</v>
      </c>
      <c r="C921" t="s">
        <v>35</v>
      </c>
      <c r="D921" t="s">
        <v>53</v>
      </c>
      <c r="E921" t="s">
        <v>1071</v>
      </c>
      <c r="F921" t="s">
        <v>22</v>
      </c>
      <c r="G921" t="s">
        <v>23</v>
      </c>
      <c r="H921" t="s">
        <v>31</v>
      </c>
      <c r="I921" t="s">
        <v>32</v>
      </c>
      <c r="J921">
        <v>26.26</v>
      </c>
      <c r="K921">
        <v>3</v>
      </c>
      <c r="L921" s="7">
        <v>3.9390000000000001</v>
      </c>
      <c r="M921">
        <v>82.718999999999994</v>
      </c>
      <c r="N921" s="2">
        <v>0.52500000000000002</v>
      </c>
      <c r="O921" t="s">
        <v>26</v>
      </c>
      <c r="P921">
        <v>78.78</v>
      </c>
      <c r="Q921" s="7">
        <v>4.7619047620000003</v>
      </c>
      <c r="R921">
        <v>3.9390000000000001</v>
      </c>
      <c r="S921">
        <v>6.3</v>
      </c>
      <c r="T921">
        <v>3.9390000000000001</v>
      </c>
      <c r="U921" s="6"/>
    </row>
    <row r="922" spans="1:21" x14ac:dyDescent="0.35">
      <c r="A922" t="s">
        <v>971</v>
      </c>
      <c r="B922" s="1">
        <v>44707</v>
      </c>
      <c r="C922" t="s">
        <v>107</v>
      </c>
      <c r="D922" t="s">
        <v>29</v>
      </c>
      <c r="E922" t="s">
        <v>1074</v>
      </c>
      <c r="F922" t="s">
        <v>22</v>
      </c>
      <c r="G922" t="s">
        <v>23</v>
      </c>
      <c r="H922" t="s">
        <v>24</v>
      </c>
      <c r="I922" t="s">
        <v>38</v>
      </c>
      <c r="J922">
        <v>35.79</v>
      </c>
      <c r="K922">
        <v>9</v>
      </c>
      <c r="L922" s="7">
        <v>16.105499999999999</v>
      </c>
      <c r="M922">
        <v>338.21550000000002</v>
      </c>
      <c r="N922" s="2">
        <v>0.62916666666666665</v>
      </c>
      <c r="O922" t="s">
        <v>39</v>
      </c>
      <c r="P922">
        <v>322.11</v>
      </c>
      <c r="Q922" s="7">
        <v>4.7619047620000003</v>
      </c>
      <c r="R922">
        <v>16.105499999999999</v>
      </c>
      <c r="S922">
        <v>5.0999999999999996</v>
      </c>
      <c r="T922">
        <v>16.105499999999999</v>
      </c>
      <c r="U922" s="6"/>
    </row>
    <row r="923" spans="1:21" x14ac:dyDescent="0.35">
      <c r="A923" t="s">
        <v>972</v>
      </c>
      <c r="B923" s="1">
        <v>44919</v>
      </c>
      <c r="C923" t="s">
        <v>28</v>
      </c>
      <c r="D923" t="s">
        <v>53</v>
      </c>
      <c r="E923" t="s">
        <v>1070</v>
      </c>
      <c r="F923" t="s">
        <v>30</v>
      </c>
      <c r="G923" t="s">
        <v>23</v>
      </c>
      <c r="H923" t="s">
        <v>31</v>
      </c>
      <c r="I923" t="s">
        <v>38</v>
      </c>
      <c r="J923">
        <v>16.37</v>
      </c>
      <c r="K923">
        <v>6</v>
      </c>
      <c r="L923" s="7">
        <v>4.9109999999999996</v>
      </c>
      <c r="M923">
        <v>103.131</v>
      </c>
      <c r="N923" s="2">
        <v>0.45694444444444443</v>
      </c>
      <c r="O923" t="s">
        <v>33</v>
      </c>
      <c r="P923">
        <v>98.22</v>
      </c>
      <c r="Q923" s="7">
        <v>4.7619047620000003</v>
      </c>
      <c r="R923">
        <v>4.9109999999999996</v>
      </c>
      <c r="S923">
        <v>7</v>
      </c>
      <c r="T923">
        <v>4.9109999999999996</v>
      </c>
      <c r="U923" s="6"/>
    </row>
    <row r="924" spans="1:21" x14ac:dyDescent="0.35">
      <c r="A924" t="s">
        <v>973</v>
      </c>
      <c r="B924" s="1">
        <v>44682</v>
      </c>
      <c r="C924" t="s">
        <v>107</v>
      </c>
      <c r="D924" t="s">
        <v>29</v>
      </c>
      <c r="E924" t="s">
        <v>1071</v>
      </c>
      <c r="F924" t="s">
        <v>22</v>
      </c>
      <c r="G924" t="s">
        <v>23</v>
      </c>
      <c r="H924" t="s">
        <v>24</v>
      </c>
      <c r="I924" t="s">
        <v>38</v>
      </c>
      <c r="J924">
        <v>12.73</v>
      </c>
      <c r="K924">
        <v>2</v>
      </c>
      <c r="L924" s="7">
        <v>1.2729999999999999</v>
      </c>
      <c r="M924">
        <v>26.733000000000001</v>
      </c>
      <c r="N924" s="2">
        <v>0.50694444444444442</v>
      </c>
      <c r="O924" t="s">
        <v>39</v>
      </c>
      <c r="P924">
        <v>25.46</v>
      </c>
      <c r="Q924" s="7">
        <v>4.7619047620000003</v>
      </c>
      <c r="R924">
        <v>1.2729999999999999</v>
      </c>
      <c r="S924">
        <v>5.2</v>
      </c>
      <c r="T924">
        <v>1.2729999999999999</v>
      </c>
      <c r="U924" s="6"/>
    </row>
    <row r="925" spans="1:21" x14ac:dyDescent="0.35">
      <c r="A925" t="s">
        <v>974</v>
      </c>
      <c r="B925" s="1">
        <v>44811</v>
      </c>
      <c r="C925" t="s">
        <v>51</v>
      </c>
      <c r="D925" t="s">
        <v>29</v>
      </c>
      <c r="E925" t="s">
        <v>1070</v>
      </c>
      <c r="F925" t="s">
        <v>30</v>
      </c>
      <c r="G925" t="s">
        <v>23</v>
      </c>
      <c r="H925" t="s">
        <v>24</v>
      </c>
      <c r="I925" t="s">
        <v>44</v>
      </c>
      <c r="J925">
        <v>83.14</v>
      </c>
      <c r="K925">
        <v>7</v>
      </c>
      <c r="L925" s="7">
        <v>29.099</v>
      </c>
      <c r="M925">
        <v>611.07899999999995</v>
      </c>
      <c r="N925" s="2">
        <v>0.4381944444444445</v>
      </c>
      <c r="O925" t="s">
        <v>39</v>
      </c>
      <c r="P925">
        <v>581.98</v>
      </c>
      <c r="Q925" s="7">
        <v>4.7619047620000003</v>
      </c>
      <c r="R925">
        <v>29.099</v>
      </c>
      <c r="S925">
        <v>6.6</v>
      </c>
      <c r="T925">
        <v>29.099</v>
      </c>
      <c r="U925" s="6"/>
    </row>
    <row r="926" spans="1:21" x14ac:dyDescent="0.35">
      <c r="A926" t="s">
        <v>975</v>
      </c>
      <c r="B926" s="1">
        <v>44615</v>
      </c>
      <c r="C926" t="s">
        <v>80</v>
      </c>
      <c r="D926" t="s">
        <v>29</v>
      </c>
      <c r="E926" t="s">
        <v>1073</v>
      </c>
      <c r="F926" t="s">
        <v>22</v>
      </c>
      <c r="G926" t="s">
        <v>23</v>
      </c>
      <c r="H926" t="s">
        <v>24</v>
      </c>
      <c r="I926" t="s">
        <v>44</v>
      </c>
      <c r="J926">
        <v>35.22</v>
      </c>
      <c r="K926">
        <v>6</v>
      </c>
      <c r="L926" s="7">
        <v>10.566000000000001</v>
      </c>
      <c r="M926">
        <v>221.886</v>
      </c>
      <c r="N926" s="2">
        <v>0.5756944444444444</v>
      </c>
      <c r="O926" t="s">
        <v>26</v>
      </c>
      <c r="P926">
        <v>211.32</v>
      </c>
      <c r="Q926" s="7">
        <v>4.7619047620000003</v>
      </c>
      <c r="R926">
        <v>10.566000000000001</v>
      </c>
      <c r="S926">
        <v>6.5</v>
      </c>
      <c r="T926">
        <v>10.566000000000001</v>
      </c>
      <c r="U926" s="6"/>
    </row>
    <row r="927" spans="1:21" x14ac:dyDescent="0.35">
      <c r="A927" t="s">
        <v>976</v>
      </c>
      <c r="B927" s="1">
        <v>44628</v>
      </c>
      <c r="C927" t="s">
        <v>35</v>
      </c>
      <c r="D927" t="s">
        <v>53</v>
      </c>
      <c r="E927" t="s">
        <v>1069</v>
      </c>
      <c r="F927" t="s">
        <v>30</v>
      </c>
      <c r="G927" t="s">
        <v>23</v>
      </c>
      <c r="H927" t="s">
        <v>31</v>
      </c>
      <c r="I927" t="s">
        <v>32</v>
      </c>
      <c r="J927">
        <v>13.78</v>
      </c>
      <c r="K927">
        <v>4</v>
      </c>
      <c r="L927" s="7">
        <v>2.7559999999999998</v>
      </c>
      <c r="M927">
        <v>57.875999999999998</v>
      </c>
      <c r="N927" s="2">
        <v>0.46527777777777773</v>
      </c>
      <c r="O927" t="s">
        <v>26</v>
      </c>
      <c r="P927">
        <v>55.12</v>
      </c>
      <c r="Q927" s="7">
        <v>4.7619047620000003</v>
      </c>
      <c r="R927">
        <v>2.7559999999999998</v>
      </c>
      <c r="S927">
        <v>9</v>
      </c>
      <c r="T927">
        <v>2.7559999999999998</v>
      </c>
      <c r="U927" s="6"/>
    </row>
    <row r="928" spans="1:21" x14ac:dyDescent="0.35">
      <c r="A928" t="s">
        <v>977</v>
      </c>
      <c r="B928" s="1">
        <v>44753</v>
      </c>
      <c r="C928" t="s">
        <v>74</v>
      </c>
      <c r="D928" t="s">
        <v>53</v>
      </c>
      <c r="E928" t="s">
        <v>1070</v>
      </c>
      <c r="F928" t="s">
        <v>22</v>
      </c>
      <c r="G928" t="s">
        <v>36</v>
      </c>
      <c r="H928" t="s">
        <v>37</v>
      </c>
      <c r="I928" t="s">
        <v>44</v>
      </c>
      <c r="J928">
        <v>88.31</v>
      </c>
      <c r="K928">
        <v>1</v>
      </c>
      <c r="L928" s="7">
        <v>4.4154999999999998</v>
      </c>
      <c r="M928">
        <v>92.725499999999997</v>
      </c>
      <c r="N928" s="2">
        <v>0.73472222222222217</v>
      </c>
      <c r="O928" t="s">
        <v>39</v>
      </c>
      <c r="P928">
        <v>88.31</v>
      </c>
      <c r="Q928" s="7">
        <v>4.7619047620000003</v>
      </c>
      <c r="R928">
        <v>4.4154999999999998</v>
      </c>
      <c r="S928">
        <v>5.2</v>
      </c>
      <c r="T928">
        <v>4.4154999999999998</v>
      </c>
      <c r="U928" s="6"/>
    </row>
    <row r="929" spans="1:21" x14ac:dyDescent="0.35">
      <c r="A929" t="s">
        <v>978</v>
      </c>
      <c r="B929" s="1">
        <v>44827</v>
      </c>
      <c r="C929" t="s">
        <v>51</v>
      </c>
      <c r="D929" t="s">
        <v>21</v>
      </c>
      <c r="E929" t="s">
        <v>1072</v>
      </c>
      <c r="F929" t="s">
        <v>22</v>
      </c>
      <c r="G929" t="s">
        <v>23</v>
      </c>
      <c r="H929" t="s">
        <v>31</v>
      </c>
      <c r="I929" t="s">
        <v>25</v>
      </c>
      <c r="J929">
        <v>39.619999999999997</v>
      </c>
      <c r="K929">
        <v>9</v>
      </c>
      <c r="L929" s="7">
        <v>17.829000000000001</v>
      </c>
      <c r="M929">
        <v>374.40899999999999</v>
      </c>
      <c r="N929" s="2">
        <v>0.74583333333333324</v>
      </c>
      <c r="O929" t="s">
        <v>39</v>
      </c>
      <c r="P929">
        <v>356.58</v>
      </c>
      <c r="Q929" s="7">
        <v>4.7619047620000003</v>
      </c>
      <c r="R929">
        <v>17.829000000000001</v>
      </c>
      <c r="S929">
        <v>6.8</v>
      </c>
      <c r="T929">
        <v>17.829000000000001</v>
      </c>
      <c r="U929" s="6"/>
    </row>
    <row r="930" spans="1:21" x14ac:dyDescent="0.35">
      <c r="A930" t="s">
        <v>979</v>
      </c>
      <c r="B930" s="1">
        <v>44882</v>
      </c>
      <c r="C930" t="s">
        <v>20</v>
      </c>
      <c r="D930" t="s">
        <v>53</v>
      </c>
      <c r="E930" t="s">
        <v>1071</v>
      </c>
      <c r="F930" t="s">
        <v>30</v>
      </c>
      <c r="G930" t="s">
        <v>23</v>
      </c>
      <c r="H930" t="s">
        <v>24</v>
      </c>
      <c r="I930" t="s">
        <v>32</v>
      </c>
      <c r="J930">
        <v>88.25</v>
      </c>
      <c r="K930">
        <v>9</v>
      </c>
      <c r="L930" s="7">
        <v>39.712499999999999</v>
      </c>
      <c r="M930">
        <v>833.96249999999998</v>
      </c>
      <c r="N930" s="2">
        <v>0.86875000000000002</v>
      </c>
      <c r="O930" t="s">
        <v>39</v>
      </c>
      <c r="P930">
        <v>794.25</v>
      </c>
      <c r="Q930" s="7">
        <v>4.7619047620000003</v>
      </c>
      <c r="R930">
        <v>39.712499999999999</v>
      </c>
      <c r="S930">
        <v>7.6</v>
      </c>
      <c r="T930">
        <v>39.712499999999999</v>
      </c>
      <c r="U930" s="6"/>
    </row>
    <row r="931" spans="1:21" x14ac:dyDescent="0.35">
      <c r="A931" t="s">
        <v>980</v>
      </c>
      <c r="B931" s="1">
        <v>44624</v>
      </c>
      <c r="C931" t="s">
        <v>35</v>
      </c>
      <c r="D931" t="s">
        <v>53</v>
      </c>
      <c r="E931" t="s">
        <v>1073</v>
      </c>
      <c r="F931" t="s">
        <v>30</v>
      </c>
      <c r="G931" t="s">
        <v>36</v>
      </c>
      <c r="H931" t="s">
        <v>24</v>
      </c>
      <c r="I931" t="s">
        <v>44</v>
      </c>
      <c r="J931">
        <v>25.31</v>
      </c>
      <c r="K931">
        <v>2</v>
      </c>
      <c r="L931" s="7">
        <v>2.5310000000000001</v>
      </c>
      <c r="M931">
        <v>53.151000000000003</v>
      </c>
      <c r="N931" s="2">
        <v>0.80972222222222223</v>
      </c>
      <c r="O931" t="s">
        <v>26</v>
      </c>
      <c r="P931">
        <v>50.62</v>
      </c>
      <c r="Q931" s="7">
        <v>4.7619047620000003</v>
      </c>
      <c r="R931">
        <v>2.5310000000000001</v>
      </c>
      <c r="S931">
        <v>7.2</v>
      </c>
      <c r="T931">
        <v>2.5310000000000001</v>
      </c>
      <c r="U931" s="6"/>
    </row>
    <row r="932" spans="1:21" x14ac:dyDescent="0.35">
      <c r="A932" t="s">
        <v>981</v>
      </c>
      <c r="B932" s="1">
        <v>44749</v>
      </c>
      <c r="C932" t="s">
        <v>74</v>
      </c>
      <c r="D932" t="s">
        <v>53</v>
      </c>
      <c r="E932" t="s">
        <v>1075</v>
      </c>
      <c r="F932" t="s">
        <v>30</v>
      </c>
      <c r="G932" t="s">
        <v>36</v>
      </c>
      <c r="H932" t="s">
        <v>31</v>
      </c>
      <c r="I932" t="s">
        <v>38</v>
      </c>
      <c r="J932">
        <v>99.92</v>
      </c>
      <c r="K932">
        <v>6</v>
      </c>
      <c r="L932" s="7">
        <v>29.975999999999999</v>
      </c>
      <c r="M932">
        <v>629.49599999999998</v>
      </c>
      <c r="N932" s="2">
        <v>0.56458333333333333</v>
      </c>
      <c r="O932" t="s">
        <v>26</v>
      </c>
      <c r="P932">
        <v>599.52</v>
      </c>
      <c r="Q932" s="7">
        <v>4.7619047620000003</v>
      </c>
      <c r="R932">
        <v>29.975999999999999</v>
      </c>
      <c r="S932">
        <v>7.1</v>
      </c>
      <c r="T932">
        <v>29.975999999999999</v>
      </c>
      <c r="U932" s="6"/>
    </row>
    <row r="933" spans="1:21" x14ac:dyDescent="0.35">
      <c r="A933" t="s">
        <v>982</v>
      </c>
      <c r="B933" s="1">
        <v>44640</v>
      </c>
      <c r="C933" t="s">
        <v>35</v>
      </c>
      <c r="D933" t="s">
        <v>29</v>
      </c>
      <c r="E933" t="s">
        <v>1074</v>
      </c>
      <c r="F933" t="s">
        <v>22</v>
      </c>
      <c r="G933" t="s">
        <v>23</v>
      </c>
      <c r="H933" t="s">
        <v>24</v>
      </c>
      <c r="I933" t="s">
        <v>56</v>
      </c>
      <c r="J933">
        <v>83.35</v>
      </c>
      <c r="K933">
        <v>2</v>
      </c>
      <c r="L933" s="7">
        <v>8.3350000000000009</v>
      </c>
      <c r="M933">
        <v>175.035</v>
      </c>
      <c r="N933" s="2">
        <v>0.58680555555555558</v>
      </c>
      <c r="O933" t="s">
        <v>39</v>
      </c>
      <c r="P933">
        <v>166.7</v>
      </c>
      <c r="Q933" s="7">
        <v>4.7619047620000003</v>
      </c>
      <c r="R933">
        <v>8.3350000000000009</v>
      </c>
      <c r="S933">
        <v>9.5</v>
      </c>
      <c r="T933">
        <v>8.3350000000000009</v>
      </c>
      <c r="U933" s="6"/>
    </row>
    <row r="934" spans="1:21" x14ac:dyDescent="0.35">
      <c r="A934" t="s">
        <v>983</v>
      </c>
      <c r="B934" s="1">
        <v>44579</v>
      </c>
      <c r="C934" t="s">
        <v>96</v>
      </c>
      <c r="D934" t="s">
        <v>21</v>
      </c>
      <c r="E934" t="s">
        <v>1069</v>
      </c>
      <c r="F934" t="s">
        <v>30</v>
      </c>
      <c r="G934" t="s">
        <v>23</v>
      </c>
      <c r="H934" t="s">
        <v>31</v>
      </c>
      <c r="I934" t="s">
        <v>54</v>
      </c>
      <c r="J934">
        <v>74.44</v>
      </c>
      <c r="K934">
        <v>10</v>
      </c>
      <c r="L934" s="7">
        <v>37.22</v>
      </c>
      <c r="M934">
        <v>781.62</v>
      </c>
      <c r="N934" s="2">
        <v>0.4861111111111111</v>
      </c>
      <c r="O934" t="s">
        <v>26</v>
      </c>
      <c r="P934">
        <v>744.4</v>
      </c>
      <c r="Q934" s="7">
        <v>4.7619047620000003</v>
      </c>
      <c r="R934">
        <v>37.22</v>
      </c>
      <c r="S934">
        <v>5.0999999999999996</v>
      </c>
      <c r="T934">
        <v>37.22</v>
      </c>
      <c r="U934" s="6"/>
    </row>
    <row r="935" spans="1:21" x14ac:dyDescent="0.35">
      <c r="A935" t="s">
        <v>984</v>
      </c>
      <c r="B935" s="1">
        <v>44733</v>
      </c>
      <c r="C935" t="s">
        <v>41</v>
      </c>
      <c r="D935" t="s">
        <v>29</v>
      </c>
      <c r="E935" t="s">
        <v>1070</v>
      </c>
      <c r="F935" t="s">
        <v>30</v>
      </c>
      <c r="G935" t="s">
        <v>36</v>
      </c>
      <c r="H935" t="s">
        <v>24</v>
      </c>
      <c r="I935" t="s">
        <v>25</v>
      </c>
      <c r="J935">
        <v>64.08</v>
      </c>
      <c r="K935">
        <v>7</v>
      </c>
      <c r="L935" s="7">
        <v>22.428000000000001</v>
      </c>
      <c r="M935">
        <v>470.988</v>
      </c>
      <c r="N935" s="2">
        <v>0.51874999999999993</v>
      </c>
      <c r="O935" t="s">
        <v>26</v>
      </c>
      <c r="P935">
        <v>448.56</v>
      </c>
      <c r="Q935" s="7">
        <v>4.7619047620000003</v>
      </c>
      <c r="R935">
        <v>22.428000000000001</v>
      </c>
      <c r="S935">
        <v>7.6</v>
      </c>
      <c r="T935">
        <v>22.428000000000001</v>
      </c>
      <c r="U935" s="6"/>
    </row>
    <row r="936" spans="1:21" x14ac:dyDescent="0.35">
      <c r="A936" t="s">
        <v>985</v>
      </c>
      <c r="B936" s="1">
        <v>44728</v>
      </c>
      <c r="C936" t="s">
        <v>41</v>
      </c>
      <c r="D936" t="s">
        <v>53</v>
      </c>
      <c r="E936" t="s">
        <v>1072</v>
      </c>
      <c r="F936" t="s">
        <v>30</v>
      </c>
      <c r="G936" t="s">
        <v>23</v>
      </c>
      <c r="H936" t="s">
        <v>37</v>
      </c>
      <c r="I936" t="s">
        <v>38</v>
      </c>
      <c r="J936">
        <v>63.15</v>
      </c>
      <c r="K936">
        <v>6</v>
      </c>
      <c r="L936" s="7">
        <v>18.945</v>
      </c>
      <c r="M936">
        <v>397.84500000000003</v>
      </c>
      <c r="N936" s="2">
        <v>0.85</v>
      </c>
      <c r="O936" t="s">
        <v>26</v>
      </c>
      <c r="P936">
        <v>378.9</v>
      </c>
      <c r="Q936" s="7">
        <v>4.7619047620000003</v>
      </c>
      <c r="R936">
        <v>18.945</v>
      </c>
      <c r="S936">
        <v>9.8000000000000007</v>
      </c>
      <c r="T936">
        <v>18.945</v>
      </c>
      <c r="U936" s="6"/>
    </row>
    <row r="937" spans="1:21" x14ac:dyDescent="0.35">
      <c r="A937" t="s">
        <v>986</v>
      </c>
      <c r="B937" s="1">
        <v>44871</v>
      </c>
      <c r="C937" t="s">
        <v>20</v>
      </c>
      <c r="D937" t="s">
        <v>29</v>
      </c>
      <c r="E937" t="s">
        <v>1075</v>
      </c>
      <c r="F937" t="s">
        <v>22</v>
      </c>
      <c r="G937" t="s">
        <v>36</v>
      </c>
      <c r="H937" t="s">
        <v>37</v>
      </c>
      <c r="I937" t="s">
        <v>38</v>
      </c>
      <c r="J937">
        <v>85.72</v>
      </c>
      <c r="K937">
        <v>3</v>
      </c>
      <c r="L937" s="7">
        <v>12.858000000000001</v>
      </c>
      <c r="M937">
        <v>270.01799999999997</v>
      </c>
      <c r="N937" s="2">
        <v>0.87430555555555556</v>
      </c>
      <c r="O937" t="s">
        <v>26</v>
      </c>
      <c r="P937">
        <v>257.16000000000003</v>
      </c>
      <c r="Q937" s="7">
        <v>4.7619047620000003</v>
      </c>
      <c r="R937">
        <v>12.858000000000001</v>
      </c>
      <c r="S937">
        <v>5.0999999999999996</v>
      </c>
      <c r="T937">
        <v>12.858000000000001</v>
      </c>
      <c r="U937" s="6"/>
    </row>
    <row r="938" spans="1:21" x14ac:dyDescent="0.35">
      <c r="A938" t="s">
        <v>987</v>
      </c>
      <c r="B938" s="1">
        <v>44926</v>
      </c>
      <c r="C938" t="s">
        <v>28</v>
      </c>
      <c r="D938" t="s">
        <v>29</v>
      </c>
      <c r="E938" t="s">
        <v>1074</v>
      </c>
      <c r="F938" t="s">
        <v>30</v>
      </c>
      <c r="G938" t="s">
        <v>23</v>
      </c>
      <c r="H938" t="s">
        <v>37</v>
      </c>
      <c r="I938" t="s">
        <v>25</v>
      </c>
      <c r="J938">
        <v>78.89</v>
      </c>
      <c r="K938">
        <v>7</v>
      </c>
      <c r="L938" s="7">
        <v>27.611499999999999</v>
      </c>
      <c r="M938">
        <v>579.8415</v>
      </c>
      <c r="N938" s="2">
        <v>0.82500000000000007</v>
      </c>
      <c r="O938" t="s">
        <v>26</v>
      </c>
      <c r="P938">
        <v>552.23</v>
      </c>
      <c r="Q938" s="7">
        <v>4.7619047620000003</v>
      </c>
      <c r="R938">
        <v>27.611499999999999</v>
      </c>
      <c r="S938">
        <v>7.5</v>
      </c>
      <c r="T938">
        <v>27.611499999999999</v>
      </c>
      <c r="U938" s="6"/>
    </row>
    <row r="939" spans="1:21" x14ac:dyDescent="0.35">
      <c r="A939" t="s">
        <v>988</v>
      </c>
      <c r="B939" s="1">
        <v>44819</v>
      </c>
      <c r="C939" t="s">
        <v>51</v>
      </c>
      <c r="D939" t="s">
        <v>21</v>
      </c>
      <c r="E939" t="s">
        <v>1073</v>
      </c>
      <c r="F939" t="s">
        <v>30</v>
      </c>
      <c r="G939" t="s">
        <v>23</v>
      </c>
      <c r="H939" t="s">
        <v>24</v>
      </c>
      <c r="I939" t="s">
        <v>44</v>
      </c>
      <c r="J939">
        <v>89.48</v>
      </c>
      <c r="K939">
        <v>5</v>
      </c>
      <c r="L939" s="7">
        <v>22.37</v>
      </c>
      <c r="M939">
        <v>469.77</v>
      </c>
      <c r="N939" s="2">
        <v>0.4291666666666667</v>
      </c>
      <c r="O939" t="s">
        <v>33</v>
      </c>
      <c r="P939">
        <v>447.4</v>
      </c>
      <c r="Q939" s="7">
        <v>4.7619047620000003</v>
      </c>
      <c r="R939">
        <v>22.37</v>
      </c>
      <c r="S939">
        <v>7.4</v>
      </c>
      <c r="T939">
        <v>22.37</v>
      </c>
      <c r="U939" s="6"/>
    </row>
    <row r="940" spans="1:21" x14ac:dyDescent="0.35">
      <c r="A940" t="s">
        <v>989</v>
      </c>
      <c r="B940" s="1">
        <v>44707</v>
      </c>
      <c r="C940" t="s">
        <v>107</v>
      </c>
      <c r="D940" t="s">
        <v>21</v>
      </c>
      <c r="E940" t="s">
        <v>1075</v>
      </c>
      <c r="F940" t="s">
        <v>22</v>
      </c>
      <c r="G940" t="s">
        <v>23</v>
      </c>
      <c r="H940" t="s">
        <v>24</v>
      </c>
      <c r="I940" t="s">
        <v>25</v>
      </c>
      <c r="J940">
        <v>92.09</v>
      </c>
      <c r="K940">
        <v>3</v>
      </c>
      <c r="L940" s="7">
        <v>13.813499999999999</v>
      </c>
      <c r="M940">
        <v>290.08350000000002</v>
      </c>
      <c r="N940" s="2">
        <v>0.68541666666666667</v>
      </c>
      <c r="O940" t="s">
        <v>33</v>
      </c>
      <c r="P940">
        <v>276.27</v>
      </c>
      <c r="Q940" s="7">
        <v>4.7619047620000003</v>
      </c>
      <c r="R940">
        <v>13.813499999999999</v>
      </c>
      <c r="S940">
        <v>4.2</v>
      </c>
      <c r="T940">
        <v>13.813499999999999</v>
      </c>
      <c r="U940" s="6"/>
    </row>
    <row r="941" spans="1:21" x14ac:dyDescent="0.35">
      <c r="A941" t="s">
        <v>990</v>
      </c>
      <c r="B941" s="1">
        <v>44780</v>
      </c>
      <c r="C941" t="s">
        <v>48</v>
      </c>
      <c r="D941" t="s">
        <v>29</v>
      </c>
      <c r="E941" t="s">
        <v>1075</v>
      </c>
      <c r="F941" t="s">
        <v>30</v>
      </c>
      <c r="G941" t="s">
        <v>23</v>
      </c>
      <c r="H941" t="s">
        <v>24</v>
      </c>
      <c r="I941" t="s">
        <v>54</v>
      </c>
      <c r="J941">
        <v>57.29</v>
      </c>
      <c r="K941">
        <v>6</v>
      </c>
      <c r="L941" s="7">
        <v>17.187000000000001</v>
      </c>
      <c r="M941">
        <v>360.92700000000002</v>
      </c>
      <c r="N941" s="2">
        <v>0.71111111111111114</v>
      </c>
      <c r="O941" t="s">
        <v>26</v>
      </c>
      <c r="P941">
        <v>343.74</v>
      </c>
      <c r="Q941" s="7">
        <v>4.7619047620000003</v>
      </c>
      <c r="R941">
        <v>17.187000000000001</v>
      </c>
      <c r="S941">
        <v>5.9</v>
      </c>
      <c r="T941">
        <v>17.187000000000001</v>
      </c>
      <c r="U941" s="6"/>
    </row>
    <row r="942" spans="1:21" x14ac:dyDescent="0.35">
      <c r="A942" t="s">
        <v>991</v>
      </c>
      <c r="B942" s="1">
        <v>44628</v>
      </c>
      <c r="C942" t="s">
        <v>35</v>
      </c>
      <c r="D942" t="s">
        <v>21</v>
      </c>
      <c r="E942" t="s">
        <v>1069</v>
      </c>
      <c r="F942" t="s">
        <v>30</v>
      </c>
      <c r="G942" t="s">
        <v>36</v>
      </c>
      <c r="H942" t="s">
        <v>37</v>
      </c>
      <c r="I942" t="s">
        <v>54</v>
      </c>
      <c r="J942">
        <v>66.52</v>
      </c>
      <c r="K942">
        <v>4</v>
      </c>
      <c r="L942" s="7">
        <v>13.304</v>
      </c>
      <c r="M942">
        <v>279.38400000000001</v>
      </c>
      <c r="N942" s="2">
        <v>0.7597222222222223</v>
      </c>
      <c r="O942" t="s">
        <v>26</v>
      </c>
      <c r="P942">
        <v>266.08</v>
      </c>
      <c r="Q942" s="7">
        <v>4.7619047620000003</v>
      </c>
      <c r="R942">
        <v>13.304</v>
      </c>
      <c r="S942">
        <v>6.9</v>
      </c>
      <c r="T942">
        <v>13.304</v>
      </c>
      <c r="U942" s="6"/>
    </row>
    <row r="943" spans="1:21" x14ac:dyDescent="0.35">
      <c r="A943" t="s">
        <v>992</v>
      </c>
      <c r="B943" s="1">
        <v>44576</v>
      </c>
      <c r="C943" t="s">
        <v>96</v>
      </c>
      <c r="D943" t="s">
        <v>29</v>
      </c>
      <c r="E943" t="s">
        <v>1071</v>
      </c>
      <c r="F943" t="s">
        <v>22</v>
      </c>
      <c r="G943" t="s">
        <v>36</v>
      </c>
      <c r="H943" t="s">
        <v>31</v>
      </c>
      <c r="I943" t="s">
        <v>56</v>
      </c>
      <c r="J943">
        <v>99.82</v>
      </c>
      <c r="K943">
        <v>9</v>
      </c>
      <c r="L943" s="7">
        <v>44.918999999999997</v>
      </c>
      <c r="M943">
        <v>943.29899999999998</v>
      </c>
      <c r="N943" s="2">
        <v>0.4465277777777778</v>
      </c>
      <c r="O943" t="s">
        <v>33</v>
      </c>
      <c r="P943">
        <v>898.38</v>
      </c>
      <c r="Q943" s="7">
        <v>4.7619047620000003</v>
      </c>
      <c r="R943">
        <v>44.918999999999997</v>
      </c>
      <c r="S943">
        <v>6.6</v>
      </c>
      <c r="T943">
        <v>44.918999999999997</v>
      </c>
      <c r="U943" s="6"/>
    </row>
    <row r="944" spans="1:21" x14ac:dyDescent="0.35">
      <c r="A944" t="s">
        <v>993</v>
      </c>
      <c r="B944" s="1">
        <v>44615</v>
      </c>
      <c r="C944" t="s">
        <v>80</v>
      </c>
      <c r="D944" t="s">
        <v>21</v>
      </c>
      <c r="E944" t="s">
        <v>1074</v>
      </c>
      <c r="F944" t="s">
        <v>30</v>
      </c>
      <c r="G944" t="s">
        <v>23</v>
      </c>
      <c r="H944" t="s">
        <v>42</v>
      </c>
      <c r="I944" t="s">
        <v>38</v>
      </c>
      <c r="J944">
        <v>45.68</v>
      </c>
      <c r="K944">
        <v>10</v>
      </c>
      <c r="L944" s="7">
        <v>22.84</v>
      </c>
      <c r="M944">
        <v>479.64</v>
      </c>
      <c r="N944" s="2">
        <v>0.8125</v>
      </c>
      <c r="O944" t="s">
        <v>26</v>
      </c>
      <c r="P944">
        <v>456.8</v>
      </c>
      <c r="Q944" s="7">
        <v>4.7619047620000003</v>
      </c>
      <c r="R944">
        <v>22.84</v>
      </c>
      <c r="S944">
        <v>5.7</v>
      </c>
      <c r="T944">
        <v>22.84</v>
      </c>
      <c r="U944" s="6"/>
    </row>
    <row r="945" spans="1:21" x14ac:dyDescent="0.35">
      <c r="A945" t="s">
        <v>994</v>
      </c>
      <c r="B945" s="1">
        <v>44799</v>
      </c>
      <c r="C945" t="s">
        <v>48</v>
      </c>
      <c r="D945" t="s">
        <v>21</v>
      </c>
      <c r="E945" t="s">
        <v>1069</v>
      </c>
      <c r="F945" t="s">
        <v>30</v>
      </c>
      <c r="G945" t="s">
        <v>36</v>
      </c>
      <c r="H945" t="s">
        <v>37</v>
      </c>
      <c r="I945" t="s">
        <v>25</v>
      </c>
      <c r="J945">
        <v>50.79</v>
      </c>
      <c r="K945">
        <v>5</v>
      </c>
      <c r="L945" s="7">
        <v>12.6975</v>
      </c>
      <c r="M945">
        <v>266.64749999999998</v>
      </c>
      <c r="N945" s="2">
        <v>0.62013888888888891</v>
      </c>
      <c r="O945" t="s">
        <v>39</v>
      </c>
      <c r="P945">
        <v>253.95</v>
      </c>
      <c r="Q945" s="7">
        <v>4.7619047620000003</v>
      </c>
      <c r="R945">
        <v>12.6975</v>
      </c>
      <c r="S945">
        <v>5.3</v>
      </c>
      <c r="T945">
        <v>12.6975</v>
      </c>
      <c r="U945" s="6"/>
    </row>
    <row r="946" spans="1:21" x14ac:dyDescent="0.35">
      <c r="A946" t="s">
        <v>995</v>
      </c>
      <c r="B946" s="1">
        <v>44636</v>
      </c>
      <c r="C946" t="s">
        <v>35</v>
      </c>
      <c r="D946" t="s">
        <v>21</v>
      </c>
      <c r="E946" t="s">
        <v>1070</v>
      </c>
      <c r="F946" t="s">
        <v>22</v>
      </c>
      <c r="G946" t="s">
        <v>36</v>
      </c>
      <c r="H946" t="s">
        <v>37</v>
      </c>
      <c r="I946" t="s">
        <v>25</v>
      </c>
      <c r="J946">
        <v>10.08</v>
      </c>
      <c r="K946">
        <v>7</v>
      </c>
      <c r="L946" s="7">
        <v>3.528</v>
      </c>
      <c r="M946">
        <v>74.087999999999994</v>
      </c>
      <c r="N946" s="2">
        <v>0.84305555555555556</v>
      </c>
      <c r="O946" t="s">
        <v>33</v>
      </c>
      <c r="P946">
        <v>70.56</v>
      </c>
      <c r="Q946" s="7">
        <v>4.7619047620000003</v>
      </c>
      <c r="R946">
        <v>3.528</v>
      </c>
      <c r="S946">
        <v>4.2</v>
      </c>
      <c r="T946">
        <v>3.528</v>
      </c>
      <c r="U946" s="6"/>
    </row>
    <row r="947" spans="1:21" x14ac:dyDescent="0.35">
      <c r="A947" t="s">
        <v>996</v>
      </c>
      <c r="B947" s="1">
        <v>44825</v>
      </c>
      <c r="C947" t="s">
        <v>51</v>
      </c>
      <c r="D947" t="s">
        <v>21</v>
      </c>
      <c r="E947" t="s">
        <v>1073</v>
      </c>
      <c r="F947" t="s">
        <v>30</v>
      </c>
      <c r="G947" t="s">
        <v>23</v>
      </c>
      <c r="H947" t="s">
        <v>31</v>
      </c>
      <c r="I947" t="s">
        <v>32</v>
      </c>
      <c r="J947">
        <v>93.88</v>
      </c>
      <c r="K947">
        <v>7</v>
      </c>
      <c r="L947" s="7">
        <v>32.857999999999997</v>
      </c>
      <c r="M947">
        <v>690.01800000000003</v>
      </c>
      <c r="N947" s="2">
        <v>0.49374999999999997</v>
      </c>
      <c r="O947" t="s">
        <v>39</v>
      </c>
      <c r="P947">
        <v>657.16</v>
      </c>
      <c r="Q947" s="7">
        <v>4.7619047620000003</v>
      </c>
      <c r="R947">
        <v>32.857999999999997</v>
      </c>
      <c r="S947">
        <v>7.3</v>
      </c>
      <c r="T947">
        <v>32.857999999999997</v>
      </c>
      <c r="U947" s="6"/>
    </row>
    <row r="948" spans="1:21" x14ac:dyDescent="0.35">
      <c r="A948" t="s">
        <v>997</v>
      </c>
      <c r="B948" s="1">
        <v>44618</v>
      </c>
      <c r="C948" t="s">
        <v>80</v>
      </c>
      <c r="D948" t="s">
        <v>29</v>
      </c>
      <c r="E948" t="s">
        <v>1075</v>
      </c>
      <c r="F948" t="s">
        <v>22</v>
      </c>
      <c r="G948" t="s">
        <v>36</v>
      </c>
      <c r="H948" t="s">
        <v>24</v>
      </c>
      <c r="I948" t="s">
        <v>32</v>
      </c>
      <c r="J948">
        <v>84.25</v>
      </c>
      <c r="K948">
        <v>2</v>
      </c>
      <c r="L948" s="7">
        <v>8.4250000000000007</v>
      </c>
      <c r="M948">
        <v>176.92500000000001</v>
      </c>
      <c r="N948" s="2">
        <v>0.59236111111111112</v>
      </c>
      <c r="O948" t="s">
        <v>39</v>
      </c>
      <c r="P948">
        <v>168.5</v>
      </c>
      <c r="Q948" s="7">
        <v>4.7619047620000003</v>
      </c>
      <c r="R948">
        <v>8.4250000000000007</v>
      </c>
      <c r="S948">
        <v>5.3</v>
      </c>
      <c r="T948">
        <v>8.4250000000000007</v>
      </c>
      <c r="U948" s="6"/>
    </row>
    <row r="949" spans="1:21" x14ac:dyDescent="0.35">
      <c r="A949" t="s">
        <v>998</v>
      </c>
      <c r="B949" s="1">
        <v>44844</v>
      </c>
      <c r="C949" t="s">
        <v>46</v>
      </c>
      <c r="D949" t="s">
        <v>53</v>
      </c>
      <c r="E949" t="s">
        <v>1074</v>
      </c>
      <c r="F949" t="s">
        <v>22</v>
      </c>
      <c r="G949" t="s">
        <v>36</v>
      </c>
      <c r="H949" t="s">
        <v>24</v>
      </c>
      <c r="I949" t="s">
        <v>56</v>
      </c>
      <c r="J949">
        <v>53.78</v>
      </c>
      <c r="K949">
        <v>1</v>
      </c>
      <c r="L949" s="7">
        <v>2.6890000000000001</v>
      </c>
      <c r="M949">
        <v>56.469000000000001</v>
      </c>
      <c r="N949" s="2">
        <v>0.84236111111111101</v>
      </c>
      <c r="O949" t="s">
        <v>26</v>
      </c>
      <c r="P949">
        <v>53.78</v>
      </c>
      <c r="Q949" s="7">
        <v>4.7619047620000003</v>
      </c>
      <c r="R949">
        <v>2.6890000000000001</v>
      </c>
      <c r="S949">
        <v>4.7</v>
      </c>
      <c r="T949">
        <v>2.6890000000000001</v>
      </c>
      <c r="U949" s="6"/>
    </row>
    <row r="950" spans="1:21" x14ac:dyDescent="0.35">
      <c r="A950" t="s">
        <v>999</v>
      </c>
      <c r="B950" s="1">
        <v>44908</v>
      </c>
      <c r="C950" t="s">
        <v>28</v>
      </c>
      <c r="D950" t="s">
        <v>29</v>
      </c>
      <c r="E950" t="s">
        <v>1069</v>
      </c>
      <c r="F950" t="s">
        <v>22</v>
      </c>
      <c r="G950" t="s">
        <v>36</v>
      </c>
      <c r="H950" t="s">
        <v>31</v>
      </c>
      <c r="I950" t="s">
        <v>38</v>
      </c>
      <c r="J950">
        <v>35.81</v>
      </c>
      <c r="K950">
        <v>5</v>
      </c>
      <c r="L950" s="7">
        <v>8.9525000000000006</v>
      </c>
      <c r="M950">
        <v>188.0025</v>
      </c>
      <c r="N950" s="2">
        <v>0.78055555555555556</v>
      </c>
      <c r="O950" t="s">
        <v>26</v>
      </c>
      <c r="P950">
        <v>179.05</v>
      </c>
      <c r="Q950" s="7">
        <v>4.7619047620000003</v>
      </c>
      <c r="R950">
        <v>8.9525000000000006</v>
      </c>
      <c r="S950">
        <v>7.9</v>
      </c>
      <c r="T950">
        <v>8.9525000000000006</v>
      </c>
      <c r="U950" s="6"/>
    </row>
    <row r="951" spans="1:21" x14ac:dyDescent="0.35">
      <c r="A951" t="s">
        <v>1000</v>
      </c>
      <c r="B951" s="1">
        <v>44802</v>
      </c>
      <c r="C951" t="s">
        <v>48</v>
      </c>
      <c r="D951" t="s">
        <v>53</v>
      </c>
      <c r="E951" t="s">
        <v>1070</v>
      </c>
      <c r="F951" t="s">
        <v>30</v>
      </c>
      <c r="G951" t="s">
        <v>23</v>
      </c>
      <c r="H951" t="s">
        <v>24</v>
      </c>
      <c r="I951" t="s">
        <v>54</v>
      </c>
      <c r="J951">
        <v>26.43</v>
      </c>
      <c r="K951">
        <v>8</v>
      </c>
      <c r="L951" s="7">
        <v>10.571999999999999</v>
      </c>
      <c r="M951">
        <v>222.012</v>
      </c>
      <c r="N951" s="2">
        <v>0.60138888888888886</v>
      </c>
      <c r="O951" t="s">
        <v>26</v>
      </c>
      <c r="P951">
        <v>211.44</v>
      </c>
      <c r="Q951" s="7">
        <v>4.7619047620000003</v>
      </c>
      <c r="R951">
        <v>10.571999999999999</v>
      </c>
      <c r="S951">
        <v>8.9</v>
      </c>
      <c r="T951">
        <v>10.571999999999999</v>
      </c>
      <c r="U951" s="6"/>
    </row>
    <row r="952" spans="1:21" x14ac:dyDescent="0.35">
      <c r="A952" t="s">
        <v>1001</v>
      </c>
      <c r="B952" s="1">
        <v>44796</v>
      </c>
      <c r="C952" t="s">
        <v>48</v>
      </c>
      <c r="D952" t="s">
        <v>53</v>
      </c>
      <c r="E952" t="s">
        <v>1072</v>
      </c>
      <c r="F952" t="s">
        <v>22</v>
      </c>
      <c r="G952" t="s">
        <v>36</v>
      </c>
      <c r="H952" t="s">
        <v>24</v>
      </c>
      <c r="I952" t="s">
        <v>25</v>
      </c>
      <c r="J952">
        <v>39.909999999999997</v>
      </c>
      <c r="K952">
        <v>3</v>
      </c>
      <c r="L952" s="7">
        <v>5.9865000000000004</v>
      </c>
      <c r="M952">
        <v>125.7165</v>
      </c>
      <c r="N952" s="2">
        <v>0.52777777777777779</v>
      </c>
      <c r="O952" t="s">
        <v>26</v>
      </c>
      <c r="P952">
        <v>119.73</v>
      </c>
      <c r="Q952" s="7">
        <v>4.7619047620000003</v>
      </c>
      <c r="R952">
        <v>5.9865000000000004</v>
      </c>
      <c r="S952">
        <v>9.3000000000000007</v>
      </c>
      <c r="T952">
        <v>5.9865000000000004</v>
      </c>
      <c r="U952" s="6"/>
    </row>
    <row r="953" spans="1:21" x14ac:dyDescent="0.35">
      <c r="A953" t="s">
        <v>1002</v>
      </c>
      <c r="B953" s="1">
        <v>44608</v>
      </c>
      <c r="C953" t="s">
        <v>80</v>
      </c>
      <c r="D953" t="s">
        <v>53</v>
      </c>
      <c r="E953" t="s">
        <v>1071</v>
      </c>
      <c r="F953" t="s">
        <v>22</v>
      </c>
      <c r="G953" t="s">
        <v>23</v>
      </c>
      <c r="H953" t="s">
        <v>24</v>
      </c>
      <c r="I953" t="s">
        <v>38</v>
      </c>
      <c r="J953">
        <v>21.9</v>
      </c>
      <c r="K953">
        <v>3</v>
      </c>
      <c r="L953" s="7">
        <v>3.2850000000000001</v>
      </c>
      <c r="M953">
        <v>68.984999999999999</v>
      </c>
      <c r="N953" s="2">
        <v>0.77986111111111101</v>
      </c>
      <c r="O953" t="s">
        <v>26</v>
      </c>
      <c r="P953">
        <v>65.7</v>
      </c>
      <c r="Q953" s="7">
        <v>4.7619047620000003</v>
      </c>
      <c r="R953">
        <v>3.2850000000000001</v>
      </c>
      <c r="S953">
        <v>4.7</v>
      </c>
      <c r="T953">
        <v>3.2850000000000001</v>
      </c>
      <c r="U953" s="6"/>
    </row>
    <row r="954" spans="1:21" x14ac:dyDescent="0.35">
      <c r="A954" t="s">
        <v>1003</v>
      </c>
      <c r="B954" s="1">
        <v>44688</v>
      </c>
      <c r="C954" t="s">
        <v>107</v>
      </c>
      <c r="D954" t="s">
        <v>53</v>
      </c>
      <c r="E954" t="s">
        <v>1073</v>
      </c>
      <c r="F954" t="s">
        <v>22</v>
      </c>
      <c r="G954" t="s">
        <v>23</v>
      </c>
      <c r="H954" t="s">
        <v>24</v>
      </c>
      <c r="I954" t="s">
        <v>54</v>
      </c>
      <c r="J954">
        <v>62.85</v>
      </c>
      <c r="K954">
        <v>4</v>
      </c>
      <c r="L954" s="7">
        <v>12.57</v>
      </c>
      <c r="M954">
        <v>263.97000000000003</v>
      </c>
      <c r="N954" s="2">
        <v>0.55694444444444446</v>
      </c>
      <c r="O954" t="s">
        <v>26</v>
      </c>
      <c r="P954">
        <v>251.4</v>
      </c>
      <c r="Q954" s="7">
        <v>4.7619047620000003</v>
      </c>
      <c r="R954">
        <v>12.57</v>
      </c>
      <c r="S954">
        <v>8.6999999999999993</v>
      </c>
      <c r="T954">
        <v>12.57</v>
      </c>
      <c r="U954" s="6"/>
    </row>
    <row r="955" spans="1:21" x14ac:dyDescent="0.35">
      <c r="A955" t="s">
        <v>1004</v>
      </c>
      <c r="B955" s="1">
        <v>44891</v>
      </c>
      <c r="C955" t="s">
        <v>20</v>
      </c>
      <c r="D955" t="s">
        <v>29</v>
      </c>
      <c r="E955" t="s">
        <v>1075</v>
      </c>
      <c r="F955" t="s">
        <v>22</v>
      </c>
      <c r="G955" t="s">
        <v>23</v>
      </c>
      <c r="H955" t="s">
        <v>42</v>
      </c>
      <c r="I955" t="s">
        <v>54</v>
      </c>
      <c r="J955">
        <v>21.04</v>
      </c>
      <c r="K955">
        <v>4</v>
      </c>
      <c r="L955" s="7">
        <v>4.2080000000000002</v>
      </c>
      <c r="M955">
        <v>88.367999999999995</v>
      </c>
      <c r="N955" s="2">
        <v>0.58194444444444449</v>
      </c>
      <c r="O955" t="s">
        <v>33</v>
      </c>
      <c r="P955">
        <v>84.16</v>
      </c>
      <c r="Q955" s="7">
        <v>4.7619047620000003</v>
      </c>
      <c r="R955">
        <v>4.2080000000000002</v>
      </c>
      <c r="S955">
        <v>7.6</v>
      </c>
      <c r="T955">
        <v>4.2080000000000002</v>
      </c>
      <c r="U955" s="6"/>
    </row>
    <row r="956" spans="1:21" x14ac:dyDescent="0.35">
      <c r="A956" t="s">
        <v>1005</v>
      </c>
      <c r="B956" s="1">
        <v>44622</v>
      </c>
      <c r="C956" t="s">
        <v>35</v>
      </c>
      <c r="D956" t="s">
        <v>53</v>
      </c>
      <c r="E956" t="s">
        <v>1074</v>
      </c>
      <c r="F956" t="s">
        <v>22</v>
      </c>
      <c r="G956" t="s">
        <v>36</v>
      </c>
      <c r="H956" t="s">
        <v>37</v>
      </c>
      <c r="I956" t="s">
        <v>38</v>
      </c>
      <c r="J956">
        <v>65.91</v>
      </c>
      <c r="K956">
        <v>6</v>
      </c>
      <c r="L956" s="7">
        <v>19.773</v>
      </c>
      <c r="M956">
        <v>415.233</v>
      </c>
      <c r="N956" s="2">
        <v>0.48958333333333331</v>
      </c>
      <c r="O956" t="s">
        <v>33</v>
      </c>
      <c r="P956">
        <v>395.46</v>
      </c>
      <c r="Q956" s="7">
        <v>4.7619047620000003</v>
      </c>
      <c r="R956">
        <v>19.773</v>
      </c>
      <c r="S956">
        <v>5.7</v>
      </c>
      <c r="T956">
        <v>19.773</v>
      </c>
      <c r="U956" s="6"/>
    </row>
    <row r="957" spans="1:21" x14ac:dyDescent="0.35">
      <c r="A957" t="s">
        <v>1006</v>
      </c>
      <c r="B957" s="1">
        <v>44849</v>
      </c>
      <c r="C957" t="s">
        <v>46</v>
      </c>
      <c r="D957" t="s">
        <v>21</v>
      </c>
      <c r="E957" t="s">
        <v>1072</v>
      </c>
      <c r="F957" t="s">
        <v>30</v>
      </c>
      <c r="G957" t="s">
        <v>23</v>
      </c>
      <c r="H957" t="s">
        <v>31</v>
      </c>
      <c r="I957" t="s">
        <v>56</v>
      </c>
      <c r="J957">
        <v>42.57</v>
      </c>
      <c r="K957">
        <v>7</v>
      </c>
      <c r="L957" s="7">
        <v>14.8995</v>
      </c>
      <c r="M957">
        <v>312.8895</v>
      </c>
      <c r="N957" s="2">
        <v>0.49374999999999997</v>
      </c>
      <c r="O957" t="s">
        <v>33</v>
      </c>
      <c r="P957">
        <v>297.99</v>
      </c>
      <c r="Q957" s="7">
        <v>4.7619047620000003</v>
      </c>
      <c r="R957">
        <v>14.8995</v>
      </c>
      <c r="S957">
        <v>6.8</v>
      </c>
      <c r="T957">
        <v>14.8995</v>
      </c>
      <c r="U957" s="6"/>
    </row>
    <row r="958" spans="1:21" x14ac:dyDescent="0.35">
      <c r="A958" t="s">
        <v>1007</v>
      </c>
      <c r="B958" s="1">
        <v>44806</v>
      </c>
      <c r="C958" t="s">
        <v>51</v>
      </c>
      <c r="D958" t="s">
        <v>29</v>
      </c>
      <c r="E958" t="s">
        <v>1071</v>
      </c>
      <c r="F958" t="s">
        <v>22</v>
      </c>
      <c r="G958" t="s">
        <v>36</v>
      </c>
      <c r="H958" t="s">
        <v>24</v>
      </c>
      <c r="I958" t="s">
        <v>54</v>
      </c>
      <c r="J958">
        <v>50.49</v>
      </c>
      <c r="K958">
        <v>9</v>
      </c>
      <c r="L958" s="7">
        <v>22.720500000000001</v>
      </c>
      <c r="M958">
        <v>477.13049999999998</v>
      </c>
      <c r="N958" s="2">
        <v>0.71944444444444444</v>
      </c>
      <c r="O958" t="s">
        <v>33</v>
      </c>
      <c r="P958">
        <v>454.41</v>
      </c>
      <c r="Q958" s="7">
        <v>4.7619047620000003</v>
      </c>
      <c r="R958">
        <v>22.720500000000001</v>
      </c>
      <c r="S958">
        <v>5.4</v>
      </c>
      <c r="T958">
        <v>22.720500000000001</v>
      </c>
      <c r="U958" s="6"/>
    </row>
    <row r="959" spans="1:21" x14ac:dyDescent="0.35">
      <c r="A959" t="s">
        <v>1008</v>
      </c>
      <c r="B959" s="1">
        <v>44760</v>
      </c>
      <c r="C959" t="s">
        <v>74</v>
      </c>
      <c r="D959" t="s">
        <v>53</v>
      </c>
      <c r="E959" t="s">
        <v>1073</v>
      </c>
      <c r="F959" t="s">
        <v>30</v>
      </c>
      <c r="G959" t="s">
        <v>36</v>
      </c>
      <c r="H959" t="s">
        <v>31</v>
      </c>
      <c r="I959" t="s">
        <v>32</v>
      </c>
      <c r="J959">
        <v>46.02</v>
      </c>
      <c r="K959">
        <v>6</v>
      </c>
      <c r="L959" s="7">
        <v>13.805999999999999</v>
      </c>
      <c r="M959">
        <v>289.92599999999999</v>
      </c>
      <c r="N959" s="2">
        <v>0.66319444444444442</v>
      </c>
      <c r="O959" t="s">
        <v>33</v>
      </c>
      <c r="P959">
        <v>276.12</v>
      </c>
      <c r="Q959" s="7">
        <v>4.7619047620000003</v>
      </c>
      <c r="R959">
        <v>13.805999999999999</v>
      </c>
      <c r="S959">
        <v>7.1</v>
      </c>
      <c r="T959">
        <v>13.805999999999999</v>
      </c>
      <c r="U959" s="6"/>
    </row>
    <row r="960" spans="1:21" x14ac:dyDescent="0.35">
      <c r="A960" t="s">
        <v>1009</v>
      </c>
      <c r="B960" s="1">
        <v>44717</v>
      </c>
      <c r="C960" t="s">
        <v>41</v>
      </c>
      <c r="D960" t="s">
        <v>29</v>
      </c>
      <c r="E960" t="s">
        <v>1075</v>
      </c>
      <c r="F960" t="s">
        <v>30</v>
      </c>
      <c r="G960" t="s">
        <v>23</v>
      </c>
      <c r="H960" t="s">
        <v>37</v>
      </c>
      <c r="I960" t="s">
        <v>38</v>
      </c>
      <c r="J960">
        <v>15.8</v>
      </c>
      <c r="K960">
        <v>10</v>
      </c>
      <c r="L960" s="7">
        <v>7.9</v>
      </c>
      <c r="M960">
        <v>165.9</v>
      </c>
      <c r="N960" s="2">
        <v>0.50486111111111109</v>
      </c>
      <c r="O960" t="s">
        <v>33</v>
      </c>
      <c r="P960">
        <v>158</v>
      </c>
      <c r="Q960" s="7">
        <v>4.7619047620000003</v>
      </c>
      <c r="R960">
        <v>7.9</v>
      </c>
      <c r="S960">
        <v>7.8</v>
      </c>
      <c r="T960">
        <v>7.9</v>
      </c>
      <c r="U960" s="6"/>
    </row>
    <row r="961" spans="1:21" x14ac:dyDescent="0.35">
      <c r="A961" t="s">
        <v>1010</v>
      </c>
      <c r="B961" s="1">
        <v>44900</v>
      </c>
      <c r="C961" t="s">
        <v>28</v>
      </c>
      <c r="D961" t="s">
        <v>21</v>
      </c>
      <c r="E961" t="s">
        <v>1074</v>
      </c>
      <c r="F961" t="s">
        <v>22</v>
      </c>
      <c r="G961" t="s">
        <v>23</v>
      </c>
      <c r="H961" t="s">
        <v>24</v>
      </c>
      <c r="I961" t="s">
        <v>54</v>
      </c>
      <c r="J961">
        <v>98.66</v>
      </c>
      <c r="K961">
        <v>9</v>
      </c>
      <c r="L961" s="7">
        <v>44.396999999999998</v>
      </c>
      <c r="M961">
        <v>932.33699999999999</v>
      </c>
      <c r="N961" s="2">
        <v>0.62986111111111109</v>
      </c>
      <c r="O961" t="s">
        <v>33</v>
      </c>
      <c r="P961">
        <v>887.94</v>
      </c>
      <c r="Q961" s="7">
        <v>4.7619047620000003</v>
      </c>
      <c r="R961">
        <v>44.396999999999998</v>
      </c>
      <c r="S961">
        <v>8.4</v>
      </c>
      <c r="T961">
        <v>44.396999999999998</v>
      </c>
      <c r="U961" s="6"/>
    </row>
    <row r="962" spans="1:21" x14ac:dyDescent="0.35">
      <c r="A962" t="s">
        <v>1011</v>
      </c>
      <c r="B962" s="1">
        <v>44915</v>
      </c>
      <c r="C962" t="s">
        <v>28</v>
      </c>
      <c r="D962" t="s">
        <v>29</v>
      </c>
      <c r="E962" t="s">
        <v>1069</v>
      </c>
      <c r="F962" t="s">
        <v>22</v>
      </c>
      <c r="G962" t="s">
        <v>36</v>
      </c>
      <c r="H962" t="s">
        <v>37</v>
      </c>
      <c r="I962" t="s">
        <v>56</v>
      </c>
      <c r="J962">
        <v>91.98</v>
      </c>
      <c r="K962">
        <v>1</v>
      </c>
      <c r="L962" s="7">
        <v>4.5990000000000002</v>
      </c>
      <c r="M962">
        <v>96.578999999999994</v>
      </c>
      <c r="N962" s="2">
        <v>0.64513888888888882</v>
      </c>
      <c r="O962" t="s">
        <v>33</v>
      </c>
      <c r="P962">
        <v>91.98</v>
      </c>
      <c r="Q962" s="7">
        <v>4.7619047620000003</v>
      </c>
      <c r="R962">
        <v>4.5990000000000002</v>
      </c>
      <c r="S962">
        <v>9.8000000000000007</v>
      </c>
      <c r="T962">
        <v>4.5990000000000002</v>
      </c>
      <c r="U962" s="6"/>
    </row>
    <row r="963" spans="1:21" x14ac:dyDescent="0.35">
      <c r="A963" t="s">
        <v>1012</v>
      </c>
      <c r="B963" s="1">
        <v>44914</v>
      </c>
      <c r="C963" t="s">
        <v>28</v>
      </c>
      <c r="D963" t="s">
        <v>21</v>
      </c>
      <c r="E963" t="s">
        <v>1070</v>
      </c>
      <c r="F963" t="s">
        <v>22</v>
      </c>
      <c r="G963" t="s">
        <v>36</v>
      </c>
      <c r="H963" t="s">
        <v>24</v>
      </c>
      <c r="I963" t="s">
        <v>32</v>
      </c>
      <c r="J963">
        <v>20.89</v>
      </c>
      <c r="K963">
        <v>2</v>
      </c>
      <c r="L963" s="7">
        <v>2.089</v>
      </c>
      <c r="M963">
        <v>43.869</v>
      </c>
      <c r="N963" s="2">
        <v>0.78125</v>
      </c>
      <c r="O963" t="s">
        <v>33</v>
      </c>
      <c r="P963">
        <v>41.78</v>
      </c>
      <c r="Q963" s="7">
        <v>4.7619047620000003</v>
      </c>
      <c r="R963">
        <v>2.089</v>
      </c>
      <c r="S963">
        <v>9.8000000000000007</v>
      </c>
      <c r="T963">
        <v>2.089</v>
      </c>
      <c r="U963" s="6"/>
    </row>
    <row r="964" spans="1:21" x14ac:dyDescent="0.35">
      <c r="A964" t="s">
        <v>1013</v>
      </c>
      <c r="B964" s="1">
        <v>44588</v>
      </c>
      <c r="C964" t="s">
        <v>96</v>
      </c>
      <c r="D964" t="s">
        <v>21</v>
      </c>
      <c r="E964" t="s">
        <v>1075</v>
      </c>
      <c r="F964" t="s">
        <v>30</v>
      </c>
      <c r="G964" t="s">
        <v>23</v>
      </c>
      <c r="H964" t="s">
        <v>24</v>
      </c>
      <c r="I964" t="s">
        <v>56</v>
      </c>
      <c r="J964">
        <v>15.5</v>
      </c>
      <c r="K964">
        <v>1</v>
      </c>
      <c r="L964" s="7">
        <v>0.77500000000000002</v>
      </c>
      <c r="M964">
        <v>16.274999999999999</v>
      </c>
      <c r="N964" s="2">
        <v>0.64097222222222217</v>
      </c>
      <c r="O964" t="s">
        <v>39</v>
      </c>
      <c r="P964">
        <v>15.5</v>
      </c>
      <c r="Q964" s="7">
        <v>4.7619047620000003</v>
      </c>
      <c r="R964">
        <v>0.77500000000000002</v>
      </c>
      <c r="S964">
        <v>7.4</v>
      </c>
      <c r="T964">
        <v>0.77500000000000002</v>
      </c>
      <c r="U964" s="6"/>
    </row>
    <row r="965" spans="1:21" x14ac:dyDescent="0.35">
      <c r="A965" t="s">
        <v>1014</v>
      </c>
      <c r="B965" s="1">
        <v>44578</v>
      </c>
      <c r="C965" t="s">
        <v>96</v>
      </c>
      <c r="D965" t="s">
        <v>29</v>
      </c>
      <c r="E965" t="s">
        <v>1071</v>
      </c>
      <c r="F965" t="s">
        <v>22</v>
      </c>
      <c r="G965" t="s">
        <v>36</v>
      </c>
      <c r="H965" t="s">
        <v>37</v>
      </c>
      <c r="I965" t="s">
        <v>32</v>
      </c>
      <c r="J965">
        <v>96.82</v>
      </c>
      <c r="K965">
        <v>3</v>
      </c>
      <c r="L965" s="7">
        <v>14.523</v>
      </c>
      <c r="M965">
        <v>304.983</v>
      </c>
      <c r="N965" s="2">
        <v>0.85902777777777783</v>
      </c>
      <c r="O965" t="s">
        <v>33</v>
      </c>
      <c r="P965">
        <v>290.45999999999998</v>
      </c>
      <c r="Q965" s="7">
        <v>4.7619047620000003</v>
      </c>
      <c r="R965">
        <v>14.523</v>
      </c>
      <c r="S965">
        <v>6.7</v>
      </c>
      <c r="T965">
        <v>14.523</v>
      </c>
      <c r="U965" s="6"/>
    </row>
    <row r="966" spans="1:21" x14ac:dyDescent="0.35">
      <c r="A966" t="s">
        <v>1015</v>
      </c>
      <c r="B966" s="1">
        <v>44715</v>
      </c>
      <c r="C966" t="s">
        <v>41</v>
      </c>
      <c r="D966" t="s">
        <v>53</v>
      </c>
      <c r="E966" t="s">
        <v>1072</v>
      </c>
      <c r="F966" t="s">
        <v>30</v>
      </c>
      <c r="G966" t="s">
        <v>36</v>
      </c>
      <c r="H966" t="s">
        <v>24</v>
      </c>
      <c r="I966" t="s">
        <v>54</v>
      </c>
      <c r="J966">
        <v>33.33</v>
      </c>
      <c r="K966">
        <v>2</v>
      </c>
      <c r="L966" s="7">
        <v>3.3330000000000002</v>
      </c>
      <c r="M966">
        <v>69.992999999999995</v>
      </c>
      <c r="N966" s="2">
        <v>0.6118055555555556</v>
      </c>
      <c r="O966" t="s">
        <v>39</v>
      </c>
      <c r="P966">
        <v>66.66</v>
      </c>
      <c r="Q966" s="7">
        <v>4.7619047620000003</v>
      </c>
      <c r="R966">
        <v>3.3330000000000002</v>
      </c>
      <c r="S966">
        <v>6.4</v>
      </c>
      <c r="T966">
        <v>3.3330000000000002</v>
      </c>
      <c r="U966" s="6"/>
    </row>
    <row r="967" spans="1:21" x14ac:dyDescent="0.35">
      <c r="A967" t="s">
        <v>1016</v>
      </c>
      <c r="B967" s="1">
        <v>44665</v>
      </c>
      <c r="C967" t="s">
        <v>61</v>
      </c>
      <c r="D967" t="s">
        <v>53</v>
      </c>
      <c r="E967" t="s">
        <v>1075</v>
      </c>
      <c r="F967" t="s">
        <v>30</v>
      </c>
      <c r="G967" t="s">
        <v>23</v>
      </c>
      <c r="H967" t="s">
        <v>24</v>
      </c>
      <c r="I967" t="s">
        <v>32</v>
      </c>
      <c r="J967">
        <v>38.270000000000003</v>
      </c>
      <c r="K967">
        <v>2</v>
      </c>
      <c r="L967" s="7">
        <v>3.827</v>
      </c>
      <c r="M967">
        <v>80.367000000000004</v>
      </c>
      <c r="N967" s="2">
        <v>0.76250000000000007</v>
      </c>
      <c r="O967" t="s">
        <v>39</v>
      </c>
      <c r="P967">
        <v>76.540000000000006</v>
      </c>
      <c r="Q967" s="7">
        <v>4.7619047620000003</v>
      </c>
      <c r="R967">
        <v>3.827</v>
      </c>
      <c r="S967">
        <v>5.8</v>
      </c>
      <c r="T967">
        <v>3.827</v>
      </c>
      <c r="U967" s="6"/>
    </row>
    <row r="968" spans="1:21" x14ac:dyDescent="0.35">
      <c r="A968" t="s">
        <v>1017</v>
      </c>
      <c r="B968" s="1">
        <v>44753</v>
      </c>
      <c r="C968" t="s">
        <v>74</v>
      </c>
      <c r="D968" t="s">
        <v>21</v>
      </c>
      <c r="E968" t="s">
        <v>1074</v>
      </c>
      <c r="F968" t="s">
        <v>30</v>
      </c>
      <c r="G968" t="s">
        <v>23</v>
      </c>
      <c r="H968" t="s">
        <v>31</v>
      </c>
      <c r="I968" t="s">
        <v>38</v>
      </c>
      <c r="J968">
        <v>33.299999999999997</v>
      </c>
      <c r="K968">
        <v>9</v>
      </c>
      <c r="L968" s="7">
        <v>14.984999999999999</v>
      </c>
      <c r="M968">
        <v>314.685</v>
      </c>
      <c r="N968" s="2">
        <v>0.64374999999999993</v>
      </c>
      <c r="O968" t="s">
        <v>26</v>
      </c>
      <c r="P968">
        <v>299.7</v>
      </c>
      <c r="Q968" s="7">
        <v>4.7619047620000003</v>
      </c>
      <c r="R968">
        <v>14.984999999999999</v>
      </c>
      <c r="S968">
        <v>7.2</v>
      </c>
      <c r="T968">
        <v>14.984999999999999</v>
      </c>
      <c r="U968" s="6"/>
    </row>
    <row r="969" spans="1:21" x14ac:dyDescent="0.35">
      <c r="A969" t="s">
        <v>1018</v>
      </c>
      <c r="B969" s="1">
        <v>44677</v>
      </c>
      <c r="C969" t="s">
        <v>61</v>
      </c>
      <c r="D969" t="s">
        <v>21</v>
      </c>
      <c r="E969" t="s">
        <v>1069</v>
      </c>
      <c r="F969" t="s">
        <v>22</v>
      </c>
      <c r="G969" t="s">
        <v>36</v>
      </c>
      <c r="H969" t="s">
        <v>24</v>
      </c>
      <c r="I969" t="s">
        <v>38</v>
      </c>
      <c r="J969">
        <v>81.010000000000005</v>
      </c>
      <c r="K969">
        <v>3</v>
      </c>
      <c r="L969" s="7">
        <v>12.1515</v>
      </c>
      <c r="M969">
        <v>255.1815</v>
      </c>
      <c r="N969" s="2">
        <v>0.53819444444444442</v>
      </c>
      <c r="O969" t="s">
        <v>39</v>
      </c>
      <c r="P969">
        <v>243.03</v>
      </c>
      <c r="Q969" s="7">
        <v>4.7619047620000003</v>
      </c>
      <c r="R969">
        <v>12.1515</v>
      </c>
      <c r="S969">
        <v>9.3000000000000007</v>
      </c>
      <c r="T969">
        <v>12.1515</v>
      </c>
      <c r="U969" s="6"/>
    </row>
    <row r="970" spans="1:21" x14ac:dyDescent="0.35">
      <c r="A970" t="s">
        <v>1019</v>
      </c>
      <c r="B970" s="1">
        <v>44843</v>
      </c>
      <c r="C970" t="s">
        <v>46</v>
      </c>
      <c r="D970" t="s">
        <v>21</v>
      </c>
      <c r="E970" t="s">
        <v>1070</v>
      </c>
      <c r="F970" t="s">
        <v>30</v>
      </c>
      <c r="G970" t="s">
        <v>23</v>
      </c>
      <c r="H970" t="s">
        <v>24</v>
      </c>
      <c r="I970" t="s">
        <v>25</v>
      </c>
      <c r="J970">
        <v>15.8</v>
      </c>
      <c r="K970">
        <v>3</v>
      </c>
      <c r="L970" s="7">
        <v>2.37</v>
      </c>
      <c r="M970">
        <v>49.77</v>
      </c>
      <c r="N970" s="2">
        <v>0.75138888888888899</v>
      </c>
      <c r="O970" t="s">
        <v>33</v>
      </c>
      <c r="P970">
        <v>47.4</v>
      </c>
      <c r="Q970" s="7">
        <v>4.7619047620000003</v>
      </c>
      <c r="R970">
        <v>2.37</v>
      </c>
      <c r="S970">
        <v>9.5</v>
      </c>
      <c r="T970">
        <v>2.37</v>
      </c>
      <c r="U970" s="6"/>
    </row>
    <row r="971" spans="1:21" x14ac:dyDescent="0.35">
      <c r="A971" t="s">
        <v>1020</v>
      </c>
      <c r="B971" s="1">
        <v>44867</v>
      </c>
      <c r="C971" t="s">
        <v>20</v>
      </c>
      <c r="D971" t="s">
        <v>53</v>
      </c>
      <c r="E971" t="s">
        <v>1072</v>
      </c>
      <c r="F971" t="s">
        <v>22</v>
      </c>
      <c r="G971" t="s">
        <v>23</v>
      </c>
      <c r="H971" t="s">
        <v>31</v>
      </c>
      <c r="I971" t="s">
        <v>32</v>
      </c>
      <c r="J971">
        <v>34.49</v>
      </c>
      <c r="K971">
        <v>5</v>
      </c>
      <c r="L971" s="7">
        <v>8.6225000000000005</v>
      </c>
      <c r="M971">
        <v>181.07249999999999</v>
      </c>
      <c r="N971" s="2">
        <v>0.8222222222222223</v>
      </c>
      <c r="O971" t="s">
        <v>39</v>
      </c>
      <c r="P971">
        <v>172.45</v>
      </c>
      <c r="Q971" s="7">
        <v>4.7619047620000003</v>
      </c>
      <c r="R971">
        <v>8.6225000000000005</v>
      </c>
      <c r="S971">
        <v>9</v>
      </c>
      <c r="T971">
        <v>8.6225000000000005</v>
      </c>
      <c r="U971" s="6"/>
    </row>
    <row r="972" spans="1:21" x14ac:dyDescent="0.35">
      <c r="A972" t="s">
        <v>1021</v>
      </c>
      <c r="B972" s="1">
        <v>44601</v>
      </c>
      <c r="C972" t="s">
        <v>80</v>
      </c>
      <c r="D972" t="s">
        <v>53</v>
      </c>
      <c r="E972" t="s">
        <v>1071</v>
      </c>
      <c r="F972" t="s">
        <v>22</v>
      </c>
      <c r="G972" t="s">
        <v>23</v>
      </c>
      <c r="H972" t="s">
        <v>37</v>
      </c>
      <c r="I972" t="s">
        <v>54</v>
      </c>
      <c r="J972">
        <v>84.63</v>
      </c>
      <c r="K972">
        <v>10</v>
      </c>
      <c r="L972" s="7">
        <v>42.314999999999998</v>
      </c>
      <c r="M972">
        <v>888.61500000000001</v>
      </c>
      <c r="N972" s="2">
        <v>0.48333333333333334</v>
      </c>
      <c r="O972" t="s">
        <v>39</v>
      </c>
      <c r="P972">
        <v>846.3</v>
      </c>
      <c r="Q972" s="7">
        <v>4.7619047620000003</v>
      </c>
      <c r="R972">
        <v>42.314999999999998</v>
      </c>
      <c r="S972">
        <v>9</v>
      </c>
      <c r="T972">
        <v>42.314999999999998</v>
      </c>
      <c r="U972" s="6"/>
    </row>
    <row r="973" spans="1:21" x14ac:dyDescent="0.35">
      <c r="A973" t="s">
        <v>1022</v>
      </c>
      <c r="B973" s="1">
        <v>44782</v>
      </c>
      <c r="C973" t="s">
        <v>48</v>
      </c>
      <c r="D973" t="s">
        <v>53</v>
      </c>
      <c r="E973" t="s">
        <v>1073</v>
      </c>
      <c r="F973" t="s">
        <v>22</v>
      </c>
      <c r="G973" t="s">
        <v>36</v>
      </c>
      <c r="H973" t="s">
        <v>37</v>
      </c>
      <c r="I973" t="s">
        <v>38</v>
      </c>
      <c r="J973">
        <v>36.909999999999997</v>
      </c>
      <c r="K973">
        <v>7</v>
      </c>
      <c r="L973" s="7">
        <v>12.9185</v>
      </c>
      <c r="M973">
        <v>271.2885</v>
      </c>
      <c r="N973" s="2">
        <v>0.57708333333333328</v>
      </c>
      <c r="O973" t="s">
        <v>26</v>
      </c>
      <c r="P973">
        <v>258.37</v>
      </c>
      <c r="Q973" s="7">
        <v>4.7619047620000003</v>
      </c>
      <c r="R973">
        <v>12.9185</v>
      </c>
      <c r="S973">
        <v>6.7</v>
      </c>
      <c r="T973">
        <v>12.9185</v>
      </c>
      <c r="U973" s="6"/>
    </row>
    <row r="974" spans="1:21" x14ac:dyDescent="0.35">
      <c r="A974" t="s">
        <v>1023</v>
      </c>
      <c r="B974" s="1">
        <v>44619</v>
      </c>
      <c r="C974" t="s">
        <v>80</v>
      </c>
      <c r="D974" t="s">
        <v>53</v>
      </c>
      <c r="E974" t="s">
        <v>1075</v>
      </c>
      <c r="F974" t="s">
        <v>30</v>
      </c>
      <c r="G974" t="s">
        <v>36</v>
      </c>
      <c r="H974" t="s">
        <v>31</v>
      </c>
      <c r="I974" t="s">
        <v>32</v>
      </c>
      <c r="J974">
        <v>87.08</v>
      </c>
      <c r="K974">
        <v>7</v>
      </c>
      <c r="L974" s="7">
        <v>30.478000000000002</v>
      </c>
      <c r="M974">
        <v>640.03800000000001</v>
      </c>
      <c r="N974" s="2">
        <v>0.63680555555555551</v>
      </c>
      <c r="O974" t="s">
        <v>33</v>
      </c>
      <c r="P974">
        <v>609.55999999999995</v>
      </c>
      <c r="Q974" s="7">
        <v>4.7619047620000003</v>
      </c>
      <c r="R974">
        <v>30.478000000000002</v>
      </c>
      <c r="S974">
        <v>5.5</v>
      </c>
      <c r="T974">
        <v>30.478000000000002</v>
      </c>
      <c r="U974" s="6"/>
    </row>
    <row r="975" spans="1:21" x14ac:dyDescent="0.35">
      <c r="A975" t="s">
        <v>1024</v>
      </c>
      <c r="B975" s="1">
        <v>44854</v>
      </c>
      <c r="C975" t="s">
        <v>46</v>
      </c>
      <c r="D975" t="s">
        <v>21</v>
      </c>
      <c r="E975" t="s">
        <v>1074</v>
      </c>
      <c r="F975" t="s">
        <v>30</v>
      </c>
      <c r="G975" t="s">
        <v>36</v>
      </c>
      <c r="H975" t="s">
        <v>24</v>
      </c>
      <c r="I975" t="s">
        <v>38</v>
      </c>
      <c r="J975">
        <v>80.08</v>
      </c>
      <c r="K975">
        <v>3</v>
      </c>
      <c r="L975" s="7">
        <v>12.012</v>
      </c>
      <c r="M975">
        <v>252.25200000000001</v>
      </c>
      <c r="N975" s="2">
        <v>0.64513888888888882</v>
      </c>
      <c r="O975" t="s">
        <v>33</v>
      </c>
      <c r="P975">
        <v>240.24</v>
      </c>
      <c r="Q975" s="7">
        <v>4.7619047620000003</v>
      </c>
      <c r="R975">
        <v>12.012</v>
      </c>
      <c r="S975">
        <v>5.4</v>
      </c>
      <c r="T975">
        <v>12.012</v>
      </c>
      <c r="U975" s="6"/>
    </row>
    <row r="976" spans="1:21" x14ac:dyDescent="0.35">
      <c r="A976" t="s">
        <v>1025</v>
      </c>
      <c r="B976" s="1">
        <v>44769</v>
      </c>
      <c r="C976" t="s">
        <v>74</v>
      </c>
      <c r="D976" t="s">
        <v>29</v>
      </c>
      <c r="E976" t="s">
        <v>1069</v>
      </c>
      <c r="F976" t="s">
        <v>30</v>
      </c>
      <c r="G976" t="s">
        <v>36</v>
      </c>
      <c r="H976" t="s">
        <v>24</v>
      </c>
      <c r="I976" t="s">
        <v>56</v>
      </c>
      <c r="J976">
        <v>86.13</v>
      </c>
      <c r="K976">
        <v>2</v>
      </c>
      <c r="L976" s="7">
        <v>8.6129999999999995</v>
      </c>
      <c r="M976">
        <v>180.87299999999999</v>
      </c>
      <c r="N976" s="2">
        <v>0.74930555555555556</v>
      </c>
      <c r="O976" t="s">
        <v>33</v>
      </c>
      <c r="P976">
        <v>172.26</v>
      </c>
      <c r="Q976" s="7">
        <v>4.7619047620000003</v>
      </c>
      <c r="R976">
        <v>8.6129999999999995</v>
      </c>
      <c r="S976">
        <v>8.1999999999999993</v>
      </c>
      <c r="T976">
        <v>8.6129999999999995</v>
      </c>
      <c r="U976" s="6"/>
    </row>
    <row r="977" spans="1:21" x14ac:dyDescent="0.35">
      <c r="A977" t="s">
        <v>1026</v>
      </c>
      <c r="B977" s="1">
        <v>44791</v>
      </c>
      <c r="C977" t="s">
        <v>48</v>
      </c>
      <c r="D977" t="s">
        <v>53</v>
      </c>
      <c r="E977" t="s">
        <v>1071</v>
      </c>
      <c r="F977" t="s">
        <v>22</v>
      </c>
      <c r="G977" t="s">
        <v>36</v>
      </c>
      <c r="H977" t="s">
        <v>24</v>
      </c>
      <c r="I977" t="s">
        <v>56</v>
      </c>
      <c r="J977">
        <v>49.92</v>
      </c>
      <c r="K977">
        <v>2</v>
      </c>
      <c r="L977" s="7">
        <v>4.992</v>
      </c>
      <c r="M977">
        <v>104.83199999999999</v>
      </c>
      <c r="N977" s="2">
        <v>0.49652777777777773</v>
      </c>
      <c r="O977" t="s">
        <v>39</v>
      </c>
      <c r="P977">
        <v>99.84</v>
      </c>
      <c r="Q977" s="7">
        <v>4.7619047620000003</v>
      </c>
      <c r="R977">
        <v>4.992</v>
      </c>
      <c r="S977">
        <v>7</v>
      </c>
      <c r="T977">
        <v>4.992</v>
      </c>
      <c r="U977" s="6"/>
    </row>
    <row r="978" spans="1:21" x14ac:dyDescent="0.35">
      <c r="A978" t="s">
        <v>1027</v>
      </c>
      <c r="B978" s="1">
        <v>44835</v>
      </c>
      <c r="C978" t="s">
        <v>46</v>
      </c>
      <c r="D978" t="s">
        <v>21</v>
      </c>
      <c r="E978" t="s">
        <v>1073</v>
      </c>
      <c r="F978" t="s">
        <v>30</v>
      </c>
      <c r="G978" t="s">
        <v>23</v>
      </c>
      <c r="H978" t="s">
        <v>24</v>
      </c>
      <c r="I978" t="s">
        <v>54</v>
      </c>
      <c r="J978">
        <v>74.66</v>
      </c>
      <c r="K978">
        <v>4</v>
      </c>
      <c r="L978" s="7">
        <v>14.932</v>
      </c>
      <c r="M978">
        <v>313.572</v>
      </c>
      <c r="N978" s="2">
        <v>0.44375000000000003</v>
      </c>
      <c r="O978" t="s">
        <v>33</v>
      </c>
      <c r="P978">
        <v>298.64</v>
      </c>
      <c r="Q978" s="7">
        <v>4.7619047620000003</v>
      </c>
      <c r="R978">
        <v>14.932</v>
      </c>
      <c r="S978">
        <v>8.5</v>
      </c>
      <c r="T978">
        <v>14.932</v>
      </c>
      <c r="U978" s="6"/>
    </row>
    <row r="979" spans="1:21" x14ac:dyDescent="0.35">
      <c r="A979" t="s">
        <v>1028</v>
      </c>
      <c r="B979" s="1">
        <v>44899</v>
      </c>
      <c r="C979" t="s">
        <v>28</v>
      </c>
      <c r="D979" t="s">
        <v>53</v>
      </c>
      <c r="E979" t="s">
        <v>1072</v>
      </c>
      <c r="F979" t="s">
        <v>22</v>
      </c>
      <c r="G979" t="s">
        <v>36</v>
      </c>
      <c r="H979" t="s">
        <v>31</v>
      </c>
      <c r="I979" t="s">
        <v>54</v>
      </c>
      <c r="J979">
        <v>26.6</v>
      </c>
      <c r="K979">
        <v>6</v>
      </c>
      <c r="L979" s="7">
        <v>7.98</v>
      </c>
      <c r="M979">
        <v>167.58</v>
      </c>
      <c r="N979" s="2">
        <v>0.63194444444444442</v>
      </c>
      <c r="O979" t="s">
        <v>26</v>
      </c>
      <c r="P979">
        <v>159.6</v>
      </c>
      <c r="Q979" s="7">
        <v>4.7619047620000003</v>
      </c>
      <c r="R979">
        <v>7.98</v>
      </c>
      <c r="S979">
        <v>4.9000000000000004</v>
      </c>
      <c r="T979">
        <v>7.98</v>
      </c>
      <c r="U979" s="6"/>
    </row>
    <row r="980" spans="1:21" x14ac:dyDescent="0.35">
      <c r="A980" t="s">
        <v>1029</v>
      </c>
      <c r="B980" s="1">
        <v>44664</v>
      </c>
      <c r="C980" t="s">
        <v>61</v>
      </c>
      <c r="D980" t="s">
        <v>53</v>
      </c>
      <c r="E980" t="s">
        <v>1071</v>
      </c>
      <c r="F980" t="s">
        <v>30</v>
      </c>
      <c r="G980" t="s">
        <v>23</v>
      </c>
      <c r="H980" t="s">
        <v>42</v>
      </c>
      <c r="I980" t="s">
        <v>32</v>
      </c>
      <c r="J980">
        <v>25.45</v>
      </c>
      <c r="K980">
        <v>1</v>
      </c>
      <c r="L980" s="7">
        <v>1.2725</v>
      </c>
      <c r="M980">
        <v>26.7225</v>
      </c>
      <c r="N980" s="2">
        <v>0.75694444444444453</v>
      </c>
      <c r="O980" t="s">
        <v>39</v>
      </c>
      <c r="P980">
        <v>25.45</v>
      </c>
      <c r="Q980" s="7">
        <v>4.7619047620000003</v>
      </c>
      <c r="R980">
        <v>1.2725</v>
      </c>
      <c r="S980">
        <v>5.0999999999999996</v>
      </c>
      <c r="T980">
        <v>1.2725</v>
      </c>
      <c r="U980" s="6"/>
    </row>
    <row r="981" spans="1:21" x14ac:dyDescent="0.35">
      <c r="A981" t="s">
        <v>1030</v>
      </c>
      <c r="B981" s="1">
        <v>44610</v>
      </c>
      <c r="C981" t="s">
        <v>80</v>
      </c>
      <c r="D981" t="s">
        <v>53</v>
      </c>
      <c r="E981" t="s">
        <v>1069</v>
      </c>
      <c r="F981" t="s">
        <v>30</v>
      </c>
      <c r="G981" t="s">
        <v>23</v>
      </c>
      <c r="H981" t="s">
        <v>37</v>
      </c>
      <c r="I981" t="s">
        <v>54</v>
      </c>
      <c r="J981">
        <v>67.77</v>
      </c>
      <c r="K981">
        <v>1</v>
      </c>
      <c r="L981" s="7">
        <v>3.3885000000000001</v>
      </c>
      <c r="M981">
        <v>71.158500000000004</v>
      </c>
      <c r="N981" s="2">
        <v>0.86319444444444438</v>
      </c>
      <c r="O981" t="s">
        <v>39</v>
      </c>
      <c r="P981">
        <v>67.77</v>
      </c>
      <c r="Q981" s="7">
        <v>4.7619047620000003</v>
      </c>
      <c r="R981">
        <v>3.3885000000000001</v>
      </c>
      <c r="S981">
        <v>6.5</v>
      </c>
      <c r="T981">
        <v>3.3885000000000001</v>
      </c>
      <c r="U981" s="6"/>
    </row>
    <row r="982" spans="1:21" x14ac:dyDescent="0.35">
      <c r="A982" t="s">
        <v>1031</v>
      </c>
      <c r="B982" s="1">
        <v>44837</v>
      </c>
      <c r="C982" t="s">
        <v>46</v>
      </c>
      <c r="D982" t="s">
        <v>29</v>
      </c>
      <c r="E982" t="s">
        <v>1070</v>
      </c>
      <c r="F982" t="s">
        <v>22</v>
      </c>
      <c r="G982" t="s">
        <v>36</v>
      </c>
      <c r="H982" t="s">
        <v>24</v>
      </c>
      <c r="I982" t="s">
        <v>54</v>
      </c>
      <c r="J982">
        <v>59.59</v>
      </c>
      <c r="K982">
        <v>4</v>
      </c>
      <c r="L982" s="7">
        <v>11.917999999999999</v>
      </c>
      <c r="M982">
        <v>250.27799999999999</v>
      </c>
      <c r="N982" s="2">
        <v>0.53194444444444444</v>
      </c>
      <c r="O982" t="s">
        <v>33</v>
      </c>
      <c r="P982">
        <v>238.36</v>
      </c>
      <c r="Q982" s="7">
        <v>4.7619047620000003</v>
      </c>
      <c r="R982">
        <v>11.917999999999999</v>
      </c>
      <c r="S982">
        <v>9.8000000000000007</v>
      </c>
      <c r="T982">
        <v>11.917999999999999</v>
      </c>
      <c r="U982" s="6"/>
    </row>
    <row r="983" spans="1:21" x14ac:dyDescent="0.35">
      <c r="A983" t="s">
        <v>1032</v>
      </c>
      <c r="B983" s="1">
        <v>44791</v>
      </c>
      <c r="C983" t="s">
        <v>48</v>
      </c>
      <c r="D983" t="s">
        <v>21</v>
      </c>
      <c r="E983" t="s">
        <v>1075</v>
      </c>
      <c r="F983" t="s">
        <v>30</v>
      </c>
      <c r="G983" t="s">
        <v>36</v>
      </c>
      <c r="H983" t="s">
        <v>24</v>
      </c>
      <c r="I983" t="s">
        <v>25</v>
      </c>
      <c r="J983">
        <v>58.15</v>
      </c>
      <c r="K983">
        <v>4</v>
      </c>
      <c r="L983" s="7">
        <v>11.63</v>
      </c>
      <c r="M983">
        <v>244.23</v>
      </c>
      <c r="N983" s="2">
        <v>0.73888888888888893</v>
      </c>
      <c r="O983" t="s">
        <v>33</v>
      </c>
      <c r="P983">
        <v>232.6</v>
      </c>
      <c r="Q983" s="7">
        <v>4.7619047620000003</v>
      </c>
      <c r="R983">
        <v>11.63</v>
      </c>
      <c r="S983">
        <v>8.4</v>
      </c>
      <c r="T983">
        <v>11.63</v>
      </c>
      <c r="U983" s="6"/>
    </row>
    <row r="984" spans="1:21" x14ac:dyDescent="0.35">
      <c r="A984" t="s">
        <v>1033</v>
      </c>
      <c r="B984" s="1">
        <v>44831</v>
      </c>
      <c r="C984" t="s">
        <v>51</v>
      </c>
      <c r="D984" t="s">
        <v>21</v>
      </c>
      <c r="E984" t="s">
        <v>1074</v>
      </c>
      <c r="F984" t="s">
        <v>22</v>
      </c>
      <c r="G984" t="s">
        <v>23</v>
      </c>
      <c r="H984" t="s">
        <v>31</v>
      </c>
      <c r="I984" t="s">
        <v>44</v>
      </c>
      <c r="J984">
        <v>97.48</v>
      </c>
      <c r="K984">
        <v>9</v>
      </c>
      <c r="L984" s="7">
        <v>43.866</v>
      </c>
      <c r="M984">
        <v>921.18600000000004</v>
      </c>
      <c r="N984" s="2">
        <v>0.59652777777777777</v>
      </c>
      <c r="O984" t="s">
        <v>26</v>
      </c>
      <c r="P984">
        <v>877.32</v>
      </c>
      <c r="Q984" s="7">
        <v>4.7619047620000003</v>
      </c>
      <c r="R984">
        <v>43.866</v>
      </c>
      <c r="S984">
        <v>7.4</v>
      </c>
      <c r="T984">
        <v>43.866</v>
      </c>
      <c r="U984" s="6"/>
    </row>
    <row r="985" spans="1:21" x14ac:dyDescent="0.35">
      <c r="A985" t="s">
        <v>1034</v>
      </c>
      <c r="B985" s="1">
        <v>44737</v>
      </c>
      <c r="C985" t="s">
        <v>41</v>
      </c>
      <c r="D985" t="s">
        <v>29</v>
      </c>
      <c r="E985" t="s">
        <v>1070</v>
      </c>
      <c r="F985" t="s">
        <v>30</v>
      </c>
      <c r="G985" t="s">
        <v>36</v>
      </c>
      <c r="H985" t="s">
        <v>31</v>
      </c>
      <c r="I985" t="s">
        <v>25</v>
      </c>
      <c r="J985">
        <v>99.96</v>
      </c>
      <c r="K985">
        <v>7</v>
      </c>
      <c r="L985" s="7">
        <v>34.985999999999997</v>
      </c>
      <c r="M985">
        <v>734.70600000000002</v>
      </c>
      <c r="N985" s="2">
        <v>0.43958333333333338</v>
      </c>
      <c r="O985" t="s">
        <v>33</v>
      </c>
      <c r="P985">
        <v>699.72</v>
      </c>
      <c r="Q985" s="7">
        <v>4.7619047620000003</v>
      </c>
      <c r="R985">
        <v>34.985999999999997</v>
      </c>
      <c r="S985">
        <v>6.1</v>
      </c>
      <c r="T985">
        <v>34.985999999999997</v>
      </c>
      <c r="U985" s="6"/>
    </row>
    <row r="986" spans="1:21" x14ac:dyDescent="0.35">
      <c r="A986" t="s">
        <v>1035</v>
      </c>
      <c r="B986" s="1">
        <v>44899</v>
      </c>
      <c r="C986" t="s">
        <v>28</v>
      </c>
      <c r="D986" t="s">
        <v>29</v>
      </c>
      <c r="E986" t="s">
        <v>1072</v>
      </c>
      <c r="F986" t="s">
        <v>30</v>
      </c>
      <c r="G986" t="s">
        <v>36</v>
      </c>
      <c r="H986" t="s">
        <v>31</v>
      </c>
      <c r="I986" t="s">
        <v>32</v>
      </c>
      <c r="J986">
        <v>96.37</v>
      </c>
      <c r="K986">
        <v>7</v>
      </c>
      <c r="L986" s="7">
        <v>33.729500000000002</v>
      </c>
      <c r="M986">
        <v>708.31949999999995</v>
      </c>
      <c r="N986" s="2">
        <v>0.4861111111111111</v>
      </c>
      <c r="O986" t="s">
        <v>33</v>
      </c>
      <c r="P986">
        <v>674.59</v>
      </c>
      <c r="Q986" s="7">
        <v>4.7619047620000003</v>
      </c>
      <c r="R986">
        <v>33.729500000000002</v>
      </c>
      <c r="S986">
        <v>6</v>
      </c>
      <c r="T986">
        <v>33.729500000000002</v>
      </c>
      <c r="U986" s="6"/>
    </row>
    <row r="987" spans="1:21" x14ac:dyDescent="0.35">
      <c r="A987" t="s">
        <v>1036</v>
      </c>
      <c r="B987" s="1">
        <v>44662</v>
      </c>
      <c r="C987" t="s">
        <v>61</v>
      </c>
      <c r="D987" t="s">
        <v>53</v>
      </c>
      <c r="E987" t="s">
        <v>1075</v>
      </c>
      <c r="F987" t="s">
        <v>30</v>
      </c>
      <c r="G987" t="s">
        <v>23</v>
      </c>
      <c r="H987" t="s">
        <v>24</v>
      </c>
      <c r="I987" t="s">
        <v>56</v>
      </c>
      <c r="J987">
        <v>63.71</v>
      </c>
      <c r="K987">
        <v>5</v>
      </c>
      <c r="L987" s="7">
        <v>15.9275</v>
      </c>
      <c r="M987">
        <v>334.47750000000002</v>
      </c>
      <c r="N987" s="2">
        <v>0.8125</v>
      </c>
      <c r="O987" t="s">
        <v>26</v>
      </c>
      <c r="P987">
        <v>318.55</v>
      </c>
      <c r="Q987" s="7">
        <v>4.7619047620000003</v>
      </c>
      <c r="R987">
        <v>15.9275</v>
      </c>
      <c r="S987">
        <v>8.5</v>
      </c>
      <c r="T987">
        <v>15.9275</v>
      </c>
      <c r="U987" s="6"/>
    </row>
    <row r="988" spans="1:21" x14ac:dyDescent="0.35">
      <c r="A988" t="s">
        <v>1037</v>
      </c>
      <c r="B988" s="1">
        <v>44567</v>
      </c>
      <c r="C988" t="s">
        <v>96</v>
      </c>
      <c r="D988" t="s">
        <v>53</v>
      </c>
      <c r="E988" t="s">
        <v>1074</v>
      </c>
      <c r="F988" t="s">
        <v>30</v>
      </c>
      <c r="G988" t="s">
        <v>23</v>
      </c>
      <c r="H988" t="s">
        <v>31</v>
      </c>
      <c r="I988" t="s">
        <v>25</v>
      </c>
      <c r="J988">
        <v>14.76</v>
      </c>
      <c r="K988">
        <v>2</v>
      </c>
      <c r="L988" s="7">
        <v>1.476</v>
      </c>
      <c r="M988">
        <v>30.995999999999999</v>
      </c>
      <c r="N988" s="2">
        <v>0.61249999999999993</v>
      </c>
      <c r="O988" t="s">
        <v>26</v>
      </c>
      <c r="P988">
        <v>29.52</v>
      </c>
      <c r="Q988" s="7">
        <v>4.7619047620000003</v>
      </c>
      <c r="R988">
        <v>1.476</v>
      </c>
      <c r="S988">
        <v>4.3</v>
      </c>
      <c r="T988">
        <v>1.476</v>
      </c>
      <c r="U988" s="6"/>
    </row>
    <row r="989" spans="1:21" x14ac:dyDescent="0.35">
      <c r="A989" t="s">
        <v>1038</v>
      </c>
      <c r="B989" s="1">
        <v>44861</v>
      </c>
      <c r="C989" t="s">
        <v>46</v>
      </c>
      <c r="D989" t="s">
        <v>53</v>
      </c>
      <c r="E989" t="s">
        <v>1069</v>
      </c>
      <c r="F989" t="s">
        <v>22</v>
      </c>
      <c r="G989" t="s">
        <v>36</v>
      </c>
      <c r="H989" t="s">
        <v>37</v>
      </c>
      <c r="I989" t="s">
        <v>25</v>
      </c>
      <c r="J989">
        <v>62</v>
      </c>
      <c r="K989">
        <v>8</v>
      </c>
      <c r="L989" s="7">
        <v>24.8</v>
      </c>
      <c r="M989">
        <v>520.79999999999995</v>
      </c>
      <c r="N989" s="2">
        <v>0.79722222222222217</v>
      </c>
      <c r="O989" t="s">
        <v>39</v>
      </c>
      <c r="P989">
        <v>496</v>
      </c>
      <c r="Q989" s="7">
        <v>4.7619047620000003</v>
      </c>
      <c r="R989">
        <v>24.8</v>
      </c>
      <c r="S989">
        <v>6.2</v>
      </c>
      <c r="T989">
        <v>24.8</v>
      </c>
      <c r="U989" s="6"/>
    </row>
    <row r="990" spans="1:21" x14ac:dyDescent="0.35">
      <c r="A990" t="s">
        <v>1039</v>
      </c>
      <c r="B990" s="1">
        <v>44682</v>
      </c>
      <c r="C990" t="s">
        <v>107</v>
      </c>
      <c r="D990" t="s">
        <v>29</v>
      </c>
      <c r="E990" t="s">
        <v>1070</v>
      </c>
      <c r="F990" t="s">
        <v>22</v>
      </c>
      <c r="G990" t="s">
        <v>36</v>
      </c>
      <c r="H990" t="s">
        <v>31</v>
      </c>
      <c r="I990" t="s">
        <v>32</v>
      </c>
      <c r="J990">
        <v>82.34</v>
      </c>
      <c r="K990">
        <v>10</v>
      </c>
      <c r="L990" s="7">
        <v>41.17</v>
      </c>
      <c r="M990">
        <v>864.57</v>
      </c>
      <c r="N990" s="2">
        <v>0.79999999999999993</v>
      </c>
      <c r="O990" t="s">
        <v>26</v>
      </c>
      <c r="P990">
        <v>823.4</v>
      </c>
      <c r="Q990" s="7">
        <v>4.7619047620000003</v>
      </c>
      <c r="R990">
        <v>41.17</v>
      </c>
      <c r="S990">
        <v>4.3</v>
      </c>
      <c r="T990">
        <v>41.17</v>
      </c>
      <c r="U990" s="6"/>
    </row>
    <row r="991" spans="1:21" x14ac:dyDescent="0.35">
      <c r="A991" t="s">
        <v>1040</v>
      </c>
      <c r="B991" s="1">
        <v>44828</v>
      </c>
      <c r="C991" t="s">
        <v>51</v>
      </c>
      <c r="D991" t="s">
        <v>53</v>
      </c>
      <c r="E991" t="s">
        <v>1072</v>
      </c>
      <c r="F991" t="s">
        <v>22</v>
      </c>
      <c r="G991" t="s">
        <v>36</v>
      </c>
      <c r="H991" t="s">
        <v>31</v>
      </c>
      <c r="I991" t="s">
        <v>25</v>
      </c>
      <c r="J991">
        <v>75.37</v>
      </c>
      <c r="K991">
        <v>8</v>
      </c>
      <c r="L991" s="7">
        <v>30.148</v>
      </c>
      <c r="M991">
        <v>633.10799999999995</v>
      </c>
      <c r="N991" s="2">
        <v>0.65694444444444444</v>
      </c>
      <c r="O991" t="s">
        <v>39</v>
      </c>
      <c r="P991">
        <v>602.96</v>
      </c>
      <c r="Q991" s="7">
        <v>4.7619047620000003</v>
      </c>
      <c r="R991">
        <v>30.148</v>
      </c>
      <c r="S991">
        <v>8.4</v>
      </c>
      <c r="T991">
        <v>30.148</v>
      </c>
      <c r="U991" s="6"/>
    </row>
    <row r="992" spans="1:21" x14ac:dyDescent="0.35">
      <c r="A992" t="s">
        <v>1041</v>
      </c>
      <c r="B992" s="1">
        <v>44593</v>
      </c>
      <c r="C992" t="s">
        <v>80</v>
      </c>
      <c r="D992" t="s">
        <v>21</v>
      </c>
      <c r="E992" t="s">
        <v>1071</v>
      </c>
      <c r="F992" t="s">
        <v>30</v>
      </c>
      <c r="G992" t="s">
        <v>23</v>
      </c>
      <c r="H992" t="s">
        <v>31</v>
      </c>
      <c r="I992" t="s">
        <v>54</v>
      </c>
      <c r="J992">
        <v>56.56</v>
      </c>
      <c r="K992">
        <v>5</v>
      </c>
      <c r="L992" s="7">
        <v>14.14</v>
      </c>
      <c r="M992">
        <v>296.94</v>
      </c>
      <c r="N992" s="2">
        <v>0.79583333333333339</v>
      </c>
      <c r="O992" t="s">
        <v>39</v>
      </c>
      <c r="P992">
        <v>282.8</v>
      </c>
      <c r="Q992" s="7">
        <v>4.7619047620000003</v>
      </c>
      <c r="R992">
        <v>14.14</v>
      </c>
      <c r="S992">
        <v>4.5</v>
      </c>
      <c r="T992">
        <v>14.14</v>
      </c>
      <c r="U992" s="6"/>
    </row>
    <row r="993" spans="1:21" x14ac:dyDescent="0.35">
      <c r="A993" t="s">
        <v>1042</v>
      </c>
      <c r="B993" s="1">
        <v>44801</v>
      </c>
      <c r="C993" t="s">
        <v>48</v>
      </c>
      <c r="D993" t="s">
        <v>53</v>
      </c>
      <c r="E993" t="s">
        <v>1073</v>
      </c>
      <c r="F993" t="s">
        <v>30</v>
      </c>
      <c r="G993" t="s">
        <v>23</v>
      </c>
      <c r="H993" t="s">
        <v>31</v>
      </c>
      <c r="I993" t="s">
        <v>44</v>
      </c>
      <c r="J993">
        <v>76.599999999999994</v>
      </c>
      <c r="K993">
        <v>10</v>
      </c>
      <c r="L993" s="7">
        <v>38.299999999999997</v>
      </c>
      <c r="M993">
        <v>804.3</v>
      </c>
      <c r="N993" s="2">
        <v>0.75694444444444453</v>
      </c>
      <c r="O993" t="s">
        <v>26</v>
      </c>
      <c r="P993">
        <v>766</v>
      </c>
      <c r="Q993" s="7">
        <v>4.7619047620000003</v>
      </c>
      <c r="R993">
        <v>38.299999999999997</v>
      </c>
      <c r="S993">
        <v>6</v>
      </c>
      <c r="T993">
        <v>38.299999999999997</v>
      </c>
      <c r="U993" s="6"/>
    </row>
    <row r="994" spans="1:21" x14ac:dyDescent="0.35">
      <c r="A994" t="s">
        <v>1043</v>
      </c>
      <c r="B994" s="1">
        <v>44712</v>
      </c>
      <c r="C994" t="s">
        <v>107</v>
      </c>
      <c r="D994" t="s">
        <v>21</v>
      </c>
      <c r="E994" t="s">
        <v>1075</v>
      </c>
      <c r="F994" t="s">
        <v>30</v>
      </c>
      <c r="G994" t="s">
        <v>36</v>
      </c>
      <c r="H994" t="s">
        <v>24</v>
      </c>
      <c r="I994" t="s">
        <v>32</v>
      </c>
      <c r="J994">
        <v>58.03</v>
      </c>
      <c r="K994">
        <v>2</v>
      </c>
      <c r="L994" s="7">
        <v>5.8029999999999999</v>
      </c>
      <c r="M994">
        <v>121.863</v>
      </c>
      <c r="N994" s="2">
        <v>0.8652777777777777</v>
      </c>
      <c r="O994" t="s">
        <v>26</v>
      </c>
      <c r="P994">
        <v>116.06</v>
      </c>
      <c r="Q994" s="7">
        <v>4.7619047620000003</v>
      </c>
      <c r="R994">
        <v>5.8029999999999999</v>
      </c>
      <c r="S994">
        <v>8.8000000000000007</v>
      </c>
      <c r="T994">
        <v>5.8029999999999999</v>
      </c>
      <c r="U994" s="6"/>
    </row>
    <row r="995" spans="1:21" x14ac:dyDescent="0.35">
      <c r="A995" t="s">
        <v>1044</v>
      </c>
      <c r="B995" s="1">
        <v>44579</v>
      </c>
      <c r="C995" t="s">
        <v>96</v>
      </c>
      <c r="D995" t="s">
        <v>53</v>
      </c>
      <c r="E995" t="s">
        <v>1074</v>
      </c>
      <c r="F995" t="s">
        <v>30</v>
      </c>
      <c r="G995" t="s">
        <v>36</v>
      </c>
      <c r="H995" t="s">
        <v>24</v>
      </c>
      <c r="I995" t="s">
        <v>56</v>
      </c>
      <c r="J995">
        <v>17.489999999999998</v>
      </c>
      <c r="K995">
        <v>10</v>
      </c>
      <c r="L995" s="7">
        <v>8.7449999999999992</v>
      </c>
      <c r="M995">
        <v>183.64500000000001</v>
      </c>
      <c r="N995" s="2">
        <v>0.77430555555555547</v>
      </c>
      <c r="O995" t="s">
        <v>26</v>
      </c>
      <c r="P995">
        <v>174.9</v>
      </c>
      <c r="Q995" s="7">
        <v>4.7619047620000003</v>
      </c>
      <c r="R995">
        <v>8.7449999999999992</v>
      </c>
      <c r="S995">
        <v>6.6</v>
      </c>
      <c r="T995">
        <v>8.7449999999999992</v>
      </c>
      <c r="U995" s="6"/>
    </row>
    <row r="996" spans="1:21" x14ac:dyDescent="0.35">
      <c r="A996" t="s">
        <v>1045</v>
      </c>
      <c r="B996" s="1">
        <v>44821</v>
      </c>
      <c r="C996" t="s">
        <v>51</v>
      </c>
      <c r="D996" t="s">
        <v>29</v>
      </c>
      <c r="E996" t="s">
        <v>1069</v>
      </c>
      <c r="F996" t="s">
        <v>22</v>
      </c>
      <c r="G996" t="s">
        <v>23</v>
      </c>
      <c r="H996" t="s">
        <v>31</v>
      </c>
      <c r="I996" t="s">
        <v>32</v>
      </c>
      <c r="J996">
        <v>60.95</v>
      </c>
      <c r="K996">
        <v>1</v>
      </c>
      <c r="L996" s="7">
        <v>3.0474999999999999</v>
      </c>
      <c r="M996">
        <v>63.997500000000002</v>
      </c>
      <c r="N996" s="2">
        <v>0.4861111111111111</v>
      </c>
      <c r="O996" t="s">
        <v>26</v>
      </c>
      <c r="P996">
        <v>60.95</v>
      </c>
      <c r="Q996" s="7">
        <v>4.7619047620000003</v>
      </c>
      <c r="R996">
        <v>3.0474999999999999</v>
      </c>
      <c r="S996">
        <v>5.9</v>
      </c>
      <c r="T996">
        <v>3.0474999999999999</v>
      </c>
      <c r="U996" s="6"/>
    </row>
    <row r="997" spans="1:21" x14ac:dyDescent="0.35">
      <c r="A997" t="s">
        <v>1046</v>
      </c>
      <c r="B997" s="1">
        <v>44671</v>
      </c>
      <c r="C997" t="s">
        <v>61</v>
      </c>
      <c r="D997" t="s">
        <v>29</v>
      </c>
      <c r="E997" t="s">
        <v>1075</v>
      </c>
      <c r="F997" t="s">
        <v>30</v>
      </c>
      <c r="G997" t="s">
        <v>36</v>
      </c>
      <c r="H997" t="s">
        <v>31</v>
      </c>
      <c r="I997" t="s">
        <v>25</v>
      </c>
      <c r="J997">
        <v>40.35</v>
      </c>
      <c r="K997">
        <v>1</v>
      </c>
      <c r="L997" s="7">
        <v>2.0175000000000001</v>
      </c>
      <c r="M997">
        <v>42.3675</v>
      </c>
      <c r="N997" s="2">
        <v>0.57361111111111118</v>
      </c>
      <c r="O997" t="s">
        <v>26</v>
      </c>
      <c r="P997">
        <v>40.35</v>
      </c>
      <c r="Q997" s="7">
        <v>4.7619047620000003</v>
      </c>
      <c r="R997">
        <v>2.0175000000000001</v>
      </c>
      <c r="S997">
        <v>6.2</v>
      </c>
      <c r="T997">
        <v>2.0175000000000001</v>
      </c>
      <c r="U997" s="6"/>
    </row>
    <row r="998" spans="1:21" x14ac:dyDescent="0.35">
      <c r="A998" t="s">
        <v>1047</v>
      </c>
      <c r="B998" s="1">
        <v>44639</v>
      </c>
      <c r="C998" t="s">
        <v>35</v>
      </c>
      <c r="D998" t="s">
        <v>53</v>
      </c>
      <c r="E998" t="s">
        <v>1074</v>
      </c>
      <c r="F998" t="s">
        <v>30</v>
      </c>
      <c r="G998" t="s">
        <v>23</v>
      </c>
      <c r="H998" t="s">
        <v>24</v>
      </c>
      <c r="I998" t="s">
        <v>38</v>
      </c>
      <c r="J998">
        <v>97.38</v>
      </c>
      <c r="K998">
        <v>10</v>
      </c>
      <c r="L998" s="7">
        <v>48.69</v>
      </c>
      <c r="M998">
        <v>1022.49</v>
      </c>
      <c r="N998" s="2">
        <v>0.71944444444444444</v>
      </c>
      <c r="O998" t="s">
        <v>26</v>
      </c>
      <c r="P998">
        <v>973.8</v>
      </c>
      <c r="Q998" s="7">
        <v>4.7619047620000003</v>
      </c>
      <c r="R998">
        <v>48.69</v>
      </c>
      <c r="S998">
        <v>4.4000000000000004</v>
      </c>
      <c r="T998">
        <v>48.69</v>
      </c>
      <c r="U998" s="6"/>
    </row>
    <row r="999" spans="1:21" x14ac:dyDescent="0.35">
      <c r="A999" t="s">
        <v>1048</v>
      </c>
      <c r="B999" s="1">
        <v>44838</v>
      </c>
      <c r="C999" t="s">
        <v>46</v>
      </c>
      <c r="D999" t="s">
        <v>21</v>
      </c>
      <c r="E999" t="s">
        <v>1069</v>
      </c>
      <c r="F999" t="s">
        <v>22</v>
      </c>
      <c r="G999" t="s">
        <v>36</v>
      </c>
      <c r="H999" t="s">
        <v>42</v>
      </c>
      <c r="I999" t="s">
        <v>54</v>
      </c>
      <c r="J999">
        <v>31.84</v>
      </c>
      <c r="K999">
        <v>1</v>
      </c>
      <c r="L999" s="7">
        <v>1.5920000000000001</v>
      </c>
      <c r="M999">
        <v>33.432000000000002</v>
      </c>
      <c r="N999" s="2">
        <v>0.55694444444444446</v>
      </c>
      <c r="O999" t="s">
        <v>33</v>
      </c>
      <c r="P999">
        <v>31.84</v>
      </c>
      <c r="Q999" s="7">
        <v>4.7619047620000003</v>
      </c>
      <c r="R999">
        <v>1.5920000000000001</v>
      </c>
      <c r="S999">
        <v>7.7</v>
      </c>
      <c r="T999">
        <v>1.5920000000000001</v>
      </c>
      <c r="U999" s="6"/>
    </row>
    <row r="1000" spans="1:21" x14ac:dyDescent="0.35">
      <c r="A1000" t="s">
        <v>1049</v>
      </c>
      <c r="B1000" s="1">
        <v>44716</v>
      </c>
      <c r="C1000" t="s">
        <v>41</v>
      </c>
      <c r="D1000" t="s">
        <v>21</v>
      </c>
      <c r="E1000" t="s">
        <v>1073</v>
      </c>
      <c r="F1000" t="s">
        <v>30</v>
      </c>
      <c r="G1000" t="s">
        <v>36</v>
      </c>
      <c r="H1000" t="s">
        <v>31</v>
      </c>
      <c r="I1000" t="s">
        <v>38</v>
      </c>
      <c r="J1000">
        <v>65.819999999999993</v>
      </c>
      <c r="K1000">
        <v>1</v>
      </c>
      <c r="L1000" s="7">
        <v>3.2909999999999999</v>
      </c>
      <c r="M1000">
        <v>69.111000000000004</v>
      </c>
      <c r="N1000" s="2">
        <v>0.6479166666666667</v>
      </c>
      <c r="O1000" t="s">
        <v>33</v>
      </c>
      <c r="P1000">
        <v>65.819999999999993</v>
      </c>
      <c r="Q1000" s="7">
        <v>4.7619047620000003</v>
      </c>
      <c r="R1000">
        <v>3.2909999999999999</v>
      </c>
      <c r="S1000">
        <v>4.0999999999999996</v>
      </c>
      <c r="T1000">
        <v>3.2909999999999999</v>
      </c>
      <c r="U1000" s="6"/>
    </row>
    <row r="1001" spans="1:21" x14ac:dyDescent="0.35">
      <c r="A1001" t="s">
        <v>1050</v>
      </c>
      <c r="B1001" s="1">
        <v>44859</v>
      </c>
      <c r="C1001" t="s">
        <v>46</v>
      </c>
      <c r="D1001" t="s">
        <v>21</v>
      </c>
      <c r="E1001" t="s">
        <v>1075</v>
      </c>
      <c r="F1001" t="s">
        <v>22</v>
      </c>
      <c r="G1001" t="s">
        <v>23</v>
      </c>
      <c r="H1001" t="s">
        <v>42</v>
      </c>
      <c r="I1001" t="s">
        <v>56</v>
      </c>
      <c r="J1001">
        <v>88.34</v>
      </c>
      <c r="K1001">
        <v>7</v>
      </c>
      <c r="L1001" s="7">
        <v>30.919</v>
      </c>
      <c r="M1001">
        <v>649.29899999999998</v>
      </c>
      <c r="N1001" s="2">
        <v>0.56111111111111112</v>
      </c>
      <c r="O1001" t="s">
        <v>33</v>
      </c>
      <c r="P1001">
        <v>618.38</v>
      </c>
      <c r="Q1001" s="7">
        <v>4.7619047620000003</v>
      </c>
      <c r="R1001">
        <v>30.919</v>
      </c>
      <c r="S1001">
        <v>6.6</v>
      </c>
      <c r="T1001">
        <v>30.919</v>
      </c>
      <c r="U1001" s="6"/>
    </row>
  </sheetData>
  <autoFilter ref="A1:T1001" xr:uid="{00000000-0001-0000-0100-000000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5C80-1896-42AB-B61C-2F779D8842AE}">
  <dimension ref="A1"/>
  <sheetViews>
    <sheetView showGridLines="0" tabSelected="1" zoomScale="60" zoomScaleNormal="60" workbookViewId="0">
      <selection activeCell="L61" sqref="L61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</vt:lpstr>
      <vt:lpstr>KPI</vt:lpstr>
      <vt:lpstr>Customer Type</vt:lpstr>
      <vt:lpstr>Gender</vt:lpstr>
      <vt:lpstr>State</vt:lpstr>
      <vt:lpstr>Product Line</vt:lpstr>
      <vt:lpstr>Sales Channel</vt:lpstr>
      <vt:lpstr>supermarket_sales 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Tafadzwa Moyo</dc:creator>
  <cp:lastModifiedBy>Tafadzwa Moyo</cp:lastModifiedBy>
  <cp:lastPrinted>2024-01-24T11:39:43Z</cp:lastPrinted>
  <dcterms:created xsi:type="dcterms:W3CDTF">2024-01-22T13:08:58Z</dcterms:created>
  <dcterms:modified xsi:type="dcterms:W3CDTF">2024-01-25T12:28:23Z</dcterms:modified>
</cp:coreProperties>
</file>