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Tahsin Ahmed\Documents\PortfolioProjects\"/>
    </mc:Choice>
  </mc:AlternateContent>
  <xr:revisionPtr revIDLastSave="0" documentId="13_ncr:1_{6314D27B-997E-4FE0-9E9C-52E69E345BA8}"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<sst xmlns="http://schemas.openxmlformats.org/spreadsheetml/2006/main" count="11128" uniqueCount="6221">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</sst>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right" vertical="center"/>
    </xf>
    <xf numFmtId="0" fontId="0" fillId="0" borderId="0" xfId="0" applyAlignment="1">
      <alignment horizontal="right"/>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cellXfs>
  <cellStyles count="1">
    <cellStyle name="Normal" xfId="0" builtinId="0"/>
  </cellStyles>
  <dxfs count="18">
    <dxf>
      <font>
        <b/>
        <i val="0"/>
        <sz val="12"/>
        <color theme="0"/>
        <name val="Calibri"/>
        <family val="2"/>
        <scheme val="minor"/>
      </font>
      <fill>
        <patternFill>
          <bgColor theme="9" tint="-0.499984740745262"/>
        </patternFill>
      </fill>
      <border>
        <left style="thin">
          <color auto="1"/>
        </left>
        <right style="thin">
          <color auto="1"/>
        </right>
        <top style="thin">
          <color auto="1"/>
        </top>
        <bottom style="thin">
          <color auto="1"/>
        </bottom>
      </border>
    </dxf>
    <dxf>
      <font>
        <b val="0"/>
        <i val="0"/>
        <sz val="10"/>
        <color theme="9" tint="-0.499984740745262"/>
        <name val="Calibri"/>
        <family val="2"/>
        <scheme val="minor"/>
      </font>
      <fill>
        <patternFill>
          <bgColor theme="9" tint="-0.24994659260841701"/>
        </patternFill>
      </fill>
      <border>
        <left style="thin">
          <color auto="1"/>
        </left>
        <right style="thin">
          <color auto="1"/>
        </right>
        <top style="thin">
          <color auto="1"/>
        </top>
        <bottom style="thin">
          <color auto="1"/>
        </bottom>
      </border>
    </dxf>
    <dxf>
      <numFmt numFmtId="0" formatCode="General"/>
    </dxf>
    <dxf>
      <font>
        <b/>
        <i val="0"/>
        <sz val="12"/>
        <color theme="0"/>
        <name val="Calibri"/>
        <family val="2"/>
        <scheme val="minor"/>
      </font>
      <fill>
        <patternFill>
          <bgColor theme="9" tint="-0.499984740745262"/>
        </patternFill>
      </fill>
      <border>
        <left style="thin">
          <color auto="1"/>
        </left>
        <right style="thin">
          <color auto="1"/>
        </right>
        <top style="thin">
          <color auto="1"/>
        </top>
        <bottom style="thin">
          <color auto="1"/>
        </bottom>
      </border>
    </dxf>
    <dxf>
      <font>
        <b val="0"/>
        <i val="0"/>
        <sz val="10"/>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alignment horizontal="right" vertical="bottom" textRotation="0" wrapText="0" indent="0" justifyLastLine="0" shrinkToFit="0" readingOrder="0"/>
    </dxf>
    <dxf>
      <alignment horizontal="right" vertical="bottom" textRotation="0" wrapText="0" indent="0" justifyLastLine="0" shrinkToFit="0" readingOrder="0"/>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pivot="0" table="0" count="7" xr9:uid="{F91E9126-86BE-42E8-AA77-ED9BFD694F9F}">
      <tableStyleElement type="wholeTable" dxfId="1"/>
      <tableStyleElement type="headerRow" dxfId="0"/>
    </tableStyle>
    <tableStyle name="green timeline style" pivot="0" table="0" count="8" xr9:uid="{38C02BB0-D624-45E0-AB49-6BB07B581EDF}">
      <tableStyleElement type="wholeTable" dxfId="4"/>
      <tableStyleElement type="headerRow" dxfId="3"/>
    </tableStyle>
  </tableStyles>
  <colors>
    <mruColors>
      <color rgb="FF4FFF9F"/>
      <color rgb="FF007A37"/>
      <color rgb="FF00E266"/>
    </mruColors>
  </colors>
  <extLst>
    <ext xmlns:x14="http://schemas.microsoft.com/office/spreadsheetml/2009/9/main" uri="{46F421CA-312F-682f-3DD2-61675219B42D}">
      <x14:dxfs count="5">
        <dxf>
          <font>
            <b/>
            <i val="0"/>
            <sz val="10"/>
            <color theme="0"/>
            <name val="Calibri"/>
            <family val="2"/>
            <scheme val="minor"/>
          </font>
          <fill>
            <patternFill>
              <bgColor theme="9" tint="0.39994506668294322"/>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theme="9" tint="0.39994506668294322"/>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theme="9" tint="0.39994506668294322"/>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theme="9" tint="-0.24994659260841701"/>
            </patternFill>
          </fill>
        </dxf>
      </x14:dxfs>
    </ext>
    <ext xmlns:x14="http://schemas.microsoft.com/office/spreadsheetml/2009/9/main" uri="{EB79DEF2-80B8-43e5-95BD-54CBDDF9020C}">
      <x14:slicerStyles defaultSlicerStyle="SlicerStyleLight1">
        <x14:slicerStyle name="green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diagonalUp="0" diagonalDown="0">
            <left style="thin">
              <color auto="1"/>
            </left>
            <right style="thin">
              <color auto="1"/>
            </right>
            <top style="thin">
              <color auto="1"/>
            </top>
            <bottom style="thin">
              <color auto="1"/>
            </bottom>
            <vertical/>
            <horizontal/>
          </border>
        </dxf>
        <dxf>
          <fill>
            <patternFill patternType="solid">
              <fgColor theme="0"/>
              <bgColor theme="9" tint="-0.24994659260841701"/>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[coffeeOrdersDataExcelPP2.xlsx]TotalSales!TotalSales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DBF-4944-903E-2C78C089C00D}"/>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DBF-4944-903E-2C78C089C00D}"/>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DBF-4944-903E-2C78C089C00D}"/>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DBF-4944-903E-2C78C089C00D}"/>
            </c:ext>
          </c:extLst>
        </c:ser>
        <c:dLbls>
          <c:showLegendKey val="0"/>
          <c:showVal val="0"/>
          <c:showCatName val="0"/>
          <c:showSerName val="0"/>
          <c:showPercent val="0"/>
          <c:showBubbleSize val="0"/>
        </c:dLbls>
        <c:smooth val="0"/>
        <c:axId val="2109293727"/>
        <c:axId val="2109293247"/>
      </c:lineChart>
      <c:catAx>
        <c:axId val="210929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09293247"/>
        <c:crosses val="autoZero"/>
        <c:auto val="1"/>
        <c:lblAlgn val="ctr"/>
        <c:lblOffset val="100"/>
        <c:noMultiLvlLbl val="0"/>
      </c:catAx>
      <c:valAx>
        <c:axId val="2109293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layout>
            <c:manualLayout>
              <c:xMode val="edge"/>
              <c:yMode val="edge"/>
              <c:x val="1.6966554522830482E-2"/>
              <c:y val="0.378141769958958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0929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[coffeeOrdersDataExcelPP2.xlsx]CountryBarChart!TotalSales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266"/>
          </a:solidFill>
          <a:ln w="15875">
            <a:solidFill>
              <a:schemeClr val="bg1"/>
            </a:solidFill>
          </a:ln>
          <a:effectLst/>
        </c:spPr>
      </c:pivotFmt>
      <c:pivotFmt>
        <c:idx val="2"/>
        <c:spPr>
          <a:solidFill>
            <a:srgbClr val="007A37"/>
          </a:solidFill>
          <a:ln w="15875">
            <a:solidFill>
              <a:schemeClr val="bg1"/>
            </a:solidFill>
          </a:ln>
          <a:effectLst/>
        </c:spPr>
      </c:pivotFmt>
      <c:pivotFmt>
        <c:idx val="3"/>
        <c:spPr>
          <a:solidFill>
            <a:srgbClr val="4FFF9F"/>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15875">
            <a:solidFill>
              <a:schemeClr val="bg1"/>
            </a:solidFill>
          </a:ln>
          <a:effectLst/>
        </c:spPr>
      </c:pivotFmt>
      <c:pivotFmt>
        <c:idx val="6"/>
        <c:spPr>
          <a:solidFill>
            <a:srgbClr val="00E266"/>
          </a:solidFill>
          <a:ln w="15875">
            <a:solidFill>
              <a:schemeClr val="bg1"/>
            </a:solidFill>
          </a:ln>
          <a:effectLst/>
        </c:spPr>
      </c:pivotFmt>
      <c:pivotFmt>
        <c:idx val="7"/>
        <c:spPr>
          <a:solidFill>
            <a:srgbClr val="007A37"/>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FFF9F"/>
          </a:solidFill>
          <a:ln w="15875">
            <a:solidFill>
              <a:schemeClr val="bg1"/>
            </a:solidFill>
          </a:ln>
          <a:effectLst/>
        </c:spPr>
      </c:pivotFmt>
      <c:pivotFmt>
        <c:idx val="10"/>
        <c:spPr>
          <a:solidFill>
            <a:srgbClr val="00E266"/>
          </a:solidFill>
          <a:ln w="15875">
            <a:solidFill>
              <a:schemeClr val="bg1"/>
            </a:solidFill>
          </a:ln>
          <a:effectLst/>
        </c:spPr>
      </c:pivotFmt>
      <c:pivotFmt>
        <c:idx val="11"/>
        <c:spPr>
          <a:solidFill>
            <a:srgbClr val="007A37"/>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4FFF9F"/>
              </a:solidFill>
              <a:ln w="15875">
                <a:solidFill>
                  <a:schemeClr val="bg1"/>
                </a:solidFill>
              </a:ln>
              <a:effectLst/>
            </c:spPr>
            <c:extLst>
              <c:ext xmlns:c16="http://schemas.microsoft.com/office/drawing/2014/chart" uri="{C3380CC4-5D6E-409C-BE32-E72D297353CC}">
                <c16:uniqueId val="{00000001-8C0C-4652-B5A5-93A009682D36}"/>
              </c:ext>
            </c:extLst>
          </c:dPt>
          <c:dPt>
            <c:idx val="1"/>
            <c:invertIfNegative val="0"/>
            <c:bubble3D val="0"/>
            <c:spPr>
              <a:solidFill>
                <a:srgbClr val="00E266"/>
              </a:solidFill>
              <a:ln w="15875">
                <a:solidFill>
                  <a:schemeClr val="bg1"/>
                </a:solidFill>
              </a:ln>
              <a:effectLst/>
            </c:spPr>
            <c:extLst>
              <c:ext xmlns:c16="http://schemas.microsoft.com/office/drawing/2014/chart" uri="{C3380CC4-5D6E-409C-BE32-E72D297353CC}">
                <c16:uniqueId val="{00000003-8C0C-4652-B5A5-93A009682D36}"/>
              </c:ext>
            </c:extLst>
          </c:dPt>
          <c:dPt>
            <c:idx val="2"/>
            <c:invertIfNegative val="0"/>
            <c:bubble3D val="0"/>
            <c:spPr>
              <a:solidFill>
                <a:srgbClr val="007A37"/>
              </a:solidFill>
              <a:ln w="15875">
                <a:solidFill>
                  <a:schemeClr val="bg1"/>
                </a:solidFill>
              </a:ln>
              <a:effectLst/>
            </c:spPr>
            <c:extLst>
              <c:ext xmlns:c16="http://schemas.microsoft.com/office/drawing/2014/chart" uri="{C3380CC4-5D6E-409C-BE32-E72D297353CC}">
                <c16:uniqueId val="{00000005-8C0C-4652-B5A5-93A009682D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C0C-4652-B5A5-93A009682D36}"/>
            </c:ext>
          </c:extLst>
        </c:ser>
        <c:dLbls>
          <c:dLblPos val="outEnd"/>
          <c:showLegendKey val="0"/>
          <c:showVal val="1"/>
          <c:showCatName val="0"/>
          <c:showSerName val="0"/>
          <c:showPercent val="0"/>
          <c:showBubbleSize val="0"/>
        </c:dLbls>
        <c:gapWidth val="182"/>
        <c:axId val="297523327"/>
        <c:axId val="297523807"/>
      </c:barChart>
      <c:catAx>
        <c:axId val="29752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7523807"/>
        <c:crosses val="autoZero"/>
        <c:auto val="1"/>
        <c:lblAlgn val="ctr"/>
        <c:lblOffset val="100"/>
        <c:noMultiLvlLbl val="0"/>
      </c:catAx>
      <c:valAx>
        <c:axId val="297523807"/>
        <c:scaling>
          <c:orientation val="minMax"/>
        </c:scaling>
        <c:delete val="0"/>
        <c:axPos val="b"/>
        <c:majorGridlines>
          <c:spPr>
            <a:ln w="9525" cap="flat" cmpd="sng" algn="ctr">
              <a:solidFill>
                <a:schemeClr val="bg1"/>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752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[coffeeOrdersDataExcelPP2.xlsx]TopCustomers!TotalSales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266"/>
          </a:solidFill>
          <a:ln w="15875">
            <a:solidFill>
              <a:schemeClr val="bg1"/>
            </a:solidFill>
          </a:ln>
          <a:effectLst/>
        </c:spPr>
      </c:pivotFmt>
      <c:pivotFmt>
        <c:idx val="2"/>
        <c:spPr>
          <a:solidFill>
            <a:srgbClr val="007A37"/>
          </a:solidFill>
          <a:ln w="15875">
            <a:solidFill>
              <a:schemeClr val="bg1"/>
            </a:solidFill>
          </a:ln>
          <a:effectLst/>
        </c:spPr>
      </c:pivotFmt>
      <c:pivotFmt>
        <c:idx val="3"/>
        <c:spPr>
          <a:solidFill>
            <a:srgbClr val="4FFF9F"/>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15875">
            <a:solidFill>
              <a:schemeClr val="bg1"/>
            </a:solidFill>
          </a:ln>
          <a:effectLst/>
        </c:spPr>
      </c:pivotFmt>
      <c:pivotFmt>
        <c:idx val="6"/>
        <c:spPr>
          <a:solidFill>
            <a:srgbClr val="00E266"/>
          </a:solidFill>
          <a:ln w="15875">
            <a:solidFill>
              <a:schemeClr val="bg1"/>
            </a:solidFill>
          </a:ln>
          <a:effectLst/>
        </c:spPr>
      </c:pivotFmt>
      <c:pivotFmt>
        <c:idx val="7"/>
        <c:spPr>
          <a:solidFill>
            <a:srgbClr val="007A37"/>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9817-42C9-A793-9C2BB67D754B}"/>
              </c:ext>
            </c:extLst>
          </c:dPt>
          <c:dPt>
            <c:idx val="1"/>
            <c:invertIfNegative val="0"/>
            <c:bubble3D val="0"/>
            <c:extLst>
              <c:ext xmlns:c16="http://schemas.microsoft.com/office/drawing/2014/chart" uri="{C3380CC4-5D6E-409C-BE32-E72D297353CC}">
                <c16:uniqueId val="{00000001-9817-42C9-A793-9C2BB67D754B}"/>
              </c:ext>
            </c:extLst>
          </c:dPt>
          <c:dPt>
            <c:idx val="2"/>
            <c:invertIfNegative val="0"/>
            <c:bubble3D val="0"/>
            <c:extLst>
              <c:ext xmlns:c16="http://schemas.microsoft.com/office/drawing/2014/chart" uri="{C3380CC4-5D6E-409C-BE32-E72D297353CC}">
                <c16:uniqueId val="{00000002-9817-42C9-A793-9C2BB67D75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_([$$-409]* #,##0.00_);_([$$-409]* \(#,##0.00\);_([$$-409]*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817-42C9-A793-9C2BB67D754B}"/>
            </c:ext>
          </c:extLst>
        </c:ser>
        <c:dLbls>
          <c:dLblPos val="outEnd"/>
          <c:showLegendKey val="0"/>
          <c:showVal val="1"/>
          <c:showCatName val="0"/>
          <c:showSerName val="0"/>
          <c:showPercent val="0"/>
          <c:showBubbleSize val="0"/>
        </c:dLbls>
        <c:gapWidth val="182"/>
        <c:axId val="297523327"/>
        <c:axId val="297523807"/>
      </c:barChart>
      <c:catAx>
        <c:axId val="29752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7523807"/>
        <c:crosses val="autoZero"/>
        <c:auto val="1"/>
        <c:lblAlgn val="ctr"/>
        <c:lblOffset val="100"/>
        <c:noMultiLvlLbl val="0"/>
      </c:catAx>
      <c:valAx>
        <c:axId val="297523807"/>
        <c:scaling>
          <c:orientation val="minMax"/>
        </c:scaling>
        <c:delete val="0"/>
        <c:axPos val="b"/>
        <c:majorGridlines>
          <c:spPr>
            <a:ln w="9525" cap="flat" cmpd="sng" algn="ctr">
              <a:solidFill>
                <a:schemeClr val="bg1"/>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752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[coffeeOrdersDataExcelPP2.xlsx]TotalSales!TotalSales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F33-47D9-952B-9789390E3170}"/>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F33-47D9-952B-9789390E3170}"/>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F33-47D9-952B-9789390E3170}"/>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F33-47D9-952B-9789390E3170}"/>
            </c:ext>
          </c:extLst>
        </c:ser>
        <c:dLbls>
          <c:showLegendKey val="0"/>
          <c:showVal val="0"/>
          <c:showCatName val="0"/>
          <c:showSerName val="0"/>
          <c:showPercent val="0"/>
          <c:showBubbleSize val="0"/>
        </c:dLbls>
        <c:smooth val="0"/>
        <c:axId val="2109293727"/>
        <c:axId val="2109293247"/>
      </c:lineChart>
      <c:catAx>
        <c:axId val="210929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09293247"/>
        <c:crosses val="autoZero"/>
        <c:auto val="1"/>
        <c:lblAlgn val="ctr"/>
        <c:lblOffset val="100"/>
        <c:noMultiLvlLbl val="0"/>
      </c:catAx>
      <c:valAx>
        <c:axId val="2109293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layout>
            <c:manualLayout>
              <c:xMode val="edge"/>
              <c:yMode val="edge"/>
              <c:x val="1.6966554522830482E-2"/>
              <c:y val="0.378141769958958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0929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[coffeeOrdersDataExcelPP2.xlsx]CountryBarChart!TotalSales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266"/>
          </a:solidFill>
          <a:ln w="15875">
            <a:solidFill>
              <a:schemeClr val="bg1"/>
            </a:solidFill>
          </a:ln>
          <a:effectLst/>
        </c:spPr>
      </c:pivotFmt>
      <c:pivotFmt>
        <c:idx val="2"/>
        <c:spPr>
          <a:solidFill>
            <a:srgbClr val="007A37"/>
          </a:solidFill>
          <a:ln w="15875">
            <a:solidFill>
              <a:schemeClr val="bg1"/>
            </a:solidFill>
          </a:ln>
          <a:effectLst/>
        </c:spPr>
      </c:pivotFmt>
      <c:pivotFmt>
        <c:idx val="3"/>
        <c:spPr>
          <a:solidFill>
            <a:srgbClr val="4FFF9F"/>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4FFF9F"/>
              </a:solidFill>
              <a:ln w="15875">
                <a:solidFill>
                  <a:schemeClr val="bg1"/>
                </a:solidFill>
              </a:ln>
              <a:effectLst/>
            </c:spPr>
            <c:extLst>
              <c:ext xmlns:c16="http://schemas.microsoft.com/office/drawing/2014/chart" uri="{C3380CC4-5D6E-409C-BE32-E72D297353CC}">
                <c16:uniqueId val="{00000004-CA70-4A40-9E3D-CC87E385CACC}"/>
              </c:ext>
            </c:extLst>
          </c:dPt>
          <c:dPt>
            <c:idx val="1"/>
            <c:invertIfNegative val="0"/>
            <c:bubble3D val="0"/>
            <c:spPr>
              <a:solidFill>
                <a:srgbClr val="00E266"/>
              </a:solidFill>
              <a:ln w="15875">
                <a:solidFill>
                  <a:schemeClr val="bg1"/>
                </a:solidFill>
              </a:ln>
              <a:effectLst/>
            </c:spPr>
            <c:extLst>
              <c:ext xmlns:c16="http://schemas.microsoft.com/office/drawing/2014/chart" uri="{C3380CC4-5D6E-409C-BE32-E72D297353CC}">
                <c16:uniqueId val="{00000002-CA70-4A40-9E3D-CC87E385CACC}"/>
              </c:ext>
            </c:extLst>
          </c:dPt>
          <c:dPt>
            <c:idx val="2"/>
            <c:invertIfNegative val="0"/>
            <c:bubble3D val="0"/>
            <c:spPr>
              <a:solidFill>
                <a:srgbClr val="007A37"/>
              </a:solidFill>
              <a:ln w="15875">
                <a:solidFill>
                  <a:schemeClr val="bg1"/>
                </a:solidFill>
              </a:ln>
              <a:effectLst/>
            </c:spPr>
            <c:extLst>
              <c:ext xmlns:c16="http://schemas.microsoft.com/office/drawing/2014/chart" uri="{C3380CC4-5D6E-409C-BE32-E72D297353CC}">
                <c16:uniqueId val="{00000003-CA70-4A40-9E3D-CC87E385CA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A70-4A40-9E3D-CC87E385CACC}"/>
            </c:ext>
          </c:extLst>
        </c:ser>
        <c:dLbls>
          <c:dLblPos val="outEnd"/>
          <c:showLegendKey val="0"/>
          <c:showVal val="1"/>
          <c:showCatName val="0"/>
          <c:showSerName val="0"/>
          <c:showPercent val="0"/>
          <c:showBubbleSize val="0"/>
        </c:dLbls>
        <c:gapWidth val="182"/>
        <c:axId val="297523327"/>
        <c:axId val="297523807"/>
      </c:barChart>
      <c:catAx>
        <c:axId val="29752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7523807"/>
        <c:crosses val="autoZero"/>
        <c:auto val="1"/>
        <c:lblAlgn val="ctr"/>
        <c:lblOffset val="100"/>
        <c:noMultiLvlLbl val="0"/>
      </c:catAx>
      <c:valAx>
        <c:axId val="297523807"/>
        <c:scaling>
          <c:orientation val="minMax"/>
        </c:scaling>
        <c:delete val="0"/>
        <c:axPos val="b"/>
        <c:majorGridlines>
          <c:spPr>
            <a:ln w="9525" cap="flat" cmpd="sng" algn="ctr">
              <a:solidFill>
                <a:schemeClr val="bg1"/>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752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[coffeeOrdersDataExcelPP2.xlsx]TopCustomers!TotalSales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266"/>
          </a:solidFill>
          <a:ln w="15875">
            <a:solidFill>
              <a:schemeClr val="bg1"/>
            </a:solidFill>
          </a:ln>
          <a:effectLst/>
        </c:spPr>
      </c:pivotFmt>
      <c:pivotFmt>
        <c:idx val="2"/>
        <c:spPr>
          <a:solidFill>
            <a:srgbClr val="007A37"/>
          </a:solidFill>
          <a:ln w="15875">
            <a:solidFill>
              <a:schemeClr val="bg1"/>
            </a:solidFill>
          </a:ln>
          <a:effectLst/>
        </c:spPr>
      </c:pivotFmt>
      <c:pivotFmt>
        <c:idx val="3"/>
        <c:spPr>
          <a:solidFill>
            <a:srgbClr val="4FFF9F"/>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15875">
            <a:solidFill>
              <a:schemeClr val="bg1"/>
            </a:solidFill>
          </a:ln>
          <a:effectLst/>
        </c:spPr>
      </c:pivotFmt>
      <c:pivotFmt>
        <c:idx val="6"/>
        <c:spPr>
          <a:solidFill>
            <a:srgbClr val="00E266"/>
          </a:solidFill>
          <a:ln w="15875">
            <a:solidFill>
              <a:schemeClr val="bg1"/>
            </a:solidFill>
          </a:ln>
          <a:effectLst/>
        </c:spPr>
      </c:pivotFmt>
      <c:pivotFmt>
        <c:idx val="7"/>
        <c:spPr>
          <a:solidFill>
            <a:srgbClr val="007A37"/>
          </a:solidFill>
          <a:ln w="15875">
            <a:solidFill>
              <a:schemeClr val="bg1"/>
            </a:solidFill>
          </a:ln>
          <a:effectLst/>
        </c:spPr>
      </c:pivotFmt>
    </c:pivotFmts>
    <c:plotArea>
      <c:layout/>
      <c:barChart>
        <c:barDir val="bar"/>
        <c:grouping val="clustered"/>
        <c:varyColors val="0"/>
        <c:ser>
          <c:idx val="0"/>
          <c:order val="0"/>
          <c:tx>
            <c:strRef>
              <c:f>TopCustomers!$B$3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78D7-42BB-8A8E-CDE6D8B7A6E7}"/>
              </c:ext>
            </c:extLst>
          </c:dPt>
          <c:dPt>
            <c:idx val="1"/>
            <c:invertIfNegative val="0"/>
            <c:bubble3D val="0"/>
            <c:extLst>
              <c:ext xmlns:c16="http://schemas.microsoft.com/office/drawing/2014/chart" uri="{C3380CC4-5D6E-409C-BE32-E72D297353CC}">
                <c16:uniqueId val="{00000003-78D7-42BB-8A8E-CDE6D8B7A6E7}"/>
              </c:ext>
            </c:extLst>
          </c:dPt>
          <c:dPt>
            <c:idx val="2"/>
            <c:invertIfNegative val="0"/>
            <c:bubble3D val="0"/>
            <c:extLst>
              <c:ext xmlns:c16="http://schemas.microsoft.com/office/drawing/2014/chart" uri="{C3380CC4-5D6E-409C-BE32-E72D297353CC}">
                <c16:uniqueId val="{00000005-78D7-42BB-8A8E-CDE6D8B7A6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_([$$-409]* #,##0.00_);_([$$-409]* \(#,##0.00\);_([$$-409]*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8D7-42BB-8A8E-CDE6D8B7A6E7}"/>
            </c:ext>
          </c:extLst>
        </c:ser>
        <c:dLbls>
          <c:dLblPos val="outEnd"/>
          <c:showLegendKey val="0"/>
          <c:showVal val="1"/>
          <c:showCatName val="0"/>
          <c:showSerName val="0"/>
          <c:showPercent val="0"/>
          <c:showBubbleSize val="0"/>
        </c:dLbls>
        <c:gapWidth val="182"/>
        <c:axId val="297523327"/>
        <c:axId val="297523807"/>
      </c:barChart>
      <c:catAx>
        <c:axId val="29752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7523807"/>
        <c:crosses val="autoZero"/>
        <c:auto val="1"/>
        <c:lblAlgn val="ctr"/>
        <c:lblOffset val="100"/>
        <c:noMultiLvlLbl val="0"/>
      </c:catAx>
      <c:valAx>
        <c:axId val="297523807"/>
        <c:scaling>
          <c:orientation val="minMax"/>
        </c:scaling>
        <c:delete val="0"/>
        <c:axPos val="b"/>
        <c:majorGridlines>
          <c:spPr>
            <a:ln w="9525" cap="flat" cmpd="sng" algn="ctr">
              <a:solidFill>
                <a:schemeClr val="bg1"/>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752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72572</xdr:rowOff>
    </xdr:to>
    <xdr:sp macro="" textlink="">
      <xdr:nvSpPr>
        <xdr:cNvPr id="2" name="Rectangle 1">
          <a:extLst>
            <a:ext uri="{FF2B5EF4-FFF2-40B4-BE49-F238E27FC236}">
              <a16:creationId xmlns:a16="http://schemas.microsoft.com/office/drawing/2014/main" id="{39F7568D-7AA8-5B50-A298-CD12EDB9624B}"/>
            </a:ext>
          </a:extLst>
        </xdr:cNvPr>
        <xdr:cNvSpPr/>
      </xdr:nvSpPr>
      <xdr:spPr>
        <a:xfrm>
          <a:off x="120952" y="60476"/>
          <a:ext cx="15119048" cy="798286"/>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Coffee</a:t>
          </a:r>
          <a:r>
            <a:rPr lang="en-US" sz="4000" b="1" baseline="0">
              <a:solidFill>
                <a:schemeClr val="bg1"/>
              </a:solidFill>
            </a:rPr>
            <a:t> Sales Dashboard</a:t>
          </a:r>
          <a:endParaRPr lang="en-US" sz="4000" b="1">
            <a:solidFill>
              <a:schemeClr val="bg1"/>
            </a:solidFill>
          </a:endParaRPr>
        </a:p>
      </xdr:txBody>
    </xdr:sp>
    <xdr:clientData/>
  </xdr:twoCellAnchor>
  <xdr:twoCellAnchor>
    <xdr:from>
      <xdr:col>1</xdr:col>
      <xdr:colOff>17497</xdr:colOff>
      <xdr:row>17</xdr:row>
      <xdr:rowOff>0</xdr:rowOff>
    </xdr:from>
    <xdr:to>
      <xdr:col>15</xdr:col>
      <xdr:colOff>181429</xdr:colOff>
      <xdr:row>44</xdr:row>
      <xdr:rowOff>0</xdr:rowOff>
    </xdr:to>
    <xdr:graphicFrame macro="">
      <xdr:nvGraphicFramePr>
        <xdr:cNvPr id="3" name="Chart 2">
          <a:extLst>
            <a:ext uri="{FF2B5EF4-FFF2-40B4-BE49-F238E27FC236}">
              <a16:creationId xmlns:a16="http://schemas.microsoft.com/office/drawing/2014/main" id="{E6890D3E-57AC-4390-B4CA-AB392BCB8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10</xdr:row>
      <xdr:rowOff>181428</xdr:rowOff>
    </xdr:from>
    <xdr:to>
      <xdr:col>22</xdr:col>
      <xdr:colOff>532190</xdr:colOff>
      <xdr:row>16</xdr:row>
      <xdr:rowOff>96762</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D75230AB-9605-48BC-88E7-9D8AD27FF47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11429" y="1874761"/>
              <a:ext cx="1741713" cy="1003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1</xdr:colOff>
      <xdr:row>10</xdr:row>
      <xdr:rowOff>56495</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8D49275B-EF50-4935-974B-E6A23019748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11429" y="967619"/>
              <a:ext cx="3628572" cy="782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12094</xdr:colOff>
      <xdr:row>10</xdr:row>
      <xdr:rowOff>181428</xdr:rowOff>
    </xdr:from>
    <xdr:to>
      <xdr:col>26</xdr:col>
      <xdr:colOff>0</xdr:colOff>
      <xdr:row>16</xdr:row>
      <xdr:rowOff>96762</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4B849C17-3830-4B5E-A412-85A545DB331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37808" y="1874761"/>
              <a:ext cx="1802192" cy="1003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0</xdr:rowOff>
    </xdr:from>
    <xdr:to>
      <xdr:col>19</xdr:col>
      <xdr:colOff>459619</xdr:colOff>
      <xdr:row>16</xdr:row>
      <xdr:rowOff>96762</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8211E120-D915-4FEC-9114-9C6942BE273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952" y="967619"/>
              <a:ext cx="11345334" cy="19110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305689</xdr:colOff>
      <xdr:row>17</xdr:row>
      <xdr:rowOff>1</xdr:rowOff>
    </xdr:from>
    <xdr:to>
      <xdr:col>26</xdr:col>
      <xdr:colOff>0</xdr:colOff>
      <xdr:row>30</xdr:row>
      <xdr:rowOff>1</xdr:rowOff>
    </xdr:to>
    <xdr:graphicFrame macro="">
      <xdr:nvGraphicFramePr>
        <xdr:cNvPr id="11" name="Chart 10">
          <a:extLst>
            <a:ext uri="{FF2B5EF4-FFF2-40B4-BE49-F238E27FC236}">
              <a16:creationId xmlns:a16="http://schemas.microsoft.com/office/drawing/2014/main" id="{E84DDA06-87B6-4A79-A64A-7566D41A2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290285</xdr:colOff>
      <xdr:row>30</xdr:row>
      <xdr:rowOff>137611</xdr:rowOff>
    </xdr:from>
    <xdr:to>
      <xdr:col>25</xdr:col>
      <xdr:colOff>604761</xdr:colOff>
      <xdr:row>44</xdr:row>
      <xdr:rowOff>0</xdr:rowOff>
    </xdr:to>
    <xdr:graphicFrame macro="">
      <xdr:nvGraphicFramePr>
        <xdr:cNvPr id="12" name="Chart 11">
          <a:extLst>
            <a:ext uri="{FF2B5EF4-FFF2-40B4-BE49-F238E27FC236}">
              <a16:creationId xmlns:a16="http://schemas.microsoft.com/office/drawing/2014/main" id="{47CD86B6-2750-4246-A6DF-624F3A458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389968</xdr:colOff>
      <xdr:row>9</xdr:row>
      <xdr:rowOff>134894</xdr:rowOff>
    </xdr:from>
    <xdr:to>
      <xdr:col>18</xdr:col>
      <xdr:colOff>347238</xdr:colOff>
      <xdr:row>29</xdr:row>
      <xdr:rowOff>106102</xdr:rowOff>
    </xdr:to>
    <xdr:graphicFrame macro="">
      <xdr:nvGraphicFramePr>
        <xdr:cNvPr id="2" name="Chart 1">
          <a:extLst>
            <a:ext uri="{FF2B5EF4-FFF2-40B4-BE49-F238E27FC236}">
              <a16:creationId xmlns:a16="http://schemas.microsoft.com/office/drawing/2014/main" id="{DB9253DC-FB4B-4518-0D2B-766C47B69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397107</xdr:colOff>
      <xdr:row>2</xdr:row>
      <xdr:rowOff>28647</xdr:rowOff>
    </xdr:from>
    <xdr:to>
      <xdr:col>18</xdr:col>
      <xdr:colOff>356885</xdr:colOff>
      <xdr:row>9</xdr:row>
      <xdr:rowOff>96456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A976CC0-137B-A1C4-E3D1-2AF2CA136E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50398" y="395179"/>
              <a:ext cx="7251829" cy="13506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73402</xdr:colOff>
      <xdr:row>8</xdr:row>
      <xdr:rowOff>92887</xdr:rowOff>
    </xdr:from>
    <xdr:to>
      <xdr:col>12</xdr:col>
      <xdr:colOff>79190</xdr:colOff>
      <xdr:row>14</xdr:row>
      <xdr:rowOff>154330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7F10EEB-A08D-89D2-4A9D-F0AD773100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49706" y="1559014"/>
              <a:ext cx="1828800" cy="1161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225513</xdr:colOff>
      <xdr:row>10</xdr:row>
      <xdr:rowOff>177480</xdr:rowOff>
    </xdr:from>
    <xdr:to>
      <xdr:col>19</xdr:col>
      <xdr:colOff>163975</xdr:colOff>
      <xdr:row>15</xdr:row>
      <xdr:rowOff>57875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BF74A43-D869-DDB3-8957-A87FAC5C27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47842" y="2010138"/>
              <a:ext cx="2369146" cy="796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464434</xdr:colOff>
      <xdr:row>15</xdr:row>
      <xdr:rowOff>136679</xdr:rowOff>
    </xdr:from>
    <xdr:to>
      <xdr:col>15</xdr:col>
      <xdr:colOff>470221</xdr:colOff>
      <xdr:row>21</xdr:row>
      <xdr:rowOff>115748</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357A982-72F8-9EBB-2C8E-D3D6AC11CA8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63750" y="2885666"/>
              <a:ext cx="1828800" cy="1078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366532</xdr:colOff>
      <xdr:row>9</xdr:row>
      <xdr:rowOff>176514</xdr:rowOff>
    </xdr:from>
    <xdr:to>
      <xdr:col>17</xdr:col>
      <xdr:colOff>270076</xdr:colOff>
      <xdr:row>27</xdr:row>
      <xdr:rowOff>67519</xdr:rowOff>
    </xdr:to>
    <xdr:graphicFrame macro="">
      <xdr:nvGraphicFramePr>
        <xdr:cNvPr id="7" name="Chart 6">
          <a:extLst>
            <a:ext uri="{FF2B5EF4-FFF2-40B4-BE49-F238E27FC236}">
              <a16:creationId xmlns:a16="http://schemas.microsoft.com/office/drawing/2014/main" id="{D9AC3FBC-EB0E-24D4-3576-FB206AC32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366532</xdr:colOff>
      <xdr:row>9</xdr:row>
      <xdr:rowOff>176514</xdr:rowOff>
    </xdr:from>
    <xdr:to>
      <xdr:col>17</xdr:col>
      <xdr:colOff>270076</xdr:colOff>
      <xdr:row>27</xdr:row>
      <xdr:rowOff>67519</xdr:rowOff>
    </xdr:to>
    <xdr:graphicFrame macro="">
      <xdr:nvGraphicFramePr>
        <xdr:cNvPr id="2" name="Chart 1">
          <a:extLst>
            <a:ext uri="{FF2B5EF4-FFF2-40B4-BE49-F238E27FC236}">
              <a16:creationId xmlns:a16="http://schemas.microsoft.com/office/drawing/2014/main" id="{D5603560-3B56-4CAA-8149-D2C6F27C5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sin Ahmed" refreshedDate="45798.60440625" createdVersion="8" refreshedVersion="8" minRefreshableVersion="3" recordCount="1000" xr:uid="{D04DD09A-3444-4714-A4F9-7426F42A7AD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1367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587FC0-DC1C-4154-9497-6B54241B8B2E}"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7"/>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03C179-FC68-4C37-9E9E-7556BB0841A0}"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58460F-DD17-468C-BBFC-545AD70222D3}"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5">
    <chartFormat chart="7"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C10EFB5-ED39-4045-AD87-6BAAA3A9C4EE}" sourceName="Size">
  <pivotTables>
    <pivotTable tabId="18" name="TotalSales"/>
    <pivotTable tabId="19" name="TotalSales"/>
    <pivotTable tabId="20" name="TotalSales"/>
  </pivotTables>
  <data>
    <tabular pivotCacheId="5813673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AAEA1D-B4AD-4B54-9841-5FD6C80253D9}" sourceName="Roast Type Name">
  <pivotTables>
    <pivotTable tabId="18" name="TotalSales"/>
    <pivotTable tabId="19" name="TotalSales"/>
    <pivotTable tabId="20" name="TotalSales"/>
  </pivotTables>
  <data>
    <tabular pivotCacheId="5813673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B5B246C-4A65-440F-9693-82D521D18A80}" sourceName="Loyalty Card">
  <pivotTables>
    <pivotTable tabId="18" name="TotalSales"/>
    <pivotTable tabId="19" name="TotalSales"/>
    <pivotTable tabId="20" name="TotalSales"/>
  </pivotTables>
  <data>
    <tabular pivotCacheId="5813673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4D33176-6875-4851-B41F-6087258C9F41}" cache="Slicer_Size" caption="Size" columnCount="2" style="green slicer" rowHeight="234950"/>
  <slicer name="Roast Type Name 1" xr10:uid="{07965ACB-BD78-4EA6-97F2-EE033BA6AE92}" cache="Slicer_Roast_Type_Name" caption="Roast Type Name" columnCount="3" style="green slicer" rowHeight="234950"/>
  <slicer name="Loyalty Card 1" xr10:uid="{98CF4418-7B3F-4FD5-885F-FB72FAA558C2}" cache="Slicer_Loyalty_Card" caption="Loyalty Card" style="green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9E68A5-F10B-4B02-BA97-D44F208B488E}" cache="Slicer_Size" caption="Size" columnCount="2" style="green slicer" rowHeight="234950"/>
  <slicer name="Roast Type Name" xr10:uid="{5D6196E7-05B9-4335-83C8-2A9FF728AECB}" cache="Slicer_Roast_Type_Name" caption="Roast Type Name" columnCount="3" style="green slicer" rowHeight="234950"/>
  <slicer name="Loyalty Card" xr10:uid="{4ED0444A-4C41-409B-9F5C-332036C9A0C0}" cache="Slicer_Loyalty_Card" caption="Loyalty Card" style="gree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1EC1AC-557C-48CD-94E8-96B53BCBE091}" name="Orders" displayName="Orders" ref="A1:P1001" totalsRowShown="0" headerRowDxfId="17">
  <autoFilter ref="A1:P1001" xr:uid="{9C1EC1AC-557C-48CD-94E8-96B53BCBE091}"/>
  <tableColumns count="16">
    <tableColumn id="1" xr3:uid="{04F52F17-10ED-4098-8866-25829C54CF84}" name="Order ID" dataDxfId="16"/>
    <tableColumn id="2" xr3:uid="{8721AB26-AAD3-4368-B227-035FED23F04E}" name="Order Date" dataDxfId="15"/>
    <tableColumn id="3" xr3:uid="{62B8AAA5-DE5B-48DC-83AD-BF67126A57AB}" name="Customer ID" dataDxfId="14"/>
    <tableColumn id="4" xr3:uid="{5429A18C-4AF2-42CA-B0D8-48BE968BE53D}" name="Product ID"/>
    <tableColumn id="5" xr3:uid="{F8D488F9-E1DC-4008-AA7A-F09A4DCF7185}" name="Quantity" dataDxfId="13"/>
    <tableColumn id="6" xr3:uid="{4631A5F1-5748-4EC0-A19F-DE3194141671}" name="Customer Name" dataDxfId="12">
      <calculatedColumnFormula>_xlfn.XLOOKUP(C2,customers!$A$1:$A$1001,customers!$B$1:$B$1001,,0)</calculatedColumnFormula>
    </tableColumn>
    <tableColumn id="7" xr3:uid="{558C16BD-A206-49E2-890E-DF3195C2066F}" name="Email" dataDxfId="11">
      <calculatedColumnFormula>IF(_xlfn.XLOOKUP(C2,customers!$A$1:$A$1001,customers!$C$1:$C$1001,,0)=0,"",_xlfn.XLOOKUP(C2,customers!$A$1:$A$1001,customers!$C$1:$C$1001,,0))</calculatedColumnFormula>
    </tableColumn>
    <tableColumn id="8" xr3:uid="{C960694C-5DD4-44A3-9C9F-48870DFE31B1}" name="Country" dataDxfId="10">
      <calculatedColumnFormula>_xlfn.XLOOKUP(C2,customers!$A$1:$A$1001,customers!$G$1:$G$1001,,0)</calculatedColumnFormula>
    </tableColumn>
    <tableColumn id="9" xr3:uid="{0DE7C4E0-0DF1-4F2A-9D8C-890AC62AFA22}" name="Coffee Type">
      <calculatedColumnFormula>INDEX(products!$A$1:$G$49,MATCH(orders!$D2,products!$A$1:$A$49,0),MATCH(I$1,products!$A$1:$G$1,0))</calculatedColumnFormula>
    </tableColumn>
    <tableColumn id="10" xr3:uid="{2983AC09-555E-46F3-988A-F67DFB8B75ED}" name="Roast Type">
      <calculatedColumnFormula>INDEX(products!$A$1:$G$49,MATCH(orders!$D2,products!$A$1:$A$49,0),MATCH(J$1,products!$A$1:$G$1,0))</calculatedColumnFormula>
    </tableColumn>
    <tableColumn id="11" xr3:uid="{C3F3EFD7-ADC8-4FB1-BD04-70EE0DF0E96B}" name="Size" dataDxfId="9">
      <calculatedColumnFormula>INDEX(products!$A$1:$G$49,MATCH(orders!$D2,products!$A$1:$A$49,0),MATCH(K$1,products!$A$1:$G$1,0))</calculatedColumnFormula>
    </tableColumn>
    <tableColumn id="12" xr3:uid="{F57149B6-0CE6-4C63-9A72-7450D6A0C955}" name="Unit Price" dataDxfId="8">
      <calculatedColumnFormula>INDEX(products!$A$1:$G$49,MATCH(orders!$D2,products!$A$1:$A$49,0),MATCH(L$1,products!$A$1:$G$1,0))</calculatedColumnFormula>
    </tableColumn>
    <tableColumn id="13" xr3:uid="{82E1532A-224B-4342-B2D5-6114775B8BA5}" name="Sales" dataDxfId="7">
      <calculatedColumnFormula>L2*E2</calculatedColumnFormula>
    </tableColumn>
    <tableColumn id="14" xr3:uid="{5F2141FB-1BA6-4556-95A9-33DD9F01410A}" name="Coffee Type Name" dataDxfId="6">
      <calculatedColumnFormula>IF(I2="Rob","Robusta",IF(I2="Exc","Excelsa",IF(I2="Ara","Arabica",IF(I2="Lib","Liberica",""))))</calculatedColumnFormula>
    </tableColumn>
    <tableColumn id="15" xr3:uid="{B37EE9D8-42B0-4059-B0C5-B90A32AE4396}" name="Roast Type Name" dataDxfId="5">
      <calculatedColumnFormula>IF(J2="D","Dark",IF(J2="M","Medium",IF(J2="L","Light","")))</calculatedColumnFormula>
    </tableColumn>
    <tableColumn id="16" xr3:uid="{C4FD2132-511E-41F6-A8D7-98CB63668290}"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06A758-70E2-4C43-AC16-9DB621330E90}" sourceName="Order Date">
  <pivotTables>
    <pivotTable tabId="18" name="TotalSales"/>
    <pivotTable tabId="19" name="TotalSales"/>
    <pivotTable tabId="20" name="TotalSales"/>
  </pivotTables>
  <state minimalRefreshVersion="6" lastRefreshVersion="6" pivotCacheId="5813673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C249471-A973-4000-897F-ED4A5764E2B5}" cache="NativeTimeline_Order_Date" caption="Order Date" level="2" selectionLevel="2" scrollPosition="2020-05-27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7EF6DE-A57A-4564-8893-6E23BB3472FF}"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901B-D347-4A7C-8829-EFE3FCDD2EC5}">
  <dimension ref="A1"/>
  <sheetViews>
    <sheetView showGridLines="0" tabSelected="1" zoomScale="63" zoomScaleNormal="63" workbookViewId="0">
      <selection activeCell="AD29" sqref="AD2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C59F-6540-4F91-A7E7-D99C7B02E5E4}">
  <dimension ref="A3:F48"/>
  <sheetViews>
    <sheetView zoomScale="79" zoomScaleNormal="79" workbookViewId="0">
      <selection activeCell="P33" sqref="P33"/>
    </sheetView>
  </sheetViews>
  <sheetFormatPr defaultRowHeight="14.4" x14ac:dyDescent="0.3"/>
  <cols>
    <col min="1" max="1" width="12.5546875" bestFit="1" customWidth="1"/>
    <col min="2" max="2" width="22.21875" bestFit="1" customWidth="1"/>
    <col min="3" max="3" width="20.21875" bestFit="1" customWidth="1"/>
    <col min="4" max="4" width="7.33203125" bestFit="1" customWidth="1"/>
    <col min="5" max="5" width="7.6640625" bestFit="1" customWidth="1"/>
    <col min="6" max="6" width="8"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3B37F-FA99-4EF4-954E-E5472F468B8E}">
  <dimension ref="A3:B6"/>
  <sheetViews>
    <sheetView zoomScale="79" zoomScaleNormal="79" workbookViewId="0">
      <selection activeCell="D24" sqref="D24"/>
    </sheetView>
  </sheetViews>
  <sheetFormatPr defaultRowHeight="14.4" x14ac:dyDescent="0.3"/>
  <cols>
    <col min="1" max="1" width="15.109375" bestFit="1" customWidth="1"/>
    <col min="2" max="2" width="11.88671875" bestFit="1" customWidth="1"/>
    <col min="3" max="3" width="7.33203125" bestFit="1" customWidth="1"/>
    <col min="4" max="4" width="7.6640625" bestFit="1" customWidth="1"/>
    <col min="5" max="6" width="8" bestFit="1" customWidth="1"/>
  </cols>
  <sheetData>
    <row r="3" spans="1:2" x14ac:dyDescent="0.3">
      <c r="A3" s="8"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05E2-7CAD-43C0-B600-B56DF49B4CB9}">
  <dimension ref="A3:B8"/>
  <sheetViews>
    <sheetView zoomScale="79" zoomScaleNormal="79" workbookViewId="0">
      <selection activeCell="Q33" sqref="Q33"/>
    </sheetView>
  </sheetViews>
  <sheetFormatPr defaultRowHeight="14.4" x14ac:dyDescent="0.3"/>
  <cols>
    <col min="1" max="1" width="18" bestFit="1" customWidth="1"/>
    <col min="2" max="2" width="11.88671875" bestFit="1" customWidth="1"/>
    <col min="3" max="3" width="7.33203125" bestFit="1" customWidth="1"/>
    <col min="4" max="4" width="7.6640625" bestFit="1" customWidth="1"/>
    <col min="5" max="6" width="8" bestFit="1" customWidth="1"/>
  </cols>
  <sheetData>
    <row r="3" spans="1:2" x14ac:dyDescent="0.3">
      <c r="A3" s="8"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82" zoomScaleNormal="82" workbookViewId="0">
      <selection activeCell="P3" sqref="P3"/>
    </sheetView>
  </sheetViews>
  <sheetFormatPr defaultRowHeight="14.4" x14ac:dyDescent="0.3"/>
  <cols>
    <col min="1" max="1" width="16.5546875" bestFit="1" customWidth="1"/>
    <col min="2" max="2" width="12.88671875" customWidth="1"/>
    <col min="3" max="3" width="17.44140625" bestFit="1" customWidth="1"/>
    <col min="4" max="4" width="12.21875" customWidth="1"/>
    <col min="5" max="5" width="10.6640625" customWidth="1"/>
    <col min="6" max="6" width="17.109375" customWidth="1"/>
    <col min="7" max="7" width="36" bestFit="1" customWidth="1"/>
    <col min="8" max="8" width="14.33203125" bestFit="1" customWidth="1"/>
    <col min="9" max="9" width="13.44140625" customWidth="1"/>
    <col min="10" max="10" width="14" customWidth="1"/>
    <col min="11" max="11" width="10.109375" customWidth="1"/>
    <col min="12" max="12" width="11.44140625" customWidth="1"/>
    <col min="13" max="13" width="9.44140625" bestFit="1" customWidth="1"/>
    <col min="14" max="14" width="19" style="4" customWidth="1"/>
    <col min="15" max="15" width="18.21875" style="4"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3" t="s">
        <v>6196</v>
      </c>
      <c r="O1" s="3" t="s">
        <v>6197</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6">
        <f>INDEX(products!$A$1:$G$49,MATCH(orders!$D2,products!$A$1:$A$49,0),MATCH(K$1,products!$A$1:$G$1,0))</f>
        <v>1</v>
      </c>
      <c r="L2" s="7">
        <f>INDEX(products!$A$1:$G$49,MATCH(orders!$D2,products!$A$1:$A$49,0),MATCH(L$1,products!$A$1:$G$1,0))</f>
        <v>9.9499999999999993</v>
      </c>
      <c r="M2" s="7">
        <f>L2*E2</f>
        <v>19.899999999999999</v>
      </c>
      <c r="N2" s="4" t="str">
        <f>IF(I2="Rob","Robusta",IF(I2="Exc","Excelsa",IF(I2="Ara","Arabica",IF(I2="Lib","Liberica",""))))</f>
        <v>Robusta</v>
      </c>
      <c r="O2" s="4" t="str">
        <f>IF(J2="D","Dark",IF(J2="M","Medium",IF(J2="L","Light","")))</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6">
        <f>INDEX(products!$A$1:$G$49,MATCH(orders!$D3,products!$A$1:$A$49,0),MATCH(K$1,products!$A$1:$G$1,0))</f>
        <v>0.5</v>
      </c>
      <c r="L3" s="7">
        <f>INDEX(products!$A$1:$G$49,MATCH(orders!$D3,products!$A$1:$A$49,0),MATCH(L$1,products!$A$1:$G$1,0))</f>
        <v>8.25</v>
      </c>
      <c r="M3" s="7">
        <f t="shared" ref="M3:M66" si="0">L3*E3</f>
        <v>41.25</v>
      </c>
      <c r="N3" s="4" t="str">
        <f t="shared" ref="N3:N66" si="1">IF(I3="Rob","Robusta",IF(I3="Exc","Excelsa",IF(I3="Ara","Arabica",IF(I3="Lib","Liberica",""))))</f>
        <v>Excelsa</v>
      </c>
      <c r="O3" s="4" t="str">
        <f t="shared" ref="O3:O66" si="2">IF(J3="D","Dark",IF(J3="M","Medium",IF(J3="L","Light","")))</f>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6">
        <f>INDEX(products!$A$1:$G$49,MATCH(orders!$D4,products!$A$1:$A$49,0),MATCH(K$1,products!$A$1:$G$1,0))</f>
        <v>1</v>
      </c>
      <c r="L4" s="7">
        <f>INDEX(products!$A$1:$G$49,MATCH(orders!$D4,products!$A$1:$A$49,0),MATCH(L$1,products!$A$1:$G$1,0))</f>
        <v>12.95</v>
      </c>
      <c r="M4" s="7">
        <f t="shared" si="0"/>
        <v>12.95</v>
      </c>
      <c r="N4" s="4" t="str">
        <f t="shared" si="1"/>
        <v>Arabica</v>
      </c>
      <c r="O4" s="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6">
        <f>INDEX(products!$A$1:$G$49,MATCH(orders!$D5,products!$A$1:$A$49,0),MATCH(K$1,products!$A$1:$G$1,0))</f>
        <v>1</v>
      </c>
      <c r="L5" s="7">
        <f>INDEX(products!$A$1:$G$49,MATCH(orders!$D5,products!$A$1:$A$49,0),MATCH(L$1,products!$A$1:$G$1,0))</f>
        <v>13.75</v>
      </c>
      <c r="M5" s="7">
        <f t="shared" si="0"/>
        <v>27.5</v>
      </c>
      <c r="N5" s="4" t="str">
        <f t="shared" si="1"/>
        <v>Excelsa</v>
      </c>
      <c r="O5" s="4"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6">
        <f>INDEX(products!$A$1:$G$49,MATCH(orders!$D6,products!$A$1:$A$49,0),MATCH(K$1,products!$A$1:$G$1,0))</f>
        <v>2.5</v>
      </c>
      <c r="L6" s="7">
        <f>INDEX(products!$A$1:$G$49,MATCH(orders!$D6,products!$A$1:$A$49,0),MATCH(L$1,products!$A$1:$G$1,0))</f>
        <v>27.484999999999996</v>
      </c>
      <c r="M6" s="7">
        <f t="shared" si="0"/>
        <v>54.969999999999992</v>
      </c>
      <c r="N6" s="4" t="str">
        <f t="shared" si="1"/>
        <v>Robusta</v>
      </c>
      <c r="O6" s="4"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6">
        <f>INDEX(products!$A$1:$G$49,MATCH(orders!$D7,products!$A$1:$A$49,0),MATCH(K$1,products!$A$1:$G$1,0))</f>
        <v>1</v>
      </c>
      <c r="L7" s="7">
        <f>INDEX(products!$A$1:$G$49,MATCH(orders!$D7,products!$A$1:$A$49,0),MATCH(L$1,products!$A$1:$G$1,0))</f>
        <v>12.95</v>
      </c>
      <c r="M7" s="7">
        <f t="shared" si="0"/>
        <v>38.849999999999994</v>
      </c>
      <c r="N7" s="4" t="str">
        <f t="shared" si="1"/>
        <v>Liberica</v>
      </c>
      <c r="O7" s="4"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6">
        <f>INDEX(products!$A$1:$G$49,MATCH(orders!$D8,products!$A$1:$A$49,0),MATCH(K$1,products!$A$1:$G$1,0))</f>
        <v>0.5</v>
      </c>
      <c r="L8" s="7">
        <f>INDEX(products!$A$1:$G$49,MATCH(orders!$D8,products!$A$1:$A$49,0),MATCH(L$1,products!$A$1:$G$1,0))</f>
        <v>7.29</v>
      </c>
      <c r="M8" s="7">
        <f t="shared" si="0"/>
        <v>21.87</v>
      </c>
      <c r="N8" s="4" t="str">
        <f t="shared" si="1"/>
        <v>Excelsa</v>
      </c>
      <c r="O8" s="4"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6">
        <f>INDEX(products!$A$1:$G$49,MATCH(orders!$D9,products!$A$1:$A$49,0),MATCH(K$1,products!$A$1:$G$1,0))</f>
        <v>0.2</v>
      </c>
      <c r="L9" s="7">
        <f>INDEX(products!$A$1:$G$49,MATCH(orders!$D9,products!$A$1:$A$49,0),MATCH(L$1,products!$A$1:$G$1,0))</f>
        <v>4.7549999999999999</v>
      </c>
      <c r="M9" s="7">
        <f t="shared" si="0"/>
        <v>4.7549999999999999</v>
      </c>
      <c r="N9" s="4" t="str">
        <f t="shared" si="1"/>
        <v>Liberica</v>
      </c>
      <c r="O9" s="4"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6">
        <f>INDEX(products!$A$1:$G$49,MATCH(orders!$D10,products!$A$1:$A$49,0),MATCH(K$1,products!$A$1:$G$1,0))</f>
        <v>0.5</v>
      </c>
      <c r="L10" s="7">
        <f>INDEX(products!$A$1:$G$49,MATCH(orders!$D10,products!$A$1:$A$49,0),MATCH(L$1,products!$A$1:$G$1,0))</f>
        <v>5.97</v>
      </c>
      <c r="M10" s="7">
        <f t="shared" si="0"/>
        <v>17.91</v>
      </c>
      <c r="N10" s="4" t="str">
        <f t="shared" si="1"/>
        <v>Robusta</v>
      </c>
      <c r="O10" s="4"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6">
        <f>INDEX(products!$A$1:$G$49,MATCH(orders!$D11,products!$A$1:$A$49,0),MATCH(K$1,products!$A$1:$G$1,0))</f>
        <v>0.5</v>
      </c>
      <c r="L11" s="7">
        <f>INDEX(products!$A$1:$G$49,MATCH(orders!$D11,products!$A$1:$A$49,0),MATCH(L$1,products!$A$1:$G$1,0))</f>
        <v>5.97</v>
      </c>
      <c r="M11" s="7">
        <f t="shared" si="0"/>
        <v>5.97</v>
      </c>
      <c r="N11" s="4" t="str">
        <f t="shared" si="1"/>
        <v>Robusta</v>
      </c>
      <c r="O11" s="4"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6">
        <f>INDEX(products!$A$1:$G$49,MATCH(orders!$D12,products!$A$1:$A$49,0),MATCH(K$1,products!$A$1:$G$1,0))</f>
        <v>1</v>
      </c>
      <c r="L12" s="7">
        <f>INDEX(products!$A$1:$G$49,MATCH(orders!$D12,products!$A$1:$A$49,0),MATCH(L$1,products!$A$1:$G$1,0))</f>
        <v>9.9499999999999993</v>
      </c>
      <c r="M12" s="7">
        <f t="shared" si="0"/>
        <v>39.799999999999997</v>
      </c>
      <c r="N12" s="4" t="str">
        <f t="shared" si="1"/>
        <v>Arabica</v>
      </c>
      <c r="O12" s="4"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6">
        <f>INDEX(products!$A$1:$G$49,MATCH(orders!$D13,products!$A$1:$A$49,0),MATCH(K$1,products!$A$1:$G$1,0))</f>
        <v>2.5</v>
      </c>
      <c r="L13" s="7">
        <f>INDEX(products!$A$1:$G$49,MATCH(orders!$D13,products!$A$1:$A$49,0),MATCH(L$1,products!$A$1:$G$1,0))</f>
        <v>34.154999999999994</v>
      </c>
      <c r="M13" s="7">
        <f t="shared" si="0"/>
        <v>170.77499999999998</v>
      </c>
      <c r="N13" s="4" t="str">
        <f t="shared" si="1"/>
        <v>Excelsa</v>
      </c>
      <c r="O13" s="4"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6">
        <f>INDEX(products!$A$1:$G$49,MATCH(orders!$D14,products!$A$1:$A$49,0),MATCH(K$1,products!$A$1:$G$1,0))</f>
        <v>1</v>
      </c>
      <c r="L14" s="7">
        <f>INDEX(products!$A$1:$G$49,MATCH(orders!$D14,products!$A$1:$A$49,0),MATCH(L$1,products!$A$1:$G$1,0))</f>
        <v>9.9499999999999993</v>
      </c>
      <c r="M14" s="7">
        <f t="shared" si="0"/>
        <v>49.75</v>
      </c>
      <c r="N14" s="4" t="str">
        <f t="shared" si="1"/>
        <v>Robusta</v>
      </c>
      <c r="O14" s="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6">
        <f>INDEX(products!$A$1:$G$49,MATCH(orders!$D15,products!$A$1:$A$49,0),MATCH(K$1,products!$A$1:$G$1,0))</f>
        <v>2.5</v>
      </c>
      <c r="L15" s="7">
        <f>INDEX(products!$A$1:$G$49,MATCH(orders!$D15,products!$A$1:$A$49,0),MATCH(L$1,products!$A$1:$G$1,0))</f>
        <v>20.584999999999997</v>
      </c>
      <c r="M15" s="7">
        <f t="shared" si="0"/>
        <v>41.169999999999995</v>
      </c>
      <c r="N15" s="4" t="str">
        <f t="shared" si="1"/>
        <v>Robusta</v>
      </c>
      <c r="O15" s="4"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6">
        <f>INDEX(products!$A$1:$G$49,MATCH(orders!$D16,products!$A$1:$A$49,0),MATCH(K$1,products!$A$1:$G$1,0))</f>
        <v>0.2</v>
      </c>
      <c r="L16" s="7">
        <f>INDEX(products!$A$1:$G$49,MATCH(orders!$D16,products!$A$1:$A$49,0),MATCH(L$1,products!$A$1:$G$1,0))</f>
        <v>3.8849999999999998</v>
      </c>
      <c r="M16" s="7">
        <f t="shared" si="0"/>
        <v>11.654999999999999</v>
      </c>
      <c r="N16" s="4" t="str">
        <f t="shared" si="1"/>
        <v>Liberica</v>
      </c>
      <c r="O16" s="4"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6">
        <f>INDEX(products!$A$1:$G$49,MATCH(orders!$D17,products!$A$1:$A$49,0),MATCH(K$1,products!$A$1:$G$1,0))</f>
        <v>2.5</v>
      </c>
      <c r="L17" s="7">
        <f>INDEX(products!$A$1:$G$49,MATCH(orders!$D17,products!$A$1:$A$49,0),MATCH(L$1,products!$A$1:$G$1,0))</f>
        <v>22.884999999999998</v>
      </c>
      <c r="M17" s="7">
        <f t="shared" si="0"/>
        <v>114.42499999999998</v>
      </c>
      <c r="N17" s="4" t="str">
        <f t="shared" si="1"/>
        <v>Robusta</v>
      </c>
      <c r="O17" s="4"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6">
        <f>INDEX(products!$A$1:$G$49,MATCH(orders!$D18,products!$A$1:$A$49,0),MATCH(K$1,products!$A$1:$G$1,0))</f>
        <v>0.2</v>
      </c>
      <c r="L18" s="7">
        <f>INDEX(products!$A$1:$G$49,MATCH(orders!$D18,products!$A$1:$A$49,0),MATCH(L$1,products!$A$1:$G$1,0))</f>
        <v>3.375</v>
      </c>
      <c r="M18" s="7">
        <f t="shared" si="0"/>
        <v>20.25</v>
      </c>
      <c r="N18" s="4" t="str">
        <f t="shared" si="1"/>
        <v>Arabica</v>
      </c>
      <c r="O18" s="4"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6">
        <f>INDEX(products!$A$1:$G$49,MATCH(orders!$D19,products!$A$1:$A$49,0),MATCH(K$1,products!$A$1:$G$1,0))</f>
        <v>1</v>
      </c>
      <c r="L19" s="7">
        <f>INDEX(products!$A$1:$G$49,MATCH(orders!$D19,products!$A$1:$A$49,0),MATCH(L$1,products!$A$1:$G$1,0))</f>
        <v>12.95</v>
      </c>
      <c r="M19" s="7">
        <f t="shared" si="0"/>
        <v>77.699999999999989</v>
      </c>
      <c r="N19" s="4" t="str">
        <f t="shared" si="1"/>
        <v>Arabica</v>
      </c>
      <c r="O19" s="4"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6">
        <f>INDEX(products!$A$1:$G$49,MATCH(orders!$D20,products!$A$1:$A$49,0),MATCH(K$1,products!$A$1:$G$1,0))</f>
        <v>2.5</v>
      </c>
      <c r="L20" s="7">
        <f>INDEX(products!$A$1:$G$49,MATCH(orders!$D20,products!$A$1:$A$49,0),MATCH(L$1,products!$A$1:$G$1,0))</f>
        <v>20.584999999999997</v>
      </c>
      <c r="M20" s="7">
        <f t="shared" si="0"/>
        <v>82.339999999999989</v>
      </c>
      <c r="N20" s="4" t="str">
        <f t="shared" si="1"/>
        <v>Robusta</v>
      </c>
      <c r="O20" s="4"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6">
        <f>INDEX(products!$A$1:$G$49,MATCH(orders!$D21,products!$A$1:$A$49,0),MATCH(K$1,products!$A$1:$G$1,0))</f>
        <v>0.2</v>
      </c>
      <c r="L21" s="7">
        <f>INDEX(products!$A$1:$G$49,MATCH(orders!$D21,products!$A$1:$A$49,0),MATCH(L$1,products!$A$1:$G$1,0))</f>
        <v>3.375</v>
      </c>
      <c r="M21" s="7">
        <f t="shared" si="0"/>
        <v>16.875</v>
      </c>
      <c r="N21" s="4" t="str">
        <f t="shared" si="1"/>
        <v>Arabica</v>
      </c>
      <c r="O21" s="4"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6">
        <f>INDEX(products!$A$1:$G$49,MATCH(orders!$D22,products!$A$1:$A$49,0),MATCH(K$1,products!$A$1:$G$1,0))</f>
        <v>0.2</v>
      </c>
      <c r="L22" s="7">
        <f>INDEX(products!$A$1:$G$49,MATCH(orders!$D22,products!$A$1:$A$49,0),MATCH(L$1,products!$A$1:$G$1,0))</f>
        <v>3.645</v>
      </c>
      <c r="M22" s="7">
        <f t="shared" si="0"/>
        <v>14.58</v>
      </c>
      <c r="N22" s="4" t="str">
        <f t="shared" si="1"/>
        <v>Excelsa</v>
      </c>
      <c r="O22" s="4"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6">
        <f>INDEX(products!$A$1:$G$49,MATCH(orders!$D23,products!$A$1:$A$49,0),MATCH(K$1,products!$A$1:$G$1,0))</f>
        <v>0.2</v>
      </c>
      <c r="L23" s="7">
        <f>INDEX(products!$A$1:$G$49,MATCH(orders!$D23,products!$A$1:$A$49,0),MATCH(L$1,products!$A$1:$G$1,0))</f>
        <v>2.9849999999999999</v>
      </c>
      <c r="M23" s="7">
        <f t="shared" si="0"/>
        <v>17.91</v>
      </c>
      <c r="N23" s="4" t="str">
        <f t="shared" si="1"/>
        <v>Arabica</v>
      </c>
      <c r="O23" s="4"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6">
        <f>INDEX(products!$A$1:$G$49,MATCH(orders!$D24,products!$A$1:$A$49,0),MATCH(K$1,products!$A$1:$G$1,0))</f>
        <v>2.5</v>
      </c>
      <c r="L24" s="7">
        <f>INDEX(products!$A$1:$G$49,MATCH(orders!$D24,products!$A$1:$A$49,0),MATCH(L$1,products!$A$1:$G$1,0))</f>
        <v>22.884999999999998</v>
      </c>
      <c r="M24" s="7">
        <f t="shared" si="0"/>
        <v>91.539999999999992</v>
      </c>
      <c r="N24" s="4" t="str">
        <f t="shared" si="1"/>
        <v>Robusta</v>
      </c>
      <c r="O24" s="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6">
        <f>INDEX(products!$A$1:$G$49,MATCH(orders!$D25,products!$A$1:$A$49,0),MATCH(K$1,products!$A$1:$G$1,0))</f>
        <v>0.2</v>
      </c>
      <c r="L25" s="7">
        <f>INDEX(products!$A$1:$G$49,MATCH(orders!$D25,products!$A$1:$A$49,0),MATCH(L$1,products!$A$1:$G$1,0))</f>
        <v>2.9849999999999999</v>
      </c>
      <c r="M25" s="7">
        <f t="shared" si="0"/>
        <v>11.94</v>
      </c>
      <c r="N25" s="4" t="str">
        <f t="shared" si="1"/>
        <v>Arabica</v>
      </c>
      <c r="O25" s="4"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6">
        <f>INDEX(products!$A$1:$G$49,MATCH(orders!$D26,products!$A$1:$A$49,0),MATCH(K$1,products!$A$1:$G$1,0))</f>
        <v>1</v>
      </c>
      <c r="L26" s="7">
        <f>INDEX(products!$A$1:$G$49,MATCH(orders!$D26,products!$A$1:$A$49,0),MATCH(L$1,products!$A$1:$G$1,0))</f>
        <v>11.25</v>
      </c>
      <c r="M26" s="7">
        <f t="shared" si="0"/>
        <v>11.25</v>
      </c>
      <c r="N26" s="4" t="str">
        <f t="shared" si="1"/>
        <v>Arabica</v>
      </c>
      <c r="O26" s="4"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6">
        <f>INDEX(products!$A$1:$G$49,MATCH(orders!$D27,products!$A$1:$A$49,0),MATCH(K$1,products!$A$1:$G$1,0))</f>
        <v>0.2</v>
      </c>
      <c r="L27" s="7">
        <f>INDEX(products!$A$1:$G$49,MATCH(orders!$D27,products!$A$1:$A$49,0),MATCH(L$1,products!$A$1:$G$1,0))</f>
        <v>4.125</v>
      </c>
      <c r="M27" s="7">
        <f t="shared" si="0"/>
        <v>12.375</v>
      </c>
      <c r="N27" s="4" t="str">
        <f t="shared" si="1"/>
        <v>Excelsa</v>
      </c>
      <c r="O27" s="4"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6">
        <f>INDEX(products!$A$1:$G$49,MATCH(orders!$D28,products!$A$1:$A$49,0),MATCH(K$1,products!$A$1:$G$1,0))</f>
        <v>0.5</v>
      </c>
      <c r="L28" s="7">
        <f>INDEX(products!$A$1:$G$49,MATCH(orders!$D28,products!$A$1:$A$49,0),MATCH(L$1,products!$A$1:$G$1,0))</f>
        <v>6.75</v>
      </c>
      <c r="M28" s="7">
        <f t="shared" si="0"/>
        <v>27</v>
      </c>
      <c r="N28" s="4" t="str">
        <f t="shared" si="1"/>
        <v>Arabica</v>
      </c>
      <c r="O28" s="4"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6">
        <f>INDEX(products!$A$1:$G$49,MATCH(orders!$D29,products!$A$1:$A$49,0),MATCH(K$1,products!$A$1:$G$1,0))</f>
        <v>0.2</v>
      </c>
      <c r="L29" s="7">
        <f>INDEX(products!$A$1:$G$49,MATCH(orders!$D29,products!$A$1:$A$49,0),MATCH(L$1,products!$A$1:$G$1,0))</f>
        <v>3.375</v>
      </c>
      <c r="M29" s="7">
        <f t="shared" si="0"/>
        <v>16.875</v>
      </c>
      <c r="N29" s="4" t="str">
        <f t="shared" si="1"/>
        <v>Arabica</v>
      </c>
      <c r="O29" s="4"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6">
        <f>INDEX(products!$A$1:$G$49,MATCH(orders!$D30,products!$A$1:$A$49,0),MATCH(K$1,products!$A$1:$G$1,0))</f>
        <v>0.5</v>
      </c>
      <c r="L30" s="7">
        <f>INDEX(products!$A$1:$G$49,MATCH(orders!$D30,products!$A$1:$A$49,0),MATCH(L$1,products!$A$1:$G$1,0))</f>
        <v>5.97</v>
      </c>
      <c r="M30" s="7">
        <f t="shared" si="0"/>
        <v>17.91</v>
      </c>
      <c r="N30" s="4" t="str">
        <f t="shared" si="1"/>
        <v>Arabica</v>
      </c>
      <c r="O30" s="4"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6">
        <f>INDEX(products!$A$1:$G$49,MATCH(orders!$D31,products!$A$1:$A$49,0),MATCH(K$1,products!$A$1:$G$1,0))</f>
        <v>1</v>
      </c>
      <c r="L31" s="7">
        <f>INDEX(products!$A$1:$G$49,MATCH(orders!$D31,products!$A$1:$A$49,0),MATCH(L$1,products!$A$1:$G$1,0))</f>
        <v>9.9499999999999993</v>
      </c>
      <c r="M31" s="7">
        <f t="shared" si="0"/>
        <v>39.799999999999997</v>
      </c>
      <c r="N31" s="4" t="str">
        <f t="shared" si="1"/>
        <v>Arabica</v>
      </c>
      <c r="O31" s="4"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6">
        <f>INDEX(products!$A$1:$G$49,MATCH(orders!$D32,products!$A$1:$A$49,0),MATCH(K$1,products!$A$1:$G$1,0))</f>
        <v>0.2</v>
      </c>
      <c r="L32" s="7">
        <f>INDEX(products!$A$1:$G$49,MATCH(orders!$D32,products!$A$1:$A$49,0),MATCH(L$1,products!$A$1:$G$1,0))</f>
        <v>4.3650000000000002</v>
      </c>
      <c r="M32" s="7">
        <f t="shared" si="0"/>
        <v>21.825000000000003</v>
      </c>
      <c r="N32" s="4" t="str">
        <f t="shared" si="1"/>
        <v>Liberica</v>
      </c>
      <c r="O32" s="4"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6">
        <f>INDEX(products!$A$1:$G$49,MATCH(orders!$D33,products!$A$1:$A$49,0),MATCH(K$1,products!$A$1:$G$1,0))</f>
        <v>0.5</v>
      </c>
      <c r="L33" s="7">
        <f>INDEX(products!$A$1:$G$49,MATCH(orders!$D33,products!$A$1:$A$49,0),MATCH(L$1,products!$A$1:$G$1,0))</f>
        <v>5.97</v>
      </c>
      <c r="M33" s="7">
        <f t="shared" si="0"/>
        <v>35.82</v>
      </c>
      <c r="N33" s="4" t="str">
        <f t="shared" si="1"/>
        <v>Arabica</v>
      </c>
      <c r="O33" s="4"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6">
        <f>INDEX(products!$A$1:$G$49,MATCH(orders!$D34,products!$A$1:$A$49,0),MATCH(K$1,products!$A$1:$G$1,0))</f>
        <v>0.5</v>
      </c>
      <c r="L34" s="7">
        <f>INDEX(products!$A$1:$G$49,MATCH(orders!$D34,products!$A$1:$A$49,0),MATCH(L$1,products!$A$1:$G$1,0))</f>
        <v>8.73</v>
      </c>
      <c r="M34" s="7">
        <f t="shared" si="0"/>
        <v>52.38</v>
      </c>
      <c r="N34" s="4" t="str">
        <f t="shared" si="1"/>
        <v>Liberica</v>
      </c>
      <c r="O34" s="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6">
        <f>INDEX(products!$A$1:$G$49,MATCH(orders!$D35,products!$A$1:$A$49,0),MATCH(K$1,products!$A$1:$G$1,0))</f>
        <v>0.2</v>
      </c>
      <c r="L35" s="7">
        <f>INDEX(products!$A$1:$G$49,MATCH(orders!$D35,products!$A$1:$A$49,0),MATCH(L$1,products!$A$1:$G$1,0))</f>
        <v>4.7549999999999999</v>
      </c>
      <c r="M35" s="7">
        <f t="shared" si="0"/>
        <v>23.774999999999999</v>
      </c>
      <c r="N35" s="4" t="str">
        <f t="shared" si="1"/>
        <v>Liberica</v>
      </c>
      <c r="O35" s="4"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6">
        <f>INDEX(products!$A$1:$G$49,MATCH(orders!$D36,products!$A$1:$A$49,0),MATCH(K$1,products!$A$1:$G$1,0))</f>
        <v>0.5</v>
      </c>
      <c r="L36" s="7">
        <f>INDEX(products!$A$1:$G$49,MATCH(orders!$D36,products!$A$1:$A$49,0),MATCH(L$1,products!$A$1:$G$1,0))</f>
        <v>9.51</v>
      </c>
      <c r="M36" s="7">
        <f t="shared" si="0"/>
        <v>57.06</v>
      </c>
      <c r="N36" s="4" t="str">
        <f t="shared" si="1"/>
        <v>Liberica</v>
      </c>
      <c r="O36" s="4"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6">
        <f>INDEX(products!$A$1:$G$49,MATCH(orders!$D37,products!$A$1:$A$49,0),MATCH(K$1,products!$A$1:$G$1,0))</f>
        <v>0.5</v>
      </c>
      <c r="L37" s="7">
        <f>INDEX(products!$A$1:$G$49,MATCH(orders!$D37,products!$A$1:$A$49,0),MATCH(L$1,products!$A$1:$G$1,0))</f>
        <v>5.97</v>
      </c>
      <c r="M37" s="7">
        <f t="shared" si="0"/>
        <v>35.82</v>
      </c>
      <c r="N37" s="4" t="str">
        <f t="shared" si="1"/>
        <v>Arabica</v>
      </c>
      <c r="O37" s="4"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6">
        <f>INDEX(products!$A$1:$G$49,MATCH(orders!$D38,products!$A$1:$A$49,0),MATCH(K$1,products!$A$1:$G$1,0))</f>
        <v>0.2</v>
      </c>
      <c r="L38" s="7">
        <f>INDEX(products!$A$1:$G$49,MATCH(orders!$D38,products!$A$1:$A$49,0),MATCH(L$1,products!$A$1:$G$1,0))</f>
        <v>4.3650000000000002</v>
      </c>
      <c r="M38" s="7">
        <f t="shared" si="0"/>
        <v>8.73</v>
      </c>
      <c r="N38" s="4" t="str">
        <f t="shared" si="1"/>
        <v>Liberica</v>
      </c>
      <c r="O38" s="4"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6">
        <f>INDEX(products!$A$1:$G$49,MATCH(orders!$D39,products!$A$1:$A$49,0),MATCH(K$1,products!$A$1:$G$1,0))</f>
        <v>0.5</v>
      </c>
      <c r="L39" s="7">
        <f>INDEX(products!$A$1:$G$49,MATCH(orders!$D39,products!$A$1:$A$49,0),MATCH(L$1,products!$A$1:$G$1,0))</f>
        <v>9.51</v>
      </c>
      <c r="M39" s="7">
        <f t="shared" si="0"/>
        <v>28.53</v>
      </c>
      <c r="N39" s="4" t="str">
        <f t="shared" si="1"/>
        <v>Liberica</v>
      </c>
      <c r="O39" s="4"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6">
        <f>INDEX(products!$A$1:$G$49,MATCH(orders!$D40,products!$A$1:$A$49,0),MATCH(K$1,products!$A$1:$G$1,0))</f>
        <v>2.5</v>
      </c>
      <c r="L40" s="7">
        <f>INDEX(products!$A$1:$G$49,MATCH(orders!$D40,products!$A$1:$A$49,0),MATCH(L$1,products!$A$1:$G$1,0))</f>
        <v>22.884999999999998</v>
      </c>
      <c r="M40" s="7">
        <f t="shared" si="0"/>
        <v>114.42499999999998</v>
      </c>
      <c r="N40" s="4" t="str">
        <f t="shared" si="1"/>
        <v>Robusta</v>
      </c>
      <c r="O40" s="4"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6">
        <f>INDEX(products!$A$1:$G$49,MATCH(orders!$D41,products!$A$1:$A$49,0),MATCH(K$1,products!$A$1:$G$1,0))</f>
        <v>1</v>
      </c>
      <c r="L41" s="7">
        <f>INDEX(products!$A$1:$G$49,MATCH(orders!$D41,products!$A$1:$A$49,0),MATCH(L$1,products!$A$1:$G$1,0))</f>
        <v>9.9499999999999993</v>
      </c>
      <c r="M41" s="7">
        <f t="shared" si="0"/>
        <v>59.699999999999996</v>
      </c>
      <c r="N41" s="4" t="str">
        <f t="shared" si="1"/>
        <v>Robusta</v>
      </c>
      <c r="O41" s="4"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6">
        <f>INDEX(products!$A$1:$G$49,MATCH(orders!$D42,products!$A$1:$A$49,0),MATCH(K$1,products!$A$1:$G$1,0))</f>
        <v>1</v>
      </c>
      <c r="L42" s="7">
        <f>INDEX(products!$A$1:$G$49,MATCH(orders!$D42,products!$A$1:$A$49,0),MATCH(L$1,products!$A$1:$G$1,0))</f>
        <v>14.55</v>
      </c>
      <c r="M42" s="7">
        <f t="shared" si="0"/>
        <v>43.650000000000006</v>
      </c>
      <c r="N42" s="4" t="str">
        <f t="shared" si="1"/>
        <v>Liberica</v>
      </c>
      <c r="O42" s="4"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6">
        <f>INDEX(products!$A$1:$G$49,MATCH(orders!$D43,products!$A$1:$A$49,0),MATCH(K$1,products!$A$1:$G$1,0))</f>
        <v>0.2</v>
      </c>
      <c r="L43" s="7">
        <f>INDEX(products!$A$1:$G$49,MATCH(orders!$D43,products!$A$1:$A$49,0),MATCH(L$1,products!$A$1:$G$1,0))</f>
        <v>3.645</v>
      </c>
      <c r="M43" s="7">
        <f t="shared" si="0"/>
        <v>7.29</v>
      </c>
      <c r="N43" s="4" t="str">
        <f t="shared" si="1"/>
        <v>Excelsa</v>
      </c>
      <c r="O43" s="4"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6">
        <f>INDEX(products!$A$1:$G$49,MATCH(orders!$D44,products!$A$1:$A$49,0),MATCH(K$1,products!$A$1:$G$1,0))</f>
        <v>0.2</v>
      </c>
      <c r="L44" s="7">
        <f>INDEX(products!$A$1:$G$49,MATCH(orders!$D44,products!$A$1:$A$49,0),MATCH(L$1,products!$A$1:$G$1,0))</f>
        <v>2.6849999999999996</v>
      </c>
      <c r="M44" s="7">
        <f t="shared" si="0"/>
        <v>8.0549999999999997</v>
      </c>
      <c r="N44" s="4" t="str">
        <f t="shared" si="1"/>
        <v>Robusta</v>
      </c>
      <c r="O44" s="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6">
        <f>INDEX(products!$A$1:$G$49,MATCH(orders!$D45,products!$A$1:$A$49,0),MATCH(K$1,products!$A$1:$G$1,0))</f>
        <v>2.5</v>
      </c>
      <c r="L45" s="7">
        <f>INDEX(products!$A$1:$G$49,MATCH(orders!$D45,products!$A$1:$A$49,0),MATCH(L$1,products!$A$1:$G$1,0))</f>
        <v>36.454999999999998</v>
      </c>
      <c r="M45" s="7">
        <f t="shared" si="0"/>
        <v>72.91</v>
      </c>
      <c r="N45" s="4" t="str">
        <f t="shared" si="1"/>
        <v>Liberica</v>
      </c>
      <c r="O45" s="4"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6">
        <f>INDEX(products!$A$1:$G$49,MATCH(orders!$D46,products!$A$1:$A$49,0),MATCH(K$1,products!$A$1:$G$1,0))</f>
        <v>0.5</v>
      </c>
      <c r="L46" s="7">
        <f>INDEX(products!$A$1:$G$49,MATCH(orders!$D46,products!$A$1:$A$49,0),MATCH(L$1,products!$A$1:$G$1,0))</f>
        <v>8.25</v>
      </c>
      <c r="M46" s="7">
        <f t="shared" si="0"/>
        <v>16.5</v>
      </c>
      <c r="N46" s="4" t="str">
        <f t="shared" si="1"/>
        <v>Excelsa</v>
      </c>
      <c r="O46" s="4"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6">
        <f>INDEX(products!$A$1:$G$49,MATCH(orders!$D47,products!$A$1:$A$49,0),MATCH(K$1,products!$A$1:$G$1,0))</f>
        <v>2.5</v>
      </c>
      <c r="L47" s="7">
        <f>INDEX(products!$A$1:$G$49,MATCH(orders!$D47,products!$A$1:$A$49,0),MATCH(L$1,products!$A$1:$G$1,0))</f>
        <v>29.784999999999997</v>
      </c>
      <c r="M47" s="7">
        <f t="shared" si="0"/>
        <v>178.70999999999998</v>
      </c>
      <c r="N47" s="4" t="str">
        <f t="shared" si="1"/>
        <v>Liberica</v>
      </c>
      <c r="O47" s="4"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6">
        <f>INDEX(products!$A$1:$G$49,MATCH(orders!$D48,products!$A$1:$A$49,0),MATCH(K$1,products!$A$1:$G$1,0))</f>
        <v>2.5</v>
      </c>
      <c r="L48" s="7">
        <f>INDEX(products!$A$1:$G$49,MATCH(orders!$D48,products!$A$1:$A$49,0),MATCH(L$1,products!$A$1:$G$1,0))</f>
        <v>31.624999999999996</v>
      </c>
      <c r="M48" s="7">
        <f t="shared" si="0"/>
        <v>63.249999999999993</v>
      </c>
      <c r="N48" s="4" t="str">
        <f t="shared" si="1"/>
        <v>Excelsa</v>
      </c>
      <c r="O48" s="4"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6">
        <f>INDEX(products!$A$1:$G$49,MATCH(orders!$D49,products!$A$1:$A$49,0),MATCH(K$1,products!$A$1:$G$1,0))</f>
        <v>0.2</v>
      </c>
      <c r="L49" s="7">
        <f>INDEX(products!$A$1:$G$49,MATCH(orders!$D49,products!$A$1:$A$49,0),MATCH(L$1,products!$A$1:$G$1,0))</f>
        <v>3.8849999999999998</v>
      </c>
      <c r="M49" s="7">
        <f t="shared" si="0"/>
        <v>7.77</v>
      </c>
      <c r="N49" s="4" t="str">
        <f t="shared" si="1"/>
        <v>Arabica</v>
      </c>
      <c r="O49" s="4"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6">
        <f>INDEX(products!$A$1:$G$49,MATCH(orders!$D50,products!$A$1:$A$49,0),MATCH(K$1,products!$A$1:$G$1,0))</f>
        <v>2.5</v>
      </c>
      <c r="L50" s="7">
        <f>INDEX(products!$A$1:$G$49,MATCH(orders!$D50,products!$A$1:$A$49,0),MATCH(L$1,products!$A$1:$G$1,0))</f>
        <v>22.884999999999998</v>
      </c>
      <c r="M50" s="7">
        <f t="shared" si="0"/>
        <v>91.539999999999992</v>
      </c>
      <c r="N50" s="4" t="str">
        <f t="shared" si="1"/>
        <v>Arabica</v>
      </c>
      <c r="O50" s="4"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6">
        <f>INDEX(products!$A$1:$G$49,MATCH(orders!$D51,products!$A$1:$A$49,0),MATCH(K$1,products!$A$1:$G$1,0))</f>
        <v>1</v>
      </c>
      <c r="L51" s="7">
        <f>INDEX(products!$A$1:$G$49,MATCH(orders!$D51,products!$A$1:$A$49,0),MATCH(L$1,products!$A$1:$G$1,0))</f>
        <v>12.95</v>
      </c>
      <c r="M51" s="7">
        <f t="shared" si="0"/>
        <v>38.849999999999994</v>
      </c>
      <c r="N51" s="4" t="str">
        <f t="shared" si="1"/>
        <v>Arabica</v>
      </c>
      <c r="O51" s="4"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6">
        <f>INDEX(products!$A$1:$G$49,MATCH(orders!$D52,products!$A$1:$A$49,0),MATCH(K$1,products!$A$1:$G$1,0))</f>
        <v>0.5</v>
      </c>
      <c r="L52" s="7">
        <f>INDEX(products!$A$1:$G$49,MATCH(orders!$D52,products!$A$1:$A$49,0),MATCH(L$1,products!$A$1:$G$1,0))</f>
        <v>7.77</v>
      </c>
      <c r="M52" s="7">
        <f t="shared" si="0"/>
        <v>15.54</v>
      </c>
      <c r="N52" s="4" t="str">
        <f t="shared" si="1"/>
        <v>Liberica</v>
      </c>
      <c r="O52" s="4"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6">
        <f>INDEX(products!$A$1:$G$49,MATCH(orders!$D53,products!$A$1:$A$49,0),MATCH(K$1,products!$A$1:$G$1,0))</f>
        <v>2.5</v>
      </c>
      <c r="L53" s="7">
        <f>INDEX(products!$A$1:$G$49,MATCH(orders!$D53,products!$A$1:$A$49,0),MATCH(L$1,products!$A$1:$G$1,0))</f>
        <v>36.454999999999998</v>
      </c>
      <c r="M53" s="7">
        <f t="shared" si="0"/>
        <v>145.82</v>
      </c>
      <c r="N53" s="4" t="str">
        <f t="shared" si="1"/>
        <v>Liberica</v>
      </c>
      <c r="O53" s="4"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6">
        <f>INDEX(products!$A$1:$G$49,MATCH(orders!$D54,products!$A$1:$A$49,0),MATCH(K$1,products!$A$1:$G$1,0))</f>
        <v>0.5</v>
      </c>
      <c r="L54" s="7">
        <f>INDEX(products!$A$1:$G$49,MATCH(orders!$D54,products!$A$1:$A$49,0),MATCH(L$1,products!$A$1:$G$1,0))</f>
        <v>5.97</v>
      </c>
      <c r="M54" s="7">
        <f t="shared" si="0"/>
        <v>29.849999999999998</v>
      </c>
      <c r="N54" s="4" t="str">
        <f t="shared" si="1"/>
        <v>Robusta</v>
      </c>
      <c r="O54" s="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6">
        <f>INDEX(products!$A$1:$G$49,MATCH(orders!$D55,products!$A$1:$A$49,0),MATCH(K$1,products!$A$1:$G$1,0))</f>
        <v>2.5</v>
      </c>
      <c r="L55" s="7">
        <f>INDEX(products!$A$1:$G$49,MATCH(orders!$D55,products!$A$1:$A$49,0),MATCH(L$1,products!$A$1:$G$1,0))</f>
        <v>36.454999999999998</v>
      </c>
      <c r="M55" s="7">
        <f t="shared" si="0"/>
        <v>72.91</v>
      </c>
      <c r="N55" s="4" t="str">
        <f t="shared" si="1"/>
        <v>Liberica</v>
      </c>
      <c r="O55" s="4"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6">
        <f>INDEX(products!$A$1:$G$49,MATCH(orders!$D56,products!$A$1:$A$49,0),MATCH(K$1,products!$A$1:$G$1,0))</f>
        <v>1</v>
      </c>
      <c r="L56" s="7">
        <f>INDEX(products!$A$1:$G$49,MATCH(orders!$D56,products!$A$1:$A$49,0),MATCH(L$1,products!$A$1:$G$1,0))</f>
        <v>14.55</v>
      </c>
      <c r="M56" s="7">
        <f t="shared" si="0"/>
        <v>72.75</v>
      </c>
      <c r="N56" s="4" t="str">
        <f t="shared" si="1"/>
        <v>Liberica</v>
      </c>
      <c r="O56" s="4"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6">
        <f>INDEX(products!$A$1:$G$49,MATCH(orders!$D57,products!$A$1:$A$49,0),MATCH(K$1,products!$A$1:$G$1,0))</f>
        <v>1</v>
      </c>
      <c r="L57" s="7">
        <f>INDEX(products!$A$1:$G$49,MATCH(orders!$D57,products!$A$1:$A$49,0),MATCH(L$1,products!$A$1:$G$1,0))</f>
        <v>15.85</v>
      </c>
      <c r="M57" s="7">
        <f t="shared" si="0"/>
        <v>47.55</v>
      </c>
      <c r="N57" s="4" t="str">
        <f t="shared" si="1"/>
        <v>Liberica</v>
      </c>
      <c r="O57" s="4"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6">
        <f>INDEX(products!$A$1:$G$49,MATCH(orders!$D58,products!$A$1:$A$49,0),MATCH(K$1,products!$A$1:$G$1,0))</f>
        <v>0.2</v>
      </c>
      <c r="L58" s="7">
        <f>INDEX(products!$A$1:$G$49,MATCH(orders!$D58,products!$A$1:$A$49,0),MATCH(L$1,products!$A$1:$G$1,0))</f>
        <v>3.645</v>
      </c>
      <c r="M58" s="7">
        <f t="shared" si="0"/>
        <v>10.935</v>
      </c>
      <c r="N58" s="4" t="str">
        <f t="shared" si="1"/>
        <v>Excelsa</v>
      </c>
      <c r="O58" s="4"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6">
        <f>INDEX(products!$A$1:$G$49,MATCH(orders!$D59,products!$A$1:$A$49,0),MATCH(K$1,products!$A$1:$G$1,0))</f>
        <v>1</v>
      </c>
      <c r="L59" s="7">
        <f>INDEX(products!$A$1:$G$49,MATCH(orders!$D59,products!$A$1:$A$49,0),MATCH(L$1,products!$A$1:$G$1,0))</f>
        <v>14.85</v>
      </c>
      <c r="M59" s="7">
        <f t="shared" si="0"/>
        <v>59.4</v>
      </c>
      <c r="N59" s="4" t="str">
        <f t="shared" si="1"/>
        <v>Excelsa</v>
      </c>
      <c r="O59" s="4"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6">
        <f>INDEX(products!$A$1:$G$49,MATCH(orders!$D60,products!$A$1:$A$49,0),MATCH(K$1,products!$A$1:$G$1,0))</f>
        <v>2.5</v>
      </c>
      <c r="L60" s="7">
        <f>INDEX(products!$A$1:$G$49,MATCH(orders!$D60,products!$A$1:$A$49,0),MATCH(L$1,products!$A$1:$G$1,0))</f>
        <v>29.784999999999997</v>
      </c>
      <c r="M60" s="7">
        <f t="shared" si="0"/>
        <v>89.35499999999999</v>
      </c>
      <c r="N60" s="4" t="str">
        <f t="shared" si="1"/>
        <v>Liberica</v>
      </c>
      <c r="O60" s="4"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6">
        <f>INDEX(products!$A$1:$G$49,MATCH(orders!$D61,products!$A$1:$A$49,0),MATCH(K$1,products!$A$1:$G$1,0))</f>
        <v>0.5</v>
      </c>
      <c r="L61" s="7">
        <f>INDEX(products!$A$1:$G$49,MATCH(orders!$D61,products!$A$1:$A$49,0),MATCH(L$1,products!$A$1:$G$1,0))</f>
        <v>8.73</v>
      </c>
      <c r="M61" s="7">
        <f t="shared" si="0"/>
        <v>26.19</v>
      </c>
      <c r="N61" s="4" t="str">
        <f t="shared" si="1"/>
        <v>Liberica</v>
      </c>
      <c r="O61" s="4"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6">
        <f>INDEX(products!$A$1:$G$49,MATCH(orders!$D62,products!$A$1:$A$49,0),MATCH(K$1,products!$A$1:$G$1,0))</f>
        <v>2.5</v>
      </c>
      <c r="L62" s="7">
        <f>INDEX(products!$A$1:$G$49,MATCH(orders!$D62,products!$A$1:$A$49,0),MATCH(L$1,products!$A$1:$G$1,0))</f>
        <v>22.884999999999998</v>
      </c>
      <c r="M62" s="7">
        <f t="shared" si="0"/>
        <v>114.42499999999998</v>
      </c>
      <c r="N62" s="4" t="str">
        <f t="shared" si="1"/>
        <v>Arabica</v>
      </c>
      <c r="O62" s="4"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6">
        <f>INDEX(products!$A$1:$G$49,MATCH(orders!$D63,products!$A$1:$A$49,0),MATCH(K$1,products!$A$1:$G$1,0))</f>
        <v>0.5</v>
      </c>
      <c r="L63" s="7">
        <f>INDEX(products!$A$1:$G$49,MATCH(orders!$D63,products!$A$1:$A$49,0),MATCH(L$1,products!$A$1:$G$1,0))</f>
        <v>5.3699999999999992</v>
      </c>
      <c r="M63" s="7">
        <f t="shared" si="0"/>
        <v>26.849999999999994</v>
      </c>
      <c r="N63" s="4" t="str">
        <f t="shared" si="1"/>
        <v>Robusta</v>
      </c>
      <c r="O63" s="4"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6">
        <f>INDEX(products!$A$1:$G$49,MATCH(orders!$D64,products!$A$1:$A$49,0),MATCH(K$1,products!$A$1:$G$1,0))</f>
        <v>0.2</v>
      </c>
      <c r="L64" s="7">
        <f>INDEX(products!$A$1:$G$49,MATCH(orders!$D64,products!$A$1:$A$49,0),MATCH(L$1,products!$A$1:$G$1,0))</f>
        <v>4.7549999999999999</v>
      </c>
      <c r="M64" s="7">
        <f t="shared" si="0"/>
        <v>23.774999999999999</v>
      </c>
      <c r="N64" s="4" t="str">
        <f t="shared" si="1"/>
        <v>Liberica</v>
      </c>
      <c r="O64" s="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6">
        <f>INDEX(products!$A$1:$G$49,MATCH(orders!$D65,products!$A$1:$A$49,0),MATCH(K$1,products!$A$1:$G$1,0))</f>
        <v>0.5</v>
      </c>
      <c r="L65" s="7">
        <f>INDEX(products!$A$1:$G$49,MATCH(orders!$D65,products!$A$1:$A$49,0),MATCH(L$1,products!$A$1:$G$1,0))</f>
        <v>6.75</v>
      </c>
      <c r="M65" s="7">
        <f t="shared" si="0"/>
        <v>6.75</v>
      </c>
      <c r="N65" s="4" t="str">
        <f t="shared" si="1"/>
        <v>Arabica</v>
      </c>
      <c r="O65" s="4"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6">
        <f>INDEX(products!$A$1:$G$49,MATCH(orders!$D66,products!$A$1:$A$49,0),MATCH(K$1,products!$A$1:$G$1,0))</f>
        <v>0.5</v>
      </c>
      <c r="L66" s="7">
        <f>INDEX(products!$A$1:$G$49,MATCH(orders!$D66,products!$A$1:$A$49,0),MATCH(L$1,products!$A$1:$G$1,0))</f>
        <v>5.97</v>
      </c>
      <c r="M66" s="7">
        <f t="shared" si="0"/>
        <v>35.82</v>
      </c>
      <c r="N66" s="4" t="str">
        <f t="shared" si="1"/>
        <v>Robusta</v>
      </c>
      <c r="O66" s="4"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6">
        <f>INDEX(products!$A$1:$G$49,MATCH(orders!$D67,products!$A$1:$A$49,0),MATCH(K$1,products!$A$1:$G$1,0))</f>
        <v>2.5</v>
      </c>
      <c r="L67" s="7">
        <f>INDEX(products!$A$1:$G$49,MATCH(orders!$D67,products!$A$1:$A$49,0),MATCH(L$1,products!$A$1:$G$1,0))</f>
        <v>20.584999999999997</v>
      </c>
      <c r="M67" s="7">
        <f t="shared" ref="M67:M130" si="3">L67*E67</f>
        <v>82.339999999999989</v>
      </c>
      <c r="N67" s="4" t="str">
        <f t="shared" ref="N67:N130" si="4">IF(I67="Rob","Robusta",IF(I67="Exc","Excelsa",IF(I67="Ara","Arabica",IF(I67="Lib","Liberica",""))))</f>
        <v>Robusta</v>
      </c>
      <c r="O67" s="4" t="str">
        <f t="shared" ref="O67:O130" si="5">IF(J67="D","Dark",IF(J67="M","Medium",IF(J67="L","Light","")))</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6">
        <f>INDEX(products!$A$1:$G$49,MATCH(orders!$D68,products!$A$1:$A$49,0),MATCH(K$1,products!$A$1:$G$1,0))</f>
        <v>0.5</v>
      </c>
      <c r="L68" s="7">
        <f>INDEX(products!$A$1:$G$49,MATCH(orders!$D68,products!$A$1:$A$49,0),MATCH(L$1,products!$A$1:$G$1,0))</f>
        <v>7.169999999999999</v>
      </c>
      <c r="M68" s="7">
        <f t="shared" si="3"/>
        <v>7.169999999999999</v>
      </c>
      <c r="N68" s="4" t="str">
        <f t="shared" si="4"/>
        <v>Robusta</v>
      </c>
      <c r="O68" s="4"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6">
        <f>INDEX(products!$A$1:$G$49,MATCH(orders!$D69,products!$A$1:$A$49,0),MATCH(K$1,products!$A$1:$G$1,0))</f>
        <v>0.2</v>
      </c>
      <c r="L69" s="7">
        <f>INDEX(products!$A$1:$G$49,MATCH(orders!$D69,products!$A$1:$A$49,0),MATCH(L$1,products!$A$1:$G$1,0))</f>
        <v>4.7549999999999999</v>
      </c>
      <c r="M69" s="7">
        <f t="shared" si="3"/>
        <v>9.51</v>
      </c>
      <c r="N69" s="4" t="str">
        <f t="shared" si="4"/>
        <v>Liberica</v>
      </c>
      <c r="O69" s="4"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6">
        <f>INDEX(products!$A$1:$G$49,MATCH(orders!$D70,products!$A$1:$A$49,0),MATCH(K$1,products!$A$1:$G$1,0))</f>
        <v>0.2</v>
      </c>
      <c r="L70" s="7">
        <f>INDEX(products!$A$1:$G$49,MATCH(orders!$D70,products!$A$1:$A$49,0),MATCH(L$1,products!$A$1:$G$1,0))</f>
        <v>2.9849999999999999</v>
      </c>
      <c r="M70" s="7">
        <f t="shared" si="3"/>
        <v>2.9849999999999999</v>
      </c>
      <c r="N70" s="4" t="str">
        <f t="shared" si="4"/>
        <v>Robusta</v>
      </c>
      <c r="O70" s="4"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6">
        <f>INDEX(products!$A$1:$G$49,MATCH(orders!$D71,products!$A$1:$A$49,0),MATCH(K$1,products!$A$1:$G$1,0))</f>
        <v>1</v>
      </c>
      <c r="L71" s="7">
        <f>INDEX(products!$A$1:$G$49,MATCH(orders!$D71,products!$A$1:$A$49,0),MATCH(L$1,products!$A$1:$G$1,0))</f>
        <v>9.9499999999999993</v>
      </c>
      <c r="M71" s="7">
        <f t="shared" si="3"/>
        <v>59.699999999999996</v>
      </c>
      <c r="N71" s="4" t="str">
        <f t="shared" si="4"/>
        <v>Robusta</v>
      </c>
      <c r="O71" s="4"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6">
        <f>INDEX(products!$A$1:$G$49,MATCH(orders!$D72,products!$A$1:$A$49,0),MATCH(K$1,products!$A$1:$G$1,0))</f>
        <v>2.5</v>
      </c>
      <c r="L72" s="7">
        <f>INDEX(products!$A$1:$G$49,MATCH(orders!$D72,products!$A$1:$A$49,0),MATCH(L$1,products!$A$1:$G$1,0))</f>
        <v>34.154999999999994</v>
      </c>
      <c r="M72" s="7">
        <f t="shared" si="3"/>
        <v>136.61999999999998</v>
      </c>
      <c r="N72" s="4" t="str">
        <f t="shared" si="4"/>
        <v>Excelsa</v>
      </c>
      <c r="O72" s="4"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6">
        <f>INDEX(products!$A$1:$G$49,MATCH(orders!$D73,products!$A$1:$A$49,0),MATCH(K$1,products!$A$1:$G$1,0))</f>
        <v>0.2</v>
      </c>
      <c r="L73" s="7">
        <f>INDEX(products!$A$1:$G$49,MATCH(orders!$D73,products!$A$1:$A$49,0),MATCH(L$1,products!$A$1:$G$1,0))</f>
        <v>4.7549999999999999</v>
      </c>
      <c r="M73" s="7">
        <f t="shared" si="3"/>
        <v>9.51</v>
      </c>
      <c r="N73" s="4" t="str">
        <f t="shared" si="4"/>
        <v>Liberica</v>
      </c>
      <c r="O73" s="4"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6">
        <f>INDEX(products!$A$1:$G$49,MATCH(orders!$D74,products!$A$1:$A$49,0),MATCH(K$1,products!$A$1:$G$1,0))</f>
        <v>2.5</v>
      </c>
      <c r="L74" s="7">
        <f>INDEX(products!$A$1:$G$49,MATCH(orders!$D74,products!$A$1:$A$49,0),MATCH(L$1,products!$A$1:$G$1,0))</f>
        <v>25.874999999999996</v>
      </c>
      <c r="M74" s="7">
        <f t="shared" si="3"/>
        <v>77.624999999999986</v>
      </c>
      <c r="N74" s="4" t="str">
        <f t="shared" si="4"/>
        <v>Arabica</v>
      </c>
      <c r="O74" s="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6">
        <f>INDEX(products!$A$1:$G$49,MATCH(orders!$D75,products!$A$1:$A$49,0),MATCH(K$1,products!$A$1:$G$1,0))</f>
        <v>0.2</v>
      </c>
      <c r="L75" s="7">
        <f>INDEX(products!$A$1:$G$49,MATCH(orders!$D75,products!$A$1:$A$49,0),MATCH(L$1,products!$A$1:$G$1,0))</f>
        <v>4.3650000000000002</v>
      </c>
      <c r="M75" s="7">
        <f t="shared" si="3"/>
        <v>21.825000000000003</v>
      </c>
      <c r="N75" s="4" t="str">
        <f t="shared" si="4"/>
        <v>Liberica</v>
      </c>
      <c r="O75" s="4"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6">
        <f>INDEX(products!$A$1:$G$49,MATCH(orders!$D76,products!$A$1:$A$49,0),MATCH(K$1,products!$A$1:$G$1,0))</f>
        <v>0.5</v>
      </c>
      <c r="L76" s="7">
        <f>INDEX(products!$A$1:$G$49,MATCH(orders!$D76,products!$A$1:$A$49,0),MATCH(L$1,products!$A$1:$G$1,0))</f>
        <v>8.91</v>
      </c>
      <c r="M76" s="7">
        <f t="shared" si="3"/>
        <v>17.82</v>
      </c>
      <c r="N76" s="4" t="str">
        <f t="shared" si="4"/>
        <v>Excelsa</v>
      </c>
      <c r="O76" s="4"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6">
        <f>INDEX(products!$A$1:$G$49,MATCH(orders!$D77,products!$A$1:$A$49,0),MATCH(K$1,products!$A$1:$G$1,0))</f>
        <v>1</v>
      </c>
      <c r="L77" s="7">
        <f>INDEX(products!$A$1:$G$49,MATCH(orders!$D77,products!$A$1:$A$49,0),MATCH(L$1,products!$A$1:$G$1,0))</f>
        <v>8.9499999999999993</v>
      </c>
      <c r="M77" s="7">
        <f t="shared" si="3"/>
        <v>53.699999999999996</v>
      </c>
      <c r="N77" s="4" t="str">
        <f t="shared" si="4"/>
        <v>Robusta</v>
      </c>
      <c r="O77" s="4"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6">
        <f>INDEX(products!$A$1:$G$49,MATCH(orders!$D78,products!$A$1:$A$49,0),MATCH(K$1,products!$A$1:$G$1,0))</f>
        <v>0.2</v>
      </c>
      <c r="L78" s="7">
        <f>INDEX(products!$A$1:$G$49,MATCH(orders!$D78,products!$A$1:$A$49,0),MATCH(L$1,products!$A$1:$G$1,0))</f>
        <v>3.5849999999999995</v>
      </c>
      <c r="M78" s="7">
        <f t="shared" si="3"/>
        <v>3.5849999999999995</v>
      </c>
      <c r="N78" s="4" t="str">
        <f t="shared" si="4"/>
        <v>Robusta</v>
      </c>
      <c r="O78" s="4"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6">
        <f>INDEX(products!$A$1:$G$49,MATCH(orders!$D79,products!$A$1:$A$49,0),MATCH(K$1,products!$A$1:$G$1,0))</f>
        <v>0.2</v>
      </c>
      <c r="L79" s="7">
        <f>INDEX(products!$A$1:$G$49,MATCH(orders!$D79,products!$A$1:$A$49,0),MATCH(L$1,products!$A$1:$G$1,0))</f>
        <v>3.645</v>
      </c>
      <c r="M79" s="7">
        <f t="shared" si="3"/>
        <v>7.29</v>
      </c>
      <c r="N79" s="4" t="str">
        <f t="shared" si="4"/>
        <v>Excelsa</v>
      </c>
      <c r="O79" s="4"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6">
        <f>INDEX(products!$A$1:$G$49,MATCH(orders!$D80,products!$A$1:$A$49,0),MATCH(K$1,products!$A$1:$G$1,0))</f>
        <v>0.5</v>
      </c>
      <c r="L80" s="7">
        <f>INDEX(products!$A$1:$G$49,MATCH(orders!$D80,products!$A$1:$A$49,0),MATCH(L$1,products!$A$1:$G$1,0))</f>
        <v>6.75</v>
      </c>
      <c r="M80" s="7">
        <f t="shared" si="3"/>
        <v>40.5</v>
      </c>
      <c r="N80" s="4" t="str">
        <f t="shared" si="4"/>
        <v>Arabica</v>
      </c>
      <c r="O80" s="4"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6">
        <f>INDEX(products!$A$1:$G$49,MATCH(orders!$D81,products!$A$1:$A$49,0),MATCH(K$1,products!$A$1:$G$1,0))</f>
        <v>1</v>
      </c>
      <c r="L81" s="7">
        <f>INDEX(products!$A$1:$G$49,MATCH(orders!$D81,products!$A$1:$A$49,0),MATCH(L$1,products!$A$1:$G$1,0))</f>
        <v>11.95</v>
      </c>
      <c r="M81" s="7">
        <f t="shared" si="3"/>
        <v>47.8</v>
      </c>
      <c r="N81" s="4" t="str">
        <f t="shared" si="4"/>
        <v>Robusta</v>
      </c>
      <c r="O81" s="4"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6">
        <f>INDEX(products!$A$1:$G$49,MATCH(orders!$D82,products!$A$1:$A$49,0),MATCH(K$1,products!$A$1:$G$1,0))</f>
        <v>0.5</v>
      </c>
      <c r="L82" s="7">
        <f>INDEX(products!$A$1:$G$49,MATCH(orders!$D82,products!$A$1:$A$49,0),MATCH(L$1,products!$A$1:$G$1,0))</f>
        <v>7.77</v>
      </c>
      <c r="M82" s="7">
        <f t="shared" si="3"/>
        <v>38.849999999999994</v>
      </c>
      <c r="N82" s="4" t="str">
        <f t="shared" si="4"/>
        <v>Arabica</v>
      </c>
      <c r="O82" s="4"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6">
        <f>INDEX(products!$A$1:$G$49,MATCH(orders!$D83,products!$A$1:$A$49,0),MATCH(K$1,products!$A$1:$G$1,0))</f>
        <v>2.5</v>
      </c>
      <c r="L83" s="7">
        <f>INDEX(products!$A$1:$G$49,MATCH(orders!$D83,products!$A$1:$A$49,0),MATCH(L$1,products!$A$1:$G$1,0))</f>
        <v>36.454999999999998</v>
      </c>
      <c r="M83" s="7">
        <f t="shared" si="3"/>
        <v>109.36499999999999</v>
      </c>
      <c r="N83" s="4" t="str">
        <f t="shared" si="4"/>
        <v>Liberica</v>
      </c>
      <c r="O83" s="4"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6">
        <f>INDEX(products!$A$1:$G$49,MATCH(orders!$D84,products!$A$1:$A$49,0),MATCH(K$1,products!$A$1:$G$1,0))</f>
        <v>2.5</v>
      </c>
      <c r="L84" s="7">
        <f>INDEX(products!$A$1:$G$49,MATCH(orders!$D84,products!$A$1:$A$49,0),MATCH(L$1,products!$A$1:$G$1,0))</f>
        <v>33.464999999999996</v>
      </c>
      <c r="M84" s="7">
        <f t="shared" si="3"/>
        <v>100.39499999999998</v>
      </c>
      <c r="N84" s="4" t="str">
        <f t="shared" si="4"/>
        <v>Liberica</v>
      </c>
      <c r="O84" s="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6">
        <f>INDEX(products!$A$1:$G$49,MATCH(orders!$D85,products!$A$1:$A$49,0),MATCH(K$1,products!$A$1:$G$1,0))</f>
        <v>2.5</v>
      </c>
      <c r="L85" s="7">
        <f>INDEX(products!$A$1:$G$49,MATCH(orders!$D85,products!$A$1:$A$49,0),MATCH(L$1,products!$A$1:$G$1,0))</f>
        <v>20.584999999999997</v>
      </c>
      <c r="M85" s="7">
        <f t="shared" si="3"/>
        <v>82.339999999999989</v>
      </c>
      <c r="N85" s="4" t="str">
        <f t="shared" si="4"/>
        <v>Robusta</v>
      </c>
      <c r="O85" s="4"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6">
        <f>INDEX(products!$A$1:$G$49,MATCH(orders!$D86,products!$A$1:$A$49,0),MATCH(K$1,products!$A$1:$G$1,0))</f>
        <v>0.5</v>
      </c>
      <c r="L86" s="7">
        <f>INDEX(products!$A$1:$G$49,MATCH(orders!$D86,products!$A$1:$A$49,0),MATCH(L$1,products!$A$1:$G$1,0))</f>
        <v>9.51</v>
      </c>
      <c r="M86" s="7">
        <f t="shared" si="3"/>
        <v>9.51</v>
      </c>
      <c r="N86" s="4" t="str">
        <f t="shared" si="4"/>
        <v>Liberica</v>
      </c>
      <c r="O86" s="4"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6">
        <f>INDEX(products!$A$1:$G$49,MATCH(orders!$D87,products!$A$1:$A$49,0),MATCH(K$1,products!$A$1:$G$1,0))</f>
        <v>2.5</v>
      </c>
      <c r="L87" s="7">
        <f>INDEX(products!$A$1:$G$49,MATCH(orders!$D87,products!$A$1:$A$49,0),MATCH(L$1,products!$A$1:$G$1,0))</f>
        <v>29.784999999999997</v>
      </c>
      <c r="M87" s="7">
        <f t="shared" si="3"/>
        <v>89.35499999999999</v>
      </c>
      <c r="N87" s="4" t="str">
        <f t="shared" si="4"/>
        <v>Arabica</v>
      </c>
      <c r="O87" s="4"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6">
        <f>INDEX(products!$A$1:$G$49,MATCH(orders!$D88,products!$A$1:$A$49,0),MATCH(K$1,products!$A$1:$G$1,0))</f>
        <v>0.2</v>
      </c>
      <c r="L88" s="7">
        <f>INDEX(products!$A$1:$G$49,MATCH(orders!$D88,products!$A$1:$A$49,0),MATCH(L$1,products!$A$1:$G$1,0))</f>
        <v>2.9849999999999999</v>
      </c>
      <c r="M88" s="7">
        <f t="shared" si="3"/>
        <v>11.94</v>
      </c>
      <c r="N88" s="4" t="str">
        <f t="shared" si="4"/>
        <v>Arabica</v>
      </c>
      <c r="O88" s="4"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6">
        <f>INDEX(products!$A$1:$G$49,MATCH(orders!$D89,products!$A$1:$A$49,0),MATCH(K$1,products!$A$1:$G$1,0))</f>
        <v>1</v>
      </c>
      <c r="L89" s="7">
        <f>INDEX(products!$A$1:$G$49,MATCH(orders!$D89,products!$A$1:$A$49,0),MATCH(L$1,products!$A$1:$G$1,0))</f>
        <v>11.25</v>
      </c>
      <c r="M89" s="7">
        <f t="shared" si="3"/>
        <v>33.75</v>
      </c>
      <c r="N89" s="4" t="str">
        <f t="shared" si="4"/>
        <v>Arabica</v>
      </c>
      <c r="O89" s="4"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6">
        <f>INDEX(products!$A$1:$G$49,MATCH(orders!$D90,products!$A$1:$A$49,0),MATCH(K$1,products!$A$1:$G$1,0))</f>
        <v>1</v>
      </c>
      <c r="L90" s="7">
        <f>INDEX(products!$A$1:$G$49,MATCH(orders!$D90,products!$A$1:$A$49,0),MATCH(L$1,products!$A$1:$G$1,0))</f>
        <v>11.95</v>
      </c>
      <c r="M90" s="7">
        <f t="shared" si="3"/>
        <v>35.849999999999994</v>
      </c>
      <c r="N90" s="4" t="str">
        <f t="shared" si="4"/>
        <v>Robusta</v>
      </c>
      <c r="O90" s="4"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6">
        <f>INDEX(products!$A$1:$G$49,MATCH(orders!$D91,products!$A$1:$A$49,0),MATCH(K$1,products!$A$1:$G$1,0))</f>
        <v>1</v>
      </c>
      <c r="L91" s="7">
        <f>INDEX(products!$A$1:$G$49,MATCH(orders!$D91,products!$A$1:$A$49,0),MATCH(L$1,products!$A$1:$G$1,0))</f>
        <v>12.95</v>
      </c>
      <c r="M91" s="7">
        <f t="shared" si="3"/>
        <v>77.699999999999989</v>
      </c>
      <c r="N91" s="4" t="str">
        <f t="shared" si="4"/>
        <v>Arabica</v>
      </c>
      <c r="O91" s="4"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6">
        <f>INDEX(products!$A$1:$G$49,MATCH(orders!$D92,products!$A$1:$A$49,0),MATCH(K$1,products!$A$1:$G$1,0))</f>
        <v>1</v>
      </c>
      <c r="L92" s="7">
        <f>INDEX(products!$A$1:$G$49,MATCH(orders!$D92,products!$A$1:$A$49,0),MATCH(L$1,products!$A$1:$G$1,0))</f>
        <v>12.95</v>
      </c>
      <c r="M92" s="7">
        <f t="shared" si="3"/>
        <v>51.8</v>
      </c>
      <c r="N92" s="4" t="str">
        <f t="shared" si="4"/>
        <v>Arabica</v>
      </c>
      <c r="O92" s="4"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6">
        <f>INDEX(products!$A$1:$G$49,MATCH(orders!$D93,products!$A$1:$A$49,0),MATCH(K$1,products!$A$1:$G$1,0))</f>
        <v>2.5</v>
      </c>
      <c r="L93" s="7">
        <f>INDEX(products!$A$1:$G$49,MATCH(orders!$D93,products!$A$1:$A$49,0),MATCH(L$1,products!$A$1:$G$1,0))</f>
        <v>25.874999999999996</v>
      </c>
      <c r="M93" s="7">
        <f t="shared" si="3"/>
        <v>103.49999999999999</v>
      </c>
      <c r="N93" s="4" t="str">
        <f t="shared" si="4"/>
        <v>Arabica</v>
      </c>
      <c r="O93" s="4"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6">
        <f>INDEX(products!$A$1:$G$49,MATCH(orders!$D94,products!$A$1:$A$49,0),MATCH(K$1,products!$A$1:$G$1,0))</f>
        <v>1</v>
      </c>
      <c r="L94" s="7">
        <f>INDEX(products!$A$1:$G$49,MATCH(orders!$D94,products!$A$1:$A$49,0),MATCH(L$1,products!$A$1:$G$1,0))</f>
        <v>14.85</v>
      </c>
      <c r="M94" s="7">
        <f t="shared" si="3"/>
        <v>44.55</v>
      </c>
      <c r="N94" s="4" t="str">
        <f t="shared" si="4"/>
        <v>Excelsa</v>
      </c>
      <c r="O94" s="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6">
        <f>INDEX(products!$A$1:$G$49,MATCH(orders!$D95,products!$A$1:$A$49,0),MATCH(K$1,products!$A$1:$G$1,0))</f>
        <v>0.5</v>
      </c>
      <c r="L95" s="7">
        <f>INDEX(products!$A$1:$G$49,MATCH(orders!$D95,products!$A$1:$A$49,0),MATCH(L$1,products!$A$1:$G$1,0))</f>
        <v>8.91</v>
      </c>
      <c r="M95" s="7">
        <f t="shared" si="3"/>
        <v>35.64</v>
      </c>
      <c r="N95" s="4" t="str">
        <f t="shared" si="4"/>
        <v>Excelsa</v>
      </c>
      <c r="O95" s="4"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6">
        <f>INDEX(products!$A$1:$G$49,MATCH(orders!$D96,products!$A$1:$A$49,0),MATCH(K$1,products!$A$1:$G$1,0))</f>
        <v>0.2</v>
      </c>
      <c r="L96" s="7">
        <f>INDEX(products!$A$1:$G$49,MATCH(orders!$D96,products!$A$1:$A$49,0),MATCH(L$1,products!$A$1:$G$1,0))</f>
        <v>2.9849999999999999</v>
      </c>
      <c r="M96" s="7">
        <f t="shared" si="3"/>
        <v>17.91</v>
      </c>
      <c r="N96" s="4" t="str">
        <f t="shared" si="4"/>
        <v>Arabica</v>
      </c>
      <c r="O96" s="4"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6">
        <f>INDEX(products!$A$1:$G$49,MATCH(orders!$D97,products!$A$1:$A$49,0),MATCH(K$1,products!$A$1:$G$1,0))</f>
        <v>2.5</v>
      </c>
      <c r="L97" s="7">
        <f>INDEX(products!$A$1:$G$49,MATCH(orders!$D97,products!$A$1:$A$49,0),MATCH(L$1,products!$A$1:$G$1,0))</f>
        <v>25.874999999999996</v>
      </c>
      <c r="M97" s="7">
        <f t="shared" si="3"/>
        <v>155.24999999999997</v>
      </c>
      <c r="N97" s="4" t="str">
        <f t="shared" si="4"/>
        <v>Arabica</v>
      </c>
      <c r="O97" s="4"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6">
        <f>INDEX(products!$A$1:$G$49,MATCH(orders!$D98,products!$A$1:$A$49,0),MATCH(K$1,products!$A$1:$G$1,0))</f>
        <v>0.2</v>
      </c>
      <c r="L98" s="7">
        <f>INDEX(products!$A$1:$G$49,MATCH(orders!$D98,products!$A$1:$A$49,0),MATCH(L$1,products!$A$1:$G$1,0))</f>
        <v>2.9849999999999999</v>
      </c>
      <c r="M98" s="7">
        <f t="shared" si="3"/>
        <v>5.97</v>
      </c>
      <c r="N98" s="4" t="str">
        <f t="shared" si="4"/>
        <v>Arabica</v>
      </c>
      <c r="O98" s="4"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6">
        <f>INDEX(products!$A$1:$G$49,MATCH(orders!$D99,products!$A$1:$A$49,0),MATCH(K$1,products!$A$1:$G$1,0))</f>
        <v>0.5</v>
      </c>
      <c r="L99" s="7">
        <f>INDEX(products!$A$1:$G$49,MATCH(orders!$D99,products!$A$1:$A$49,0),MATCH(L$1,products!$A$1:$G$1,0))</f>
        <v>6.75</v>
      </c>
      <c r="M99" s="7">
        <f t="shared" si="3"/>
        <v>13.5</v>
      </c>
      <c r="N99" s="4" t="str">
        <f t="shared" si="4"/>
        <v>Arabica</v>
      </c>
      <c r="O99" s="4"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6">
        <f>INDEX(products!$A$1:$G$49,MATCH(orders!$D100,products!$A$1:$A$49,0),MATCH(K$1,products!$A$1:$G$1,0))</f>
        <v>0.2</v>
      </c>
      <c r="L100" s="7">
        <f>INDEX(products!$A$1:$G$49,MATCH(orders!$D100,products!$A$1:$A$49,0),MATCH(L$1,products!$A$1:$G$1,0))</f>
        <v>2.9849999999999999</v>
      </c>
      <c r="M100" s="7">
        <f t="shared" si="3"/>
        <v>2.9849999999999999</v>
      </c>
      <c r="N100" s="4" t="str">
        <f t="shared" si="4"/>
        <v>Arabica</v>
      </c>
      <c r="O100" s="4"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6">
        <f>INDEX(products!$A$1:$G$49,MATCH(orders!$D101,products!$A$1:$A$49,0),MATCH(K$1,products!$A$1:$G$1,0))</f>
        <v>0.2</v>
      </c>
      <c r="L101" s="7">
        <f>INDEX(products!$A$1:$G$49,MATCH(orders!$D101,products!$A$1:$A$49,0),MATCH(L$1,products!$A$1:$G$1,0))</f>
        <v>4.3650000000000002</v>
      </c>
      <c r="M101" s="7">
        <f t="shared" si="3"/>
        <v>13.095000000000001</v>
      </c>
      <c r="N101" s="4" t="str">
        <f t="shared" si="4"/>
        <v>Liberica</v>
      </c>
      <c r="O101" s="4"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6">
        <f>INDEX(products!$A$1:$G$49,MATCH(orders!$D102,products!$A$1:$A$49,0),MATCH(K$1,products!$A$1:$G$1,0))</f>
        <v>0.2</v>
      </c>
      <c r="L102" s="7">
        <f>INDEX(products!$A$1:$G$49,MATCH(orders!$D102,products!$A$1:$A$49,0),MATCH(L$1,products!$A$1:$G$1,0))</f>
        <v>3.8849999999999998</v>
      </c>
      <c r="M102" s="7">
        <f t="shared" si="3"/>
        <v>7.77</v>
      </c>
      <c r="N102" s="4" t="str">
        <f t="shared" si="4"/>
        <v>Arabica</v>
      </c>
      <c r="O102" s="4"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6">
        <f>INDEX(products!$A$1:$G$49,MATCH(orders!$D103,products!$A$1:$A$49,0),MATCH(K$1,products!$A$1:$G$1,0))</f>
        <v>2.5</v>
      </c>
      <c r="L103" s="7">
        <f>INDEX(products!$A$1:$G$49,MATCH(orders!$D103,products!$A$1:$A$49,0),MATCH(L$1,products!$A$1:$G$1,0))</f>
        <v>29.784999999999997</v>
      </c>
      <c r="M103" s="7">
        <f t="shared" si="3"/>
        <v>148.92499999999998</v>
      </c>
      <c r="N103" s="4" t="str">
        <f t="shared" si="4"/>
        <v>Liberica</v>
      </c>
      <c r="O103" s="4"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6">
        <f>INDEX(products!$A$1:$G$49,MATCH(orders!$D104,products!$A$1:$A$49,0),MATCH(K$1,products!$A$1:$G$1,0))</f>
        <v>1</v>
      </c>
      <c r="L104" s="7">
        <f>INDEX(products!$A$1:$G$49,MATCH(orders!$D104,products!$A$1:$A$49,0),MATCH(L$1,products!$A$1:$G$1,0))</f>
        <v>12.95</v>
      </c>
      <c r="M104" s="7">
        <f t="shared" si="3"/>
        <v>38.849999999999994</v>
      </c>
      <c r="N104" s="4" t="str">
        <f t="shared" si="4"/>
        <v>Liberica</v>
      </c>
      <c r="O104" s="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6">
        <f>INDEX(products!$A$1:$G$49,MATCH(orders!$D105,products!$A$1:$A$49,0),MATCH(K$1,products!$A$1:$G$1,0))</f>
        <v>0.2</v>
      </c>
      <c r="L105" s="7">
        <f>INDEX(products!$A$1:$G$49,MATCH(orders!$D105,products!$A$1:$A$49,0),MATCH(L$1,products!$A$1:$G$1,0))</f>
        <v>2.9849999999999999</v>
      </c>
      <c r="M105" s="7">
        <f t="shared" si="3"/>
        <v>11.94</v>
      </c>
      <c r="N105" s="4" t="str">
        <f t="shared" si="4"/>
        <v>Robusta</v>
      </c>
      <c r="O105" s="4"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6">
        <f>INDEX(products!$A$1:$G$49,MATCH(orders!$D106,products!$A$1:$A$49,0),MATCH(K$1,products!$A$1:$G$1,0))</f>
        <v>1</v>
      </c>
      <c r="L106" s="7">
        <f>INDEX(products!$A$1:$G$49,MATCH(orders!$D106,products!$A$1:$A$49,0),MATCH(L$1,products!$A$1:$G$1,0))</f>
        <v>14.55</v>
      </c>
      <c r="M106" s="7">
        <f t="shared" si="3"/>
        <v>87.300000000000011</v>
      </c>
      <c r="N106" s="4" t="str">
        <f t="shared" si="4"/>
        <v>Liberica</v>
      </c>
      <c r="O106" s="4"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6">
        <f>INDEX(products!$A$1:$G$49,MATCH(orders!$D107,products!$A$1:$A$49,0),MATCH(K$1,products!$A$1:$G$1,0))</f>
        <v>0.5</v>
      </c>
      <c r="L107" s="7">
        <f>INDEX(products!$A$1:$G$49,MATCH(orders!$D107,products!$A$1:$A$49,0),MATCH(L$1,products!$A$1:$G$1,0))</f>
        <v>6.75</v>
      </c>
      <c r="M107" s="7">
        <f t="shared" si="3"/>
        <v>40.5</v>
      </c>
      <c r="N107" s="4" t="str">
        <f t="shared" si="4"/>
        <v>Arabica</v>
      </c>
      <c r="O107" s="4"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6">
        <f>INDEX(products!$A$1:$G$49,MATCH(orders!$D108,products!$A$1:$A$49,0),MATCH(K$1,products!$A$1:$G$1,0))</f>
        <v>1</v>
      </c>
      <c r="L108" s="7">
        <f>INDEX(products!$A$1:$G$49,MATCH(orders!$D108,products!$A$1:$A$49,0),MATCH(L$1,products!$A$1:$G$1,0))</f>
        <v>12.15</v>
      </c>
      <c r="M108" s="7">
        <f t="shared" si="3"/>
        <v>24.3</v>
      </c>
      <c r="N108" s="4" t="str">
        <f t="shared" si="4"/>
        <v>Excelsa</v>
      </c>
      <c r="O108" s="4"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6">
        <f>INDEX(products!$A$1:$G$49,MATCH(orders!$D109,products!$A$1:$A$49,0),MATCH(K$1,products!$A$1:$G$1,0))</f>
        <v>0.5</v>
      </c>
      <c r="L109" s="7">
        <f>INDEX(products!$A$1:$G$49,MATCH(orders!$D109,products!$A$1:$A$49,0),MATCH(L$1,products!$A$1:$G$1,0))</f>
        <v>5.97</v>
      </c>
      <c r="M109" s="7">
        <f t="shared" si="3"/>
        <v>17.91</v>
      </c>
      <c r="N109" s="4" t="str">
        <f t="shared" si="4"/>
        <v>Robusta</v>
      </c>
      <c r="O109" s="4"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6">
        <f>INDEX(products!$A$1:$G$49,MATCH(orders!$D110,products!$A$1:$A$49,0),MATCH(K$1,products!$A$1:$G$1,0))</f>
        <v>0.5</v>
      </c>
      <c r="L110" s="7">
        <f>INDEX(products!$A$1:$G$49,MATCH(orders!$D110,products!$A$1:$A$49,0),MATCH(L$1,products!$A$1:$G$1,0))</f>
        <v>6.75</v>
      </c>
      <c r="M110" s="7">
        <f t="shared" si="3"/>
        <v>27</v>
      </c>
      <c r="N110" s="4" t="str">
        <f t="shared" si="4"/>
        <v>Arabica</v>
      </c>
      <c r="O110" s="4"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6">
        <f>INDEX(products!$A$1:$G$49,MATCH(orders!$D111,products!$A$1:$A$49,0),MATCH(K$1,products!$A$1:$G$1,0))</f>
        <v>0.5</v>
      </c>
      <c r="L111" s="7">
        <f>INDEX(products!$A$1:$G$49,MATCH(orders!$D111,products!$A$1:$A$49,0),MATCH(L$1,products!$A$1:$G$1,0))</f>
        <v>7.77</v>
      </c>
      <c r="M111" s="7">
        <f t="shared" si="3"/>
        <v>7.77</v>
      </c>
      <c r="N111" s="4" t="str">
        <f t="shared" si="4"/>
        <v>Liberica</v>
      </c>
      <c r="O111" s="4"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6">
        <f>INDEX(products!$A$1:$G$49,MATCH(orders!$D112,products!$A$1:$A$49,0),MATCH(K$1,products!$A$1:$G$1,0))</f>
        <v>0.2</v>
      </c>
      <c r="L112" s="7">
        <f>INDEX(products!$A$1:$G$49,MATCH(orders!$D112,products!$A$1:$A$49,0),MATCH(L$1,products!$A$1:$G$1,0))</f>
        <v>4.4550000000000001</v>
      </c>
      <c r="M112" s="7">
        <f t="shared" si="3"/>
        <v>13.365</v>
      </c>
      <c r="N112" s="4" t="str">
        <f t="shared" si="4"/>
        <v>Excelsa</v>
      </c>
      <c r="O112" s="4"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6">
        <f>INDEX(products!$A$1:$G$49,MATCH(orders!$D113,products!$A$1:$A$49,0),MATCH(K$1,products!$A$1:$G$1,0))</f>
        <v>0.5</v>
      </c>
      <c r="L113" s="7">
        <f>INDEX(products!$A$1:$G$49,MATCH(orders!$D113,products!$A$1:$A$49,0),MATCH(L$1,products!$A$1:$G$1,0))</f>
        <v>5.3699999999999992</v>
      </c>
      <c r="M113" s="7">
        <f t="shared" si="3"/>
        <v>26.849999999999994</v>
      </c>
      <c r="N113" s="4" t="str">
        <f t="shared" si="4"/>
        <v>Robusta</v>
      </c>
      <c r="O113" s="4"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6">
        <f>INDEX(products!$A$1:$G$49,MATCH(orders!$D114,products!$A$1:$A$49,0),MATCH(K$1,products!$A$1:$G$1,0))</f>
        <v>1</v>
      </c>
      <c r="L114" s="7">
        <f>INDEX(products!$A$1:$G$49,MATCH(orders!$D114,products!$A$1:$A$49,0),MATCH(L$1,products!$A$1:$G$1,0))</f>
        <v>11.25</v>
      </c>
      <c r="M114" s="7">
        <f t="shared" si="3"/>
        <v>11.25</v>
      </c>
      <c r="N114" s="4" t="str">
        <f t="shared" si="4"/>
        <v>Arabica</v>
      </c>
      <c r="O114" s="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6">
        <f>INDEX(products!$A$1:$G$49,MATCH(orders!$D115,products!$A$1:$A$49,0),MATCH(K$1,products!$A$1:$G$1,0))</f>
        <v>1</v>
      </c>
      <c r="L115" s="7">
        <f>INDEX(products!$A$1:$G$49,MATCH(orders!$D115,products!$A$1:$A$49,0),MATCH(L$1,products!$A$1:$G$1,0))</f>
        <v>14.55</v>
      </c>
      <c r="M115" s="7">
        <f t="shared" si="3"/>
        <v>14.55</v>
      </c>
      <c r="N115" s="4" t="str">
        <f t="shared" si="4"/>
        <v>Liberica</v>
      </c>
      <c r="O115" s="4"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6">
        <f>INDEX(products!$A$1:$G$49,MATCH(orders!$D116,products!$A$1:$A$49,0),MATCH(K$1,products!$A$1:$G$1,0))</f>
        <v>0.2</v>
      </c>
      <c r="L116" s="7">
        <f>INDEX(products!$A$1:$G$49,MATCH(orders!$D116,products!$A$1:$A$49,0),MATCH(L$1,products!$A$1:$G$1,0))</f>
        <v>3.5849999999999995</v>
      </c>
      <c r="M116" s="7">
        <f t="shared" si="3"/>
        <v>14.339999999999998</v>
      </c>
      <c r="N116" s="4" t="str">
        <f t="shared" si="4"/>
        <v>Robusta</v>
      </c>
      <c r="O116" s="4"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6">
        <f>INDEX(products!$A$1:$G$49,MATCH(orders!$D117,products!$A$1:$A$49,0),MATCH(K$1,products!$A$1:$G$1,0))</f>
        <v>1</v>
      </c>
      <c r="L117" s="7">
        <f>INDEX(products!$A$1:$G$49,MATCH(orders!$D117,products!$A$1:$A$49,0),MATCH(L$1,products!$A$1:$G$1,0))</f>
        <v>15.85</v>
      </c>
      <c r="M117" s="7">
        <f t="shared" si="3"/>
        <v>15.85</v>
      </c>
      <c r="N117" s="4" t="str">
        <f t="shared" si="4"/>
        <v>Liberica</v>
      </c>
      <c r="O117" s="4"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6">
        <f>INDEX(products!$A$1:$G$49,MATCH(orders!$D118,products!$A$1:$A$49,0),MATCH(K$1,products!$A$1:$G$1,0))</f>
        <v>0.2</v>
      </c>
      <c r="L118" s="7">
        <f>INDEX(products!$A$1:$G$49,MATCH(orders!$D118,products!$A$1:$A$49,0),MATCH(L$1,products!$A$1:$G$1,0))</f>
        <v>4.7549999999999999</v>
      </c>
      <c r="M118" s="7">
        <f t="shared" si="3"/>
        <v>19.02</v>
      </c>
      <c r="N118" s="4" t="str">
        <f t="shared" si="4"/>
        <v>Liberica</v>
      </c>
      <c r="O118" s="4"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6">
        <f>INDEX(products!$A$1:$G$49,MATCH(orders!$D119,products!$A$1:$A$49,0),MATCH(K$1,products!$A$1:$G$1,0))</f>
        <v>0.5</v>
      </c>
      <c r="L119" s="7">
        <f>INDEX(products!$A$1:$G$49,MATCH(orders!$D119,products!$A$1:$A$49,0),MATCH(L$1,products!$A$1:$G$1,0))</f>
        <v>9.51</v>
      </c>
      <c r="M119" s="7">
        <f t="shared" si="3"/>
        <v>38.04</v>
      </c>
      <c r="N119" s="4" t="str">
        <f t="shared" si="4"/>
        <v>Liberica</v>
      </c>
      <c r="O119" s="4"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6">
        <f>INDEX(products!$A$1:$G$49,MATCH(orders!$D120,products!$A$1:$A$49,0),MATCH(K$1,products!$A$1:$G$1,0))</f>
        <v>0.5</v>
      </c>
      <c r="L120" s="7">
        <f>INDEX(products!$A$1:$G$49,MATCH(orders!$D120,products!$A$1:$A$49,0),MATCH(L$1,products!$A$1:$G$1,0))</f>
        <v>7.29</v>
      </c>
      <c r="M120" s="7">
        <f t="shared" si="3"/>
        <v>21.87</v>
      </c>
      <c r="N120" s="4" t="str">
        <f t="shared" si="4"/>
        <v>Excelsa</v>
      </c>
      <c r="O120" s="4"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6">
        <f>INDEX(products!$A$1:$G$49,MATCH(orders!$D121,products!$A$1:$A$49,0),MATCH(K$1,products!$A$1:$G$1,0))</f>
        <v>0.2</v>
      </c>
      <c r="L121" s="7">
        <f>INDEX(products!$A$1:$G$49,MATCH(orders!$D121,products!$A$1:$A$49,0),MATCH(L$1,products!$A$1:$G$1,0))</f>
        <v>4.125</v>
      </c>
      <c r="M121" s="7">
        <f t="shared" si="3"/>
        <v>4.125</v>
      </c>
      <c r="N121" s="4" t="str">
        <f t="shared" si="4"/>
        <v>Excelsa</v>
      </c>
      <c r="O121" s="4"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6">
        <f>INDEX(products!$A$1:$G$49,MATCH(orders!$D122,products!$A$1:$A$49,0),MATCH(K$1,products!$A$1:$G$1,0))</f>
        <v>0.2</v>
      </c>
      <c r="L122" s="7">
        <f>INDEX(products!$A$1:$G$49,MATCH(orders!$D122,products!$A$1:$A$49,0),MATCH(L$1,products!$A$1:$G$1,0))</f>
        <v>3.8849999999999998</v>
      </c>
      <c r="M122" s="7">
        <f t="shared" si="3"/>
        <v>3.8849999999999998</v>
      </c>
      <c r="N122" s="4" t="str">
        <f t="shared" si="4"/>
        <v>Arabica</v>
      </c>
      <c r="O122" s="4"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6">
        <f>INDEX(products!$A$1:$G$49,MATCH(orders!$D123,products!$A$1:$A$49,0),MATCH(K$1,products!$A$1:$G$1,0))</f>
        <v>1</v>
      </c>
      <c r="L123" s="7">
        <f>INDEX(products!$A$1:$G$49,MATCH(orders!$D123,products!$A$1:$A$49,0),MATCH(L$1,products!$A$1:$G$1,0))</f>
        <v>13.75</v>
      </c>
      <c r="M123" s="7">
        <f t="shared" si="3"/>
        <v>68.75</v>
      </c>
      <c r="N123" s="4" t="str">
        <f t="shared" si="4"/>
        <v>Excelsa</v>
      </c>
      <c r="O123" s="4"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6">
        <f>INDEX(products!$A$1:$G$49,MATCH(orders!$D124,products!$A$1:$A$49,0),MATCH(K$1,products!$A$1:$G$1,0))</f>
        <v>0.5</v>
      </c>
      <c r="L124" s="7">
        <f>INDEX(products!$A$1:$G$49,MATCH(orders!$D124,products!$A$1:$A$49,0),MATCH(L$1,products!$A$1:$G$1,0))</f>
        <v>5.97</v>
      </c>
      <c r="M124" s="7">
        <f t="shared" si="3"/>
        <v>23.88</v>
      </c>
      <c r="N124" s="4" t="str">
        <f t="shared" si="4"/>
        <v>Arabica</v>
      </c>
      <c r="O124" s="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6">
        <f>INDEX(products!$A$1:$G$49,MATCH(orders!$D125,products!$A$1:$A$49,0),MATCH(K$1,products!$A$1:$G$1,0))</f>
        <v>2.5</v>
      </c>
      <c r="L125" s="7">
        <f>INDEX(products!$A$1:$G$49,MATCH(orders!$D125,products!$A$1:$A$49,0),MATCH(L$1,products!$A$1:$G$1,0))</f>
        <v>36.454999999999998</v>
      </c>
      <c r="M125" s="7">
        <f t="shared" si="3"/>
        <v>145.82</v>
      </c>
      <c r="N125" s="4" t="str">
        <f t="shared" si="4"/>
        <v>Liberica</v>
      </c>
      <c r="O125" s="4"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6">
        <f>INDEX(products!$A$1:$G$49,MATCH(orders!$D126,products!$A$1:$A$49,0),MATCH(K$1,products!$A$1:$G$1,0))</f>
        <v>0.2</v>
      </c>
      <c r="L126" s="7">
        <f>INDEX(products!$A$1:$G$49,MATCH(orders!$D126,products!$A$1:$A$49,0),MATCH(L$1,products!$A$1:$G$1,0))</f>
        <v>4.3650000000000002</v>
      </c>
      <c r="M126" s="7">
        <f t="shared" si="3"/>
        <v>21.825000000000003</v>
      </c>
      <c r="N126" s="4" t="str">
        <f t="shared" si="4"/>
        <v>Liberica</v>
      </c>
      <c r="O126" s="4"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6">
        <f>INDEX(products!$A$1:$G$49,MATCH(orders!$D127,products!$A$1:$A$49,0),MATCH(K$1,products!$A$1:$G$1,0))</f>
        <v>0.5</v>
      </c>
      <c r="L127" s="7">
        <f>INDEX(products!$A$1:$G$49,MATCH(orders!$D127,products!$A$1:$A$49,0),MATCH(L$1,products!$A$1:$G$1,0))</f>
        <v>8.73</v>
      </c>
      <c r="M127" s="7">
        <f t="shared" si="3"/>
        <v>26.19</v>
      </c>
      <c r="N127" s="4" t="str">
        <f t="shared" si="4"/>
        <v>Liberica</v>
      </c>
      <c r="O127" s="4"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6">
        <f>INDEX(products!$A$1:$G$49,MATCH(orders!$D128,products!$A$1:$A$49,0),MATCH(K$1,products!$A$1:$G$1,0))</f>
        <v>1</v>
      </c>
      <c r="L128" s="7">
        <f>INDEX(products!$A$1:$G$49,MATCH(orders!$D128,products!$A$1:$A$49,0),MATCH(L$1,products!$A$1:$G$1,0))</f>
        <v>11.25</v>
      </c>
      <c r="M128" s="7">
        <f t="shared" si="3"/>
        <v>11.25</v>
      </c>
      <c r="N128" s="4" t="str">
        <f t="shared" si="4"/>
        <v>Arabica</v>
      </c>
      <c r="O128" s="4"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6">
        <f>INDEX(products!$A$1:$G$49,MATCH(orders!$D129,products!$A$1:$A$49,0),MATCH(K$1,products!$A$1:$G$1,0))</f>
        <v>1</v>
      </c>
      <c r="L129" s="7">
        <f>INDEX(products!$A$1:$G$49,MATCH(orders!$D129,products!$A$1:$A$49,0),MATCH(L$1,products!$A$1:$G$1,0))</f>
        <v>12.95</v>
      </c>
      <c r="M129" s="7">
        <f t="shared" si="3"/>
        <v>77.699999999999989</v>
      </c>
      <c r="N129" s="4" t="str">
        <f t="shared" si="4"/>
        <v>Liberica</v>
      </c>
      <c r="O129" s="4"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6">
        <f>INDEX(products!$A$1:$G$49,MATCH(orders!$D130,products!$A$1:$A$49,0),MATCH(K$1,products!$A$1:$G$1,0))</f>
        <v>0.5</v>
      </c>
      <c r="L130" s="7">
        <f>INDEX(products!$A$1:$G$49,MATCH(orders!$D130,products!$A$1:$A$49,0),MATCH(L$1,products!$A$1:$G$1,0))</f>
        <v>6.75</v>
      </c>
      <c r="M130" s="7">
        <f t="shared" si="3"/>
        <v>6.75</v>
      </c>
      <c r="N130" s="4" t="str">
        <f t="shared" si="4"/>
        <v>Arabica</v>
      </c>
      <c r="O130" s="4"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6">
        <f>INDEX(products!$A$1:$G$49,MATCH(orders!$D131,products!$A$1:$A$49,0),MATCH(K$1,products!$A$1:$G$1,0))</f>
        <v>1</v>
      </c>
      <c r="L131" s="7">
        <f>INDEX(products!$A$1:$G$49,MATCH(orders!$D131,products!$A$1:$A$49,0),MATCH(L$1,products!$A$1:$G$1,0))</f>
        <v>12.15</v>
      </c>
      <c r="M131" s="7">
        <f t="shared" ref="M131:M194" si="6">L131*E131</f>
        <v>12.15</v>
      </c>
      <c r="N131" s="4" t="str">
        <f t="shared" ref="N131:N194" si="7">IF(I131="Rob","Robusta",IF(I131="Exc","Excelsa",IF(I131="Ara","Arabica",IF(I131="Lib","Liberica",""))))</f>
        <v>Excelsa</v>
      </c>
      <c r="O131" s="4" t="str">
        <f t="shared" ref="O131:O194" si="8">IF(J131="D","Dark",IF(J131="M","Medium",IF(J131="L","Light","")))</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6">
        <f>INDEX(products!$A$1:$G$49,MATCH(orders!$D132,products!$A$1:$A$49,0),MATCH(K$1,products!$A$1:$G$1,0))</f>
        <v>2.5</v>
      </c>
      <c r="L132" s="7">
        <f>INDEX(products!$A$1:$G$49,MATCH(orders!$D132,products!$A$1:$A$49,0),MATCH(L$1,products!$A$1:$G$1,0))</f>
        <v>29.784999999999997</v>
      </c>
      <c r="M132" s="7">
        <f t="shared" si="6"/>
        <v>148.92499999999998</v>
      </c>
      <c r="N132" s="4" t="str">
        <f t="shared" si="7"/>
        <v>Arabica</v>
      </c>
      <c r="O132" s="4"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6">
        <f>INDEX(products!$A$1:$G$49,MATCH(orders!$D133,products!$A$1:$A$49,0),MATCH(K$1,products!$A$1:$G$1,0))</f>
        <v>0.5</v>
      </c>
      <c r="L133" s="7">
        <f>INDEX(products!$A$1:$G$49,MATCH(orders!$D133,products!$A$1:$A$49,0),MATCH(L$1,products!$A$1:$G$1,0))</f>
        <v>7.29</v>
      </c>
      <c r="M133" s="7">
        <f t="shared" si="6"/>
        <v>14.58</v>
      </c>
      <c r="N133" s="4" t="str">
        <f t="shared" si="7"/>
        <v>Excelsa</v>
      </c>
      <c r="O133" s="4"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6">
        <f>INDEX(products!$A$1:$G$49,MATCH(orders!$D134,products!$A$1:$A$49,0),MATCH(K$1,products!$A$1:$G$1,0))</f>
        <v>2.5</v>
      </c>
      <c r="L134" s="7">
        <f>INDEX(products!$A$1:$G$49,MATCH(orders!$D134,products!$A$1:$A$49,0),MATCH(L$1,products!$A$1:$G$1,0))</f>
        <v>29.784999999999997</v>
      </c>
      <c r="M134" s="7">
        <f t="shared" si="6"/>
        <v>148.92499999999998</v>
      </c>
      <c r="N134" s="4" t="str">
        <f t="shared" si="7"/>
        <v>Arabica</v>
      </c>
      <c r="O134" s="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6">
        <f>INDEX(products!$A$1:$G$49,MATCH(orders!$D135,products!$A$1:$A$49,0),MATCH(K$1,products!$A$1:$G$1,0))</f>
        <v>1</v>
      </c>
      <c r="L135" s="7">
        <f>INDEX(products!$A$1:$G$49,MATCH(orders!$D135,products!$A$1:$A$49,0),MATCH(L$1,products!$A$1:$G$1,0))</f>
        <v>12.95</v>
      </c>
      <c r="M135" s="7">
        <f t="shared" si="6"/>
        <v>12.95</v>
      </c>
      <c r="N135" s="4" t="str">
        <f t="shared" si="7"/>
        <v>Liberica</v>
      </c>
      <c r="O135" s="4"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6">
        <f>INDEX(products!$A$1:$G$49,MATCH(orders!$D136,products!$A$1:$A$49,0),MATCH(K$1,products!$A$1:$G$1,0))</f>
        <v>2.5</v>
      </c>
      <c r="L136" s="7">
        <f>INDEX(products!$A$1:$G$49,MATCH(orders!$D136,products!$A$1:$A$49,0),MATCH(L$1,products!$A$1:$G$1,0))</f>
        <v>31.624999999999996</v>
      </c>
      <c r="M136" s="7">
        <f t="shared" si="6"/>
        <v>94.874999999999986</v>
      </c>
      <c r="N136" s="4" t="str">
        <f t="shared" si="7"/>
        <v>Excelsa</v>
      </c>
      <c r="O136" s="4"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6">
        <f>INDEX(products!$A$1:$G$49,MATCH(orders!$D137,products!$A$1:$A$49,0),MATCH(K$1,products!$A$1:$G$1,0))</f>
        <v>0.5</v>
      </c>
      <c r="L137" s="7">
        <f>INDEX(products!$A$1:$G$49,MATCH(orders!$D137,products!$A$1:$A$49,0),MATCH(L$1,products!$A$1:$G$1,0))</f>
        <v>7.77</v>
      </c>
      <c r="M137" s="7">
        <f t="shared" si="6"/>
        <v>38.849999999999994</v>
      </c>
      <c r="N137" s="4" t="str">
        <f t="shared" si="7"/>
        <v>Arabica</v>
      </c>
      <c r="O137" s="4"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6">
        <f>INDEX(products!$A$1:$G$49,MATCH(orders!$D138,products!$A$1:$A$49,0),MATCH(K$1,products!$A$1:$G$1,0))</f>
        <v>0.2</v>
      </c>
      <c r="L138" s="7">
        <f>INDEX(products!$A$1:$G$49,MATCH(orders!$D138,products!$A$1:$A$49,0),MATCH(L$1,products!$A$1:$G$1,0))</f>
        <v>2.9849999999999999</v>
      </c>
      <c r="M138" s="7">
        <f t="shared" si="6"/>
        <v>11.94</v>
      </c>
      <c r="N138" s="4" t="str">
        <f t="shared" si="7"/>
        <v>Arabica</v>
      </c>
      <c r="O138" s="4"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6">
        <f>INDEX(products!$A$1:$G$49,MATCH(orders!$D139,products!$A$1:$A$49,0),MATCH(K$1,products!$A$1:$G$1,0))</f>
        <v>2.5</v>
      </c>
      <c r="L139" s="7">
        <f>INDEX(products!$A$1:$G$49,MATCH(orders!$D139,products!$A$1:$A$49,0),MATCH(L$1,products!$A$1:$G$1,0))</f>
        <v>34.154999999999994</v>
      </c>
      <c r="M139" s="7">
        <f t="shared" si="6"/>
        <v>102.46499999999997</v>
      </c>
      <c r="N139" s="4" t="str">
        <f t="shared" si="7"/>
        <v>Excelsa</v>
      </c>
      <c r="O139" s="4"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6">
        <f>INDEX(products!$A$1:$G$49,MATCH(orders!$D140,products!$A$1:$A$49,0),MATCH(K$1,products!$A$1:$G$1,0))</f>
        <v>1</v>
      </c>
      <c r="L140" s="7">
        <f>INDEX(products!$A$1:$G$49,MATCH(orders!$D140,products!$A$1:$A$49,0),MATCH(L$1,products!$A$1:$G$1,0))</f>
        <v>12.15</v>
      </c>
      <c r="M140" s="7">
        <f t="shared" si="6"/>
        <v>48.6</v>
      </c>
      <c r="N140" s="4" t="str">
        <f t="shared" si="7"/>
        <v>Excelsa</v>
      </c>
      <c r="O140" s="4"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6">
        <f>INDEX(products!$A$1:$G$49,MATCH(orders!$D141,products!$A$1:$A$49,0),MATCH(K$1,products!$A$1:$G$1,0))</f>
        <v>1</v>
      </c>
      <c r="L141" s="7">
        <f>INDEX(products!$A$1:$G$49,MATCH(orders!$D141,products!$A$1:$A$49,0),MATCH(L$1,products!$A$1:$G$1,0))</f>
        <v>12.95</v>
      </c>
      <c r="M141" s="7">
        <f t="shared" si="6"/>
        <v>77.699999999999989</v>
      </c>
      <c r="N141" s="4" t="str">
        <f t="shared" si="7"/>
        <v>Liberica</v>
      </c>
      <c r="O141" s="4"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6">
        <f>INDEX(products!$A$1:$G$49,MATCH(orders!$D142,products!$A$1:$A$49,0),MATCH(K$1,products!$A$1:$G$1,0))</f>
        <v>2.5</v>
      </c>
      <c r="L142" s="7">
        <f>INDEX(products!$A$1:$G$49,MATCH(orders!$D142,products!$A$1:$A$49,0),MATCH(L$1,products!$A$1:$G$1,0))</f>
        <v>29.784999999999997</v>
      </c>
      <c r="M142" s="7">
        <f t="shared" si="6"/>
        <v>29.784999999999997</v>
      </c>
      <c r="N142" s="4" t="str">
        <f t="shared" si="7"/>
        <v>Liberica</v>
      </c>
      <c r="O142" s="4"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6">
        <f>INDEX(products!$A$1:$G$49,MATCH(orders!$D143,products!$A$1:$A$49,0),MATCH(K$1,products!$A$1:$G$1,0))</f>
        <v>0.2</v>
      </c>
      <c r="L143" s="7">
        <f>INDEX(products!$A$1:$G$49,MATCH(orders!$D143,products!$A$1:$A$49,0),MATCH(L$1,products!$A$1:$G$1,0))</f>
        <v>3.8849999999999998</v>
      </c>
      <c r="M143" s="7">
        <f t="shared" si="6"/>
        <v>15.54</v>
      </c>
      <c r="N143" s="4" t="str">
        <f t="shared" si="7"/>
        <v>Arabica</v>
      </c>
      <c r="O143" s="4"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6">
        <f>INDEX(products!$A$1:$G$49,MATCH(orders!$D144,products!$A$1:$A$49,0),MATCH(K$1,products!$A$1:$G$1,0))</f>
        <v>2.5</v>
      </c>
      <c r="L144" s="7">
        <f>INDEX(products!$A$1:$G$49,MATCH(orders!$D144,products!$A$1:$A$49,0),MATCH(L$1,products!$A$1:$G$1,0))</f>
        <v>34.154999999999994</v>
      </c>
      <c r="M144" s="7">
        <f t="shared" si="6"/>
        <v>136.61999999999998</v>
      </c>
      <c r="N144" s="4" t="str">
        <f t="shared" si="7"/>
        <v>Excelsa</v>
      </c>
      <c r="O144" s="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6">
        <f>INDEX(products!$A$1:$G$49,MATCH(orders!$D145,products!$A$1:$A$49,0),MATCH(K$1,products!$A$1:$G$1,0))</f>
        <v>0.5</v>
      </c>
      <c r="L145" s="7">
        <f>INDEX(products!$A$1:$G$49,MATCH(orders!$D145,products!$A$1:$A$49,0),MATCH(L$1,products!$A$1:$G$1,0))</f>
        <v>8.73</v>
      </c>
      <c r="M145" s="7">
        <f t="shared" si="6"/>
        <v>17.46</v>
      </c>
      <c r="N145" s="4" t="str">
        <f t="shared" si="7"/>
        <v>Liberica</v>
      </c>
      <c r="O145" s="4"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6">
        <f>INDEX(products!$A$1:$G$49,MATCH(orders!$D146,products!$A$1:$A$49,0),MATCH(K$1,products!$A$1:$G$1,0))</f>
        <v>2.5</v>
      </c>
      <c r="L146" s="7">
        <f>INDEX(products!$A$1:$G$49,MATCH(orders!$D146,products!$A$1:$A$49,0),MATCH(L$1,products!$A$1:$G$1,0))</f>
        <v>34.154999999999994</v>
      </c>
      <c r="M146" s="7">
        <f t="shared" si="6"/>
        <v>68.309999999999988</v>
      </c>
      <c r="N146" s="4" t="str">
        <f t="shared" si="7"/>
        <v>Excelsa</v>
      </c>
      <c r="O146" s="4"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6">
        <f>INDEX(products!$A$1:$G$49,MATCH(orders!$D147,products!$A$1:$A$49,0),MATCH(K$1,products!$A$1:$G$1,0))</f>
        <v>0.2</v>
      </c>
      <c r="L147" s="7">
        <f>INDEX(products!$A$1:$G$49,MATCH(orders!$D147,products!$A$1:$A$49,0),MATCH(L$1,products!$A$1:$G$1,0))</f>
        <v>4.3650000000000002</v>
      </c>
      <c r="M147" s="7">
        <f t="shared" si="6"/>
        <v>17.46</v>
      </c>
      <c r="N147" s="4" t="str">
        <f t="shared" si="7"/>
        <v>Liberica</v>
      </c>
      <c r="O147" s="4"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6">
        <f>INDEX(products!$A$1:$G$49,MATCH(orders!$D148,products!$A$1:$A$49,0),MATCH(K$1,products!$A$1:$G$1,0))</f>
        <v>1</v>
      </c>
      <c r="L148" s="7">
        <f>INDEX(products!$A$1:$G$49,MATCH(orders!$D148,products!$A$1:$A$49,0),MATCH(L$1,products!$A$1:$G$1,0))</f>
        <v>14.55</v>
      </c>
      <c r="M148" s="7">
        <f t="shared" si="6"/>
        <v>43.650000000000006</v>
      </c>
      <c r="N148" s="4" t="str">
        <f t="shared" si="7"/>
        <v>Liberica</v>
      </c>
      <c r="O148" s="4"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6">
        <f>INDEX(products!$A$1:$G$49,MATCH(orders!$D149,products!$A$1:$A$49,0),MATCH(K$1,products!$A$1:$G$1,0))</f>
        <v>1</v>
      </c>
      <c r="L149" s="7">
        <f>INDEX(products!$A$1:$G$49,MATCH(orders!$D149,products!$A$1:$A$49,0),MATCH(L$1,products!$A$1:$G$1,0))</f>
        <v>13.75</v>
      </c>
      <c r="M149" s="7">
        <f t="shared" si="6"/>
        <v>27.5</v>
      </c>
      <c r="N149" s="4" t="str">
        <f t="shared" si="7"/>
        <v>Excelsa</v>
      </c>
      <c r="O149" s="4"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6">
        <f>INDEX(products!$A$1:$G$49,MATCH(orders!$D150,products!$A$1:$A$49,0),MATCH(K$1,products!$A$1:$G$1,0))</f>
        <v>0.2</v>
      </c>
      <c r="L150" s="7">
        <f>INDEX(products!$A$1:$G$49,MATCH(orders!$D150,products!$A$1:$A$49,0),MATCH(L$1,products!$A$1:$G$1,0))</f>
        <v>3.645</v>
      </c>
      <c r="M150" s="7">
        <f t="shared" si="6"/>
        <v>18.225000000000001</v>
      </c>
      <c r="N150" s="4" t="str">
        <f t="shared" si="7"/>
        <v>Excelsa</v>
      </c>
      <c r="O150" s="4"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6">
        <f>INDEX(products!$A$1:$G$49,MATCH(orders!$D151,products!$A$1:$A$49,0),MATCH(K$1,products!$A$1:$G$1,0))</f>
        <v>2.5</v>
      </c>
      <c r="L151" s="7">
        <f>INDEX(products!$A$1:$G$49,MATCH(orders!$D151,products!$A$1:$A$49,0),MATCH(L$1,products!$A$1:$G$1,0))</f>
        <v>25.874999999999996</v>
      </c>
      <c r="M151" s="7">
        <f t="shared" si="6"/>
        <v>51.749999999999993</v>
      </c>
      <c r="N151" s="4" t="str">
        <f t="shared" si="7"/>
        <v>Arabica</v>
      </c>
      <c r="O151" s="4"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6">
        <f>INDEX(products!$A$1:$G$49,MATCH(orders!$D152,products!$A$1:$A$49,0),MATCH(K$1,products!$A$1:$G$1,0))</f>
        <v>1</v>
      </c>
      <c r="L152" s="7">
        <f>INDEX(products!$A$1:$G$49,MATCH(orders!$D152,products!$A$1:$A$49,0),MATCH(L$1,products!$A$1:$G$1,0))</f>
        <v>12.95</v>
      </c>
      <c r="M152" s="7">
        <f t="shared" si="6"/>
        <v>12.95</v>
      </c>
      <c r="N152" s="4" t="str">
        <f t="shared" si="7"/>
        <v>Liberica</v>
      </c>
      <c r="O152" s="4"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6">
        <f>INDEX(products!$A$1:$G$49,MATCH(orders!$D153,products!$A$1:$A$49,0),MATCH(K$1,products!$A$1:$G$1,0))</f>
        <v>1</v>
      </c>
      <c r="L153" s="7">
        <f>INDEX(products!$A$1:$G$49,MATCH(orders!$D153,products!$A$1:$A$49,0),MATCH(L$1,products!$A$1:$G$1,0))</f>
        <v>11.25</v>
      </c>
      <c r="M153" s="7">
        <f t="shared" si="6"/>
        <v>33.75</v>
      </c>
      <c r="N153" s="4" t="str">
        <f t="shared" si="7"/>
        <v>Arabica</v>
      </c>
      <c r="O153" s="4"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6">
        <f>INDEX(products!$A$1:$G$49,MATCH(orders!$D154,products!$A$1:$A$49,0),MATCH(K$1,products!$A$1:$G$1,0))</f>
        <v>2.5</v>
      </c>
      <c r="L154" s="7">
        <f>INDEX(products!$A$1:$G$49,MATCH(orders!$D154,products!$A$1:$A$49,0),MATCH(L$1,products!$A$1:$G$1,0))</f>
        <v>22.884999999999998</v>
      </c>
      <c r="M154" s="7">
        <f t="shared" si="6"/>
        <v>68.655000000000001</v>
      </c>
      <c r="N154" s="4" t="str">
        <f t="shared" si="7"/>
        <v>Robusta</v>
      </c>
      <c r="O154" s="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6">
        <f>INDEX(products!$A$1:$G$49,MATCH(orders!$D155,products!$A$1:$A$49,0),MATCH(K$1,products!$A$1:$G$1,0))</f>
        <v>0.2</v>
      </c>
      <c r="L155" s="7">
        <f>INDEX(products!$A$1:$G$49,MATCH(orders!$D155,products!$A$1:$A$49,0),MATCH(L$1,products!$A$1:$G$1,0))</f>
        <v>2.6849999999999996</v>
      </c>
      <c r="M155" s="7">
        <f t="shared" si="6"/>
        <v>2.6849999999999996</v>
      </c>
      <c r="N155" s="4" t="str">
        <f t="shared" si="7"/>
        <v>Robusta</v>
      </c>
      <c r="O155" s="4"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6">
        <f>INDEX(products!$A$1:$G$49,MATCH(orders!$D156,products!$A$1:$A$49,0),MATCH(K$1,products!$A$1:$G$1,0))</f>
        <v>2.5</v>
      </c>
      <c r="L156" s="7">
        <f>INDEX(products!$A$1:$G$49,MATCH(orders!$D156,products!$A$1:$A$49,0),MATCH(L$1,products!$A$1:$G$1,0))</f>
        <v>22.884999999999998</v>
      </c>
      <c r="M156" s="7">
        <f t="shared" si="6"/>
        <v>114.42499999999998</v>
      </c>
      <c r="N156" s="4" t="str">
        <f t="shared" si="7"/>
        <v>Arabica</v>
      </c>
      <c r="O156" s="4"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6">
        <f>INDEX(products!$A$1:$G$49,MATCH(orders!$D157,products!$A$1:$A$49,0),MATCH(K$1,products!$A$1:$G$1,0))</f>
        <v>2.5</v>
      </c>
      <c r="L157" s="7">
        <f>INDEX(products!$A$1:$G$49,MATCH(orders!$D157,products!$A$1:$A$49,0),MATCH(L$1,products!$A$1:$G$1,0))</f>
        <v>25.874999999999996</v>
      </c>
      <c r="M157" s="7">
        <f t="shared" si="6"/>
        <v>155.24999999999997</v>
      </c>
      <c r="N157" s="4" t="str">
        <f t="shared" si="7"/>
        <v>Arabica</v>
      </c>
      <c r="O157" s="4"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6">
        <f>INDEX(products!$A$1:$G$49,MATCH(orders!$D158,products!$A$1:$A$49,0),MATCH(K$1,products!$A$1:$G$1,0))</f>
        <v>2.5</v>
      </c>
      <c r="L158" s="7">
        <f>INDEX(products!$A$1:$G$49,MATCH(orders!$D158,products!$A$1:$A$49,0),MATCH(L$1,products!$A$1:$G$1,0))</f>
        <v>25.874999999999996</v>
      </c>
      <c r="M158" s="7">
        <f t="shared" si="6"/>
        <v>77.624999999999986</v>
      </c>
      <c r="N158" s="4" t="str">
        <f t="shared" si="7"/>
        <v>Arabica</v>
      </c>
      <c r="O158" s="4"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6">
        <f>INDEX(products!$A$1:$G$49,MATCH(orders!$D159,products!$A$1:$A$49,0),MATCH(K$1,products!$A$1:$G$1,0))</f>
        <v>2.5</v>
      </c>
      <c r="L159" s="7">
        <f>INDEX(products!$A$1:$G$49,MATCH(orders!$D159,products!$A$1:$A$49,0),MATCH(L$1,products!$A$1:$G$1,0))</f>
        <v>20.584999999999997</v>
      </c>
      <c r="M159" s="7">
        <f t="shared" si="6"/>
        <v>61.754999999999995</v>
      </c>
      <c r="N159" s="4" t="str">
        <f t="shared" si="7"/>
        <v>Robusta</v>
      </c>
      <c r="O159" s="4"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6">
        <f>INDEX(products!$A$1:$G$49,MATCH(orders!$D160,products!$A$1:$A$49,0),MATCH(K$1,products!$A$1:$G$1,0))</f>
        <v>2.5</v>
      </c>
      <c r="L160" s="7">
        <f>INDEX(products!$A$1:$G$49,MATCH(orders!$D160,products!$A$1:$A$49,0),MATCH(L$1,products!$A$1:$G$1,0))</f>
        <v>20.584999999999997</v>
      </c>
      <c r="M160" s="7">
        <f t="shared" si="6"/>
        <v>123.50999999999999</v>
      </c>
      <c r="N160" s="4" t="str">
        <f t="shared" si="7"/>
        <v>Robusta</v>
      </c>
      <c r="O160" s="4"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6">
        <f>INDEX(products!$A$1:$G$49,MATCH(orders!$D161,products!$A$1:$A$49,0),MATCH(K$1,products!$A$1:$G$1,0))</f>
        <v>2.5</v>
      </c>
      <c r="L161" s="7">
        <f>INDEX(products!$A$1:$G$49,MATCH(orders!$D161,products!$A$1:$A$49,0),MATCH(L$1,products!$A$1:$G$1,0))</f>
        <v>36.454999999999998</v>
      </c>
      <c r="M161" s="7">
        <f t="shared" si="6"/>
        <v>218.73</v>
      </c>
      <c r="N161" s="4" t="str">
        <f t="shared" si="7"/>
        <v>Liberica</v>
      </c>
      <c r="O161" s="4"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6">
        <f>INDEX(products!$A$1:$G$49,MATCH(orders!$D162,products!$A$1:$A$49,0),MATCH(K$1,products!$A$1:$G$1,0))</f>
        <v>0.5</v>
      </c>
      <c r="L162" s="7">
        <f>INDEX(products!$A$1:$G$49,MATCH(orders!$D162,products!$A$1:$A$49,0),MATCH(L$1,products!$A$1:$G$1,0))</f>
        <v>8.25</v>
      </c>
      <c r="M162" s="7">
        <f t="shared" si="6"/>
        <v>33</v>
      </c>
      <c r="N162" s="4" t="str">
        <f t="shared" si="7"/>
        <v>Excelsa</v>
      </c>
      <c r="O162" s="4"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6">
        <f>INDEX(products!$A$1:$G$49,MATCH(orders!$D163,products!$A$1:$A$49,0),MATCH(K$1,products!$A$1:$G$1,0))</f>
        <v>0.5</v>
      </c>
      <c r="L163" s="7">
        <f>INDEX(products!$A$1:$G$49,MATCH(orders!$D163,products!$A$1:$A$49,0),MATCH(L$1,products!$A$1:$G$1,0))</f>
        <v>7.77</v>
      </c>
      <c r="M163" s="7">
        <f t="shared" si="6"/>
        <v>23.31</v>
      </c>
      <c r="N163" s="4" t="str">
        <f t="shared" si="7"/>
        <v>Arabica</v>
      </c>
      <c r="O163" s="4"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6">
        <f>INDEX(products!$A$1:$G$49,MATCH(orders!$D164,products!$A$1:$A$49,0),MATCH(K$1,products!$A$1:$G$1,0))</f>
        <v>0.5</v>
      </c>
      <c r="L164" s="7">
        <f>INDEX(products!$A$1:$G$49,MATCH(orders!$D164,products!$A$1:$A$49,0),MATCH(L$1,products!$A$1:$G$1,0))</f>
        <v>7.29</v>
      </c>
      <c r="M164" s="7">
        <f t="shared" si="6"/>
        <v>21.87</v>
      </c>
      <c r="N164" s="4" t="str">
        <f t="shared" si="7"/>
        <v>Excelsa</v>
      </c>
      <c r="O164" s="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6">
        <f>INDEX(products!$A$1:$G$49,MATCH(orders!$D165,products!$A$1:$A$49,0),MATCH(K$1,products!$A$1:$G$1,0))</f>
        <v>0.2</v>
      </c>
      <c r="L165" s="7">
        <f>INDEX(products!$A$1:$G$49,MATCH(orders!$D165,products!$A$1:$A$49,0),MATCH(L$1,products!$A$1:$G$1,0))</f>
        <v>2.6849999999999996</v>
      </c>
      <c r="M165" s="7">
        <f t="shared" si="6"/>
        <v>16.11</v>
      </c>
      <c r="N165" s="4" t="str">
        <f t="shared" si="7"/>
        <v>Robusta</v>
      </c>
      <c r="O165" s="4"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6">
        <f>INDEX(products!$A$1:$G$49,MATCH(orders!$D166,products!$A$1:$A$49,0),MATCH(K$1,products!$A$1:$G$1,0))</f>
        <v>0.5</v>
      </c>
      <c r="L166" s="7">
        <f>INDEX(products!$A$1:$G$49,MATCH(orders!$D166,products!$A$1:$A$49,0),MATCH(L$1,products!$A$1:$G$1,0))</f>
        <v>7.29</v>
      </c>
      <c r="M166" s="7">
        <f t="shared" si="6"/>
        <v>29.16</v>
      </c>
      <c r="N166" s="4" t="str">
        <f t="shared" si="7"/>
        <v>Excelsa</v>
      </c>
      <c r="O166" s="4"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6">
        <f>INDEX(products!$A$1:$G$49,MATCH(orders!$D167,products!$A$1:$A$49,0),MATCH(K$1,products!$A$1:$G$1,0))</f>
        <v>1</v>
      </c>
      <c r="L167" s="7">
        <f>INDEX(products!$A$1:$G$49,MATCH(orders!$D167,products!$A$1:$A$49,0),MATCH(L$1,products!$A$1:$G$1,0))</f>
        <v>8.9499999999999993</v>
      </c>
      <c r="M167" s="7">
        <f t="shared" si="6"/>
        <v>53.699999999999996</v>
      </c>
      <c r="N167" s="4" t="str">
        <f t="shared" si="7"/>
        <v>Robusta</v>
      </c>
      <c r="O167" s="4"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6">
        <f>INDEX(products!$A$1:$G$49,MATCH(orders!$D168,products!$A$1:$A$49,0),MATCH(K$1,products!$A$1:$G$1,0))</f>
        <v>0.5</v>
      </c>
      <c r="L168" s="7">
        <f>INDEX(products!$A$1:$G$49,MATCH(orders!$D168,products!$A$1:$A$49,0),MATCH(L$1,products!$A$1:$G$1,0))</f>
        <v>5.3699999999999992</v>
      </c>
      <c r="M168" s="7">
        <f t="shared" si="6"/>
        <v>26.849999999999994</v>
      </c>
      <c r="N168" s="4" t="str">
        <f t="shared" si="7"/>
        <v>Robusta</v>
      </c>
      <c r="O168" s="4"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6">
        <f>INDEX(products!$A$1:$G$49,MATCH(orders!$D169,products!$A$1:$A$49,0),MATCH(K$1,products!$A$1:$G$1,0))</f>
        <v>0.5</v>
      </c>
      <c r="L169" s="7">
        <f>INDEX(products!$A$1:$G$49,MATCH(orders!$D169,products!$A$1:$A$49,0),MATCH(L$1,products!$A$1:$G$1,0))</f>
        <v>8.25</v>
      </c>
      <c r="M169" s="7">
        <f t="shared" si="6"/>
        <v>41.25</v>
      </c>
      <c r="N169" s="4" t="str">
        <f t="shared" si="7"/>
        <v>Excelsa</v>
      </c>
      <c r="O169" s="4"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6">
        <f>INDEX(products!$A$1:$G$49,MATCH(orders!$D170,products!$A$1:$A$49,0),MATCH(K$1,products!$A$1:$G$1,0))</f>
        <v>0.5</v>
      </c>
      <c r="L170" s="7">
        <f>INDEX(products!$A$1:$G$49,MATCH(orders!$D170,products!$A$1:$A$49,0),MATCH(L$1,products!$A$1:$G$1,0))</f>
        <v>6.75</v>
      </c>
      <c r="M170" s="7">
        <f t="shared" si="6"/>
        <v>40.5</v>
      </c>
      <c r="N170" s="4" t="str">
        <f t="shared" si="7"/>
        <v>Arabica</v>
      </c>
      <c r="O170" s="4"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6">
        <f>INDEX(products!$A$1:$G$49,MATCH(orders!$D171,products!$A$1:$A$49,0),MATCH(K$1,products!$A$1:$G$1,0))</f>
        <v>1</v>
      </c>
      <c r="L171" s="7">
        <f>INDEX(products!$A$1:$G$49,MATCH(orders!$D171,products!$A$1:$A$49,0),MATCH(L$1,products!$A$1:$G$1,0))</f>
        <v>8.9499999999999993</v>
      </c>
      <c r="M171" s="7">
        <f t="shared" si="6"/>
        <v>17.899999999999999</v>
      </c>
      <c r="N171" s="4" t="str">
        <f t="shared" si="7"/>
        <v>Robusta</v>
      </c>
      <c r="O171" s="4"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6">
        <f>INDEX(products!$A$1:$G$49,MATCH(orders!$D172,products!$A$1:$A$49,0),MATCH(K$1,products!$A$1:$G$1,0))</f>
        <v>2.5</v>
      </c>
      <c r="L172" s="7">
        <f>INDEX(products!$A$1:$G$49,MATCH(orders!$D172,products!$A$1:$A$49,0),MATCH(L$1,products!$A$1:$G$1,0))</f>
        <v>34.154999999999994</v>
      </c>
      <c r="M172" s="7">
        <f t="shared" si="6"/>
        <v>68.309999999999988</v>
      </c>
      <c r="N172" s="4" t="str">
        <f t="shared" si="7"/>
        <v>Excelsa</v>
      </c>
      <c r="O172" s="4"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6">
        <f>INDEX(products!$A$1:$G$49,MATCH(orders!$D173,products!$A$1:$A$49,0),MATCH(K$1,products!$A$1:$G$1,0))</f>
        <v>2.5</v>
      </c>
      <c r="L173" s="7">
        <f>INDEX(products!$A$1:$G$49,MATCH(orders!$D173,products!$A$1:$A$49,0),MATCH(L$1,products!$A$1:$G$1,0))</f>
        <v>31.624999999999996</v>
      </c>
      <c r="M173" s="7">
        <f t="shared" si="6"/>
        <v>63.249999999999993</v>
      </c>
      <c r="N173" s="4" t="str">
        <f t="shared" si="7"/>
        <v>Excelsa</v>
      </c>
      <c r="O173" s="4"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6">
        <f>INDEX(products!$A$1:$G$49,MATCH(orders!$D174,products!$A$1:$A$49,0),MATCH(K$1,products!$A$1:$G$1,0))</f>
        <v>0.5</v>
      </c>
      <c r="L174" s="7">
        <f>INDEX(products!$A$1:$G$49,MATCH(orders!$D174,products!$A$1:$A$49,0),MATCH(L$1,products!$A$1:$G$1,0))</f>
        <v>7.29</v>
      </c>
      <c r="M174" s="7">
        <f t="shared" si="6"/>
        <v>21.87</v>
      </c>
      <c r="N174" s="4" t="str">
        <f t="shared" si="7"/>
        <v>Excelsa</v>
      </c>
      <c r="O174" s="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6">
        <f>INDEX(products!$A$1:$G$49,MATCH(orders!$D175,products!$A$1:$A$49,0),MATCH(K$1,products!$A$1:$G$1,0))</f>
        <v>2.5</v>
      </c>
      <c r="L175" s="7">
        <f>INDEX(products!$A$1:$G$49,MATCH(orders!$D175,products!$A$1:$A$49,0),MATCH(L$1,products!$A$1:$G$1,0))</f>
        <v>22.884999999999998</v>
      </c>
      <c r="M175" s="7">
        <f t="shared" si="6"/>
        <v>91.539999999999992</v>
      </c>
      <c r="N175" s="4" t="str">
        <f t="shared" si="7"/>
        <v>Robusta</v>
      </c>
      <c r="O175" s="4"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6">
        <f>INDEX(products!$A$1:$G$49,MATCH(orders!$D176,products!$A$1:$A$49,0),MATCH(K$1,products!$A$1:$G$1,0))</f>
        <v>2.5</v>
      </c>
      <c r="L176" s="7">
        <f>INDEX(products!$A$1:$G$49,MATCH(orders!$D176,products!$A$1:$A$49,0),MATCH(L$1,products!$A$1:$G$1,0))</f>
        <v>34.154999999999994</v>
      </c>
      <c r="M176" s="7">
        <f t="shared" si="6"/>
        <v>204.92999999999995</v>
      </c>
      <c r="N176" s="4" t="str">
        <f t="shared" si="7"/>
        <v>Excelsa</v>
      </c>
      <c r="O176" s="4"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6">
        <f>INDEX(products!$A$1:$G$49,MATCH(orders!$D177,products!$A$1:$A$49,0),MATCH(K$1,products!$A$1:$G$1,0))</f>
        <v>2.5</v>
      </c>
      <c r="L177" s="7">
        <f>INDEX(products!$A$1:$G$49,MATCH(orders!$D177,products!$A$1:$A$49,0),MATCH(L$1,products!$A$1:$G$1,0))</f>
        <v>31.624999999999996</v>
      </c>
      <c r="M177" s="7">
        <f t="shared" si="6"/>
        <v>63.249999999999993</v>
      </c>
      <c r="N177" s="4" t="str">
        <f t="shared" si="7"/>
        <v>Excelsa</v>
      </c>
      <c r="O177" s="4"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6">
        <f>INDEX(products!$A$1:$G$49,MATCH(orders!$D178,products!$A$1:$A$49,0),MATCH(K$1,products!$A$1:$G$1,0))</f>
        <v>2.5</v>
      </c>
      <c r="L178" s="7">
        <f>INDEX(products!$A$1:$G$49,MATCH(orders!$D178,products!$A$1:$A$49,0),MATCH(L$1,products!$A$1:$G$1,0))</f>
        <v>34.154999999999994</v>
      </c>
      <c r="M178" s="7">
        <f t="shared" si="6"/>
        <v>34.154999999999994</v>
      </c>
      <c r="N178" s="4" t="str">
        <f t="shared" si="7"/>
        <v>Excelsa</v>
      </c>
      <c r="O178" s="4"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6">
        <f>INDEX(products!$A$1:$G$49,MATCH(orders!$D179,products!$A$1:$A$49,0),MATCH(K$1,products!$A$1:$G$1,0))</f>
        <v>2.5</v>
      </c>
      <c r="L179" s="7">
        <f>INDEX(products!$A$1:$G$49,MATCH(orders!$D179,products!$A$1:$A$49,0),MATCH(L$1,products!$A$1:$G$1,0))</f>
        <v>27.484999999999996</v>
      </c>
      <c r="M179" s="7">
        <f t="shared" si="6"/>
        <v>109.93999999999998</v>
      </c>
      <c r="N179" s="4" t="str">
        <f t="shared" si="7"/>
        <v>Robusta</v>
      </c>
      <c r="O179" s="4"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6">
        <f>INDEX(products!$A$1:$G$49,MATCH(orders!$D180,products!$A$1:$A$49,0),MATCH(K$1,products!$A$1:$G$1,0))</f>
        <v>1</v>
      </c>
      <c r="L180" s="7">
        <f>INDEX(products!$A$1:$G$49,MATCH(orders!$D180,products!$A$1:$A$49,0),MATCH(L$1,products!$A$1:$G$1,0))</f>
        <v>12.95</v>
      </c>
      <c r="M180" s="7">
        <f t="shared" si="6"/>
        <v>25.9</v>
      </c>
      <c r="N180" s="4" t="str">
        <f t="shared" si="7"/>
        <v>Arabica</v>
      </c>
      <c r="O180" s="4"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6">
        <f>INDEX(products!$A$1:$G$49,MATCH(orders!$D181,products!$A$1:$A$49,0),MATCH(K$1,products!$A$1:$G$1,0))</f>
        <v>0.2</v>
      </c>
      <c r="L181" s="7">
        <f>INDEX(products!$A$1:$G$49,MATCH(orders!$D181,products!$A$1:$A$49,0),MATCH(L$1,products!$A$1:$G$1,0))</f>
        <v>2.9849999999999999</v>
      </c>
      <c r="M181" s="7">
        <f t="shared" si="6"/>
        <v>2.9849999999999999</v>
      </c>
      <c r="N181" s="4" t="str">
        <f t="shared" si="7"/>
        <v>Arabica</v>
      </c>
      <c r="O181" s="4"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6">
        <f>INDEX(products!$A$1:$G$49,MATCH(orders!$D182,products!$A$1:$A$49,0),MATCH(K$1,products!$A$1:$G$1,0))</f>
        <v>0.2</v>
      </c>
      <c r="L182" s="7">
        <f>INDEX(products!$A$1:$G$49,MATCH(orders!$D182,products!$A$1:$A$49,0),MATCH(L$1,products!$A$1:$G$1,0))</f>
        <v>4.4550000000000001</v>
      </c>
      <c r="M182" s="7">
        <f t="shared" si="6"/>
        <v>22.274999999999999</v>
      </c>
      <c r="N182" s="4" t="str">
        <f t="shared" si="7"/>
        <v>Excelsa</v>
      </c>
      <c r="O182" s="4"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6">
        <f>INDEX(products!$A$1:$G$49,MATCH(orders!$D183,products!$A$1:$A$49,0),MATCH(K$1,products!$A$1:$G$1,0))</f>
        <v>0.5</v>
      </c>
      <c r="L183" s="7">
        <f>INDEX(products!$A$1:$G$49,MATCH(orders!$D183,products!$A$1:$A$49,0),MATCH(L$1,products!$A$1:$G$1,0))</f>
        <v>5.97</v>
      </c>
      <c r="M183" s="7">
        <f t="shared" si="6"/>
        <v>29.849999999999998</v>
      </c>
      <c r="N183" s="4" t="str">
        <f t="shared" si="7"/>
        <v>Arabica</v>
      </c>
      <c r="O183" s="4"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6">
        <f>INDEX(products!$A$1:$G$49,MATCH(orders!$D184,products!$A$1:$A$49,0),MATCH(K$1,products!$A$1:$G$1,0))</f>
        <v>0.5</v>
      </c>
      <c r="L184" s="7">
        <f>INDEX(products!$A$1:$G$49,MATCH(orders!$D184,products!$A$1:$A$49,0),MATCH(L$1,products!$A$1:$G$1,0))</f>
        <v>5.3699999999999992</v>
      </c>
      <c r="M184" s="7">
        <f t="shared" si="6"/>
        <v>32.22</v>
      </c>
      <c r="N184" s="4" t="str">
        <f t="shared" si="7"/>
        <v>Robusta</v>
      </c>
      <c r="O184" s="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6">
        <f>INDEX(products!$A$1:$G$49,MATCH(orders!$D185,products!$A$1:$A$49,0),MATCH(K$1,products!$A$1:$G$1,0))</f>
        <v>0.2</v>
      </c>
      <c r="L185" s="7">
        <f>INDEX(products!$A$1:$G$49,MATCH(orders!$D185,products!$A$1:$A$49,0),MATCH(L$1,products!$A$1:$G$1,0))</f>
        <v>4.125</v>
      </c>
      <c r="M185" s="7">
        <f t="shared" si="6"/>
        <v>8.25</v>
      </c>
      <c r="N185" s="4" t="str">
        <f t="shared" si="7"/>
        <v>Excelsa</v>
      </c>
      <c r="O185" s="4"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6">
        <f>INDEX(products!$A$1:$G$49,MATCH(orders!$D186,products!$A$1:$A$49,0),MATCH(K$1,products!$A$1:$G$1,0))</f>
        <v>0.5</v>
      </c>
      <c r="L186" s="7">
        <f>INDEX(products!$A$1:$G$49,MATCH(orders!$D186,products!$A$1:$A$49,0),MATCH(L$1,products!$A$1:$G$1,0))</f>
        <v>7.77</v>
      </c>
      <c r="M186" s="7">
        <f t="shared" si="6"/>
        <v>31.08</v>
      </c>
      <c r="N186" s="4" t="str">
        <f t="shared" si="7"/>
        <v>Arabica</v>
      </c>
      <c r="O186" s="4"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6">
        <f>INDEX(products!$A$1:$G$49,MATCH(orders!$D187,products!$A$1:$A$49,0),MATCH(K$1,products!$A$1:$G$1,0))</f>
        <v>0.5</v>
      </c>
      <c r="L187" s="7">
        <f>INDEX(products!$A$1:$G$49,MATCH(orders!$D187,products!$A$1:$A$49,0),MATCH(L$1,products!$A$1:$G$1,0))</f>
        <v>7.29</v>
      </c>
      <c r="M187" s="7">
        <f t="shared" si="6"/>
        <v>36.450000000000003</v>
      </c>
      <c r="N187" s="4" t="str">
        <f t="shared" si="7"/>
        <v>Excelsa</v>
      </c>
      <c r="O187" s="4"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6">
        <f>INDEX(products!$A$1:$G$49,MATCH(orders!$D188,products!$A$1:$A$49,0),MATCH(K$1,products!$A$1:$G$1,0))</f>
        <v>2.5</v>
      </c>
      <c r="L188" s="7">
        <f>INDEX(products!$A$1:$G$49,MATCH(orders!$D188,products!$A$1:$A$49,0),MATCH(L$1,products!$A$1:$G$1,0))</f>
        <v>22.884999999999998</v>
      </c>
      <c r="M188" s="7">
        <f t="shared" si="6"/>
        <v>68.655000000000001</v>
      </c>
      <c r="N188" s="4" t="str">
        <f t="shared" si="7"/>
        <v>Robusta</v>
      </c>
      <c r="O188" s="4"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6">
        <f>INDEX(products!$A$1:$G$49,MATCH(orders!$D189,products!$A$1:$A$49,0),MATCH(K$1,products!$A$1:$G$1,0))</f>
        <v>0.5</v>
      </c>
      <c r="L189" s="7">
        <f>INDEX(products!$A$1:$G$49,MATCH(orders!$D189,products!$A$1:$A$49,0),MATCH(L$1,products!$A$1:$G$1,0))</f>
        <v>8.73</v>
      </c>
      <c r="M189" s="7">
        <f t="shared" si="6"/>
        <v>43.650000000000006</v>
      </c>
      <c r="N189" s="4" t="str">
        <f t="shared" si="7"/>
        <v>Liberica</v>
      </c>
      <c r="O189" s="4"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6">
        <f>INDEX(products!$A$1:$G$49,MATCH(orders!$D190,products!$A$1:$A$49,0),MATCH(K$1,products!$A$1:$G$1,0))</f>
        <v>0.2</v>
      </c>
      <c r="L190" s="7">
        <f>INDEX(products!$A$1:$G$49,MATCH(orders!$D190,products!$A$1:$A$49,0),MATCH(L$1,products!$A$1:$G$1,0))</f>
        <v>4.4550000000000001</v>
      </c>
      <c r="M190" s="7">
        <f t="shared" si="6"/>
        <v>4.4550000000000001</v>
      </c>
      <c r="N190" s="4" t="str">
        <f t="shared" si="7"/>
        <v>Excelsa</v>
      </c>
      <c r="O190" s="4"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6">
        <f>INDEX(products!$A$1:$G$49,MATCH(orders!$D191,products!$A$1:$A$49,0),MATCH(K$1,products!$A$1:$G$1,0))</f>
        <v>1</v>
      </c>
      <c r="L191" s="7">
        <f>INDEX(products!$A$1:$G$49,MATCH(orders!$D191,products!$A$1:$A$49,0),MATCH(L$1,products!$A$1:$G$1,0))</f>
        <v>14.55</v>
      </c>
      <c r="M191" s="7">
        <f t="shared" si="6"/>
        <v>43.650000000000006</v>
      </c>
      <c r="N191" s="4" t="str">
        <f t="shared" si="7"/>
        <v>Liberica</v>
      </c>
      <c r="O191" s="4"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6">
        <f>INDEX(products!$A$1:$G$49,MATCH(orders!$D192,products!$A$1:$A$49,0),MATCH(K$1,products!$A$1:$G$1,0))</f>
        <v>2.5</v>
      </c>
      <c r="L192" s="7">
        <f>INDEX(products!$A$1:$G$49,MATCH(orders!$D192,products!$A$1:$A$49,0),MATCH(L$1,products!$A$1:$G$1,0))</f>
        <v>33.464999999999996</v>
      </c>
      <c r="M192" s="7">
        <f t="shared" si="6"/>
        <v>33.464999999999996</v>
      </c>
      <c r="N192" s="4" t="str">
        <f t="shared" si="7"/>
        <v>Liberica</v>
      </c>
      <c r="O192" s="4"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6">
        <f>INDEX(products!$A$1:$G$49,MATCH(orders!$D193,products!$A$1:$A$49,0),MATCH(K$1,products!$A$1:$G$1,0))</f>
        <v>0.2</v>
      </c>
      <c r="L193" s="7">
        <f>INDEX(products!$A$1:$G$49,MATCH(orders!$D193,products!$A$1:$A$49,0),MATCH(L$1,products!$A$1:$G$1,0))</f>
        <v>3.8849999999999998</v>
      </c>
      <c r="M193" s="7">
        <f t="shared" si="6"/>
        <v>19.424999999999997</v>
      </c>
      <c r="N193" s="4" t="str">
        <f t="shared" si="7"/>
        <v>Liberica</v>
      </c>
      <c r="O193" s="4"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6">
        <f>INDEX(products!$A$1:$G$49,MATCH(orders!$D194,products!$A$1:$A$49,0),MATCH(K$1,products!$A$1:$G$1,0))</f>
        <v>1</v>
      </c>
      <c r="L194" s="7">
        <f>INDEX(products!$A$1:$G$49,MATCH(orders!$D194,products!$A$1:$A$49,0),MATCH(L$1,products!$A$1:$G$1,0))</f>
        <v>12.15</v>
      </c>
      <c r="M194" s="7">
        <f t="shared" si="6"/>
        <v>72.900000000000006</v>
      </c>
      <c r="N194" s="4" t="str">
        <f t="shared" si="7"/>
        <v>Excelsa</v>
      </c>
      <c r="O194" s="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6">
        <f>INDEX(products!$A$1:$G$49,MATCH(orders!$D195,products!$A$1:$A$49,0),MATCH(K$1,products!$A$1:$G$1,0))</f>
        <v>1</v>
      </c>
      <c r="L195" s="7">
        <f>INDEX(products!$A$1:$G$49,MATCH(orders!$D195,products!$A$1:$A$49,0),MATCH(L$1,products!$A$1:$G$1,0))</f>
        <v>14.85</v>
      </c>
      <c r="M195" s="7">
        <f t="shared" ref="M195:M258" si="9">L195*E195</f>
        <v>44.55</v>
      </c>
      <c r="N195" s="4" t="str">
        <f t="shared" ref="N195:N258" si="10">IF(I195="Rob","Robusta",IF(I195="Exc","Excelsa",IF(I195="Ara","Arabica",IF(I195="Lib","Liberica",""))))</f>
        <v>Excelsa</v>
      </c>
      <c r="O195" s="4" t="str">
        <f t="shared" ref="O195:O258" si="11">IF(J195="D","Dark",IF(J195="M","Medium",IF(J195="L","Light","")))</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6">
        <f>INDEX(products!$A$1:$G$49,MATCH(orders!$D196,products!$A$1:$A$49,0),MATCH(K$1,products!$A$1:$G$1,0))</f>
        <v>0.5</v>
      </c>
      <c r="L196" s="7">
        <f>INDEX(products!$A$1:$G$49,MATCH(orders!$D196,products!$A$1:$A$49,0),MATCH(L$1,products!$A$1:$G$1,0))</f>
        <v>7.29</v>
      </c>
      <c r="M196" s="7">
        <f t="shared" si="9"/>
        <v>36.450000000000003</v>
      </c>
      <c r="N196" s="4" t="str">
        <f t="shared" si="10"/>
        <v>Excelsa</v>
      </c>
      <c r="O196" s="4"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6">
        <f>INDEX(products!$A$1:$G$49,MATCH(orders!$D197,products!$A$1:$A$49,0),MATCH(K$1,products!$A$1:$G$1,0))</f>
        <v>1</v>
      </c>
      <c r="L197" s="7">
        <f>INDEX(products!$A$1:$G$49,MATCH(orders!$D197,products!$A$1:$A$49,0),MATCH(L$1,products!$A$1:$G$1,0))</f>
        <v>12.95</v>
      </c>
      <c r="M197" s="7">
        <f t="shared" si="9"/>
        <v>38.849999999999994</v>
      </c>
      <c r="N197" s="4" t="str">
        <f t="shared" si="10"/>
        <v>Arabica</v>
      </c>
      <c r="O197" s="4"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6">
        <f>INDEX(products!$A$1:$G$49,MATCH(orders!$D198,products!$A$1:$A$49,0),MATCH(K$1,products!$A$1:$G$1,0))</f>
        <v>0.5</v>
      </c>
      <c r="L198" s="7">
        <f>INDEX(products!$A$1:$G$49,MATCH(orders!$D198,products!$A$1:$A$49,0),MATCH(L$1,products!$A$1:$G$1,0))</f>
        <v>8.91</v>
      </c>
      <c r="M198" s="7">
        <f t="shared" si="9"/>
        <v>53.46</v>
      </c>
      <c r="N198" s="4" t="str">
        <f t="shared" si="10"/>
        <v>Excelsa</v>
      </c>
      <c r="O198" s="4"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6">
        <f>INDEX(products!$A$1:$G$49,MATCH(orders!$D199,products!$A$1:$A$49,0),MATCH(K$1,products!$A$1:$G$1,0))</f>
        <v>2.5</v>
      </c>
      <c r="L199" s="7">
        <f>INDEX(products!$A$1:$G$49,MATCH(orders!$D199,products!$A$1:$A$49,0),MATCH(L$1,products!$A$1:$G$1,0))</f>
        <v>29.784999999999997</v>
      </c>
      <c r="M199" s="7">
        <f t="shared" si="9"/>
        <v>59.569999999999993</v>
      </c>
      <c r="N199" s="4" t="str">
        <f t="shared" si="10"/>
        <v>Liberica</v>
      </c>
      <c r="O199" s="4"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6">
        <f>INDEX(products!$A$1:$G$49,MATCH(orders!$D200,products!$A$1:$A$49,0),MATCH(K$1,products!$A$1:$G$1,0))</f>
        <v>2.5</v>
      </c>
      <c r="L200" s="7">
        <f>INDEX(products!$A$1:$G$49,MATCH(orders!$D200,products!$A$1:$A$49,0),MATCH(L$1,products!$A$1:$G$1,0))</f>
        <v>29.784999999999997</v>
      </c>
      <c r="M200" s="7">
        <f t="shared" si="9"/>
        <v>89.35499999999999</v>
      </c>
      <c r="N200" s="4" t="str">
        <f t="shared" si="10"/>
        <v>Liberica</v>
      </c>
      <c r="O200" s="4"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6">
        <f>INDEX(products!$A$1:$G$49,MATCH(orders!$D201,products!$A$1:$A$49,0),MATCH(K$1,products!$A$1:$G$1,0))</f>
        <v>0.5</v>
      </c>
      <c r="L201" s="7">
        <f>INDEX(products!$A$1:$G$49,MATCH(orders!$D201,products!$A$1:$A$49,0),MATCH(L$1,products!$A$1:$G$1,0))</f>
        <v>9.51</v>
      </c>
      <c r="M201" s="7">
        <f t="shared" si="9"/>
        <v>38.04</v>
      </c>
      <c r="N201" s="4" t="str">
        <f t="shared" si="10"/>
        <v>Liberica</v>
      </c>
      <c r="O201" s="4"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6">
        <f>INDEX(products!$A$1:$G$49,MATCH(orders!$D202,products!$A$1:$A$49,0),MATCH(K$1,products!$A$1:$G$1,0))</f>
        <v>1</v>
      </c>
      <c r="L202" s="7">
        <f>INDEX(products!$A$1:$G$49,MATCH(orders!$D202,products!$A$1:$A$49,0),MATCH(L$1,products!$A$1:$G$1,0))</f>
        <v>13.75</v>
      </c>
      <c r="M202" s="7">
        <f t="shared" si="9"/>
        <v>41.25</v>
      </c>
      <c r="N202" s="4" t="str">
        <f t="shared" si="10"/>
        <v>Excelsa</v>
      </c>
      <c r="O202" s="4"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6">
        <f>INDEX(products!$A$1:$G$49,MATCH(orders!$D203,products!$A$1:$A$49,0),MATCH(K$1,products!$A$1:$G$1,0))</f>
        <v>0.5</v>
      </c>
      <c r="L203" s="7">
        <f>INDEX(products!$A$1:$G$49,MATCH(orders!$D203,products!$A$1:$A$49,0),MATCH(L$1,products!$A$1:$G$1,0))</f>
        <v>9.51</v>
      </c>
      <c r="M203" s="7">
        <f t="shared" si="9"/>
        <v>57.06</v>
      </c>
      <c r="N203" s="4" t="str">
        <f t="shared" si="10"/>
        <v>Liberica</v>
      </c>
      <c r="O203" s="4"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6">
        <f>INDEX(products!$A$1:$G$49,MATCH(orders!$D204,products!$A$1:$A$49,0),MATCH(K$1,products!$A$1:$G$1,0))</f>
        <v>2.5</v>
      </c>
      <c r="L204" s="7">
        <f>INDEX(products!$A$1:$G$49,MATCH(orders!$D204,products!$A$1:$A$49,0),MATCH(L$1,products!$A$1:$G$1,0))</f>
        <v>29.784999999999997</v>
      </c>
      <c r="M204" s="7">
        <f t="shared" si="9"/>
        <v>178.70999999999998</v>
      </c>
      <c r="N204" s="4" t="str">
        <f t="shared" si="10"/>
        <v>Liberica</v>
      </c>
      <c r="O204" s="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6">
        <f>INDEX(products!$A$1:$G$49,MATCH(orders!$D205,products!$A$1:$A$49,0),MATCH(K$1,products!$A$1:$G$1,0))</f>
        <v>0.2</v>
      </c>
      <c r="L205" s="7">
        <f>INDEX(products!$A$1:$G$49,MATCH(orders!$D205,products!$A$1:$A$49,0),MATCH(L$1,products!$A$1:$G$1,0))</f>
        <v>4.7549999999999999</v>
      </c>
      <c r="M205" s="7">
        <f t="shared" si="9"/>
        <v>4.7549999999999999</v>
      </c>
      <c r="N205" s="4" t="str">
        <f t="shared" si="10"/>
        <v>Liberica</v>
      </c>
      <c r="O205" s="4"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6">
        <f>INDEX(products!$A$1:$G$49,MATCH(orders!$D206,products!$A$1:$A$49,0),MATCH(K$1,products!$A$1:$G$1,0))</f>
        <v>1</v>
      </c>
      <c r="L206" s="7">
        <f>INDEX(products!$A$1:$G$49,MATCH(orders!$D206,products!$A$1:$A$49,0),MATCH(L$1,products!$A$1:$G$1,0))</f>
        <v>13.75</v>
      </c>
      <c r="M206" s="7">
        <f t="shared" si="9"/>
        <v>82.5</v>
      </c>
      <c r="N206" s="4" t="str">
        <f t="shared" si="10"/>
        <v>Excelsa</v>
      </c>
      <c r="O206" s="4"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6">
        <f>INDEX(products!$A$1:$G$49,MATCH(orders!$D207,products!$A$1:$A$49,0),MATCH(K$1,products!$A$1:$G$1,0))</f>
        <v>0.2</v>
      </c>
      <c r="L207" s="7">
        <f>INDEX(products!$A$1:$G$49,MATCH(orders!$D207,products!$A$1:$A$49,0),MATCH(L$1,products!$A$1:$G$1,0))</f>
        <v>2.6849999999999996</v>
      </c>
      <c r="M207" s="7">
        <f t="shared" si="9"/>
        <v>8.0549999999999997</v>
      </c>
      <c r="N207" s="4" t="str">
        <f t="shared" si="10"/>
        <v>Robusta</v>
      </c>
      <c r="O207" s="4"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6">
        <f>INDEX(products!$A$1:$G$49,MATCH(orders!$D208,products!$A$1:$A$49,0),MATCH(K$1,products!$A$1:$G$1,0))</f>
        <v>1</v>
      </c>
      <c r="L208" s="7">
        <f>INDEX(products!$A$1:$G$49,MATCH(orders!$D208,products!$A$1:$A$49,0),MATCH(L$1,products!$A$1:$G$1,0))</f>
        <v>11.25</v>
      </c>
      <c r="M208" s="7">
        <f t="shared" si="9"/>
        <v>22.5</v>
      </c>
      <c r="N208" s="4" t="str">
        <f t="shared" si="10"/>
        <v>Arabica</v>
      </c>
      <c r="O208" s="4"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6">
        <f>INDEX(products!$A$1:$G$49,MATCH(orders!$D209,products!$A$1:$A$49,0),MATCH(K$1,products!$A$1:$G$1,0))</f>
        <v>0.5</v>
      </c>
      <c r="L209" s="7">
        <f>INDEX(products!$A$1:$G$49,MATCH(orders!$D209,products!$A$1:$A$49,0),MATCH(L$1,products!$A$1:$G$1,0))</f>
        <v>6.75</v>
      </c>
      <c r="M209" s="7">
        <f t="shared" si="9"/>
        <v>40.5</v>
      </c>
      <c r="N209" s="4" t="str">
        <f t="shared" si="10"/>
        <v>Arabica</v>
      </c>
      <c r="O209" s="4"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6">
        <f>INDEX(products!$A$1:$G$49,MATCH(orders!$D210,products!$A$1:$A$49,0),MATCH(K$1,products!$A$1:$G$1,0))</f>
        <v>0.5</v>
      </c>
      <c r="L210" s="7">
        <f>INDEX(products!$A$1:$G$49,MATCH(orders!$D210,products!$A$1:$A$49,0),MATCH(L$1,products!$A$1:$G$1,0))</f>
        <v>7.29</v>
      </c>
      <c r="M210" s="7">
        <f t="shared" si="9"/>
        <v>29.16</v>
      </c>
      <c r="N210" s="4" t="str">
        <f t="shared" si="10"/>
        <v>Excelsa</v>
      </c>
      <c r="O210" s="4"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6">
        <f>INDEX(products!$A$1:$G$49,MATCH(orders!$D211,products!$A$1:$A$49,0),MATCH(K$1,products!$A$1:$G$1,0))</f>
        <v>0.5</v>
      </c>
      <c r="L211" s="7">
        <f>INDEX(products!$A$1:$G$49,MATCH(orders!$D211,products!$A$1:$A$49,0),MATCH(L$1,products!$A$1:$G$1,0))</f>
        <v>6.75</v>
      </c>
      <c r="M211" s="7">
        <f t="shared" si="9"/>
        <v>6.75</v>
      </c>
      <c r="N211" s="4" t="str">
        <f t="shared" si="10"/>
        <v>Arabica</v>
      </c>
      <c r="O211" s="4"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6">
        <f>INDEX(products!$A$1:$G$49,MATCH(orders!$D212,products!$A$1:$A$49,0),MATCH(K$1,products!$A$1:$G$1,0))</f>
        <v>1</v>
      </c>
      <c r="L212" s="7">
        <f>INDEX(products!$A$1:$G$49,MATCH(orders!$D212,products!$A$1:$A$49,0),MATCH(L$1,products!$A$1:$G$1,0))</f>
        <v>12.95</v>
      </c>
      <c r="M212" s="7">
        <f t="shared" si="9"/>
        <v>51.8</v>
      </c>
      <c r="N212" s="4" t="str">
        <f t="shared" si="10"/>
        <v>Liberica</v>
      </c>
      <c r="O212" s="4"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6">
        <f>INDEX(products!$A$1:$G$49,MATCH(orders!$D213,products!$A$1:$A$49,0),MATCH(K$1,products!$A$1:$G$1,0))</f>
        <v>0.5</v>
      </c>
      <c r="L213" s="7">
        <f>INDEX(products!$A$1:$G$49,MATCH(orders!$D213,products!$A$1:$A$49,0),MATCH(L$1,products!$A$1:$G$1,0))</f>
        <v>8.91</v>
      </c>
      <c r="M213" s="7">
        <f t="shared" si="9"/>
        <v>53.46</v>
      </c>
      <c r="N213" s="4" t="str">
        <f t="shared" si="10"/>
        <v>Excelsa</v>
      </c>
      <c r="O213" s="4"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6">
        <f>INDEX(products!$A$1:$G$49,MATCH(orders!$D214,products!$A$1:$A$49,0),MATCH(K$1,products!$A$1:$G$1,0))</f>
        <v>0.2</v>
      </c>
      <c r="L214" s="7">
        <f>INDEX(products!$A$1:$G$49,MATCH(orders!$D214,products!$A$1:$A$49,0),MATCH(L$1,products!$A$1:$G$1,0))</f>
        <v>3.645</v>
      </c>
      <c r="M214" s="7">
        <f t="shared" si="9"/>
        <v>14.58</v>
      </c>
      <c r="N214" s="4" t="str">
        <f t="shared" si="10"/>
        <v>Excelsa</v>
      </c>
      <c r="O214" s="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6">
        <f>INDEX(products!$A$1:$G$49,MATCH(orders!$D215,products!$A$1:$A$49,0),MATCH(K$1,products!$A$1:$G$1,0))</f>
        <v>2.5</v>
      </c>
      <c r="L215" s="7">
        <f>INDEX(products!$A$1:$G$49,MATCH(orders!$D215,products!$A$1:$A$49,0),MATCH(L$1,products!$A$1:$G$1,0))</f>
        <v>20.584999999999997</v>
      </c>
      <c r="M215" s="7">
        <f t="shared" si="9"/>
        <v>20.584999999999997</v>
      </c>
      <c r="N215" s="4" t="str">
        <f t="shared" si="10"/>
        <v>Robusta</v>
      </c>
      <c r="O215" s="4"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6">
        <f>INDEX(products!$A$1:$G$49,MATCH(orders!$D216,products!$A$1:$A$49,0),MATCH(K$1,products!$A$1:$G$1,0))</f>
        <v>1</v>
      </c>
      <c r="L216" s="7">
        <f>INDEX(products!$A$1:$G$49,MATCH(orders!$D216,products!$A$1:$A$49,0),MATCH(L$1,products!$A$1:$G$1,0))</f>
        <v>15.85</v>
      </c>
      <c r="M216" s="7">
        <f t="shared" si="9"/>
        <v>31.7</v>
      </c>
      <c r="N216" s="4" t="str">
        <f t="shared" si="10"/>
        <v>Liberica</v>
      </c>
      <c r="O216" s="4"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6">
        <f>INDEX(products!$A$1:$G$49,MATCH(orders!$D217,products!$A$1:$A$49,0),MATCH(K$1,products!$A$1:$G$1,0))</f>
        <v>0.2</v>
      </c>
      <c r="L217" s="7">
        <f>INDEX(products!$A$1:$G$49,MATCH(orders!$D217,products!$A$1:$A$49,0),MATCH(L$1,products!$A$1:$G$1,0))</f>
        <v>3.8849999999999998</v>
      </c>
      <c r="M217" s="7">
        <f t="shared" si="9"/>
        <v>23.31</v>
      </c>
      <c r="N217" s="4" t="str">
        <f t="shared" si="10"/>
        <v>Liberica</v>
      </c>
      <c r="O217" s="4"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6">
        <f>INDEX(products!$A$1:$G$49,MATCH(orders!$D218,products!$A$1:$A$49,0),MATCH(K$1,products!$A$1:$G$1,0))</f>
        <v>1</v>
      </c>
      <c r="L218" s="7">
        <f>INDEX(products!$A$1:$G$49,MATCH(orders!$D218,products!$A$1:$A$49,0),MATCH(L$1,products!$A$1:$G$1,0))</f>
        <v>14.55</v>
      </c>
      <c r="M218" s="7">
        <f t="shared" si="9"/>
        <v>58.2</v>
      </c>
      <c r="N218" s="4" t="str">
        <f t="shared" si="10"/>
        <v>Liberica</v>
      </c>
      <c r="O218" s="4"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6">
        <f>INDEX(products!$A$1:$G$49,MATCH(orders!$D219,products!$A$1:$A$49,0),MATCH(K$1,products!$A$1:$G$1,0))</f>
        <v>0.5</v>
      </c>
      <c r="L219" s="7">
        <f>INDEX(products!$A$1:$G$49,MATCH(orders!$D219,products!$A$1:$A$49,0),MATCH(L$1,products!$A$1:$G$1,0))</f>
        <v>8.91</v>
      </c>
      <c r="M219" s="7">
        <f t="shared" si="9"/>
        <v>35.64</v>
      </c>
      <c r="N219" s="4" t="str">
        <f t="shared" si="10"/>
        <v>Excelsa</v>
      </c>
      <c r="O219" s="4"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6">
        <f>INDEX(products!$A$1:$G$49,MATCH(orders!$D220,products!$A$1:$A$49,0),MATCH(K$1,products!$A$1:$G$1,0))</f>
        <v>1</v>
      </c>
      <c r="L220" s="7">
        <f>INDEX(products!$A$1:$G$49,MATCH(orders!$D220,products!$A$1:$A$49,0),MATCH(L$1,products!$A$1:$G$1,0))</f>
        <v>11.25</v>
      </c>
      <c r="M220" s="7">
        <f t="shared" si="9"/>
        <v>56.25</v>
      </c>
      <c r="N220" s="4" t="str">
        <f t="shared" si="10"/>
        <v>Arabica</v>
      </c>
      <c r="O220" s="4"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6">
        <f>INDEX(products!$A$1:$G$49,MATCH(orders!$D221,products!$A$1:$A$49,0),MATCH(K$1,products!$A$1:$G$1,0))</f>
        <v>0.2</v>
      </c>
      <c r="L221" s="7">
        <f>INDEX(products!$A$1:$G$49,MATCH(orders!$D221,products!$A$1:$A$49,0),MATCH(L$1,products!$A$1:$G$1,0))</f>
        <v>3.5849999999999995</v>
      </c>
      <c r="M221" s="7">
        <f t="shared" si="9"/>
        <v>10.754999999999999</v>
      </c>
      <c r="N221" s="4" t="str">
        <f t="shared" si="10"/>
        <v>Robusta</v>
      </c>
      <c r="O221" s="4"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6">
        <f>INDEX(products!$A$1:$G$49,MATCH(orders!$D222,products!$A$1:$A$49,0),MATCH(K$1,products!$A$1:$G$1,0))</f>
        <v>0.2</v>
      </c>
      <c r="L222" s="7">
        <f>INDEX(products!$A$1:$G$49,MATCH(orders!$D222,products!$A$1:$A$49,0),MATCH(L$1,products!$A$1:$G$1,0))</f>
        <v>2.9849999999999999</v>
      </c>
      <c r="M222" s="7">
        <f t="shared" si="9"/>
        <v>14.924999999999999</v>
      </c>
      <c r="N222" s="4" t="str">
        <f t="shared" si="10"/>
        <v>Robusta</v>
      </c>
      <c r="O222" s="4"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6">
        <f>INDEX(products!$A$1:$G$49,MATCH(orders!$D223,products!$A$1:$A$49,0),MATCH(K$1,products!$A$1:$G$1,0))</f>
        <v>1</v>
      </c>
      <c r="L223" s="7">
        <f>INDEX(products!$A$1:$G$49,MATCH(orders!$D223,products!$A$1:$A$49,0),MATCH(L$1,products!$A$1:$G$1,0))</f>
        <v>12.95</v>
      </c>
      <c r="M223" s="7">
        <f t="shared" si="9"/>
        <v>77.699999999999989</v>
      </c>
      <c r="N223" s="4" t="str">
        <f t="shared" si="10"/>
        <v>Arabica</v>
      </c>
      <c r="O223" s="4"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6">
        <f>INDEX(products!$A$1:$G$49,MATCH(orders!$D224,products!$A$1:$A$49,0),MATCH(K$1,products!$A$1:$G$1,0))</f>
        <v>0.5</v>
      </c>
      <c r="L224" s="7">
        <f>INDEX(products!$A$1:$G$49,MATCH(orders!$D224,products!$A$1:$A$49,0),MATCH(L$1,products!$A$1:$G$1,0))</f>
        <v>7.77</v>
      </c>
      <c r="M224" s="7">
        <f t="shared" si="9"/>
        <v>23.31</v>
      </c>
      <c r="N224" s="4" t="str">
        <f t="shared" si="10"/>
        <v>Liberica</v>
      </c>
      <c r="O224" s="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6">
        <f>INDEX(products!$A$1:$G$49,MATCH(orders!$D225,products!$A$1:$A$49,0),MATCH(K$1,products!$A$1:$G$1,0))</f>
        <v>1</v>
      </c>
      <c r="L225" s="7">
        <f>INDEX(products!$A$1:$G$49,MATCH(orders!$D225,products!$A$1:$A$49,0),MATCH(L$1,products!$A$1:$G$1,0))</f>
        <v>14.85</v>
      </c>
      <c r="M225" s="7">
        <f t="shared" si="9"/>
        <v>59.4</v>
      </c>
      <c r="N225" s="4" t="str">
        <f t="shared" si="10"/>
        <v>Excelsa</v>
      </c>
      <c r="O225" s="4"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6">
        <f>INDEX(products!$A$1:$G$49,MATCH(orders!$D226,products!$A$1:$A$49,0),MATCH(K$1,products!$A$1:$G$1,0))</f>
        <v>2.5</v>
      </c>
      <c r="L226" s="7">
        <f>INDEX(products!$A$1:$G$49,MATCH(orders!$D226,products!$A$1:$A$49,0),MATCH(L$1,products!$A$1:$G$1,0))</f>
        <v>29.784999999999997</v>
      </c>
      <c r="M226" s="7">
        <f t="shared" si="9"/>
        <v>119.13999999999999</v>
      </c>
      <c r="N226" s="4" t="str">
        <f t="shared" si="10"/>
        <v>Liberica</v>
      </c>
      <c r="O226" s="4"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6">
        <f>INDEX(products!$A$1:$G$49,MATCH(orders!$D227,products!$A$1:$A$49,0),MATCH(K$1,products!$A$1:$G$1,0))</f>
        <v>0.2</v>
      </c>
      <c r="L227" s="7">
        <f>INDEX(products!$A$1:$G$49,MATCH(orders!$D227,products!$A$1:$A$49,0),MATCH(L$1,products!$A$1:$G$1,0))</f>
        <v>3.5849999999999995</v>
      </c>
      <c r="M227" s="7">
        <f t="shared" si="9"/>
        <v>14.339999999999998</v>
      </c>
      <c r="N227" s="4" t="str">
        <f t="shared" si="10"/>
        <v>Robusta</v>
      </c>
      <c r="O227" s="4"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6">
        <f>INDEX(products!$A$1:$G$49,MATCH(orders!$D228,products!$A$1:$A$49,0),MATCH(K$1,products!$A$1:$G$1,0))</f>
        <v>2.5</v>
      </c>
      <c r="L228" s="7">
        <f>INDEX(products!$A$1:$G$49,MATCH(orders!$D228,products!$A$1:$A$49,0),MATCH(L$1,products!$A$1:$G$1,0))</f>
        <v>25.874999999999996</v>
      </c>
      <c r="M228" s="7">
        <f t="shared" si="9"/>
        <v>129.37499999999997</v>
      </c>
      <c r="N228" s="4" t="str">
        <f t="shared" si="10"/>
        <v>Arabica</v>
      </c>
      <c r="O228" s="4"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6">
        <f>INDEX(products!$A$1:$G$49,MATCH(orders!$D229,products!$A$1:$A$49,0),MATCH(K$1,products!$A$1:$G$1,0))</f>
        <v>0.2</v>
      </c>
      <c r="L229" s="7">
        <f>INDEX(products!$A$1:$G$49,MATCH(orders!$D229,products!$A$1:$A$49,0),MATCH(L$1,products!$A$1:$G$1,0))</f>
        <v>2.6849999999999996</v>
      </c>
      <c r="M229" s="7">
        <f t="shared" si="9"/>
        <v>16.11</v>
      </c>
      <c r="N229" s="4" t="str">
        <f t="shared" si="10"/>
        <v>Robusta</v>
      </c>
      <c r="O229" s="4"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6">
        <f>INDEX(products!$A$1:$G$49,MATCH(orders!$D230,products!$A$1:$A$49,0),MATCH(K$1,products!$A$1:$G$1,0))</f>
        <v>0.2</v>
      </c>
      <c r="L230" s="7">
        <f>INDEX(products!$A$1:$G$49,MATCH(orders!$D230,products!$A$1:$A$49,0),MATCH(L$1,products!$A$1:$G$1,0))</f>
        <v>3.5849999999999995</v>
      </c>
      <c r="M230" s="7">
        <f t="shared" si="9"/>
        <v>17.924999999999997</v>
      </c>
      <c r="N230" s="4" t="str">
        <f t="shared" si="10"/>
        <v>Robusta</v>
      </c>
      <c r="O230" s="4"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6">
        <f>INDEX(products!$A$1:$G$49,MATCH(orders!$D231,products!$A$1:$A$49,0),MATCH(K$1,products!$A$1:$G$1,0))</f>
        <v>0.2</v>
      </c>
      <c r="L231" s="7">
        <f>INDEX(products!$A$1:$G$49,MATCH(orders!$D231,products!$A$1:$A$49,0),MATCH(L$1,products!$A$1:$G$1,0))</f>
        <v>4.3650000000000002</v>
      </c>
      <c r="M231" s="7">
        <f t="shared" si="9"/>
        <v>8.73</v>
      </c>
      <c r="N231" s="4" t="str">
        <f t="shared" si="10"/>
        <v>Liberica</v>
      </c>
      <c r="O231" s="4"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6">
        <f>INDEX(products!$A$1:$G$49,MATCH(orders!$D232,products!$A$1:$A$49,0),MATCH(K$1,products!$A$1:$G$1,0))</f>
        <v>2.5</v>
      </c>
      <c r="L232" s="7">
        <f>INDEX(products!$A$1:$G$49,MATCH(orders!$D232,products!$A$1:$A$49,0),MATCH(L$1,products!$A$1:$G$1,0))</f>
        <v>25.874999999999996</v>
      </c>
      <c r="M232" s="7">
        <f t="shared" si="9"/>
        <v>51.749999999999993</v>
      </c>
      <c r="N232" s="4" t="str">
        <f t="shared" si="10"/>
        <v>Arabica</v>
      </c>
      <c r="O232" s="4"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6">
        <f>INDEX(products!$A$1:$G$49,MATCH(orders!$D233,products!$A$1:$A$49,0),MATCH(K$1,products!$A$1:$G$1,0))</f>
        <v>0.2</v>
      </c>
      <c r="L233" s="7">
        <f>INDEX(products!$A$1:$G$49,MATCH(orders!$D233,products!$A$1:$A$49,0),MATCH(L$1,products!$A$1:$G$1,0))</f>
        <v>4.3650000000000002</v>
      </c>
      <c r="M233" s="7">
        <f t="shared" si="9"/>
        <v>8.73</v>
      </c>
      <c r="N233" s="4" t="str">
        <f t="shared" si="10"/>
        <v>Liberica</v>
      </c>
      <c r="O233" s="4"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6">
        <f>INDEX(products!$A$1:$G$49,MATCH(orders!$D234,products!$A$1:$A$49,0),MATCH(K$1,products!$A$1:$G$1,0))</f>
        <v>0.2</v>
      </c>
      <c r="L234" s="7">
        <f>INDEX(products!$A$1:$G$49,MATCH(orders!$D234,products!$A$1:$A$49,0),MATCH(L$1,products!$A$1:$G$1,0))</f>
        <v>4.7549999999999999</v>
      </c>
      <c r="M234" s="7">
        <f t="shared" si="9"/>
        <v>23.774999999999999</v>
      </c>
      <c r="N234" s="4" t="str">
        <f t="shared" si="10"/>
        <v>Liberica</v>
      </c>
      <c r="O234" s="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6">
        <f>INDEX(products!$A$1:$G$49,MATCH(orders!$D235,products!$A$1:$A$49,0),MATCH(K$1,products!$A$1:$G$1,0))</f>
        <v>0.2</v>
      </c>
      <c r="L235" s="7">
        <f>INDEX(products!$A$1:$G$49,MATCH(orders!$D235,products!$A$1:$A$49,0),MATCH(L$1,products!$A$1:$G$1,0))</f>
        <v>4.125</v>
      </c>
      <c r="M235" s="7">
        <f t="shared" si="9"/>
        <v>20.625</v>
      </c>
      <c r="N235" s="4" t="str">
        <f t="shared" si="10"/>
        <v>Excelsa</v>
      </c>
      <c r="O235" s="4"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6">
        <f>INDEX(products!$A$1:$G$49,MATCH(orders!$D236,products!$A$1:$A$49,0),MATCH(K$1,products!$A$1:$G$1,0))</f>
        <v>2.5</v>
      </c>
      <c r="L236" s="7">
        <f>INDEX(products!$A$1:$G$49,MATCH(orders!$D236,products!$A$1:$A$49,0),MATCH(L$1,products!$A$1:$G$1,0))</f>
        <v>36.454999999999998</v>
      </c>
      <c r="M236" s="7">
        <f t="shared" si="9"/>
        <v>36.454999999999998</v>
      </c>
      <c r="N236" s="4" t="str">
        <f t="shared" si="10"/>
        <v>Liberica</v>
      </c>
      <c r="O236" s="4"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6">
        <f>INDEX(products!$A$1:$G$49,MATCH(orders!$D237,products!$A$1:$A$49,0),MATCH(K$1,products!$A$1:$G$1,0))</f>
        <v>2.5</v>
      </c>
      <c r="L237" s="7">
        <f>INDEX(products!$A$1:$G$49,MATCH(orders!$D237,products!$A$1:$A$49,0),MATCH(L$1,products!$A$1:$G$1,0))</f>
        <v>36.454999999999998</v>
      </c>
      <c r="M237" s="7">
        <f t="shared" si="9"/>
        <v>182.27499999999998</v>
      </c>
      <c r="N237" s="4" t="str">
        <f t="shared" si="10"/>
        <v>Liberica</v>
      </c>
      <c r="O237" s="4"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6">
        <f>INDEX(products!$A$1:$G$49,MATCH(orders!$D238,products!$A$1:$A$49,0),MATCH(K$1,products!$A$1:$G$1,0))</f>
        <v>2.5</v>
      </c>
      <c r="L238" s="7">
        <f>INDEX(products!$A$1:$G$49,MATCH(orders!$D238,products!$A$1:$A$49,0),MATCH(L$1,products!$A$1:$G$1,0))</f>
        <v>29.784999999999997</v>
      </c>
      <c r="M238" s="7">
        <f t="shared" si="9"/>
        <v>89.35499999999999</v>
      </c>
      <c r="N238" s="4" t="str">
        <f t="shared" si="10"/>
        <v>Liberica</v>
      </c>
      <c r="O238" s="4"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6">
        <f>INDEX(products!$A$1:$G$49,MATCH(orders!$D239,products!$A$1:$A$49,0),MATCH(K$1,products!$A$1:$G$1,0))</f>
        <v>0.2</v>
      </c>
      <c r="L239" s="7">
        <f>INDEX(products!$A$1:$G$49,MATCH(orders!$D239,products!$A$1:$A$49,0),MATCH(L$1,products!$A$1:$G$1,0))</f>
        <v>3.5849999999999995</v>
      </c>
      <c r="M239" s="7">
        <f t="shared" si="9"/>
        <v>3.5849999999999995</v>
      </c>
      <c r="N239" s="4" t="str">
        <f t="shared" si="10"/>
        <v>Robusta</v>
      </c>
      <c r="O239" s="4"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6">
        <f>INDEX(products!$A$1:$G$49,MATCH(orders!$D240,products!$A$1:$A$49,0),MATCH(K$1,products!$A$1:$G$1,0))</f>
        <v>2.5</v>
      </c>
      <c r="L240" s="7">
        <f>INDEX(products!$A$1:$G$49,MATCH(orders!$D240,products!$A$1:$A$49,0),MATCH(L$1,products!$A$1:$G$1,0))</f>
        <v>22.884999999999998</v>
      </c>
      <c r="M240" s="7">
        <f t="shared" si="9"/>
        <v>45.769999999999996</v>
      </c>
      <c r="N240" s="4" t="str">
        <f t="shared" si="10"/>
        <v>Robusta</v>
      </c>
      <c r="O240" s="4"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6">
        <f>INDEX(products!$A$1:$G$49,MATCH(orders!$D241,products!$A$1:$A$49,0),MATCH(K$1,products!$A$1:$G$1,0))</f>
        <v>1</v>
      </c>
      <c r="L241" s="7">
        <f>INDEX(products!$A$1:$G$49,MATCH(orders!$D241,products!$A$1:$A$49,0),MATCH(L$1,products!$A$1:$G$1,0))</f>
        <v>14.85</v>
      </c>
      <c r="M241" s="7">
        <f t="shared" si="9"/>
        <v>59.4</v>
      </c>
      <c r="N241" s="4" t="str">
        <f t="shared" si="10"/>
        <v>Excelsa</v>
      </c>
      <c r="O241" s="4"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6">
        <f>INDEX(products!$A$1:$G$49,MATCH(orders!$D242,products!$A$1:$A$49,0),MATCH(K$1,products!$A$1:$G$1,0))</f>
        <v>2.5</v>
      </c>
      <c r="L242" s="7">
        <f>INDEX(products!$A$1:$G$49,MATCH(orders!$D242,products!$A$1:$A$49,0),MATCH(L$1,products!$A$1:$G$1,0))</f>
        <v>25.874999999999996</v>
      </c>
      <c r="M242" s="7">
        <f t="shared" si="9"/>
        <v>155.24999999999997</v>
      </c>
      <c r="N242" s="4" t="str">
        <f t="shared" si="10"/>
        <v>Arabica</v>
      </c>
      <c r="O242" s="4"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6">
        <f>INDEX(products!$A$1:$G$49,MATCH(orders!$D243,products!$A$1:$A$49,0),MATCH(K$1,products!$A$1:$G$1,0))</f>
        <v>2.5</v>
      </c>
      <c r="L243" s="7">
        <f>INDEX(products!$A$1:$G$49,MATCH(orders!$D243,products!$A$1:$A$49,0),MATCH(L$1,products!$A$1:$G$1,0))</f>
        <v>22.884999999999998</v>
      </c>
      <c r="M243" s="7">
        <f t="shared" si="9"/>
        <v>45.769999999999996</v>
      </c>
      <c r="N243" s="4" t="str">
        <f t="shared" si="10"/>
        <v>Robusta</v>
      </c>
      <c r="O243" s="4"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6">
        <f>INDEX(products!$A$1:$G$49,MATCH(orders!$D244,products!$A$1:$A$49,0),MATCH(K$1,products!$A$1:$G$1,0))</f>
        <v>1</v>
      </c>
      <c r="L244" s="7">
        <f>INDEX(products!$A$1:$G$49,MATCH(orders!$D244,products!$A$1:$A$49,0),MATCH(L$1,products!$A$1:$G$1,0))</f>
        <v>12.15</v>
      </c>
      <c r="M244" s="7">
        <f t="shared" si="9"/>
        <v>36.450000000000003</v>
      </c>
      <c r="N244" s="4" t="str">
        <f t="shared" si="10"/>
        <v>Excelsa</v>
      </c>
      <c r="O244" s="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6">
        <f>INDEX(products!$A$1:$G$49,MATCH(orders!$D245,products!$A$1:$A$49,0),MATCH(K$1,products!$A$1:$G$1,0))</f>
        <v>0.5</v>
      </c>
      <c r="L245" s="7">
        <f>INDEX(products!$A$1:$G$49,MATCH(orders!$D245,products!$A$1:$A$49,0),MATCH(L$1,products!$A$1:$G$1,0))</f>
        <v>7.29</v>
      </c>
      <c r="M245" s="7">
        <f t="shared" si="9"/>
        <v>29.16</v>
      </c>
      <c r="N245" s="4" t="str">
        <f t="shared" si="10"/>
        <v>Excelsa</v>
      </c>
      <c r="O245" s="4"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6">
        <f>INDEX(products!$A$1:$G$49,MATCH(orders!$D246,products!$A$1:$A$49,0),MATCH(K$1,products!$A$1:$G$1,0))</f>
        <v>2.5</v>
      </c>
      <c r="L246" s="7">
        <f>INDEX(products!$A$1:$G$49,MATCH(orders!$D246,products!$A$1:$A$49,0),MATCH(L$1,products!$A$1:$G$1,0))</f>
        <v>33.464999999999996</v>
      </c>
      <c r="M246" s="7">
        <f t="shared" si="9"/>
        <v>133.85999999999999</v>
      </c>
      <c r="N246" s="4" t="str">
        <f t="shared" si="10"/>
        <v>Liberica</v>
      </c>
      <c r="O246" s="4"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6">
        <f>INDEX(products!$A$1:$G$49,MATCH(orders!$D247,products!$A$1:$A$49,0),MATCH(K$1,products!$A$1:$G$1,0))</f>
        <v>0.2</v>
      </c>
      <c r="L247" s="7">
        <f>INDEX(products!$A$1:$G$49,MATCH(orders!$D247,products!$A$1:$A$49,0),MATCH(L$1,products!$A$1:$G$1,0))</f>
        <v>4.7549999999999999</v>
      </c>
      <c r="M247" s="7">
        <f t="shared" si="9"/>
        <v>23.774999999999999</v>
      </c>
      <c r="N247" s="4" t="str">
        <f t="shared" si="10"/>
        <v>Liberica</v>
      </c>
      <c r="O247" s="4"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6">
        <f>INDEX(products!$A$1:$G$49,MATCH(orders!$D248,products!$A$1:$A$49,0),MATCH(K$1,products!$A$1:$G$1,0))</f>
        <v>1</v>
      </c>
      <c r="L248" s="7">
        <f>INDEX(products!$A$1:$G$49,MATCH(orders!$D248,products!$A$1:$A$49,0),MATCH(L$1,products!$A$1:$G$1,0))</f>
        <v>12.95</v>
      </c>
      <c r="M248" s="7">
        <f t="shared" si="9"/>
        <v>38.849999999999994</v>
      </c>
      <c r="N248" s="4" t="str">
        <f t="shared" si="10"/>
        <v>Liberica</v>
      </c>
      <c r="O248" s="4"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6">
        <f>INDEX(products!$A$1:$G$49,MATCH(orders!$D249,products!$A$1:$A$49,0),MATCH(K$1,products!$A$1:$G$1,0))</f>
        <v>0.2</v>
      </c>
      <c r="L249" s="7">
        <f>INDEX(products!$A$1:$G$49,MATCH(orders!$D249,products!$A$1:$A$49,0),MATCH(L$1,products!$A$1:$G$1,0))</f>
        <v>3.5849999999999995</v>
      </c>
      <c r="M249" s="7">
        <f t="shared" si="9"/>
        <v>21.509999999999998</v>
      </c>
      <c r="N249" s="4" t="str">
        <f t="shared" si="10"/>
        <v>Robusta</v>
      </c>
      <c r="O249" s="4"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6">
        <f>INDEX(products!$A$1:$G$49,MATCH(orders!$D250,products!$A$1:$A$49,0),MATCH(K$1,products!$A$1:$G$1,0))</f>
        <v>1</v>
      </c>
      <c r="L250" s="7">
        <f>INDEX(products!$A$1:$G$49,MATCH(orders!$D250,products!$A$1:$A$49,0),MATCH(L$1,products!$A$1:$G$1,0))</f>
        <v>9.9499999999999993</v>
      </c>
      <c r="M250" s="7">
        <f t="shared" si="9"/>
        <v>9.9499999999999993</v>
      </c>
      <c r="N250" s="4" t="str">
        <f t="shared" si="10"/>
        <v>Arabica</v>
      </c>
      <c r="O250" s="4"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6">
        <f>INDEX(products!$A$1:$G$49,MATCH(orders!$D251,products!$A$1:$A$49,0),MATCH(K$1,products!$A$1:$G$1,0))</f>
        <v>1</v>
      </c>
      <c r="L251" s="7">
        <f>INDEX(products!$A$1:$G$49,MATCH(orders!$D251,products!$A$1:$A$49,0),MATCH(L$1,products!$A$1:$G$1,0))</f>
        <v>15.85</v>
      </c>
      <c r="M251" s="7">
        <f t="shared" si="9"/>
        <v>15.85</v>
      </c>
      <c r="N251" s="4" t="str">
        <f t="shared" si="10"/>
        <v>Liberica</v>
      </c>
      <c r="O251" s="4"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6">
        <f>INDEX(products!$A$1:$G$49,MATCH(orders!$D252,products!$A$1:$A$49,0),MATCH(K$1,products!$A$1:$G$1,0))</f>
        <v>0.2</v>
      </c>
      <c r="L252" s="7">
        <f>INDEX(products!$A$1:$G$49,MATCH(orders!$D252,products!$A$1:$A$49,0),MATCH(L$1,products!$A$1:$G$1,0))</f>
        <v>2.9849999999999999</v>
      </c>
      <c r="M252" s="7">
        <f t="shared" si="9"/>
        <v>2.9849999999999999</v>
      </c>
      <c r="N252" s="4" t="str">
        <f t="shared" si="10"/>
        <v>Robusta</v>
      </c>
      <c r="O252" s="4"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6">
        <f>INDEX(products!$A$1:$G$49,MATCH(orders!$D253,products!$A$1:$A$49,0),MATCH(K$1,products!$A$1:$G$1,0))</f>
        <v>1</v>
      </c>
      <c r="L253" s="7">
        <f>INDEX(products!$A$1:$G$49,MATCH(orders!$D253,products!$A$1:$A$49,0),MATCH(L$1,products!$A$1:$G$1,0))</f>
        <v>13.75</v>
      </c>
      <c r="M253" s="7">
        <f t="shared" si="9"/>
        <v>68.75</v>
      </c>
      <c r="N253" s="4" t="str">
        <f t="shared" si="10"/>
        <v>Excelsa</v>
      </c>
      <c r="O253" s="4"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6">
        <f>INDEX(products!$A$1:$G$49,MATCH(orders!$D254,products!$A$1:$A$49,0),MATCH(K$1,products!$A$1:$G$1,0))</f>
        <v>1</v>
      </c>
      <c r="L254" s="7">
        <f>INDEX(products!$A$1:$G$49,MATCH(orders!$D254,products!$A$1:$A$49,0),MATCH(L$1,products!$A$1:$G$1,0))</f>
        <v>9.9499999999999993</v>
      </c>
      <c r="M254" s="7">
        <f t="shared" si="9"/>
        <v>29.849999999999998</v>
      </c>
      <c r="N254" s="4" t="str">
        <f t="shared" si="10"/>
        <v>Arabica</v>
      </c>
      <c r="O254" s="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6">
        <f>INDEX(products!$A$1:$G$49,MATCH(orders!$D255,products!$A$1:$A$49,0),MATCH(K$1,products!$A$1:$G$1,0))</f>
        <v>1</v>
      </c>
      <c r="L255" s="7">
        <f>INDEX(products!$A$1:$G$49,MATCH(orders!$D255,products!$A$1:$A$49,0),MATCH(L$1,products!$A$1:$G$1,0))</f>
        <v>14.55</v>
      </c>
      <c r="M255" s="7">
        <f t="shared" si="9"/>
        <v>58.2</v>
      </c>
      <c r="N255" s="4" t="str">
        <f t="shared" si="10"/>
        <v>Liberica</v>
      </c>
      <c r="O255" s="4"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6">
        <f>INDEX(products!$A$1:$G$49,MATCH(orders!$D256,products!$A$1:$A$49,0),MATCH(K$1,products!$A$1:$G$1,0))</f>
        <v>0.5</v>
      </c>
      <c r="L256" s="7">
        <f>INDEX(products!$A$1:$G$49,MATCH(orders!$D256,products!$A$1:$A$49,0),MATCH(L$1,products!$A$1:$G$1,0))</f>
        <v>7.169999999999999</v>
      </c>
      <c r="M256" s="7">
        <f t="shared" si="9"/>
        <v>28.679999999999996</v>
      </c>
      <c r="N256" s="4" t="str">
        <f t="shared" si="10"/>
        <v>Robusta</v>
      </c>
      <c r="O256" s="4"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6">
        <f>INDEX(products!$A$1:$G$49,MATCH(orders!$D257,products!$A$1:$A$49,0),MATCH(K$1,products!$A$1:$G$1,0))</f>
        <v>0.5</v>
      </c>
      <c r="L257" s="7">
        <f>INDEX(products!$A$1:$G$49,MATCH(orders!$D257,products!$A$1:$A$49,0),MATCH(L$1,products!$A$1:$G$1,0))</f>
        <v>7.169999999999999</v>
      </c>
      <c r="M257" s="7">
        <f t="shared" si="9"/>
        <v>21.509999999999998</v>
      </c>
      <c r="N257" s="4" t="str">
        <f t="shared" si="10"/>
        <v>Robusta</v>
      </c>
      <c r="O257" s="4"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6">
        <f>INDEX(products!$A$1:$G$49,MATCH(orders!$D258,products!$A$1:$A$49,0),MATCH(K$1,products!$A$1:$G$1,0))</f>
        <v>0.5</v>
      </c>
      <c r="L258" s="7">
        <f>INDEX(products!$A$1:$G$49,MATCH(orders!$D258,products!$A$1:$A$49,0),MATCH(L$1,products!$A$1:$G$1,0))</f>
        <v>8.73</v>
      </c>
      <c r="M258" s="7">
        <f t="shared" si="9"/>
        <v>17.46</v>
      </c>
      <c r="N258" s="4" t="str">
        <f t="shared" si="10"/>
        <v>Liberica</v>
      </c>
      <c r="O258" s="4"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6">
        <f>INDEX(products!$A$1:$G$49,MATCH(orders!$D259,products!$A$1:$A$49,0),MATCH(K$1,products!$A$1:$G$1,0))</f>
        <v>2.5</v>
      </c>
      <c r="L259" s="7">
        <f>INDEX(products!$A$1:$G$49,MATCH(orders!$D259,products!$A$1:$A$49,0),MATCH(L$1,products!$A$1:$G$1,0))</f>
        <v>27.945</v>
      </c>
      <c r="M259" s="7">
        <f t="shared" ref="M259:M322" si="12">L259*E259</f>
        <v>27.945</v>
      </c>
      <c r="N259" s="4" t="str">
        <f t="shared" ref="N259:N322" si="13">IF(I259="Rob","Robusta",IF(I259="Exc","Excelsa",IF(I259="Ara","Arabica",IF(I259="Lib","Liberica",""))))</f>
        <v>Excelsa</v>
      </c>
      <c r="O259" s="4" t="str">
        <f t="shared" ref="O259:O322" si="14">IF(J259="D","Dark",IF(J259="M","Medium",IF(J259="L","Light","")))</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6">
        <f>INDEX(products!$A$1:$G$49,MATCH(orders!$D260,products!$A$1:$A$49,0),MATCH(K$1,products!$A$1:$G$1,0))</f>
        <v>2.5</v>
      </c>
      <c r="L260" s="7">
        <f>INDEX(products!$A$1:$G$49,MATCH(orders!$D260,products!$A$1:$A$49,0),MATCH(L$1,products!$A$1:$G$1,0))</f>
        <v>27.945</v>
      </c>
      <c r="M260" s="7">
        <f t="shared" si="12"/>
        <v>139.72499999999999</v>
      </c>
      <c r="N260" s="4" t="str">
        <f t="shared" si="13"/>
        <v>Excelsa</v>
      </c>
      <c r="O260" s="4"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6">
        <f>INDEX(products!$A$1:$G$49,MATCH(orders!$D261,products!$A$1:$A$49,0),MATCH(K$1,products!$A$1:$G$1,0))</f>
        <v>0.2</v>
      </c>
      <c r="L261" s="7">
        <f>INDEX(products!$A$1:$G$49,MATCH(orders!$D261,products!$A$1:$A$49,0),MATCH(L$1,products!$A$1:$G$1,0))</f>
        <v>2.9849999999999999</v>
      </c>
      <c r="M261" s="7">
        <f t="shared" si="12"/>
        <v>5.97</v>
      </c>
      <c r="N261" s="4" t="str">
        <f t="shared" si="13"/>
        <v>Robusta</v>
      </c>
      <c r="O261" s="4"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6">
        <f>INDEX(products!$A$1:$G$49,MATCH(orders!$D262,products!$A$1:$A$49,0),MATCH(K$1,products!$A$1:$G$1,0))</f>
        <v>2.5</v>
      </c>
      <c r="L262" s="7">
        <f>INDEX(products!$A$1:$G$49,MATCH(orders!$D262,products!$A$1:$A$49,0),MATCH(L$1,products!$A$1:$G$1,0))</f>
        <v>27.484999999999996</v>
      </c>
      <c r="M262" s="7">
        <f t="shared" si="12"/>
        <v>27.484999999999996</v>
      </c>
      <c r="N262" s="4" t="str">
        <f t="shared" si="13"/>
        <v>Robusta</v>
      </c>
      <c r="O262" s="4"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6">
        <f>INDEX(products!$A$1:$G$49,MATCH(orders!$D263,products!$A$1:$A$49,0),MATCH(K$1,products!$A$1:$G$1,0))</f>
        <v>1</v>
      </c>
      <c r="L263" s="7">
        <f>INDEX(products!$A$1:$G$49,MATCH(orders!$D263,products!$A$1:$A$49,0),MATCH(L$1,products!$A$1:$G$1,0))</f>
        <v>11.95</v>
      </c>
      <c r="M263" s="7">
        <f t="shared" si="12"/>
        <v>59.75</v>
      </c>
      <c r="N263" s="4" t="str">
        <f t="shared" si="13"/>
        <v>Robusta</v>
      </c>
      <c r="O263" s="4"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6">
        <f>INDEX(products!$A$1:$G$49,MATCH(orders!$D264,products!$A$1:$A$49,0),MATCH(K$1,products!$A$1:$G$1,0))</f>
        <v>1</v>
      </c>
      <c r="L264" s="7">
        <f>INDEX(products!$A$1:$G$49,MATCH(orders!$D264,products!$A$1:$A$49,0),MATCH(L$1,products!$A$1:$G$1,0))</f>
        <v>13.75</v>
      </c>
      <c r="M264" s="7">
        <f t="shared" si="12"/>
        <v>41.25</v>
      </c>
      <c r="N264" s="4" t="str">
        <f t="shared" si="13"/>
        <v>Excelsa</v>
      </c>
      <c r="O264" s="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6">
        <f>INDEX(products!$A$1:$G$49,MATCH(orders!$D265,products!$A$1:$A$49,0),MATCH(K$1,products!$A$1:$G$1,0))</f>
        <v>2.5</v>
      </c>
      <c r="L265" s="7">
        <f>INDEX(products!$A$1:$G$49,MATCH(orders!$D265,products!$A$1:$A$49,0),MATCH(L$1,products!$A$1:$G$1,0))</f>
        <v>33.464999999999996</v>
      </c>
      <c r="M265" s="7">
        <f t="shared" si="12"/>
        <v>133.85999999999999</v>
      </c>
      <c r="N265" s="4" t="str">
        <f t="shared" si="13"/>
        <v>Liberica</v>
      </c>
      <c r="O265" s="4"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6">
        <f>INDEX(products!$A$1:$G$49,MATCH(orders!$D266,products!$A$1:$A$49,0),MATCH(K$1,products!$A$1:$G$1,0))</f>
        <v>1</v>
      </c>
      <c r="L266" s="7">
        <f>INDEX(products!$A$1:$G$49,MATCH(orders!$D266,products!$A$1:$A$49,0),MATCH(L$1,products!$A$1:$G$1,0))</f>
        <v>11.95</v>
      </c>
      <c r="M266" s="7">
        <f t="shared" si="12"/>
        <v>59.75</v>
      </c>
      <c r="N266" s="4" t="str">
        <f t="shared" si="13"/>
        <v>Robusta</v>
      </c>
      <c r="O266" s="4"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6">
        <f>INDEX(products!$A$1:$G$49,MATCH(orders!$D267,products!$A$1:$A$49,0),MATCH(K$1,products!$A$1:$G$1,0))</f>
        <v>0.5</v>
      </c>
      <c r="L267" s="7">
        <f>INDEX(products!$A$1:$G$49,MATCH(orders!$D267,products!$A$1:$A$49,0),MATCH(L$1,products!$A$1:$G$1,0))</f>
        <v>5.97</v>
      </c>
      <c r="M267" s="7">
        <f t="shared" si="12"/>
        <v>5.97</v>
      </c>
      <c r="N267" s="4" t="str">
        <f t="shared" si="13"/>
        <v>Arabica</v>
      </c>
      <c r="O267" s="4"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6">
        <f>INDEX(products!$A$1:$G$49,MATCH(orders!$D268,products!$A$1:$A$49,0),MATCH(K$1,products!$A$1:$G$1,0))</f>
        <v>1</v>
      </c>
      <c r="L268" s="7">
        <f>INDEX(products!$A$1:$G$49,MATCH(orders!$D268,products!$A$1:$A$49,0),MATCH(L$1,products!$A$1:$G$1,0))</f>
        <v>12.15</v>
      </c>
      <c r="M268" s="7">
        <f t="shared" si="12"/>
        <v>24.3</v>
      </c>
      <c r="N268" s="4" t="str">
        <f t="shared" si="13"/>
        <v>Excelsa</v>
      </c>
      <c r="O268" s="4"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6">
        <f>INDEX(products!$A$1:$G$49,MATCH(orders!$D269,products!$A$1:$A$49,0),MATCH(K$1,products!$A$1:$G$1,0))</f>
        <v>0.2</v>
      </c>
      <c r="L269" s="7">
        <f>INDEX(products!$A$1:$G$49,MATCH(orders!$D269,products!$A$1:$A$49,0),MATCH(L$1,products!$A$1:$G$1,0))</f>
        <v>3.645</v>
      </c>
      <c r="M269" s="7">
        <f t="shared" si="12"/>
        <v>21.87</v>
      </c>
      <c r="N269" s="4" t="str">
        <f t="shared" si="13"/>
        <v>Excelsa</v>
      </c>
      <c r="O269" s="4"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6">
        <f>INDEX(products!$A$1:$G$49,MATCH(orders!$D270,products!$A$1:$A$49,0),MATCH(K$1,products!$A$1:$G$1,0))</f>
        <v>1</v>
      </c>
      <c r="L270" s="7">
        <f>INDEX(products!$A$1:$G$49,MATCH(orders!$D270,products!$A$1:$A$49,0),MATCH(L$1,products!$A$1:$G$1,0))</f>
        <v>9.9499999999999993</v>
      </c>
      <c r="M270" s="7">
        <f t="shared" si="12"/>
        <v>19.899999999999999</v>
      </c>
      <c r="N270" s="4" t="str">
        <f t="shared" si="13"/>
        <v>Arabica</v>
      </c>
      <c r="O270" s="4"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6">
        <f>INDEX(products!$A$1:$G$49,MATCH(orders!$D271,products!$A$1:$A$49,0),MATCH(K$1,products!$A$1:$G$1,0))</f>
        <v>0.2</v>
      </c>
      <c r="L271" s="7">
        <f>INDEX(products!$A$1:$G$49,MATCH(orders!$D271,products!$A$1:$A$49,0),MATCH(L$1,products!$A$1:$G$1,0))</f>
        <v>2.9849999999999999</v>
      </c>
      <c r="M271" s="7">
        <f t="shared" si="12"/>
        <v>5.97</v>
      </c>
      <c r="N271" s="4" t="str">
        <f t="shared" si="13"/>
        <v>Arabica</v>
      </c>
      <c r="O271" s="4"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6">
        <f>INDEX(products!$A$1:$G$49,MATCH(orders!$D272,products!$A$1:$A$49,0),MATCH(K$1,products!$A$1:$G$1,0))</f>
        <v>0.5</v>
      </c>
      <c r="L272" s="7">
        <f>INDEX(products!$A$1:$G$49,MATCH(orders!$D272,products!$A$1:$A$49,0),MATCH(L$1,products!$A$1:$G$1,0))</f>
        <v>7.29</v>
      </c>
      <c r="M272" s="7">
        <f t="shared" si="12"/>
        <v>7.29</v>
      </c>
      <c r="N272" s="4" t="str">
        <f t="shared" si="13"/>
        <v>Excelsa</v>
      </c>
      <c r="O272" s="4"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6">
        <f>INDEX(products!$A$1:$G$49,MATCH(orders!$D273,products!$A$1:$A$49,0),MATCH(K$1,products!$A$1:$G$1,0))</f>
        <v>0.2</v>
      </c>
      <c r="L273" s="7">
        <f>INDEX(products!$A$1:$G$49,MATCH(orders!$D273,products!$A$1:$A$49,0),MATCH(L$1,products!$A$1:$G$1,0))</f>
        <v>2.9849999999999999</v>
      </c>
      <c r="M273" s="7">
        <f t="shared" si="12"/>
        <v>11.94</v>
      </c>
      <c r="N273" s="4" t="str">
        <f t="shared" si="13"/>
        <v>Arabica</v>
      </c>
      <c r="O273" s="4"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6">
        <f>INDEX(products!$A$1:$G$49,MATCH(orders!$D274,products!$A$1:$A$49,0),MATCH(K$1,products!$A$1:$G$1,0))</f>
        <v>1</v>
      </c>
      <c r="L274" s="7">
        <f>INDEX(products!$A$1:$G$49,MATCH(orders!$D274,products!$A$1:$A$49,0),MATCH(L$1,products!$A$1:$G$1,0))</f>
        <v>11.95</v>
      </c>
      <c r="M274" s="7">
        <f t="shared" si="12"/>
        <v>71.699999999999989</v>
      </c>
      <c r="N274" s="4" t="str">
        <f t="shared" si="13"/>
        <v>Robusta</v>
      </c>
      <c r="O274" s="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6">
        <f>INDEX(products!$A$1:$G$49,MATCH(orders!$D275,products!$A$1:$A$49,0),MATCH(K$1,products!$A$1:$G$1,0))</f>
        <v>0.2</v>
      </c>
      <c r="L275" s="7">
        <f>INDEX(products!$A$1:$G$49,MATCH(orders!$D275,products!$A$1:$A$49,0),MATCH(L$1,products!$A$1:$G$1,0))</f>
        <v>3.8849999999999998</v>
      </c>
      <c r="M275" s="7">
        <f t="shared" si="12"/>
        <v>7.77</v>
      </c>
      <c r="N275" s="4" t="str">
        <f t="shared" si="13"/>
        <v>Arabica</v>
      </c>
      <c r="O275" s="4"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6">
        <f>INDEX(products!$A$1:$G$49,MATCH(orders!$D276,products!$A$1:$A$49,0),MATCH(K$1,products!$A$1:$G$1,0))</f>
        <v>2.5</v>
      </c>
      <c r="L276" s="7">
        <f>INDEX(products!$A$1:$G$49,MATCH(orders!$D276,products!$A$1:$A$49,0),MATCH(L$1,products!$A$1:$G$1,0))</f>
        <v>25.874999999999996</v>
      </c>
      <c r="M276" s="7">
        <f t="shared" si="12"/>
        <v>25.874999999999996</v>
      </c>
      <c r="N276" s="4" t="str">
        <f t="shared" si="13"/>
        <v>Arabica</v>
      </c>
      <c r="O276" s="4"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6">
        <f>INDEX(products!$A$1:$G$49,MATCH(orders!$D277,products!$A$1:$A$49,0),MATCH(K$1,products!$A$1:$G$1,0))</f>
        <v>2.5</v>
      </c>
      <c r="L277" s="7">
        <f>INDEX(products!$A$1:$G$49,MATCH(orders!$D277,products!$A$1:$A$49,0),MATCH(L$1,products!$A$1:$G$1,0))</f>
        <v>34.154999999999994</v>
      </c>
      <c r="M277" s="7">
        <f t="shared" si="12"/>
        <v>204.92999999999995</v>
      </c>
      <c r="N277" s="4" t="str">
        <f t="shared" si="13"/>
        <v>Excelsa</v>
      </c>
      <c r="O277" s="4"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6">
        <f>INDEX(products!$A$1:$G$49,MATCH(orders!$D278,products!$A$1:$A$49,0),MATCH(K$1,products!$A$1:$G$1,0))</f>
        <v>2.5</v>
      </c>
      <c r="L278" s="7">
        <f>INDEX(products!$A$1:$G$49,MATCH(orders!$D278,products!$A$1:$A$49,0),MATCH(L$1,products!$A$1:$G$1,0))</f>
        <v>27.484999999999996</v>
      </c>
      <c r="M278" s="7">
        <f t="shared" si="12"/>
        <v>109.93999999999998</v>
      </c>
      <c r="N278" s="4" t="str">
        <f t="shared" si="13"/>
        <v>Robusta</v>
      </c>
      <c r="O278" s="4"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6">
        <f>INDEX(products!$A$1:$G$49,MATCH(orders!$D279,products!$A$1:$A$49,0),MATCH(K$1,products!$A$1:$G$1,0))</f>
        <v>1</v>
      </c>
      <c r="L279" s="7">
        <f>INDEX(products!$A$1:$G$49,MATCH(orders!$D279,products!$A$1:$A$49,0),MATCH(L$1,products!$A$1:$G$1,0))</f>
        <v>14.85</v>
      </c>
      <c r="M279" s="7">
        <f t="shared" si="12"/>
        <v>89.1</v>
      </c>
      <c r="N279" s="4" t="str">
        <f t="shared" si="13"/>
        <v>Excelsa</v>
      </c>
      <c r="O279" s="4"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6">
        <f>INDEX(products!$A$1:$G$49,MATCH(orders!$D280,products!$A$1:$A$49,0),MATCH(K$1,products!$A$1:$G$1,0))</f>
        <v>0.2</v>
      </c>
      <c r="L280" s="7">
        <f>INDEX(products!$A$1:$G$49,MATCH(orders!$D280,products!$A$1:$A$49,0),MATCH(L$1,products!$A$1:$G$1,0))</f>
        <v>3.8849999999999998</v>
      </c>
      <c r="M280" s="7">
        <f t="shared" si="12"/>
        <v>7.77</v>
      </c>
      <c r="N280" s="4" t="str">
        <f t="shared" si="13"/>
        <v>Arabica</v>
      </c>
      <c r="O280" s="4"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6">
        <f>INDEX(products!$A$1:$G$49,MATCH(orders!$D281,products!$A$1:$A$49,0),MATCH(K$1,products!$A$1:$G$1,0))</f>
        <v>2.5</v>
      </c>
      <c r="L281" s="7">
        <f>INDEX(products!$A$1:$G$49,MATCH(orders!$D281,products!$A$1:$A$49,0),MATCH(L$1,products!$A$1:$G$1,0))</f>
        <v>33.464999999999996</v>
      </c>
      <c r="M281" s="7">
        <f t="shared" si="12"/>
        <v>33.464999999999996</v>
      </c>
      <c r="N281" s="4" t="str">
        <f t="shared" si="13"/>
        <v>Liberica</v>
      </c>
      <c r="O281" s="4"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6">
        <f>INDEX(products!$A$1:$G$49,MATCH(orders!$D282,products!$A$1:$A$49,0),MATCH(K$1,products!$A$1:$G$1,0))</f>
        <v>0.5</v>
      </c>
      <c r="L282" s="7">
        <f>INDEX(products!$A$1:$G$49,MATCH(orders!$D282,products!$A$1:$A$49,0),MATCH(L$1,products!$A$1:$G$1,0))</f>
        <v>8.25</v>
      </c>
      <c r="M282" s="7">
        <f t="shared" si="12"/>
        <v>41.25</v>
      </c>
      <c r="N282" s="4" t="str">
        <f t="shared" si="13"/>
        <v>Excelsa</v>
      </c>
      <c r="O282" s="4"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6">
        <f>INDEX(products!$A$1:$G$49,MATCH(orders!$D283,products!$A$1:$A$49,0),MATCH(K$1,products!$A$1:$G$1,0))</f>
        <v>1</v>
      </c>
      <c r="L283" s="7">
        <f>INDEX(products!$A$1:$G$49,MATCH(orders!$D283,products!$A$1:$A$49,0),MATCH(L$1,products!$A$1:$G$1,0))</f>
        <v>14.85</v>
      </c>
      <c r="M283" s="7">
        <f t="shared" si="12"/>
        <v>59.4</v>
      </c>
      <c r="N283" s="4" t="str">
        <f t="shared" si="13"/>
        <v>Excelsa</v>
      </c>
      <c r="O283" s="4"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6">
        <f>INDEX(products!$A$1:$G$49,MATCH(orders!$D284,products!$A$1:$A$49,0),MATCH(K$1,products!$A$1:$G$1,0))</f>
        <v>0.5</v>
      </c>
      <c r="L284" s="7">
        <f>INDEX(products!$A$1:$G$49,MATCH(orders!$D284,products!$A$1:$A$49,0),MATCH(L$1,products!$A$1:$G$1,0))</f>
        <v>7.77</v>
      </c>
      <c r="M284" s="7">
        <f t="shared" si="12"/>
        <v>7.77</v>
      </c>
      <c r="N284" s="4" t="str">
        <f t="shared" si="13"/>
        <v>Arabica</v>
      </c>
      <c r="O284" s="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6">
        <f>INDEX(products!$A$1:$G$49,MATCH(orders!$D285,products!$A$1:$A$49,0),MATCH(K$1,products!$A$1:$G$1,0))</f>
        <v>0.5</v>
      </c>
      <c r="L285" s="7">
        <f>INDEX(products!$A$1:$G$49,MATCH(orders!$D285,products!$A$1:$A$49,0),MATCH(L$1,products!$A$1:$G$1,0))</f>
        <v>5.3699999999999992</v>
      </c>
      <c r="M285" s="7">
        <f t="shared" si="12"/>
        <v>5.3699999999999992</v>
      </c>
      <c r="N285" s="4" t="str">
        <f t="shared" si="13"/>
        <v>Robusta</v>
      </c>
      <c r="O285" s="4"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6">
        <f>INDEX(products!$A$1:$G$49,MATCH(orders!$D286,products!$A$1:$A$49,0),MATCH(K$1,products!$A$1:$G$1,0))</f>
        <v>2.5</v>
      </c>
      <c r="L286" s="7">
        <f>INDEX(products!$A$1:$G$49,MATCH(orders!$D286,products!$A$1:$A$49,0),MATCH(L$1,products!$A$1:$G$1,0))</f>
        <v>31.624999999999996</v>
      </c>
      <c r="M286" s="7">
        <f t="shared" si="12"/>
        <v>94.874999999999986</v>
      </c>
      <c r="N286" s="4" t="str">
        <f t="shared" si="13"/>
        <v>Excelsa</v>
      </c>
      <c r="O286" s="4"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6">
        <f>INDEX(products!$A$1:$G$49,MATCH(orders!$D287,products!$A$1:$A$49,0),MATCH(K$1,products!$A$1:$G$1,0))</f>
        <v>2.5</v>
      </c>
      <c r="L287" s="7">
        <f>INDEX(products!$A$1:$G$49,MATCH(orders!$D287,products!$A$1:$A$49,0),MATCH(L$1,products!$A$1:$G$1,0))</f>
        <v>36.454999999999998</v>
      </c>
      <c r="M287" s="7">
        <f t="shared" si="12"/>
        <v>36.454999999999998</v>
      </c>
      <c r="N287" s="4" t="str">
        <f t="shared" si="13"/>
        <v>Liberica</v>
      </c>
      <c r="O287" s="4"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6">
        <f>INDEX(products!$A$1:$G$49,MATCH(orders!$D288,products!$A$1:$A$49,0),MATCH(K$1,products!$A$1:$G$1,0))</f>
        <v>0.2</v>
      </c>
      <c r="L288" s="7">
        <f>INDEX(products!$A$1:$G$49,MATCH(orders!$D288,products!$A$1:$A$49,0),MATCH(L$1,products!$A$1:$G$1,0))</f>
        <v>3.375</v>
      </c>
      <c r="M288" s="7">
        <f t="shared" si="12"/>
        <v>13.5</v>
      </c>
      <c r="N288" s="4" t="str">
        <f t="shared" si="13"/>
        <v>Arabica</v>
      </c>
      <c r="O288" s="4"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6">
        <f>INDEX(products!$A$1:$G$49,MATCH(orders!$D289,products!$A$1:$A$49,0),MATCH(K$1,products!$A$1:$G$1,0))</f>
        <v>0.2</v>
      </c>
      <c r="L289" s="7">
        <f>INDEX(products!$A$1:$G$49,MATCH(orders!$D289,products!$A$1:$A$49,0),MATCH(L$1,products!$A$1:$G$1,0))</f>
        <v>3.5849999999999995</v>
      </c>
      <c r="M289" s="7">
        <f t="shared" si="12"/>
        <v>14.339999999999998</v>
      </c>
      <c r="N289" s="4" t="str">
        <f t="shared" si="13"/>
        <v>Robusta</v>
      </c>
      <c r="O289" s="4"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6">
        <f>INDEX(products!$A$1:$G$49,MATCH(orders!$D290,products!$A$1:$A$49,0),MATCH(K$1,products!$A$1:$G$1,0))</f>
        <v>0.5</v>
      </c>
      <c r="L290" s="7">
        <f>INDEX(products!$A$1:$G$49,MATCH(orders!$D290,products!$A$1:$A$49,0),MATCH(L$1,products!$A$1:$G$1,0))</f>
        <v>8.25</v>
      </c>
      <c r="M290" s="7">
        <f t="shared" si="12"/>
        <v>8.25</v>
      </c>
      <c r="N290" s="4" t="str">
        <f t="shared" si="13"/>
        <v>Excelsa</v>
      </c>
      <c r="O290" s="4"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6">
        <f>INDEX(products!$A$1:$G$49,MATCH(orders!$D291,products!$A$1:$A$49,0),MATCH(K$1,products!$A$1:$G$1,0))</f>
        <v>0.2</v>
      </c>
      <c r="L291" s="7">
        <f>INDEX(products!$A$1:$G$49,MATCH(orders!$D291,products!$A$1:$A$49,0),MATCH(L$1,products!$A$1:$G$1,0))</f>
        <v>2.6849999999999996</v>
      </c>
      <c r="M291" s="7">
        <f t="shared" si="12"/>
        <v>13.424999999999997</v>
      </c>
      <c r="N291" s="4" t="str">
        <f t="shared" si="13"/>
        <v>Robusta</v>
      </c>
      <c r="O291" s="4"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6">
        <f>INDEX(products!$A$1:$G$49,MATCH(orders!$D292,products!$A$1:$A$49,0),MATCH(K$1,products!$A$1:$G$1,0))</f>
        <v>1</v>
      </c>
      <c r="L292" s="7">
        <f>INDEX(products!$A$1:$G$49,MATCH(orders!$D292,products!$A$1:$A$49,0),MATCH(L$1,products!$A$1:$G$1,0))</f>
        <v>9.9499999999999993</v>
      </c>
      <c r="M292" s="7">
        <f t="shared" si="12"/>
        <v>49.75</v>
      </c>
      <c r="N292" s="4" t="str">
        <f t="shared" si="13"/>
        <v>Arabica</v>
      </c>
      <c r="O292" s="4"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6">
        <f>INDEX(products!$A$1:$G$49,MATCH(orders!$D293,products!$A$1:$A$49,0),MATCH(K$1,products!$A$1:$G$1,0))</f>
        <v>0.5</v>
      </c>
      <c r="L293" s="7">
        <f>INDEX(products!$A$1:$G$49,MATCH(orders!$D293,products!$A$1:$A$49,0),MATCH(L$1,products!$A$1:$G$1,0))</f>
        <v>8.25</v>
      </c>
      <c r="M293" s="7">
        <f t="shared" si="12"/>
        <v>16.5</v>
      </c>
      <c r="N293" s="4" t="str">
        <f t="shared" si="13"/>
        <v>Excelsa</v>
      </c>
      <c r="O293" s="4"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6">
        <f>INDEX(products!$A$1:$G$49,MATCH(orders!$D294,products!$A$1:$A$49,0),MATCH(K$1,products!$A$1:$G$1,0))</f>
        <v>0.5</v>
      </c>
      <c r="L294" s="7">
        <f>INDEX(products!$A$1:$G$49,MATCH(orders!$D294,products!$A$1:$A$49,0),MATCH(L$1,products!$A$1:$G$1,0))</f>
        <v>5.97</v>
      </c>
      <c r="M294" s="7">
        <f t="shared" si="12"/>
        <v>17.91</v>
      </c>
      <c r="N294" s="4" t="str">
        <f t="shared" si="13"/>
        <v>Arabica</v>
      </c>
      <c r="O294" s="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6">
        <f>INDEX(products!$A$1:$G$49,MATCH(orders!$D295,products!$A$1:$A$49,0),MATCH(K$1,products!$A$1:$G$1,0))</f>
        <v>0.5</v>
      </c>
      <c r="L295" s="7">
        <f>INDEX(products!$A$1:$G$49,MATCH(orders!$D295,products!$A$1:$A$49,0),MATCH(L$1,products!$A$1:$G$1,0))</f>
        <v>5.97</v>
      </c>
      <c r="M295" s="7">
        <f t="shared" si="12"/>
        <v>29.849999999999998</v>
      </c>
      <c r="N295" s="4" t="str">
        <f t="shared" si="13"/>
        <v>Arabica</v>
      </c>
      <c r="O295" s="4"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6">
        <f>INDEX(products!$A$1:$G$49,MATCH(orders!$D296,products!$A$1:$A$49,0),MATCH(K$1,products!$A$1:$G$1,0))</f>
        <v>1</v>
      </c>
      <c r="L296" s="7">
        <f>INDEX(products!$A$1:$G$49,MATCH(orders!$D296,products!$A$1:$A$49,0),MATCH(L$1,products!$A$1:$G$1,0))</f>
        <v>14.85</v>
      </c>
      <c r="M296" s="7">
        <f t="shared" si="12"/>
        <v>44.55</v>
      </c>
      <c r="N296" s="4" t="str">
        <f t="shared" si="13"/>
        <v>Excelsa</v>
      </c>
      <c r="O296" s="4"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6">
        <f>INDEX(products!$A$1:$G$49,MATCH(orders!$D297,products!$A$1:$A$49,0),MATCH(K$1,products!$A$1:$G$1,0))</f>
        <v>1</v>
      </c>
      <c r="L297" s="7">
        <f>INDEX(products!$A$1:$G$49,MATCH(orders!$D297,products!$A$1:$A$49,0),MATCH(L$1,products!$A$1:$G$1,0))</f>
        <v>13.75</v>
      </c>
      <c r="M297" s="7">
        <f t="shared" si="12"/>
        <v>27.5</v>
      </c>
      <c r="N297" s="4" t="str">
        <f t="shared" si="13"/>
        <v>Excelsa</v>
      </c>
      <c r="O297" s="4"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6">
        <f>INDEX(products!$A$1:$G$49,MATCH(orders!$D298,products!$A$1:$A$49,0),MATCH(K$1,products!$A$1:$G$1,0))</f>
        <v>0.5</v>
      </c>
      <c r="L298" s="7">
        <f>INDEX(products!$A$1:$G$49,MATCH(orders!$D298,products!$A$1:$A$49,0),MATCH(L$1,products!$A$1:$G$1,0))</f>
        <v>5.97</v>
      </c>
      <c r="M298" s="7">
        <f t="shared" si="12"/>
        <v>35.82</v>
      </c>
      <c r="N298" s="4" t="str">
        <f t="shared" si="13"/>
        <v>Robusta</v>
      </c>
      <c r="O298" s="4"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6">
        <f>INDEX(products!$A$1:$G$49,MATCH(orders!$D299,products!$A$1:$A$49,0),MATCH(K$1,products!$A$1:$G$1,0))</f>
        <v>0.5</v>
      </c>
      <c r="L299" s="7">
        <f>INDEX(products!$A$1:$G$49,MATCH(orders!$D299,products!$A$1:$A$49,0),MATCH(L$1,products!$A$1:$G$1,0))</f>
        <v>5.3699999999999992</v>
      </c>
      <c r="M299" s="7">
        <f t="shared" si="12"/>
        <v>16.11</v>
      </c>
      <c r="N299" s="4" t="str">
        <f t="shared" si="13"/>
        <v>Robusta</v>
      </c>
      <c r="O299" s="4"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6">
        <f>INDEX(products!$A$1:$G$49,MATCH(orders!$D300,products!$A$1:$A$49,0),MATCH(K$1,products!$A$1:$G$1,0))</f>
        <v>0.2</v>
      </c>
      <c r="L300" s="7">
        <f>INDEX(products!$A$1:$G$49,MATCH(orders!$D300,products!$A$1:$A$49,0),MATCH(L$1,products!$A$1:$G$1,0))</f>
        <v>4.4550000000000001</v>
      </c>
      <c r="M300" s="7">
        <f t="shared" si="12"/>
        <v>26.73</v>
      </c>
      <c r="N300" s="4" t="str">
        <f t="shared" si="13"/>
        <v>Excelsa</v>
      </c>
      <c r="O300" s="4"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6">
        <f>INDEX(products!$A$1:$G$49,MATCH(orders!$D301,products!$A$1:$A$49,0),MATCH(K$1,products!$A$1:$G$1,0))</f>
        <v>2.5</v>
      </c>
      <c r="L301" s="7">
        <f>INDEX(products!$A$1:$G$49,MATCH(orders!$D301,products!$A$1:$A$49,0),MATCH(L$1,products!$A$1:$G$1,0))</f>
        <v>34.154999999999994</v>
      </c>
      <c r="M301" s="7">
        <f t="shared" si="12"/>
        <v>204.92999999999995</v>
      </c>
      <c r="N301" s="4" t="str">
        <f t="shared" si="13"/>
        <v>Excelsa</v>
      </c>
      <c r="O301" s="4"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6">
        <f>INDEX(products!$A$1:$G$49,MATCH(orders!$D302,products!$A$1:$A$49,0),MATCH(K$1,products!$A$1:$G$1,0))</f>
        <v>1</v>
      </c>
      <c r="L302" s="7">
        <f>INDEX(products!$A$1:$G$49,MATCH(orders!$D302,products!$A$1:$A$49,0),MATCH(L$1,products!$A$1:$G$1,0))</f>
        <v>12.95</v>
      </c>
      <c r="M302" s="7">
        <f t="shared" si="12"/>
        <v>38.849999999999994</v>
      </c>
      <c r="N302" s="4" t="str">
        <f t="shared" si="13"/>
        <v>Arabica</v>
      </c>
      <c r="O302" s="4"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6">
        <f>INDEX(products!$A$1:$G$49,MATCH(orders!$D303,products!$A$1:$A$49,0),MATCH(K$1,products!$A$1:$G$1,0))</f>
        <v>0.2</v>
      </c>
      <c r="L303" s="7">
        <f>INDEX(products!$A$1:$G$49,MATCH(orders!$D303,products!$A$1:$A$49,0),MATCH(L$1,products!$A$1:$G$1,0))</f>
        <v>3.8849999999999998</v>
      </c>
      <c r="M303" s="7">
        <f t="shared" si="12"/>
        <v>15.54</v>
      </c>
      <c r="N303" s="4" t="str">
        <f t="shared" si="13"/>
        <v>Liberica</v>
      </c>
      <c r="O303" s="4"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6">
        <f>INDEX(products!$A$1:$G$49,MATCH(orders!$D304,products!$A$1:$A$49,0),MATCH(K$1,products!$A$1:$G$1,0))</f>
        <v>0.5</v>
      </c>
      <c r="L304" s="7">
        <f>INDEX(products!$A$1:$G$49,MATCH(orders!$D304,products!$A$1:$A$49,0),MATCH(L$1,products!$A$1:$G$1,0))</f>
        <v>6.75</v>
      </c>
      <c r="M304" s="7">
        <f t="shared" si="12"/>
        <v>6.75</v>
      </c>
      <c r="N304" s="4" t="str">
        <f t="shared" si="13"/>
        <v>Arabica</v>
      </c>
      <c r="O304" s="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6">
        <f>INDEX(products!$A$1:$G$49,MATCH(orders!$D305,products!$A$1:$A$49,0),MATCH(K$1,products!$A$1:$G$1,0))</f>
        <v>2.5</v>
      </c>
      <c r="L305" s="7">
        <f>INDEX(products!$A$1:$G$49,MATCH(orders!$D305,products!$A$1:$A$49,0),MATCH(L$1,products!$A$1:$G$1,0))</f>
        <v>27.945</v>
      </c>
      <c r="M305" s="7">
        <f t="shared" si="12"/>
        <v>111.78</v>
      </c>
      <c r="N305" s="4" t="str">
        <f t="shared" si="13"/>
        <v>Excelsa</v>
      </c>
      <c r="O305" s="4"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6">
        <f>INDEX(products!$A$1:$G$49,MATCH(orders!$D306,products!$A$1:$A$49,0),MATCH(K$1,products!$A$1:$G$1,0))</f>
        <v>0.2</v>
      </c>
      <c r="L306" s="7">
        <f>INDEX(products!$A$1:$G$49,MATCH(orders!$D306,products!$A$1:$A$49,0),MATCH(L$1,products!$A$1:$G$1,0))</f>
        <v>3.8849999999999998</v>
      </c>
      <c r="M306" s="7">
        <f t="shared" si="12"/>
        <v>3.8849999999999998</v>
      </c>
      <c r="N306" s="4" t="str">
        <f t="shared" si="13"/>
        <v>Arabica</v>
      </c>
      <c r="O306" s="4"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6">
        <f>INDEX(products!$A$1:$G$49,MATCH(orders!$D307,products!$A$1:$A$49,0),MATCH(K$1,products!$A$1:$G$1,0))</f>
        <v>0.2</v>
      </c>
      <c r="L307" s="7">
        <f>INDEX(products!$A$1:$G$49,MATCH(orders!$D307,products!$A$1:$A$49,0),MATCH(L$1,products!$A$1:$G$1,0))</f>
        <v>4.3650000000000002</v>
      </c>
      <c r="M307" s="7">
        <f t="shared" si="12"/>
        <v>21.825000000000003</v>
      </c>
      <c r="N307" s="4" t="str">
        <f t="shared" si="13"/>
        <v>Liberica</v>
      </c>
      <c r="O307" s="4"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6">
        <f>INDEX(products!$A$1:$G$49,MATCH(orders!$D308,products!$A$1:$A$49,0),MATCH(K$1,products!$A$1:$G$1,0))</f>
        <v>0.2</v>
      </c>
      <c r="L308" s="7">
        <f>INDEX(products!$A$1:$G$49,MATCH(orders!$D308,products!$A$1:$A$49,0),MATCH(L$1,products!$A$1:$G$1,0))</f>
        <v>2.9849999999999999</v>
      </c>
      <c r="M308" s="7">
        <f t="shared" si="12"/>
        <v>14.924999999999999</v>
      </c>
      <c r="N308" s="4" t="str">
        <f t="shared" si="13"/>
        <v>Robusta</v>
      </c>
      <c r="O308" s="4"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6">
        <f>INDEX(products!$A$1:$G$49,MATCH(orders!$D309,products!$A$1:$A$49,0),MATCH(K$1,products!$A$1:$G$1,0))</f>
        <v>1</v>
      </c>
      <c r="L309" s="7">
        <f>INDEX(products!$A$1:$G$49,MATCH(orders!$D309,products!$A$1:$A$49,0),MATCH(L$1,products!$A$1:$G$1,0))</f>
        <v>11.25</v>
      </c>
      <c r="M309" s="7">
        <f t="shared" si="12"/>
        <v>33.75</v>
      </c>
      <c r="N309" s="4" t="str">
        <f t="shared" si="13"/>
        <v>Arabica</v>
      </c>
      <c r="O309" s="4"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6">
        <f>INDEX(products!$A$1:$G$49,MATCH(orders!$D310,products!$A$1:$A$49,0),MATCH(K$1,products!$A$1:$G$1,0))</f>
        <v>1</v>
      </c>
      <c r="L310" s="7">
        <f>INDEX(products!$A$1:$G$49,MATCH(orders!$D310,products!$A$1:$A$49,0),MATCH(L$1,products!$A$1:$G$1,0))</f>
        <v>11.25</v>
      </c>
      <c r="M310" s="7">
        <f t="shared" si="12"/>
        <v>33.75</v>
      </c>
      <c r="N310" s="4" t="str">
        <f t="shared" si="13"/>
        <v>Arabica</v>
      </c>
      <c r="O310" s="4"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6">
        <f>INDEX(products!$A$1:$G$49,MATCH(orders!$D311,products!$A$1:$A$49,0),MATCH(K$1,products!$A$1:$G$1,0))</f>
        <v>0.2</v>
      </c>
      <c r="L311" s="7">
        <f>INDEX(products!$A$1:$G$49,MATCH(orders!$D311,products!$A$1:$A$49,0),MATCH(L$1,products!$A$1:$G$1,0))</f>
        <v>4.3650000000000002</v>
      </c>
      <c r="M311" s="7">
        <f t="shared" si="12"/>
        <v>26.19</v>
      </c>
      <c r="N311" s="4" t="str">
        <f t="shared" si="13"/>
        <v>Liberica</v>
      </c>
      <c r="O311" s="4"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6">
        <f>INDEX(products!$A$1:$G$49,MATCH(orders!$D312,products!$A$1:$A$49,0),MATCH(K$1,products!$A$1:$G$1,0))</f>
        <v>1</v>
      </c>
      <c r="L312" s="7">
        <f>INDEX(products!$A$1:$G$49,MATCH(orders!$D312,products!$A$1:$A$49,0),MATCH(L$1,products!$A$1:$G$1,0))</f>
        <v>14.85</v>
      </c>
      <c r="M312" s="7">
        <f t="shared" si="12"/>
        <v>14.85</v>
      </c>
      <c r="N312" s="4" t="str">
        <f t="shared" si="13"/>
        <v>Excelsa</v>
      </c>
      <c r="O312" s="4"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6">
        <f>INDEX(products!$A$1:$G$49,MATCH(orders!$D313,products!$A$1:$A$49,0),MATCH(K$1,products!$A$1:$G$1,0))</f>
        <v>2.5</v>
      </c>
      <c r="L313" s="7">
        <f>INDEX(products!$A$1:$G$49,MATCH(orders!$D313,products!$A$1:$A$49,0),MATCH(L$1,products!$A$1:$G$1,0))</f>
        <v>31.624999999999996</v>
      </c>
      <c r="M313" s="7">
        <f t="shared" si="12"/>
        <v>189.74999999999997</v>
      </c>
      <c r="N313" s="4" t="str">
        <f t="shared" si="13"/>
        <v>Excelsa</v>
      </c>
      <c r="O313" s="4"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6">
        <f>INDEX(products!$A$1:$G$49,MATCH(orders!$D314,products!$A$1:$A$49,0),MATCH(K$1,products!$A$1:$G$1,0))</f>
        <v>0.5</v>
      </c>
      <c r="L314" s="7">
        <f>INDEX(products!$A$1:$G$49,MATCH(orders!$D314,products!$A$1:$A$49,0),MATCH(L$1,products!$A$1:$G$1,0))</f>
        <v>5.97</v>
      </c>
      <c r="M314" s="7">
        <f t="shared" si="12"/>
        <v>5.97</v>
      </c>
      <c r="N314" s="4" t="str">
        <f t="shared" si="13"/>
        <v>Robusta</v>
      </c>
      <c r="O314" s="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6">
        <f>INDEX(products!$A$1:$G$49,MATCH(orders!$D315,products!$A$1:$A$49,0),MATCH(K$1,products!$A$1:$G$1,0))</f>
        <v>1</v>
      </c>
      <c r="L315" s="7">
        <f>INDEX(products!$A$1:$G$49,MATCH(orders!$D315,products!$A$1:$A$49,0),MATCH(L$1,products!$A$1:$G$1,0))</f>
        <v>9.9499999999999993</v>
      </c>
      <c r="M315" s="7">
        <f t="shared" si="12"/>
        <v>29.849999999999998</v>
      </c>
      <c r="N315" s="4" t="str">
        <f t="shared" si="13"/>
        <v>Robusta</v>
      </c>
      <c r="O315" s="4"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6">
        <f>INDEX(products!$A$1:$G$49,MATCH(orders!$D316,products!$A$1:$A$49,0),MATCH(K$1,products!$A$1:$G$1,0))</f>
        <v>1</v>
      </c>
      <c r="L316" s="7">
        <f>INDEX(products!$A$1:$G$49,MATCH(orders!$D316,products!$A$1:$A$49,0),MATCH(L$1,products!$A$1:$G$1,0))</f>
        <v>8.9499999999999993</v>
      </c>
      <c r="M316" s="7">
        <f t="shared" si="12"/>
        <v>44.75</v>
      </c>
      <c r="N316" s="4" t="str">
        <f t="shared" si="13"/>
        <v>Robusta</v>
      </c>
      <c r="O316" s="4"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6">
        <f>INDEX(products!$A$1:$G$49,MATCH(orders!$D317,products!$A$1:$A$49,0),MATCH(K$1,products!$A$1:$G$1,0))</f>
        <v>2.5</v>
      </c>
      <c r="L317" s="7">
        <f>INDEX(products!$A$1:$G$49,MATCH(orders!$D317,products!$A$1:$A$49,0),MATCH(L$1,products!$A$1:$G$1,0))</f>
        <v>34.154999999999994</v>
      </c>
      <c r="M317" s="7">
        <f t="shared" si="12"/>
        <v>34.154999999999994</v>
      </c>
      <c r="N317" s="4" t="str">
        <f t="shared" si="13"/>
        <v>Excelsa</v>
      </c>
      <c r="O317" s="4"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6">
        <f>INDEX(products!$A$1:$G$49,MATCH(orders!$D318,products!$A$1:$A$49,0),MATCH(K$1,products!$A$1:$G$1,0))</f>
        <v>2.5</v>
      </c>
      <c r="L318" s="7">
        <f>INDEX(products!$A$1:$G$49,MATCH(orders!$D318,products!$A$1:$A$49,0),MATCH(L$1,products!$A$1:$G$1,0))</f>
        <v>34.154999999999994</v>
      </c>
      <c r="M318" s="7">
        <f t="shared" si="12"/>
        <v>204.92999999999995</v>
      </c>
      <c r="N318" s="4" t="str">
        <f t="shared" si="13"/>
        <v>Excelsa</v>
      </c>
      <c r="O318" s="4"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6">
        <f>INDEX(products!$A$1:$G$49,MATCH(orders!$D319,products!$A$1:$A$49,0),MATCH(K$1,products!$A$1:$G$1,0))</f>
        <v>0.5</v>
      </c>
      <c r="L319" s="7">
        <f>INDEX(products!$A$1:$G$49,MATCH(orders!$D319,products!$A$1:$A$49,0),MATCH(L$1,products!$A$1:$G$1,0))</f>
        <v>7.29</v>
      </c>
      <c r="M319" s="7">
        <f t="shared" si="12"/>
        <v>21.87</v>
      </c>
      <c r="N319" s="4" t="str">
        <f t="shared" si="13"/>
        <v>Excelsa</v>
      </c>
      <c r="O319" s="4"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6">
        <f>INDEX(products!$A$1:$G$49,MATCH(orders!$D320,products!$A$1:$A$49,0),MATCH(K$1,products!$A$1:$G$1,0))</f>
        <v>2.5</v>
      </c>
      <c r="L320" s="7">
        <f>INDEX(products!$A$1:$G$49,MATCH(orders!$D320,products!$A$1:$A$49,0),MATCH(L$1,products!$A$1:$G$1,0))</f>
        <v>25.874999999999996</v>
      </c>
      <c r="M320" s="7">
        <f t="shared" si="12"/>
        <v>51.749999999999993</v>
      </c>
      <c r="N320" s="4" t="str">
        <f t="shared" si="13"/>
        <v>Arabica</v>
      </c>
      <c r="O320" s="4"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6">
        <f>INDEX(products!$A$1:$G$49,MATCH(orders!$D321,products!$A$1:$A$49,0),MATCH(K$1,products!$A$1:$G$1,0))</f>
        <v>0.2</v>
      </c>
      <c r="L321" s="7">
        <f>INDEX(products!$A$1:$G$49,MATCH(orders!$D321,products!$A$1:$A$49,0),MATCH(L$1,products!$A$1:$G$1,0))</f>
        <v>4.125</v>
      </c>
      <c r="M321" s="7">
        <f t="shared" si="12"/>
        <v>8.25</v>
      </c>
      <c r="N321" s="4" t="str">
        <f t="shared" si="13"/>
        <v>Excelsa</v>
      </c>
      <c r="O321" s="4"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6">
        <f>INDEX(products!$A$1:$G$49,MATCH(orders!$D322,products!$A$1:$A$49,0),MATCH(K$1,products!$A$1:$G$1,0))</f>
        <v>0.2</v>
      </c>
      <c r="L322" s="7">
        <f>INDEX(products!$A$1:$G$49,MATCH(orders!$D322,products!$A$1:$A$49,0),MATCH(L$1,products!$A$1:$G$1,0))</f>
        <v>3.8849999999999998</v>
      </c>
      <c r="M322" s="7">
        <f t="shared" si="12"/>
        <v>19.424999999999997</v>
      </c>
      <c r="N322" s="4" t="str">
        <f t="shared" si="13"/>
        <v>Arabica</v>
      </c>
      <c r="O322" s="4"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6">
        <f>INDEX(products!$A$1:$G$49,MATCH(orders!$D323,products!$A$1:$A$49,0),MATCH(K$1,products!$A$1:$G$1,0))</f>
        <v>0.2</v>
      </c>
      <c r="L323" s="7">
        <f>INDEX(products!$A$1:$G$49,MATCH(orders!$D323,products!$A$1:$A$49,0),MATCH(L$1,products!$A$1:$G$1,0))</f>
        <v>3.375</v>
      </c>
      <c r="M323" s="7">
        <f t="shared" ref="M323:M386" si="15">L323*E323</f>
        <v>20.25</v>
      </c>
      <c r="N323" s="4" t="str">
        <f t="shared" ref="N323:N386" si="16">IF(I323="Rob","Robusta",IF(I323="Exc","Excelsa",IF(I323="Ara","Arabica",IF(I323="Lib","Liberica",""))))</f>
        <v>Arabica</v>
      </c>
      <c r="O323" s="4" t="str">
        <f t="shared" ref="O323:O386" si="17">IF(J323="D","Dark",IF(J323="M","Medium",IF(J323="L","Light","")))</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6">
        <f>INDEX(products!$A$1:$G$49,MATCH(orders!$D324,products!$A$1:$A$49,0),MATCH(K$1,products!$A$1:$G$1,0))</f>
        <v>0.5</v>
      </c>
      <c r="L324" s="7">
        <f>INDEX(products!$A$1:$G$49,MATCH(orders!$D324,products!$A$1:$A$49,0),MATCH(L$1,products!$A$1:$G$1,0))</f>
        <v>7.77</v>
      </c>
      <c r="M324" s="7">
        <f t="shared" si="15"/>
        <v>23.31</v>
      </c>
      <c r="N324" s="4" t="str">
        <f t="shared" si="16"/>
        <v>Liberica</v>
      </c>
      <c r="O324" s="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6">
        <f>INDEX(products!$A$1:$G$49,MATCH(orders!$D325,products!$A$1:$A$49,0),MATCH(K$1,products!$A$1:$G$1,0))</f>
        <v>0.2</v>
      </c>
      <c r="L325" s="7">
        <f>INDEX(products!$A$1:$G$49,MATCH(orders!$D325,products!$A$1:$A$49,0),MATCH(L$1,products!$A$1:$G$1,0))</f>
        <v>3.645</v>
      </c>
      <c r="M325" s="7">
        <f t="shared" si="15"/>
        <v>18.225000000000001</v>
      </c>
      <c r="N325" s="4" t="str">
        <f t="shared" si="16"/>
        <v>Excelsa</v>
      </c>
      <c r="O325" s="4"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6">
        <f>INDEX(products!$A$1:$G$49,MATCH(orders!$D326,products!$A$1:$A$49,0),MATCH(K$1,products!$A$1:$G$1,0))</f>
        <v>1</v>
      </c>
      <c r="L326" s="7">
        <f>INDEX(products!$A$1:$G$49,MATCH(orders!$D326,products!$A$1:$A$49,0),MATCH(L$1,products!$A$1:$G$1,0))</f>
        <v>13.75</v>
      </c>
      <c r="M326" s="7">
        <f t="shared" si="15"/>
        <v>13.75</v>
      </c>
      <c r="N326" s="4" t="str">
        <f t="shared" si="16"/>
        <v>Excelsa</v>
      </c>
      <c r="O326" s="4"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6">
        <f>INDEX(products!$A$1:$G$49,MATCH(orders!$D327,products!$A$1:$A$49,0),MATCH(K$1,products!$A$1:$G$1,0))</f>
        <v>2.5</v>
      </c>
      <c r="L327" s="7">
        <f>INDEX(products!$A$1:$G$49,MATCH(orders!$D327,products!$A$1:$A$49,0),MATCH(L$1,products!$A$1:$G$1,0))</f>
        <v>29.784999999999997</v>
      </c>
      <c r="M327" s="7">
        <f t="shared" si="15"/>
        <v>29.784999999999997</v>
      </c>
      <c r="N327" s="4" t="str">
        <f t="shared" si="16"/>
        <v>Arabica</v>
      </c>
      <c r="O327" s="4"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6">
        <f>INDEX(products!$A$1:$G$49,MATCH(orders!$D328,products!$A$1:$A$49,0),MATCH(K$1,products!$A$1:$G$1,0))</f>
        <v>1</v>
      </c>
      <c r="L328" s="7">
        <f>INDEX(products!$A$1:$G$49,MATCH(orders!$D328,products!$A$1:$A$49,0),MATCH(L$1,products!$A$1:$G$1,0))</f>
        <v>8.9499999999999993</v>
      </c>
      <c r="M328" s="7">
        <f t="shared" si="15"/>
        <v>44.75</v>
      </c>
      <c r="N328" s="4" t="str">
        <f t="shared" si="16"/>
        <v>Robusta</v>
      </c>
      <c r="O328" s="4"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6">
        <f>INDEX(products!$A$1:$G$49,MATCH(orders!$D329,products!$A$1:$A$49,0),MATCH(K$1,products!$A$1:$G$1,0))</f>
        <v>1</v>
      </c>
      <c r="L329" s="7">
        <f>INDEX(products!$A$1:$G$49,MATCH(orders!$D329,products!$A$1:$A$49,0),MATCH(L$1,products!$A$1:$G$1,0))</f>
        <v>8.9499999999999993</v>
      </c>
      <c r="M329" s="7">
        <f t="shared" si="15"/>
        <v>44.75</v>
      </c>
      <c r="N329" s="4" t="str">
        <f t="shared" si="16"/>
        <v>Robusta</v>
      </c>
      <c r="O329" s="4"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6">
        <f>INDEX(products!$A$1:$G$49,MATCH(orders!$D330,products!$A$1:$A$49,0),MATCH(K$1,products!$A$1:$G$1,0))</f>
        <v>0.5</v>
      </c>
      <c r="L330" s="7">
        <f>INDEX(products!$A$1:$G$49,MATCH(orders!$D330,products!$A$1:$A$49,0),MATCH(L$1,products!$A$1:$G$1,0))</f>
        <v>9.51</v>
      </c>
      <c r="M330" s="7">
        <f t="shared" si="15"/>
        <v>38.04</v>
      </c>
      <c r="N330" s="4" t="str">
        <f t="shared" si="16"/>
        <v>Liberica</v>
      </c>
      <c r="O330" s="4"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6">
        <f>INDEX(products!$A$1:$G$49,MATCH(orders!$D331,products!$A$1:$A$49,0),MATCH(K$1,products!$A$1:$G$1,0))</f>
        <v>0.5</v>
      </c>
      <c r="L331" s="7">
        <f>INDEX(products!$A$1:$G$49,MATCH(orders!$D331,products!$A$1:$A$49,0),MATCH(L$1,products!$A$1:$G$1,0))</f>
        <v>5.3699999999999992</v>
      </c>
      <c r="M331" s="7">
        <f t="shared" si="15"/>
        <v>21.479999999999997</v>
      </c>
      <c r="N331" s="4" t="str">
        <f t="shared" si="16"/>
        <v>Robusta</v>
      </c>
      <c r="O331" s="4"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6">
        <f>INDEX(products!$A$1:$G$49,MATCH(orders!$D332,products!$A$1:$A$49,0),MATCH(K$1,products!$A$1:$G$1,0))</f>
        <v>0.5</v>
      </c>
      <c r="L332" s="7">
        <f>INDEX(products!$A$1:$G$49,MATCH(orders!$D332,products!$A$1:$A$49,0),MATCH(L$1,products!$A$1:$G$1,0))</f>
        <v>5.3699999999999992</v>
      </c>
      <c r="M332" s="7">
        <f t="shared" si="15"/>
        <v>16.11</v>
      </c>
      <c r="N332" s="4" t="str">
        <f t="shared" si="16"/>
        <v>Robusta</v>
      </c>
      <c r="O332" s="4"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6">
        <f>INDEX(products!$A$1:$G$49,MATCH(orders!$D333,products!$A$1:$A$49,0),MATCH(K$1,products!$A$1:$G$1,0))</f>
        <v>2.5</v>
      </c>
      <c r="L333" s="7">
        <f>INDEX(products!$A$1:$G$49,MATCH(orders!$D333,products!$A$1:$A$49,0),MATCH(L$1,products!$A$1:$G$1,0))</f>
        <v>22.884999999999998</v>
      </c>
      <c r="M333" s="7">
        <f t="shared" si="15"/>
        <v>22.884999999999998</v>
      </c>
      <c r="N333" s="4" t="str">
        <f t="shared" si="16"/>
        <v>Robusta</v>
      </c>
      <c r="O333" s="4"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6">
        <f>INDEX(products!$A$1:$G$49,MATCH(orders!$D334,products!$A$1:$A$49,0),MATCH(K$1,products!$A$1:$G$1,0))</f>
        <v>0.5</v>
      </c>
      <c r="L334" s="7">
        <f>INDEX(products!$A$1:$G$49,MATCH(orders!$D334,products!$A$1:$A$49,0),MATCH(L$1,products!$A$1:$G$1,0))</f>
        <v>5.97</v>
      </c>
      <c r="M334" s="7">
        <f t="shared" si="15"/>
        <v>17.91</v>
      </c>
      <c r="N334" s="4" t="str">
        <f t="shared" si="16"/>
        <v>Arabica</v>
      </c>
      <c r="O334" s="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6">
        <f>INDEX(products!$A$1:$G$49,MATCH(orders!$D335,products!$A$1:$A$49,0),MATCH(K$1,products!$A$1:$G$1,0))</f>
        <v>0.5</v>
      </c>
      <c r="L335" s="7">
        <f>INDEX(products!$A$1:$G$49,MATCH(orders!$D335,products!$A$1:$A$49,0),MATCH(L$1,products!$A$1:$G$1,0))</f>
        <v>5.97</v>
      </c>
      <c r="M335" s="7">
        <f t="shared" si="15"/>
        <v>23.88</v>
      </c>
      <c r="N335" s="4" t="str">
        <f t="shared" si="16"/>
        <v>Robusta</v>
      </c>
      <c r="O335" s="4"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6">
        <f>INDEX(products!$A$1:$G$49,MATCH(orders!$D336,products!$A$1:$A$49,0),MATCH(K$1,products!$A$1:$G$1,0))</f>
        <v>1</v>
      </c>
      <c r="L336" s="7">
        <f>INDEX(products!$A$1:$G$49,MATCH(orders!$D336,products!$A$1:$A$49,0),MATCH(L$1,products!$A$1:$G$1,0))</f>
        <v>11.95</v>
      </c>
      <c r="M336" s="7">
        <f t="shared" si="15"/>
        <v>59.75</v>
      </c>
      <c r="N336" s="4" t="str">
        <f t="shared" si="16"/>
        <v>Robusta</v>
      </c>
      <c r="O336" s="4"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6">
        <f>INDEX(products!$A$1:$G$49,MATCH(orders!$D337,products!$A$1:$A$49,0),MATCH(K$1,products!$A$1:$G$1,0))</f>
        <v>0.2</v>
      </c>
      <c r="L337" s="7">
        <f>INDEX(products!$A$1:$G$49,MATCH(orders!$D337,products!$A$1:$A$49,0),MATCH(L$1,products!$A$1:$G$1,0))</f>
        <v>4.7549999999999999</v>
      </c>
      <c r="M337" s="7">
        <f t="shared" si="15"/>
        <v>28.53</v>
      </c>
      <c r="N337" s="4" t="str">
        <f t="shared" si="16"/>
        <v>Liberica</v>
      </c>
      <c r="O337" s="4"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6">
        <f>INDEX(products!$A$1:$G$49,MATCH(orders!$D338,products!$A$1:$A$49,0),MATCH(K$1,products!$A$1:$G$1,0))</f>
        <v>1</v>
      </c>
      <c r="L338" s="7">
        <f>INDEX(products!$A$1:$G$49,MATCH(orders!$D338,products!$A$1:$A$49,0),MATCH(L$1,products!$A$1:$G$1,0))</f>
        <v>11.25</v>
      </c>
      <c r="M338" s="7">
        <f t="shared" si="15"/>
        <v>45</v>
      </c>
      <c r="N338" s="4" t="str">
        <f t="shared" si="16"/>
        <v>Arabica</v>
      </c>
      <c r="O338" s="4"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6">
        <f>INDEX(products!$A$1:$G$49,MATCH(orders!$D339,products!$A$1:$A$49,0),MATCH(K$1,products!$A$1:$G$1,0))</f>
        <v>2.5</v>
      </c>
      <c r="L339" s="7">
        <f>INDEX(products!$A$1:$G$49,MATCH(orders!$D339,products!$A$1:$A$49,0),MATCH(L$1,products!$A$1:$G$1,0))</f>
        <v>27.945</v>
      </c>
      <c r="M339" s="7">
        <f t="shared" si="15"/>
        <v>55.89</v>
      </c>
      <c r="N339" s="4" t="str">
        <f t="shared" si="16"/>
        <v>Excelsa</v>
      </c>
      <c r="O339" s="4"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6">
        <f>INDEX(products!$A$1:$G$49,MATCH(orders!$D340,products!$A$1:$A$49,0),MATCH(K$1,products!$A$1:$G$1,0))</f>
        <v>1</v>
      </c>
      <c r="L340" s="7">
        <f>INDEX(products!$A$1:$G$49,MATCH(orders!$D340,products!$A$1:$A$49,0),MATCH(L$1,products!$A$1:$G$1,0))</f>
        <v>14.85</v>
      </c>
      <c r="M340" s="7">
        <f t="shared" si="15"/>
        <v>59.4</v>
      </c>
      <c r="N340" s="4" t="str">
        <f t="shared" si="16"/>
        <v>Excelsa</v>
      </c>
      <c r="O340" s="4"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6">
        <f>INDEX(products!$A$1:$G$49,MATCH(orders!$D341,products!$A$1:$A$49,0),MATCH(K$1,products!$A$1:$G$1,0))</f>
        <v>0.2</v>
      </c>
      <c r="L341" s="7">
        <f>INDEX(products!$A$1:$G$49,MATCH(orders!$D341,products!$A$1:$A$49,0),MATCH(L$1,products!$A$1:$G$1,0))</f>
        <v>3.645</v>
      </c>
      <c r="M341" s="7">
        <f t="shared" si="15"/>
        <v>7.29</v>
      </c>
      <c r="N341" s="4" t="str">
        <f t="shared" si="16"/>
        <v>Excelsa</v>
      </c>
      <c r="O341" s="4"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6">
        <f>INDEX(products!$A$1:$G$49,MATCH(orders!$D342,products!$A$1:$A$49,0),MATCH(K$1,products!$A$1:$G$1,0))</f>
        <v>0.5</v>
      </c>
      <c r="L342" s="7">
        <f>INDEX(products!$A$1:$G$49,MATCH(orders!$D342,products!$A$1:$A$49,0),MATCH(L$1,products!$A$1:$G$1,0))</f>
        <v>7.29</v>
      </c>
      <c r="M342" s="7">
        <f t="shared" si="15"/>
        <v>7.29</v>
      </c>
      <c r="N342" s="4" t="str">
        <f t="shared" si="16"/>
        <v>Excelsa</v>
      </c>
      <c r="O342" s="4"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6">
        <f>INDEX(products!$A$1:$G$49,MATCH(orders!$D343,products!$A$1:$A$49,0),MATCH(K$1,products!$A$1:$G$1,0))</f>
        <v>0.5</v>
      </c>
      <c r="L343" s="7">
        <f>INDEX(products!$A$1:$G$49,MATCH(orders!$D343,products!$A$1:$A$49,0),MATCH(L$1,products!$A$1:$G$1,0))</f>
        <v>8.91</v>
      </c>
      <c r="M343" s="7">
        <f t="shared" si="15"/>
        <v>17.82</v>
      </c>
      <c r="N343" s="4" t="str">
        <f t="shared" si="16"/>
        <v>Excelsa</v>
      </c>
      <c r="O343" s="4"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6">
        <f>INDEX(products!$A$1:$G$49,MATCH(orders!$D344,products!$A$1:$A$49,0),MATCH(K$1,products!$A$1:$G$1,0))</f>
        <v>0.5</v>
      </c>
      <c r="L344" s="7">
        <f>INDEX(products!$A$1:$G$49,MATCH(orders!$D344,products!$A$1:$A$49,0),MATCH(L$1,products!$A$1:$G$1,0))</f>
        <v>7.77</v>
      </c>
      <c r="M344" s="7">
        <f t="shared" si="15"/>
        <v>38.849999999999994</v>
      </c>
      <c r="N344" s="4" t="str">
        <f t="shared" si="16"/>
        <v>Liberica</v>
      </c>
      <c r="O344" s="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6">
        <f>INDEX(products!$A$1:$G$49,MATCH(orders!$D345,products!$A$1:$A$49,0),MATCH(K$1,products!$A$1:$G$1,0))</f>
        <v>0.5</v>
      </c>
      <c r="L345" s="7">
        <f>INDEX(products!$A$1:$G$49,MATCH(orders!$D345,products!$A$1:$A$49,0),MATCH(L$1,products!$A$1:$G$1,0))</f>
        <v>5.3699999999999992</v>
      </c>
      <c r="M345" s="7">
        <f t="shared" si="15"/>
        <v>32.22</v>
      </c>
      <c r="N345" s="4" t="str">
        <f t="shared" si="16"/>
        <v>Robusta</v>
      </c>
      <c r="O345" s="4"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6">
        <f>INDEX(products!$A$1:$G$49,MATCH(orders!$D346,products!$A$1:$A$49,0),MATCH(K$1,products!$A$1:$G$1,0))</f>
        <v>1</v>
      </c>
      <c r="L346" s="7">
        <f>INDEX(products!$A$1:$G$49,MATCH(orders!$D346,products!$A$1:$A$49,0),MATCH(L$1,products!$A$1:$G$1,0))</f>
        <v>9.9499999999999993</v>
      </c>
      <c r="M346" s="7">
        <f t="shared" si="15"/>
        <v>19.899999999999999</v>
      </c>
      <c r="N346" s="4" t="str">
        <f t="shared" si="16"/>
        <v>Robusta</v>
      </c>
      <c r="O346" s="4"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6">
        <f>INDEX(products!$A$1:$G$49,MATCH(orders!$D347,products!$A$1:$A$49,0),MATCH(K$1,products!$A$1:$G$1,0))</f>
        <v>1</v>
      </c>
      <c r="L347" s="7">
        <f>INDEX(products!$A$1:$G$49,MATCH(orders!$D347,products!$A$1:$A$49,0),MATCH(L$1,products!$A$1:$G$1,0))</f>
        <v>11.95</v>
      </c>
      <c r="M347" s="7">
        <f t="shared" si="15"/>
        <v>59.75</v>
      </c>
      <c r="N347" s="4" t="str">
        <f t="shared" si="16"/>
        <v>Robusta</v>
      </c>
      <c r="O347" s="4"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6">
        <f>INDEX(products!$A$1:$G$49,MATCH(orders!$D348,products!$A$1:$A$49,0),MATCH(K$1,products!$A$1:$G$1,0))</f>
        <v>0.5</v>
      </c>
      <c r="L348" s="7">
        <f>INDEX(products!$A$1:$G$49,MATCH(orders!$D348,products!$A$1:$A$49,0),MATCH(L$1,products!$A$1:$G$1,0))</f>
        <v>7.77</v>
      </c>
      <c r="M348" s="7">
        <f t="shared" si="15"/>
        <v>23.31</v>
      </c>
      <c r="N348" s="4" t="str">
        <f t="shared" si="16"/>
        <v>Arabica</v>
      </c>
      <c r="O348" s="4"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6">
        <f>INDEX(products!$A$1:$G$49,MATCH(orders!$D349,products!$A$1:$A$49,0),MATCH(K$1,products!$A$1:$G$1,0))</f>
        <v>1</v>
      </c>
      <c r="L349" s="7">
        <f>INDEX(products!$A$1:$G$49,MATCH(orders!$D349,products!$A$1:$A$49,0),MATCH(L$1,products!$A$1:$G$1,0))</f>
        <v>14.55</v>
      </c>
      <c r="M349" s="7">
        <f t="shared" si="15"/>
        <v>43.650000000000006</v>
      </c>
      <c r="N349" s="4" t="str">
        <f t="shared" si="16"/>
        <v>Liberica</v>
      </c>
      <c r="O349" s="4"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6">
        <f>INDEX(products!$A$1:$G$49,MATCH(orders!$D350,products!$A$1:$A$49,0),MATCH(K$1,products!$A$1:$G$1,0))</f>
        <v>2.5</v>
      </c>
      <c r="L350" s="7">
        <f>INDEX(products!$A$1:$G$49,MATCH(orders!$D350,products!$A$1:$A$49,0),MATCH(L$1,products!$A$1:$G$1,0))</f>
        <v>34.154999999999994</v>
      </c>
      <c r="M350" s="7">
        <f t="shared" si="15"/>
        <v>204.92999999999995</v>
      </c>
      <c r="N350" s="4" t="str">
        <f t="shared" si="16"/>
        <v>Excelsa</v>
      </c>
      <c r="O350" s="4"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6">
        <f>INDEX(products!$A$1:$G$49,MATCH(orders!$D351,products!$A$1:$A$49,0),MATCH(K$1,products!$A$1:$G$1,0))</f>
        <v>0.2</v>
      </c>
      <c r="L351" s="7">
        <f>INDEX(products!$A$1:$G$49,MATCH(orders!$D351,products!$A$1:$A$49,0),MATCH(L$1,products!$A$1:$G$1,0))</f>
        <v>3.5849999999999995</v>
      </c>
      <c r="M351" s="7">
        <f t="shared" si="15"/>
        <v>14.339999999999998</v>
      </c>
      <c r="N351" s="4" t="str">
        <f t="shared" si="16"/>
        <v>Robusta</v>
      </c>
      <c r="O351" s="4"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6">
        <f>INDEX(products!$A$1:$G$49,MATCH(orders!$D352,products!$A$1:$A$49,0),MATCH(K$1,products!$A$1:$G$1,0))</f>
        <v>0.5</v>
      </c>
      <c r="L352" s="7">
        <f>INDEX(products!$A$1:$G$49,MATCH(orders!$D352,products!$A$1:$A$49,0),MATCH(L$1,products!$A$1:$G$1,0))</f>
        <v>5.97</v>
      </c>
      <c r="M352" s="7">
        <f t="shared" si="15"/>
        <v>23.88</v>
      </c>
      <c r="N352" s="4" t="str">
        <f t="shared" si="16"/>
        <v>Arabica</v>
      </c>
      <c r="O352" s="4"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6">
        <f>INDEX(products!$A$1:$G$49,MATCH(orders!$D353,products!$A$1:$A$49,0),MATCH(K$1,products!$A$1:$G$1,0))</f>
        <v>1</v>
      </c>
      <c r="L353" s="7">
        <f>INDEX(products!$A$1:$G$49,MATCH(orders!$D353,products!$A$1:$A$49,0),MATCH(L$1,products!$A$1:$G$1,0))</f>
        <v>11.25</v>
      </c>
      <c r="M353" s="7">
        <f t="shared" si="15"/>
        <v>22.5</v>
      </c>
      <c r="N353" s="4" t="str">
        <f t="shared" si="16"/>
        <v>Arabica</v>
      </c>
      <c r="O353" s="4"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6">
        <f>INDEX(products!$A$1:$G$49,MATCH(orders!$D354,products!$A$1:$A$49,0),MATCH(K$1,products!$A$1:$G$1,0))</f>
        <v>0.5</v>
      </c>
      <c r="L354" s="7">
        <f>INDEX(products!$A$1:$G$49,MATCH(orders!$D354,products!$A$1:$A$49,0),MATCH(L$1,products!$A$1:$G$1,0))</f>
        <v>7.29</v>
      </c>
      <c r="M354" s="7">
        <f t="shared" si="15"/>
        <v>36.450000000000003</v>
      </c>
      <c r="N354" s="4" t="str">
        <f t="shared" si="16"/>
        <v>Excelsa</v>
      </c>
      <c r="O354" s="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6">
        <f>INDEX(products!$A$1:$G$49,MATCH(orders!$D355,products!$A$1:$A$49,0),MATCH(K$1,products!$A$1:$G$1,0))</f>
        <v>0.5</v>
      </c>
      <c r="L355" s="7">
        <f>INDEX(products!$A$1:$G$49,MATCH(orders!$D355,products!$A$1:$A$49,0),MATCH(L$1,products!$A$1:$G$1,0))</f>
        <v>6.75</v>
      </c>
      <c r="M355" s="7">
        <f t="shared" si="15"/>
        <v>27</v>
      </c>
      <c r="N355" s="4" t="str">
        <f t="shared" si="16"/>
        <v>Arabica</v>
      </c>
      <c r="O355" s="4"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6">
        <f>INDEX(products!$A$1:$G$49,MATCH(orders!$D356,products!$A$1:$A$49,0),MATCH(K$1,products!$A$1:$G$1,0))</f>
        <v>2.5</v>
      </c>
      <c r="L356" s="7">
        <f>INDEX(products!$A$1:$G$49,MATCH(orders!$D356,products!$A$1:$A$49,0),MATCH(L$1,products!$A$1:$G$1,0))</f>
        <v>25.874999999999996</v>
      </c>
      <c r="M356" s="7">
        <f t="shared" si="15"/>
        <v>155.24999999999997</v>
      </c>
      <c r="N356" s="4" t="str">
        <f t="shared" si="16"/>
        <v>Arabica</v>
      </c>
      <c r="O356" s="4"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6">
        <f>INDEX(products!$A$1:$G$49,MATCH(orders!$D357,products!$A$1:$A$49,0),MATCH(K$1,products!$A$1:$G$1,0))</f>
        <v>2.5</v>
      </c>
      <c r="L357" s="7">
        <f>INDEX(products!$A$1:$G$49,MATCH(orders!$D357,products!$A$1:$A$49,0),MATCH(L$1,products!$A$1:$G$1,0))</f>
        <v>22.884999999999998</v>
      </c>
      <c r="M357" s="7">
        <f t="shared" si="15"/>
        <v>114.42499999999998</v>
      </c>
      <c r="N357" s="4" t="str">
        <f t="shared" si="16"/>
        <v>Arabica</v>
      </c>
      <c r="O357" s="4"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6">
        <f>INDEX(products!$A$1:$G$49,MATCH(orders!$D358,products!$A$1:$A$49,0),MATCH(K$1,products!$A$1:$G$1,0))</f>
        <v>1</v>
      </c>
      <c r="L358" s="7">
        <f>INDEX(products!$A$1:$G$49,MATCH(orders!$D358,products!$A$1:$A$49,0),MATCH(L$1,products!$A$1:$G$1,0))</f>
        <v>12.95</v>
      </c>
      <c r="M358" s="7">
        <f t="shared" si="15"/>
        <v>51.8</v>
      </c>
      <c r="N358" s="4" t="str">
        <f t="shared" si="16"/>
        <v>Liberica</v>
      </c>
      <c r="O358" s="4"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6">
        <f>INDEX(products!$A$1:$G$49,MATCH(orders!$D359,products!$A$1:$A$49,0),MATCH(K$1,products!$A$1:$G$1,0))</f>
        <v>2.5</v>
      </c>
      <c r="L359" s="7">
        <f>INDEX(products!$A$1:$G$49,MATCH(orders!$D359,products!$A$1:$A$49,0),MATCH(L$1,products!$A$1:$G$1,0))</f>
        <v>25.874999999999996</v>
      </c>
      <c r="M359" s="7">
        <f t="shared" si="15"/>
        <v>155.24999999999997</v>
      </c>
      <c r="N359" s="4" t="str">
        <f t="shared" si="16"/>
        <v>Arabica</v>
      </c>
      <c r="O359" s="4"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6">
        <f>INDEX(products!$A$1:$G$49,MATCH(orders!$D360,products!$A$1:$A$49,0),MATCH(K$1,products!$A$1:$G$1,0))</f>
        <v>2.5</v>
      </c>
      <c r="L360" s="7">
        <f>INDEX(products!$A$1:$G$49,MATCH(orders!$D360,products!$A$1:$A$49,0),MATCH(L$1,products!$A$1:$G$1,0))</f>
        <v>29.784999999999997</v>
      </c>
      <c r="M360" s="7">
        <f t="shared" si="15"/>
        <v>29.784999999999997</v>
      </c>
      <c r="N360" s="4" t="str">
        <f t="shared" si="16"/>
        <v>Arabica</v>
      </c>
      <c r="O360" s="4"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6">
        <f>INDEX(products!$A$1:$G$49,MATCH(orders!$D361,products!$A$1:$A$49,0),MATCH(K$1,products!$A$1:$G$1,0))</f>
        <v>0.2</v>
      </c>
      <c r="L361" s="7">
        <f>INDEX(products!$A$1:$G$49,MATCH(orders!$D361,products!$A$1:$A$49,0),MATCH(L$1,products!$A$1:$G$1,0))</f>
        <v>3.5849999999999995</v>
      </c>
      <c r="M361" s="7">
        <f t="shared" si="15"/>
        <v>21.509999999999998</v>
      </c>
      <c r="N361" s="4" t="str">
        <f t="shared" si="16"/>
        <v>Robusta</v>
      </c>
      <c r="O361" s="4"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6">
        <f>INDEX(products!$A$1:$G$49,MATCH(orders!$D362,products!$A$1:$A$49,0),MATCH(K$1,products!$A$1:$G$1,0))</f>
        <v>2.5</v>
      </c>
      <c r="L362" s="7">
        <f>INDEX(products!$A$1:$G$49,MATCH(orders!$D362,products!$A$1:$A$49,0),MATCH(L$1,products!$A$1:$G$1,0))</f>
        <v>20.584999999999997</v>
      </c>
      <c r="M362" s="7">
        <f t="shared" si="15"/>
        <v>41.169999999999995</v>
      </c>
      <c r="N362" s="4" t="str">
        <f t="shared" si="16"/>
        <v>Robusta</v>
      </c>
      <c r="O362" s="4"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6">
        <f>INDEX(products!$A$1:$G$49,MATCH(orders!$D363,products!$A$1:$A$49,0),MATCH(K$1,products!$A$1:$G$1,0))</f>
        <v>0.5</v>
      </c>
      <c r="L363" s="7">
        <f>INDEX(products!$A$1:$G$49,MATCH(orders!$D363,products!$A$1:$A$49,0),MATCH(L$1,products!$A$1:$G$1,0))</f>
        <v>5.97</v>
      </c>
      <c r="M363" s="7">
        <f t="shared" si="15"/>
        <v>5.97</v>
      </c>
      <c r="N363" s="4" t="str">
        <f t="shared" si="16"/>
        <v>Robusta</v>
      </c>
      <c r="O363" s="4"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6">
        <f>INDEX(products!$A$1:$G$49,MATCH(orders!$D364,products!$A$1:$A$49,0),MATCH(K$1,products!$A$1:$G$1,0))</f>
        <v>1</v>
      </c>
      <c r="L364" s="7">
        <f>INDEX(products!$A$1:$G$49,MATCH(orders!$D364,products!$A$1:$A$49,0),MATCH(L$1,products!$A$1:$G$1,0))</f>
        <v>14.85</v>
      </c>
      <c r="M364" s="7">
        <f t="shared" si="15"/>
        <v>74.25</v>
      </c>
      <c r="N364" s="4" t="str">
        <f t="shared" si="16"/>
        <v>Excelsa</v>
      </c>
      <c r="O364" s="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6">
        <f>INDEX(products!$A$1:$G$49,MATCH(orders!$D365,products!$A$1:$A$49,0),MATCH(K$1,products!$A$1:$G$1,0))</f>
        <v>1</v>
      </c>
      <c r="L365" s="7">
        <f>INDEX(products!$A$1:$G$49,MATCH(orders!$D365,products!$A$1:$A$49,0),MATCH(L$1,products!$A$1:$G$1,0))</f>
        <v>14.55</v>
      </c>
      <c r="M365" s="7">
        <f t="shared" si="15"/>
        <v>87.300000000000011</v>
      </c>
      <c r="N365" s="4" t="str">
        <f t="shared" si="16"/>
        <v>Liberica</v>
      </c>
      <c r="O365" s="4"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6">
        <f>INDEX(products!$A$1:$G$49,MATCH(orders!$D366,products!$A$1:$A$49,0),MATCH(K$1,products!$A$1:$G$1,0))</f>
        <v>1</v>
      </c>
      <c r="L366" s="7">
        <f>INDEX(products!$A$1:$G$49,MATCH(orders!$D366,products!$A$1:$A$49,0),MATCH(L$1,products!$A$1:$G$1,0))</f>
        <v>12.15</v>
      </c>
      <c r="M366" s="7">
        <f t="shared" si="15"/>
        <v>72.900000000000006</v>
      </c>
      <c r="N366" s="4" t="str">
        <f t="shared" si="16"/>
        <v>Excelsa</v>
      </c>
      <c r="O366" s="4"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6">
        <f>INDEX(products!$A$1:$G$49,MATCH(orders!$D367,products!$A$1:$A$49,0),MATCH(K$1,products!$A$1:$G$1,0))</f>
        <v>0.5</v>
      </c>
      <c r="L367" s="7">
        <f>INDEX(products!$A$1:$G$49,MATCH(orders!$D367,products!$A$1:$A$49,0),MATCH(L$1,products!$A$1:$G$1,0))</f>
        <v>7.77</v>
      </c>
      <c r="M367" s="7">
        <f t="shared" si="15"/>
        <v>7.77</v>
      </c>
      <c r="N367" s="4" t="str">
        <f t="shared" si="16"/>
        <v>Liberica</v>
      </c>
      <c r="O367" s="4"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6">
        <f>INDEX(products!$A$1:$G$49,MATCH(orders!$D368,products!$A$1:$A$49,0),MATCH(K$1,products!$A$1:$G$1,0))</f>
        <v>0.5</v>
      </c>
      <c r="L368" s="7">
        <f>INDEX(products!$A$1:$G$49,MATCH(orders!$D368,products!$A$1:$A$49,0),MATCH(L$1,products!$A$1:$G$1,0))</f>
        <v>7.29</v>
      </c>
      <c r="M368" s="7">
        <f t="shared" si="15"/>
        <v>43.74</v>
      </c>
      <c r="N368" s="4" t="str">
        <f t="shared" si="16"/>
        <v>Excelsa</v>
      </c>
      <c r="O368" s="4"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6">
        <f>INDEX(products!$A$1:$G$49,MATCH(orders!$D369,products!$A$1:$A$49,0),MATCH(K$1,products!$A$1:$G$1,0))</f>
        <v>0.2</v>
      </c>
      <c r="L369" s="7">
        <f>INDEX(products!$A$1:$G$49,MATCH(orders!$D369,products!$A$1:$A$49,0),MATCH(L$1,products!$A$1:$G$1,0))</f>
        <v>4.3650000000000002</v>
      </c>
      <c r="M369" s="7">
        <f t="shared" si="15"/>
        <v>8.73</v>
      </c>
      <c r="N369" s="4" t="str">
        <f t="shared" si="16"/>
        <v>Liberica</v>
      </c>
      <c r="O369" s="4"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6">
        <f>INDEX(products!$A$1:$G$49,MATCH(orders!$D370,products!$A$1:$A$49,0),MATCH(K$1,products!$A$1:$G$1,0))</f>
        <v>2.5</v>
      </c>
      <c r="L370" s="7">
        <f>INDEX(products!$A$1:$G$49,MATCH(orders!$D370,products!$A$1:$A$49,0),MATCH(L$1,products!$A$1:$G$1,0))</f>
        <v>31.624999999999996</v>
      </c>
      <c r="M370" s="7">
        <f t="shared" si="15"/>
        <v>63.249999999999993</v>
      </c>
      <c r="N370" s="4" t="str">
        <f t="shared" si="16"/>
        <v>Excelsa</v>
      </c>
      <c r="O370" s="4"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6">
        <f>INDEX(products!$A$1:$G$49,MATCH(orders!$D371,products!$A$1:$A$49,0),MATCH(K$1,products!$A$1:$G$1,0))</f>
        <v>0.5</v>
      </c>
      <c r="L371" s="7">
        <f>INDEX(products!$A$1:$G$49,MATCH(orders!$D371,products!$A$1:$A$49,0),MATCH(L$1,products!$A$1:$G$1,0))</f>
        <v>8.91</v>
      </c>
      <c r="M371" s="7">
        <f t="shared" si="15"/>
        <v>8.91</v>
      </c>
      <c r="N371" s="4" t="str">
        <f t="shared" si="16"/>
        <v>Excelsa</v>
      </c>
      <c r="O371" s="4"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6">
        <f>INDEX(products!$A$1:$G$49,MATCH(orders!$D372,products!$A$1:$A$49,0),MATCH(K$1,products!$A$1:$G$1,0))</f>
        <v>1</v>
      </c>
      <c r="L372" s="7">
        <f>INDEX(products!$A$1:$G$49,MATCH(orders!$D372,products!$A$1:$A$49,0),MATCH(L$1,products!$A$1:$G$1,0))</f>
        <v>12.15</v>
      </c>
      <c r="M372" s="7">
        <f t="shared" si="15"/>
        <v>24.3</v>
      </c>
      <c r="N372" s="4" t="str">
        <f t="shared" si="16"/>
        <v>Excelsa</v>
      </c>
      <c r="O372" s="4"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6">
        <f>INDEX(products!$A$1:$G$49,MATCH(orders!$D373,products!$A$1:$A$49,0),MATCH(K$1,products!$A$1:$G$1,0))</f>
        <v>0.5</v>
      </c>
      <c r="L373" s="7">
        <f>INDEX(products!$A$1:$G$49,MATCH(orders!$D373,products!$A$1:$A$49,0),MATCH(L$1,products!$A$1:$G$1,0))</f>
        <v>7.77</v>
      </c>
      <c r="M373" s="7">
        <f t="shared" si="15"/>
        <v>46.62</v>
      </c>
      <c r="N373" s="4" t="str">
        <f t="shared" si="16"/>
        <v>Arabica</v>
      </c>
      <c r="O373" s="4"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6">
        <f>INDEX(products!$A$1:$G$49,MATCH(orders!$D374,products!$A$1:$A$49,0),MATCH(K$1,products!$A$1:$G$1,0))</f>
        <v>0.5</v>
      </c>
      <c r="L374" s="7">
        <f>INDEX(products!$A$1:$G$49,MATCH(orders!$D374,products!$A$1:$A$49,0),MATCH(L$1,products!$A$1:$G$1,0))</f>
        <v>7.169999999999999</v>
      </c>
      <c r="M374" s="7">
        <f t="shared" si="15"/>
        <v>43.019999999999996</v>
      </c>
      <c r="N374" s="4" t="str">
        <f t="shared" si="16"/>
        <v>Robusta</v>
      </c>
      <c r="O374" s="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6">
        <f>INDEX(products!$A$1:$G$49,MATCH(orders!$D375,products!$A$1:$A$49,0),MATCH(K$1,products!$A$1:$G$1,0))</f>
        <v>0.5</v>
      </c>
      <c r="L375" s="7">
        <f>INDEX(products!$A$1:$G$49,MATCH(orders!$D375,products!$A$1:$A$49,0),MATCH(L$1,products!$A$1:$G$1,0))</f>
        <v>5.97</v>
      </c>
      <c r="M375" s="7">
        <f t="shared" si="15"/>
        <v>17.91</v>
      </c>
      <c r="N375" s="4" t="str">
        <f t="shared" si="16"/>
        <v>Arabica</v>
      </c>
      <c r="O375" s="4"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6">
        <f>INDEX(products!$A$1:$G$49,MATCH(orders!$D376,products!$A$1:$A$49,0),MATCH(K$1,products!$A$1:$G$1,0))</f>
        <v>0.5</v>
      </c>
      <c r="L376" s="7">
        <f>INDEX(products!$A$1:$G$49,MATCH(orders!$D376,products!$A$1:$A$49,0),MATCH(L$1,products!$A$1:$G$1,0))</f>
        <v>9.51</v>
      </c>
      <c r="M376" s="7">
        <f t="shared" si="15"/>
        <v>38.04</v>
      </c>
      <c r="N376" s="4" t="str">
        <f t="shared" si="16"/>
        <v>Liberica</v>
      </c>
      <c r="O376" s="4"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6">
        <f>INDEX(products!$A$1:$G$49,MATCH(orders!$D377,products!$A$1:$A$49,0),MATCH(K$1,products!$A$1:$G$1,0))</f>
        <v>0.2</v>
      </c>
      <c r="L377" s="7">
        <f>INDEX(products!$A$1:$G$49,MATCH(orders!$D377,products!$A$1:$A$49,0),MATCH(L$1,products!$A$1:$G$1,0))</f>
        <v>3.375</v>
      </c>
      <c r="M377" s="7">
        <f t="shared" si="15"/>
        <v>6.75</v>
      </c>
      <c r="N377" s="4" t="str">
        <f t="shared" si="16"/>
        <v>Arabica</v>
      </c>
      <c r="O377" s="4"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6">
        <f>INDEX(products!$A$1:$G$49,MATCH(orders!$D378,products!$A$1:$A$49,0),MATCH(K$1,products!$A$1:$G$1,0))</f>
        <v>0.5</v>
      </c>
      <c r="L378" s="7">
        <f>INDEX(products!$A$1:$G$49,MATCH(orders!$D378,products!$A$1:$A$49,0),MATCH(L$1,products!$A$1:$G$1,0))</f>
        <v>5.97</v>
      </c>
      <c r="M378" s="7">
        <f t="shared" si="15"/>
        <v>5.97</v>
      </c>
      <c r="N378" s="4" t="str">
        <f t="shared" si="16"/>
        <v>Robusta</v>
      </c>
      <c r="O378" s="4"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6">
        <f>INDEX(products!$A$1:$G$49,MATCH(orders!$D379,products!$A$1:$A$49,0),MATCH(K$1,products!$A$1:$G$1,0))</f>
        <v>0.2</v>
      </c>
      <c r="L379" s="7">
        <f>INDEX(products!$A$1:$G$49,MATCH(orders!$D379,products!$A$1:$A$49,0),MATCH(L$1,products!$A$1:$G$1,0))</f>
        <v>2.6849999999999996</v>
      </c>
      <c r="M379" s="7">
        <f t="shared" si="15"/>
        <v>8.0549999999999997</v>
      </c>
      <c r="N379" s="4" t="str">
        <f t="shared" si="16"/>
        <v>Robusta</v>
      </c>
      <c r="O379" s="4"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6">
        <f>INDEX(products!$A$1:$G$49,MATCH(orders!$D380,products!$A$1:$A$49,0),MATCH(K$1,products!$A$1:$G$1,0))</f>
        <v>0.5</v>
      </c>
      <c r="L380" s="7">
        <f>INDEX(products!$A$1:$G$49,MATCH(orders!$D380,products!$A$1:$A$49,0),MATCH(L$1,products!$A$1:$G$1,0))</f>
        <v>7.77</v>
      </c>
      <c r="M380" s="7">
        <f t="shared" si="15"/>
        <v>23.31</v>
      </c>
      <c r="N380" s="4" t="str">
        <f t="shared" si="16"/>
        <v>Arabica</v>
      </c>
      <c r="O380" s="4"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6">
        <f>INDEX(products!$A$1:$G$49,MATCH(orders!$D381,products!$A$1:$A$49,0),MATCH(K$1,products!$A$1:$G$1,0))</f>
        <v>0.5</v>
      </c>
      <c r="L381" s="7">
        <f>INDEX(products!$A$1:$G$49,MATCH(orders!$D381,products!$A$1:$A$49,0),MATCH(L$1,products!$A$1:$G$1,0))</f>
        <v>7.169999999999999</v>
      </c>
      <c r="M381" s="7">
        <f t="shared" si="15"/>
        <v>43.019999999999996</v>
      </c>
      <c r="N381" s="4" t="str">
        <f t="shared" si="16"/>
        <v>Robusta</v>
      </c>
      <c r="O381" s="4"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6">
        <f>INDEX(products!$A$1:$G$49,MATCH(orders!$D382,products!$A$1:$A$49,0),MATCH(K$1,products!$A$1:$G$1,0))</f>
        <v>0.5</v>
      </c>
      <c r="L382" s="7">
        <f>INDEX(products!$A$1:$G$49,MATCH(orders!$D382,products!$A$1:$A$49,0),MATCH(L$1,products!$A$1:$G$1,0))</f>
        <v>7.77</v>
      </c>
      <c r="M382" s="7">
        <f t="shared" si="15"/>
        <v>23.31</v>
      </c>
      <c r="N382" s="4" t="str">
        <f t="shared" si="16"/>
        <v>Liberica</v>
      </c>
      <c r="O382" s="4"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6">
        <f>INDEX(products!$A$1:$G$49,MATCH(orders!$D383,products!$A$1:$A$49,0),MATCH(K$1,products!$A$1:$G$1,0))</f>
        <v>0.2</v>
      </c>
      <c r="L383" s="7">
        <f>INDEX(products!$A$1:$G$49,MATCH(orders!$D383,products!$A$1:$A$49,0),MATCH(L$1,products!$A$1:$G$1,0))</f>
        <v>2.9849999999999999</v>
      </c>
      <c r="M383" s="7">
        <f t="shared" si="15"/>
        <v>14.924999999999999</v>
      </c>
      <c r="N383" s="4" t="str">
        <f t="shared" si="16"/>
        <v>Arabica</v>
      </c>
      <c r="O383" s="4"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6">
        <f>INDEX(products!$A$1:$G$49,MATCH(orders!$D384,products!$A$1:$A$49,0),MATCH(K$1,products!$A$1:$G$1,0))</f>
        <v>0.5</v>
      </c>
      <c r="L384" s="7">
        <f>INDEX(products!$A$1:$G$49,MATCH(orders!$D384,products!$A$1:$A$49,0),MATCH(L$1,products!$A$1:$G$1,0))</f>
        <v>7.29</v>
      </c>
      <c r="M384" s="7">
        <f t="shared" si="15"/>
        <v>21.87</v>
      </c>
      <c r="N384" s="4" t="str">
        <f t="shared" si="16"/>
        <v>Excelsa</v>
      </c>
      <c r="O384" s="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6">
        <f>INDEX(products!$A$1:$G$49,MATCH(orders!$D385,products!$A$1:$A$49,0),MATCH(K$1,products!$A$1:$G$1,0))</f>
        <v>0.5</v>
      </c>
      <c r="L385" s="7">
        <f>INDEX(products!$A$1:$G$49,MATCH(orders!$D385,products!$A$1:$A$49,0),MATCH(L$1,products!$A$1:$G$1,0))</f>
        <v>8.91</v>
      </c>
      <c r="M385" s="7">
        <f t="shared" si="15"/>
        <v>53.46</v>
      </c>
      <c r="N385" s="4" t="str">
        <f t="shared" si="16"/>
        <v>Excelsa</v>
      </c>
      <c r="O385" s="4"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6">
        <f>INDEX(products!$A$1:$G$49,MATCH(orders!$D386,products!$A$1:$A$49,0),MATCH(K$1,products!$A$1:$G$1,0))</f>
        <v>2.5</v>
      </c>
      <c r="L386" s="7">
        <f>INDEX(products!$A$1:$G$49,MATCH(orders!$D386,products!$A$1:$A$49,0),MATCH(L$1,products!$A$1:$G$1,0))</f>
        <v>29.784999999999997</v>
      </c>
      <c r="M386" s="7">
        <f t="shared" si="15"/>
        <v>119.13999999999999</v>
      </c>
      <c r="N386" s="4" t="str">
        <f t="shared" si="16"/>
        <v>Arabica</v>
      </c>
      <c r="O386" s="4"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6">
        <f>INDEX(products!$A$1:$G$49,MATCH(orders!$D387,products!$A$1:$A$49,0),MATCH(K$1,products!$A$1:$G$1,0))</f>
        <v>0.5</v>
      </c>
      <c r="L387" s="7">
        <f>INDEX(products!$A$1:$G$49,MATCH(orders!$D387,products!$A$1:$A$49,0),MATCH(L$1,products!$A$1:$G$1,0))</f>
        <v>8.73</v>
      </c>
      <c r="M387" s="7">
        <f t="shared" ref="M387:M450" si="18">L387*E387</f>
        <v>43.650000000000006</v>
      </c>
      <c r="N387" s="4" t="str">
        <f t="shared" ref="N387:N450" si="19">IF(I387="Rob","Robusta",IF(I387="Exc","Excelsa",IF(I387="Ara","Arabica",IF(I387="Lib","Liberica",""))))</f>
        <v>Liberica</v>
      </c>
      <c r="O387" s="4" t="str">
        <f t="shared" ref="O387:O450" si="20">IF(J387="D","Dark",IF(J387="M","Medium",IF(J387="L","Light","")))</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6">
        <f>INDEX(products!$A$1:$G$49,MATCH(orders!$D388,products!$A$1:$A$49,0),MATCH(K$1,products!$A$1:$G$1,0))</f>
        <v>0.2</v>
      </c>
      <c r="L388" s="7">
        <f>INDEX(products!$A$1:$G$49,MATCH(orders!$D388,products!$A$1:$A$49,0),MATCH(L$1,products!$A$1:$G$1,0))</f>
        <v>2.9849999999999999</v>
      </c>
      <c r="M388" s="7">
        <f t="shared" si="18"/>
        <v>17.91</v>
      </c>
      <c r="N388" s="4" t="str">
        <f t="shared" si="19"/>
        <v>Arabica</v>
      </c>
      <c r="O388" s="4"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6">
        <f>INDEX(products!$A$1:$G$49,MATCH(orders!$D389,products!$A$1:$A$49,0),MATCH(K$1,products!$A$1:$G$1,0))</f>
        <v>1</v>
      </c>
      <c r="L389" s="7">
        <f>INDEX(products!$A$1:$G$49,MATCH(orders!$D389,products!$A$1:$A$49,0),MATCH(L$1,products!$A$1:$G$1,0))</f>
        <v>14.85</v>
      </c>
      <c r="M389" s="7">
        <f t="shared" si="18"/>
        <v>74.25</v>
      </c>
      <c r="N389" s="4" t="str">
        <f t="shared" si="19"/>
        <v>Excelsa</v>
      </c>
      <c r="O389" s="4"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6">
        <f>INDEX(products!$A$1:$G$49,MATCH(orders!$D390,products!$A$1:$A$49,0),MATCH(K$1,products!$A$1:$G$1,0))</f>
        <v>0.2</v>
      </c>
      <c r="L390" s="7">
        <f>INDEX(products!$A$1:$G$49,MATCH(orders!$D390,products!$A$1:$A$49,0),MATCH(L$1,products!$A$1:$G$1,0))</f>
        <v>3.8849999999999998</v>
      </c>
      <c r="M390" s="7">
        <f t="shared" si="18"/>
        <v>11.654999999999999</v>
      </c>
      <c r="N390" s="4" t="str">
        <f t="shared" si="19"/>
        <v>Liberica</v>
      </c>
      <c r="O390" s="4"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6">
        <f>INDEX(products!$A$1:$G$49,MATCH(orders!$D391,products!$A$1:$A$49,0),MATCH(K$1,products!$A$1:$G$1,0))</f>
        <v>0.5</v>
      </c>
      <c r="L391" s="7">
        <f>INDEX(products!$A$1:$G$49,MATCH(orders!$D391,products!$A$1:$A$49,0),MATCH(L$1,products!$A$1:$G$1,0))</f>
        <v>7.77</v>
      </c>
      <c r="M391" s="7">
        <f t="shared" si="18"/>
        <v>23.31</v>
      </c>
      <c r="N391" s="4" t="str">
        <f t="shared" si="19"/>
        <v>Liberica</v>
      </c>
      <c r="O391" s="4"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6">
        <f>INDEX(products!$A$1:$G$49,MATCH(orders!$D392,products!$A$1:$A$49,0),MATCH(K$1,products!$A$1:$G$1,0))</f>
        <v>0.5</v>
      </c>
      <c r="L392" s="7">
        <f>INDEX(products!$A$1:$G$49,MATCH(orders!$D392,products!$A$1:$A$49,0),MATCH(L$1,products!$A$1:$G$1,0))</f>
        <v>7.29</v>
      </c>
      <c r="M392" s="7">
        <f t="shared" si="18"/>
        <v>14.58</v>
      </c>
      <c r="N392" s="4" t="str">
        <f t="shared" si="19"/>
        <v>Excelsa</v>
      </c>
      <c r="O392" s="4"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6">
        <f>INDEX(products!$A$1:$G$49,MATCH(orders!$D393,products!$A$1:$A$49,0),MATCH(K$1,products!$A$1:$G$1,0))</f>
        <v>0.5</v>
      </c>
      <c r="L393" s="7">
        <f>INDEX(products!$A$1:$G$49,MATCH(orders!$D393,products!$A$1:$A$49,0),MATCH(L$1,products!$A$1:$G$1,0))</f>
        <v>6.75</v>
      </c>
      <c r="M393" s="7">
        <f t="shared" si="18"/>
        <v>13.5</v>
      </c>
      <c r="N393" s="4" t="str">
        <f t="shared" si="19"/>
        <v>Arabica</v>
      </c>
      <c r="O393" s="4"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6">
        <f>INDEX(products!$A$1:$G$49,MATCH(orders!$D394,products!$A$1:$A$49,0),MATCH(K$1,products!$A$1:$G$1,0))</f>
        <v>1</v>
      </c>
      <c r="L394" s="7">
        <f>INDEX(products!$A$1:$G$49,MATCH(orders!$D394,products!$A$1:$A$49,0),MATCH(L$1,products!$A$1:$G$1,0))</f>
        <v>14.85</v>
      </c>
      <c r="M394" s="7">
        <f t="shared" si="18"/>
        <v>89.1</v>
      </c>
      <c r="N394" s="4" t="str">
        <f t="shared" si="19"/>
        <v>Excelsa</v>
      </c>
      <c r="O394" s="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6">
        <f>INDEX(products!$A$1:$G$49,MATCH(orders!$D395,products!$A$1:$A$49,0),MATCH(K$1,products!$A$1:$G$1,0))</f>
        <v>0.2</v>
      </c>
      <c r="L395" s="7">
        <f>INDEX(products!$A$1:$G$49,MATCH(orders!$D395,products!$A$1:$A$49,0),MATCH(L$1,products!$A$1:$G$1,0))</f>
        <v>3.8849999999999998</v>
      </c>
      <c r="M395" s="7">
        <f t="shared" si="18"/>
        <v>3.8849999999999998</v>
      </c>
      <c r="N395" s="4" t="str">
        <f t="shared" si="19"/>
        <v>Arabica</v>
      </c>
      <c r="O395" s="4"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6">
        <f>INDEX(products!$A$1:$G$49,MATCH(orders!$D396,products!$A$1:$A$49,0),MATCH(K$1,products!$A$1:$G$1,0))</f>
        <v>2.5</v>
      </c>
      <c r="L396" s="7">
        <f>INDEX(products!$A$1:$G$49,MATCH(orders!$D396,products!$A$1:$A$49,0),MATCH(L$1,products!$A$1:$G$1,0))</f>
        <v>27.484999999999996</v>
      </c>
      <c r="M396" s="7">
        <f t="shared" si="18"/>
        <v>109.93999999999998</v>
      </c>
      <c r="N396" s="4" t="str">
        <f t="shared" si="19"/>
        <v>Robusta</v>
      </c>
      <c r="O396" s="4"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6">
        <f>INDEX(products!$A$1:$G$49,MATCH(orders!$D397,products!$A$1:$A$49,0),MATCH(K$1,products!$A$1:$G$1,0))</f>
        <v>0.5</v>
      </c>
      <c r="L397" s="7">
        <f>INDEX(products!$A$1:$G$49,MATCH(orders!$D397,products!$A$1:$A$49,0),MATCH(L$1,products!$A$1:$G$1,0))</f>
        <v>7.77</v>
      </c>
      <c r="M397" s="7">
        <f t="shared" si="18"/>
        <v>46.62</v>
      </c>
      <c r="N397" s="4" t="str">
        <f t="shared" si="19"/>
        <v>Liberica</v>
      </c>
      <c r="O397" s="4"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6">
        <f>INDEX(products!$A$1:$G$49,MATCH(orders!$D398,products!$A$1:$A$49,0),MATCH(K$1,products!$A$1:$G$1,0))</f>
        <v>0.5</v>
      </c>
      <c r="L398" s="7">
        <f>INDEX(products!$A$1:$G$49,MATCH(orders!$D398,products!$A$1:$A$49,0),MATCH(L$1,products!$A$1:$G$1,0))</f>
        <v>7.77</v>
      </c>
      <c r="M398" s="7">
        <f t="shared" si="18"/>
        <v>38.849999999999994</v>
      </c>
      <c r="N398" s="4" t="str">
        <f t="shared" si="19"/>
        <v>Arabica</v>
      </c>
      <c r="O398" s="4"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6">
        <f>INDEX(products!$A$1:$G$49,MATCH(orders!$D399,products!$A$1:$A$49,0),MATCH(K$1,products!$A$1:$G$1,0))</f>
        <v>0.5</v>
      </c>
      <c r="L399" s="7">
        <f>INDEX(products!$A$1:$G$49,MATCH(orders!$D399,products!$A$1:$A$49,0),MATCH(L$1,products!$A$1:$G$1,0))</f>
        <v>7.77</v>
      </c>
      <c r="M399" s="7">
        <f t="shared" si="18"/>
        <v>31.08</v>
      </c>
      <c r="N399" s="4" t="str">
        <f t="shared" si="19"/>
        <v>Liberica</v>
      </c>
      <c r="O399" s="4"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6">
        <f>INDEX(products!$A$1:$G$49,MATCH(orders!$D400,products!$A$1:$A$49,0),MATCH(K$1,products!$A$1:$G$1,0))</f>
        <v>0.2</v>
      </c>
      <c r="L400" s="7">
        <f>INDEX(products!$A$1:$G$49,MATCH(orders!$D400,products!$A$1:$A$49,0),MATCH(L$1,products!$A$1:$G$1,0))</f>
        <v>2.9849999999999999</v>
      </c>
      <c r="M400" s="7">
        <f t="shared" si="18"/>
        <v>17.91</v>
      </c>
      <c r="N400" s="4" t="str">
        <f t="shared" si="19"/>
        <v>Arabica</v>
      </c>
      <c r="O400" s="4"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6">
        <f>INDEX(products!$A$1:$G$49,MATCH(orders!$D401,products!$A$1:$A$49,0),MATCH(K$1,products!$A$1:$G$1,0))</f>
        <v>2.5</v>
      </c>
      <c r="L401" s="7">
        <f>INDEX(products!$A$1:$G$49,MATCH(orders!$D401,products!$A$1:$A$49,0),MATCH(L$1,products!$A$1:$G$1,0))</f>
        <v>27.945</v>
      </c>
      <c r="M401" s="7">
        <f t="shared" si="18"/>
        <v>167.67000000000002</v>
      </c>
      <c r="N401" s="4" t="str">
        <f t="shared" si="19"/>
        <v>Excelsa</v>
      </c>
      <c r="O401" s="4"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6">
        <f>INDEX(products!$A$1:$G$49,MATCH(orders!$D402,products!$A$1:$A$49,0),MATCH(K$1,products!$A$1:$G$1,0))</f>
        <v>1</v>
      </c>
      <c r="L402" s="7">
        <f>INDEX(products!$A$1:$G$49,MATCH(orders!$D402,products!$A$1:$A$49,0),MATCH(L$1,products!$A$1:$G$1,0))</f>
        <v>15.85</v>
      </c>
      <c r="M402" s="7">
        <f t="shared" si="18"/>
        <v>63.4</v>
      </c>
      <c r="N402" s="4" t="str">
        <f t="shared" si="19"/>
        <v>Liberica</v>
      </c>
      <c r="O402" s="4"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6">
        <f>INDEX(products!$A$1:$G$49,MATCH(orders!$D403,products!$A$1:$A$49,0),MATCH(K$1,products!$A$1:$G$1,0))</f>
        <v>0.2</v>
      </c>
      <c r="L403" s="7">
        <f>INDEX(products!$A$1:$G$49,MATCH(orders!$D403,products!$A$1:$A$49,0),MATCH(L$1,products!$A$1:$G$1,0))</f>
        <v>4.3650000000000002</v>
      </c>
      <c r="M403" s="7">
        <f t="shared" si="18"/>
        <v>8.73</v>
      </c>
      <c r="N403" s="4" t="str">
        <f t="shared" si="19"/>
        <v>Liberica</v>
      </c>
      <c r="O403" s="4"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6">
        <f>INDEX(products!$A$1:$G$49,MATCH(orders!$D404,products!$A$1:$A$49,0),MATCH(K$1,products!$A$1:$G$1,0))</f>
        <v>1</v>
      </c>
      <c r="L404" s="7">
        <f>INDEX(products!$A$1:$G$49,MATCH(orders!$D404,products!$A$1:$A$49,0),MATCH(L$1,products!$A$1:$G$1,0))</f>
        <v>8.9499999999999993</v>
      </c>
      <c r="M404" s="7">
        <f t="shared" si="18"/>
        <v>26.849999999999998</v>
      </c>
      <c r="N404" s="4" t="str">
        <f t="shared" si="19"/>
        <v>Robusta</v>
      </c>
      <c r="O404" s="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6">
        <f>INDEX(products!$A$1:$G$49,MATCH(orders!$D405,products!$A$1:$A$49,0),MATCH(K$1,products!$A$1:$G$1,0))</f>
        <v>0.2</v>
      </c>
      <c r="L405" s="7">
        <f>INDEX(products!$A$1:$G$49,MATCH(orders!$D405,products!$A$1:$A$49,0),MATCH(L$1,products!$A$1:$G$1,0))</f>
        <v>4.7549999999999999</v>
      </c>
      <c r="M405" s="7">
        <f t="shared" si="18"/>
        <v>9.51</v>
      </c>
      <c r="N405" s="4" t="str">
        <f t="shared" si="19"/>
        <v>Liberica</v>
      </c>
      <c r="O405" s="4"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6">
        <f>INDEX(products!$A$1:$G$49,MATCH(orders!$D406,products!$A$1:$A$49,0),MATCH(K$1,products!$A$1:$G$1,0))</f>
        <v>1</v>
      </c>
      <c r="L406" s="7">
        <f>INDEX(products!$A$1:$G$49,MATCH(orders!$D406,products!$A$1:$A$49,0),MATCH(L$1,products!$A$1:$G$1,0))</f>
        <v>9.9499999999999993</v>
      </c>
      <c r="M406" s="7">
        <f t="shared" si="18"/>
        <v>39.799999999999997</v>
      </c>
      <c r="N406" s="4" t="str">
        <f t="shared" si="19"/>
        <v>Arabica</v>
      </c>
      <c r="O406" s="4"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6">
        <f>INDEX(products!$A$1:$G$49,MATCH(orders!$D407,products!$A$1:$A$49,0),MATCH(K$1,products!$A$1:$G$1,0))</f>
        <v>0.5</v>
      </c>
      <c r="L407" s="7">
        <f>INDEX(products!$A$1:$G$49,MATCH(orders!$D407,products!$A$1:$A$49,0),MATCH(L$1,products!$A$1:$G$1,0))</f>
        <v>8.25</v>
      </c>
      <c r="M407" s="7">
        <f t="shared" si="18"/>
        <v>24.75</v>
      </c>
      <c r="N407" s="4" t="str">
        <f t="shared" si="19"/>
        <v>Excelsa</v>
      </c>
      <c r="O407" s="4"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6">
        <f>INDEX(products!$A$1:$G$49,MATCH(orders!$D408,products!$A$1:$A$49,0),MATCH(K$1,products!$A$1:$G$1,0))</f>
        <v>1</v>
      </c>
      <c r="L408" s="7">
        <f>INDEX(products!$A$1:$G$49,MATCH(orders!$D408,products!$A$1:$A$49,0),MATCH(L$1,products!$A$1:$G$1,0))</f>
        <v>13.75</v>
      </c>
      <c r="M408" s="7">
        <f t="shared" si="18"/>
        <v>68.75</v>
      </c>
      <c r="N408" s="4" t="str">
        <f t="shared" si="19"/>
        <v>Excelsa</v>
      </c>
      <c r="O408" s="4"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6">
        <f>INDEX(products!$A$1:$G$49,MATCH(orders!$D409,products!$A$1:$A$49,0),MATCH(K$1,products!$A$1:$G$1,0))</f>
        <v>0.5</v>
      </c>
      <c r="L409" s="7">
        <f>INDEX(products!$A$1:$G$49,MATCH(orders!$D409,products!$A$1:$A$49,0),MATCH(L$1,products!$A$1:$G$1,0))</f>
        <v>8.25</v>
      </c>
      <c r="M409" s="7">
        <f t="shared" si="18"/>
        <v>49.5</v>
      </c>
      <c r="N409" s="4" t="str">
        <f t="shared" si="19"/>
        <v>Excelsa</v>
      </c>
      <c r="O409" s="4"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6">
        <f>INDEX(products!$A$1:$G$49,MATCH(orders!$D410,products!$A$1:$A$49,0),MATCH(K$1,products!$A$1:$G$1,0))</f>
        <v>2.5</v>
      </c>
      <c r="L410" s="7">
        <f>INDEX(products!$A$1:$G$49,MATCH(orders!$D410,products!$A$1:$A$49,0),MATCH(L$1,products!$A$1:$G$1,0))</f>
        <v>25.874999999999996</v>
      </c>
      <c r="M410" s="7">
        <f t="shared" si="18"/>
        <v>51.749999999999993</v>
      </c>
      <c r="N410" s="4" t="str">
        <f t="shared" si="19"/>
        <v>Arabica</v>
      </c>
      <c r="O410" s="4"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6">
        <f>INDEX(products!$A$1:$G$49,MATCH(orders!$D411,products!$A$1:$A$49,0),MATCH(K$1,products!$A$1:$G$1,0))</f>
        <v>1</v>
      </c>
      <c r="L411" s="7">
        <f>INDEX(products!$A$1:$G$49,MATCH(orders!$D411,products!$A$1:$A$49,0),MATCH(L$1,products!$A$1:$G$1,0))</f>
        <v>15.85</v>
      </c>
      <c r="M411" s="7">
        <f t="shared" si="18"/>
        <v>47.55</v>
      </c>
      <c r="N411" s="4" t="str">
        <f t="shared" si="19"/>
        <v>Liberica</v>
      </c>
      <c r="O411" s="4"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6">
        <f>INDEX(products!$A$1:$G$49,MATCH(orders!$D412,products!$A$1:$A$49,0),MATCH(K$1,products!$A$1:$G$1,0))</f>
        <v>0.2</v>
      </c>
      <c r="L412" s="7">
        <f>INDEX(products!$A$1:$G$49,MATCH(orders!$D412,products!$A$1:$A$49,0),MATCH(L$1,products!$A$1:$G$1,0))</f>
        <v>3.8849999999999998</v>
      </c>
      <c r="M412" s="7">
        <f t="shared" si="18"/>
        <v>15.54</v>
      </c>
      <c r="N412" s="4" t="str">
        <f t="shared" si="19"/>
        <v>Arabica</v>
      </c>
      <c r="O412" s="4"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6">
        <f>INDEX(products!$A$1:$G$49,MATCH(orders!$D413,products!$A$1:$A$49,0),MATCH(K$1,products!$A$1:$G$1,0))</f>
        <v>1</v>
      </c>
      <c r="L413" s="7">
        <f>INDEX(products!$A$1:$G$49,MATCH(orders!$D413,products!$A$1:$A$49,0),MATCH(L$1,products!$A$1:$G$1,0))</f>
        <v>14.55</v>
      </c>
      <c r="M413" s="7">
        <f t="shared" si="18"/>
        <v>87.300000000000011</v>
      </c>
      <c r="N413" s="4" t="str">
        <f t="shared" si="19"/>
        <v>Liberica</v>
      </c>
      <c r="O413" s="4"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6">
        <f>INDEX(products!$A$1:$G$49,MATCH(orders!$D414,products!$A$1:$A$49,0),MATCH(K$1,products!$A$1:$G$1,0))</f>
        <v>1</v>
      </c>
      <c r="L414" s="7">
        <f>INDEX(products!$A$1:$G$49,MATCH(orders!$D414,products!$A$1:$A$49,0),MATCH(L$1,products!$A$1:$G$1,0))</f>
        <v>11.25</v>
      </c>
      <c r="M414" s="7">
        <f t="shared" si="18"/>
        <v>56.25</v>
      </c>
      <c r="N414" s="4" t="str">
        <f t="shared" si="19"/>
        <v>Arabica</v>
      </c>
      <c r="O414" s="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6">
        <f>INDEX(products!$A$1:$G$49,MATCH(orders!$D415,products!$A$1:$A$49,0),MATCH(K$1,products!$A$1:$G$1,0))</f>
        <v>2.5</v>
      </c>
      <c r="L415" s="7">
        <f>INDEX(products!$A$1:$G$49,MATCH(orders!$D415,products!$A$1:$A$49,0),MATCH(L$1,products!$A$1:$G$1,0))</f>
        <v>36.454999999999998</v>
      </c>
      <c r="M415" s="7">
        <f t="shared" si="18"/>
        <v>36.454999999999998</v>
      </c>
      <c r="N415" s="4" t="str">
        <f t="shared" si="19"/>
        <v>Liberica</v>
      </c>
      <c r="O415" s="4"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6">
        <f>INDEX(products!$A$1:$G$49,MATCH(orders!$D416,products!$A$1:$A$49,0),MATCH(K$1,products!$A$1:$G$1,0))</f>
        <v>0.2</v>
      </c>
      <c r="L416" s="7">
        <f>INDEX(products!$A$1:$G$49,MATCH(orders!$D416,products!$A$1:$A$49,0),MATCH(L$1,products!$A$1:$G$1,0))</f>
        <v>3.5849999999999995</v>
      </c>
      <c r="M416" s="7">
        <f t="shared" si="18"/>
        <v>10.754999999999999</v>
      </c>
      <c r="N416" s="4" t="str">
        <f t="shared" si="19"/>
        <v>Robusta</v>
      </c>
      <c r="O416" s="4"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6">
        <f>INDEX(products!$A$1:$G$49,MATCH(orders!$D417,products!$A$1:$A$49,0),MATCH(K$1,products!$A$1:$G$1,0))</f>
        <v>0.2</v>
      </c>
      <c r="L417" s="7">
        <f>INDEX(products!$A$1:$G$49,MATCH(orders!$D417,products!$A$1:$A$49,0),MATCH(L$1,products!$A$1:$G$1,0))</f>
        <v>2.9849999999999999</v>
      </c>
      <c r="M417" s="7">
        <f t="shared" si="18"/>
        <v>8.9550000000000001</v>
      </c>
      <c r="N417" s="4" t="str">
        <f t="shared" si="19"/>
        <v>Robusta</v>
      </c>
      <c r="O417" s="4"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6">
        <f>INDEX(products!$A$1:$G$49,MATCH(orders!$D418,products!$A$1:$A$49,0),MATCH(K$1,products!$A$1:$G$1,0))</f>
        <v>0.5</v>
      </c>
      <c r="L418" s="7">
        <f>INDEX(products!$A$1:$G$49,MATCH(orders!$D418,products!$A$1:$A$49,0),MATCH(L$1,products!$A$1:$G$1,0))</f>
        <v>7.77</v>
      </c>
      <c r="M418" s="7">
        <f t="shared" si="18"/>
        <v>23.31</v>
      </c>
      <c r="N418" s="4" t="str">
        <f t="shared" si="19"/>
        <v>Arabica</v>
      </c>
      <c r="O418" s="4"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6">
        <f>INDEX(products!$A$1:$G$49,MATCH(orders!$D419,products!$A$1:$A$49,0),MATCH(K$1,products!$A$1:$G$1,0))</f>
        <v>2.5</v>
      </c>
      <c r="L419" s="7">
        <f>INDEX(products!$A$1:$G$49,MATCH(orders!$D419,products!$A$1:$A$49,0),MATCH(L$1,products!$A$1:$G$1,0))</f>
        <v>29.784999999999997</v>
      </c>
      <c r="M419" s="7">
        <f t="shared" si="18"/>
        <v>29.784999999999997</v>
      </c>
      <c r="N419" s="4" t="str">
        <f t="shared" si="19"/>
        <v>Arabica</v>
      </c>
      <c r="O419" s="4"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6">
        <f>INDEX(products!$A$1:$G$49,MATCH(orders!$D420,products!$A$1:$A$49,0),MATCH(K$1,products!$A$1:$G$1,0))</f>
        <v>2.5</v>
      </c>
      <c r="L420" s="7">
        <f>INDEX(products!$A$1:$G$49,MATCH(orders!$D420,products!$A$1:$A$49,0),MATCH(L$1,products!$A$1:$G$1,0))</f>
        <v>29.784999999999997</v>
      </c>
      <c r="M420" s="7">
        <f t="shared" si="18"/>
        <v>148.92499999999998</v>
      </c>
      <c r="N420" s="4" t="str">
        <f t="shared" si="19"/>
        <v>Arabica</v>
      </c>
      <c r="O420" s="4"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6">
        <f>INDEX(products!$A$1:$G$49,MATCH(orders!$D421,products!$A$1:$A$49,0),MATCH(K$1,products!$A$1:$G$1,0))</f>
        <v>0.5</v>
      </c>
      <c r="L421" s="7">
        <f>INDEX(products!$A$1:$G$49,MATCH(orders!$D421,products!$A$1:$A$49,0),MATCH(L$1,products!$A$1:$G$1,0))</f>
        <v>8.73</v>
      </c>
      <c r="M421" s="7">
        <f t="shared" si="18"/>
        <v>8.73</v>
      </c>
      <c r="N421" s="4" t="str">
        <f t="shared" si="19"/>
        <v>Liberica</v>
      </c>
      <c r="O421" s="4"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6">
        <f>INDEX(products!$A$1:$G$49,MATCH(orders!$D422,products!$A$1:$A$49,0),MATCH(K$1,products!$A$1:$G$1,0))</f>
        <v>0.5</v>
      </c>
      <c r="L422" s="7">
        <f>INDEX(products!$A$1:$G$49,MATCH(orders!$D422,products!$A$1:$A$49,0),MATCH(L$1,products!$A$1:$G$1,0))</f>
        <v>7.77</v>
      </c>
      <c r="M422" s="7">
        <f t="shared" si="18"/>
        <v>31.08</v>
      </c>
      <c r="N422" s="4" t="str">
        <f t="shared" si="19"/>
        <v>Liberica</v>
      </c>
      <c r="O422" s="4"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6">
        <f>INDEX(products!$A$1:$G$49,MATCH(orders!$D423,products!$A$1:$A$49,0),MATCH(K$1,products!$A$1:$G$1,0))</f>
        <v>2.5</v>
      </c>
      <c r="L423" s="7">
        <f>INDEX(products!$A$1:$G$49,MATCH(orders!$D423,products!$A$1:$A$49,0),MATCH(L$1,products!$A$1:$G$1,0))</f>
        <v>22.884999999999998</v>
      </c>
      <c r="M423" s="7">
        <f t="shared" si="18"/>
        <v>137.31</v>
      </c>
      <c r="N423" s="4" t="str">
        <f t="shared" si="19"/>
        <v>Arabica</v>
      </c>
      <c r="O423" s="4"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6">
        <f>INDEX(products!$A$1:$G$49,MATCH(orders!$D424,products!$A$1:$A$49,0),MATCH(K$1,products!$A$1:$G$1,0))</f>
        <v>0.5</v>
      </c>
      <c r="L424" s="7">
        <f>INDEX(products!$A$1:$G$49,MATCH(orders!$D424,products!$A$1:$A$49,0),MATCH(L$1,products!$A$1:$G$1,0))</f>
        <v>5.97</v>
      </c>
      <c r="M424" s="7">
        <f t="shared" si="18"/>
        <v>29.849999999999998</v>
      </c>
      <c r="N424" s="4" t="str">
        <f t="shared" si="19"/>
        <v>Arabica</v>
      </c>
      <c r="O424" s="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6">
        <f>INDEX(products!$A$1:$G$49,MATCH(orders!$D425,products!$A$1:$A$49,0),MATCH(K$1,products!$A$1:$G$1,0))</f>
        <v>0.5</v>
      </c>
      <c r="L425" s="7">
        <f>INDEX(products!$A$1:$G$49,MATCH(orders!$D425,products!$A$1:$A$49,0),MATCH(L$1,products!$A$1:$G$1,0))</f>
        <v>5.97</v>
      </c>
      <c r="M425" s="7">
        <f t="shared" si="18"/>
        <v>17.91</v>
      </c>
      <c r="N425" s="4" t="str">
        <f t="shared" si="19"/>
        <v>Robusta</v>
      </c>
      <c r="O425" s="4"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6">
        <f>INDEX(products!$A$1:$G$49,MATCH(orders!$D426,products!$A$1:$A$49,0),MATCH(K$1,products!$A$1:$G$1,0))</f>
        <v>0.5</v>
      </c>
      <c r="L426" s="7">
        <f>INDEX(products!$A$1:$G$49,MATCH(orders!$D426,products!$A$1:$A$49,0),MATCH(L$1,products!$A$1:$G$1,0))</f>
        <v>8.91</v>
      </c>
      <c r="M426" s="7">
        <f t="shared" si="18"/>
        <v>26.73</v>
      </c>
      <c r="N426" s="4" t="str">
        <f t="shared" si="19"/>
        <v>Excelsa</v>
      </c>
      <c r="O426" s="4"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6">
        <f>INDEX(products!$A$1:$G$49,MATCH(orders!$D427,products!$A$1:$A$49,0),MATCH(K$1,products!$A$1:$G$1,0))</f>
        <v>1</v>
      </c>
      <c r="L427" s="7">
        <f>INDEX(products!$A$1:$G$49,MATCH(orders!$D427,products!$A$1:$A$49,0),MATCH(L$1,products!$A$1:$G$1,0))</f>
        <v>8.9499999999999993</v>
      </c>
      <c r="M427" s="7">
        <f t="shared" si="18"/>
        <v>17.899999999999999</v>
      </c>
      <c r="N427" s="4" t="str">
        <f t="shared" si="19"/>
        <v>Robusta</v>
      </c>
      <c r="O427" s="4"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6">
        <f>INDEX(products!$A$1:$G$49,MATCH(orders!$D428,products!$A$1:$A$49,0),MATCH(K$1,products!$A$1:$G$1,0))</f>
        <v>0.2</v>
      </c>
      <c r="L428" s="7">
        <f>INDEX(products!$A$1:$G$49,MATCH(orders!$D428,products!$A$1:$A$49,0),MATCH(L$1,products!$A$1:$G$1,0))</f>
        <v>3.5849999999999995</v>
      </c>
      <c r="M428" s="7">
        <f t="shared" si="18"/>
        <v>14.339999999999998</v>
      </c>
      <c r="N428" s="4" t="str">
        <f t="shared" si="19"/>
        <v>Robusta</v>
      </c>
      <c r="O428" s="4"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6">
        <f>INDEX(products!$A$1:$G$49,MATCH(orders!$D429,products!$A$1:$A$49,0),MATCH(K$1,products!$A$1:$G$1,0))</f>
        <v>2.5</v>
      </c>
      <c r="L429" s="7">
        <f>INDEX(products!$A$1:$G$49,MATCH(orders!$D429,products!$A$1:$A$49,0),MATCH(L$1,products!$A$1:$G$1,0))</f>
        <v>25.874999999999996</v>
      </c>
      <c r="M429" s="7">
        <f t="shared" si="18"/>
        <v>77.624999999999986</v>
      </c>
      <c r="N429" s="4" t="str">
        <f t="shared" si="19"/>
        <v>Arabica</v>
      </c>
      <c r="O429" s="4"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6">
        <f>INDEX(products!$A$1:$G$49,MATCH(orders!$D430,products!$A$1:$A$49,0),MATCH(K$1,products!$A$1:$G$1,0))</f>
        <v>1</v>
      </c>
      <c r="L430" s="7">
        <f>INDEX(products!$A$1:$G$49,MATCH(orders!$D430,products!$A$1:$A$49,0),MATCH(L$1,products!$A$1:$G$1,0))</f>
        <v>11.95</v>
      </c>
      <c r="M430" s="7">
        <f t="shared" si="18"/>
        <v>59.75</v>
      </c>
      <c r="N430" s="4" t="str">
        <f t="shared" si="19"/>
        <v>Robusta</v>
      </c>
      <c r="O430" s="4"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6">
        <f>INDEX(products!$A$1:$G$49,MATCH(orders!$D431,products!$A$1:$A$49,0),MATCH(K$1,products!$A$1:$G$1,0))</f>
        <v>1</v>
      </c>
      <c r="L431" s="7">
        <f>INDEX(products!$A$1:$G$49,MATCH(orders!$D431,products!$A$1:$A$49,0),MATCH(L$1,products!$A$1:$G$1,0))</f>
        <v>12.95</v>
      </c>
      <c r="M431" s="7">
        <f t="shared" si="18"/>
        <v>77.699999999999989</v>
      </c>
      <c r="N431" s="4" t="str">
        <f t="shared" si="19"/>
        <v>Arabica</v>
      </c>
      <c r="O431" s="4"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6">
        <f>INDEX(products!$A$1:$G$49,MATCH(orders!$D432,products!$A$1:$A$49,0),MATCH(K$1,products!$A$1:$G$1,0))</f>
        <v>0.2</v>
      </c>
      <c r="L432" s="7">
        <f>INDEX(products!$A$1:$G$49,MATCH(orders!$D432,products!$A$1:$A$49,0),MATCH(L$1,products!$A$1:$G$1,0))</f>
        <v>2.6849999999999996</v>
      </c>
      <c r="M432" s="7">
        <f t="shared" si="18"/>
        <v>5.3699999999999992</v>
      </c>
      <c r="N432" s="4" t="str">
        <f t="shared" si="19"/>
        <v>Robusta</v>
      </c>
      <c r="O432" s="4"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6">
        <f>INDEX(products!$A$1:$G$49,MATCH(orders!$D433,products!$A$1:$A$49,0),MATCH(K$1,products!$A$1:$G$1,0))</f>
        <v>2.5</v>
      </c>
      <c r="L433" s="7">
        <f>INDEX(products!$A$1:$G$49,MATCH(orders!$D433,products!$A$1:$A$49,0),MATCH(L$1,products!$A$1:$G$1,0))</f>
        <v>27.945</v>
      </c>
      <c r="M433" s="7">
        <f t="shared" si="18"/>
        <v>83.835000000000008</v>
      </c>
      <c r="N433" s="4" t="str">
        <f t="shared" si="19"/>
        <v>Excelsa</v>
      </c>
      <c r="O433" s="4"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6">
        <f>INDEX(products!$A$1:$G$49,MATCH(orders!$D434,products!$A$1:$A$49,0),MATCH(K$1,products!$A$1:$G$1,0))</f>
        <v>1</v>
      </c>
      <c r="L434" s="7">
        <f>INDEX(products!$A$1:$G$49,MATCH(orders!$D434,products!$A$1:$A$49,0),MATCH(L$1,products!$A$1:$G$1,0))</f>
        <v>11.25</v>
      </c>
      <c r="M434" s="7">
        <f t="shared" si="18"/>
        <v>22.5</v>
      </c>
      <c r="N434" s="4" t="str">
        <f t="shared" si="19"/>
        <v>Arabica</v>
      </c>
      <c r="O434" s="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6">
        <f>INDEX(products!$A$1:$G$49,MATCH(orders!$D435,products!$A$1:$A$49,0),MATCH(K$1,products!$A$1:$G$1,0))</f>
        <v>2.5</v>
      </c>
      <c r="L435" s="7">
        <f>INDEX(products!$A$1:$G$49,MATCH(orders!$D435,products!$A$1:$A$49,0),MATCH(L$1,products!$A$1:$G$1,0))</f>
        <v>33.464999999999996</v>
      </c>
      <c r="M435" s="7">
        <f t="shared" si="18"/>
        <v>200.78999999999996</v>
      </c>
      <c r="N435" s="4" t="str">
        <f t="shared" si="19"/>
        <v>Liberica</v>
      </c>
      <c r="O435" s="4"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6">
        <f>INDEX(products!$A$1:$G$49,MATCH(orders!$D436,products!$A$1:$A$49,0),MATCH(K$1,products!$A$1:$G$1,0))</f>
        <v>1</v>
      </c>
      <c r="L436" s="7">
        <f>INDEX(products!$A$1:$G$49,MATCH(orders!$D436,products!$A$1:$A$49,0),MATCH(L$1,products!$A$1:$G$1,0))</f>
        <v>11.25</v>
      </c>
      <c r="M436" s="7">
        <f t="shared" si="18"/>
        <v>67.5</v>
      </c>
      <c r="N436" s="4" t="str">
        <f t="shared" si="19"/>
        <v>Arabica</v>
      </c>
      <c r="O436" s="4"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6">
        <f>INDEX(products!$A$1:$G$49,MATCH(orders!$D437,products!$A$1:$A$49,0),MATCH(K$1,products!$A$1:$G$1,0))</f>
        <v>0.5</v>
      </c>
      <c r="L437" s="7">
        <f>INDEX(products!$A$1:$G$49,MATCH(orders!$D437,products!$A$1:$A$49,0),MATCH(L$1,products!$A$1:$G$1,0))</f>
        <v>8.25</v>
      </c>
      <c r="M437" s="7">
        <f t="shared" si="18"/>
        <v>8.25</v>
      </c>
      <c r="N437" s="4" t="str">
        <f t="shared" si="19"/>
        <v>Excelsa</v>
      </c>
      <c r="O437" s="4"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6">
        <f>INDEX(products!$A$1:$G$49,MATCH(orders!$D438,products!$A$1:$A$49,0),MATCH(K$1,products!$A$1:$G$1,0))</f>
        <v>0.2</v>
      </c>
      <c r="L438" s="7">
        <f>INDEX(products!$A$1:$G$49,MATCH(orders!$D438,products!$A$1:$A$49,0),MATCH(L$1,products!$A$1:$G$1,0))</f>
        <v>4.7549999999999999</v>
      </c>
      <c r="M438" s="7">
        <f t="shared" si="18"/>
        <v>9.51</v>
      </c>
      <c r="N438" s="4" t="str">
        <f t="shared" si="19"/>
        <v>Liberica</v>
      </c>
      <c r="O438" s="4"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6">
        <f>INDEX(products!$A$1:$G$49,MATCH(orders!$D439,products!$A$1:$A$49,0),MATCH(K$1,products!$A$1:$G$1,0))</f>
        <v>2.5</v>
      </c>
      <c r="L439" s="7">
        <f>INDEX(products!$A$1:$G$49,MATCH(orders!$D439,products!$A$1:$A$49,0),MATCH(L$1,products!$A$1:$G$1,0))</f>
        <v>29.784999999999997</v>
      </c>
      <c r="M439" s="7">
        <f t="shared" si="18"/>
        <v>29.784999999999997</v>
      </c>
      <c r="N439" s="4" t="str">
        <f t="shared" si="19"/>
        <v>Liberica</v>
      </c>
      <c r="O439" s="4"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6">
        <f>INDEX(products!$A$1:$G$49,MATCH(orders!$D440,products!$A$1:$A$49,0),MATCH(K$1,products!$A$1:$G$1,0))</f>
        <v>0.5</v>
      </c>
      <c r="L440" s="7">
        <f>INDEX(products!$A$1:$G$49,MATCH(orders!$D440,products!$A$1:$A$49,0),MATCH(L$1,products!$A$1:$G$1,0))</f>
        <v>7.77</v>
      </c>
      <c r="M440" s="7">
        <f t="shared" si="18"/>
        <v>15.54</v>
      </c>
      <c r="N440" s="4" t="str">
        <f t="shared" si="19"/>
        <v>Liberica</v>
      </c>
      <c r="O440" s="4"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6">
        <f>INDEX(products!$A$1:$G$49,MATCH(orders!$D441,products!$A$1:$A$49,0),MATCH(K$1,products!$A$1:$G$1,0))</f>
        <v>0.5</v>
      </c>
      <c r="L441" s="7">
        <f>INDEX(products!$A$1:$G$49,MATCH(orders!$D441,products!$A$1:$A$49,0),MATCH(L$1,products!$A$1:$G$1,0))</f>
        <v>8.91</v>
      </c>
      <c r="M441" s="7">
        <f t="shared" si="18"/>
        <v>35.64</v>
      </c>
      <c r="N441" s="4" t="str">
        <f t="shared" si="19"/>
        <v>Excelsa</v>
      </c>
      <c r="O441" s="4"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6">
        <f>INDEX(products!$A$1:$G$49,MATCH(orders!$D442,products!$A$1:$A$49,0),MATCH(K$1,products!$A$1:$G$1,0))</f>
        <v>2.5</v>
      </c>
      <c r="L442" s="7">
        <f>INDEX(products!$A$1:$G$49,MATCH(orders!$D442,products!$A$1:$A$49,0),MATCH(L$1,products!$A$1:$G$1,0))</f>
        <v>25.874999999999996</v>
      </c>
      <c r="M442" s="7">
        <f t="shared" si="18"/>
        <v>103.49999999999999</v>
      </c>
      <c r="N442" s="4" t="str">
        <f t="shared" si="19"/>
        <v>Arabica</v>
      </c>
      <c r="O442" s="4"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6">
        <f>INDEX(products!$A$1:$G$49,MATCH(orders!$D443,products!$A$1:$A$49,0),MATCH(K$1,products!$A$1:$G$1,0))</f>
        <v>1</v>
      </c>
      <c r="L443" s="7">
        <f>INDEX(products!$A$1:$G$49,MATCH(orders!$D443,products!$A$1:$A$49,0),MATCH(L$1,products!$A$1:$G$1,0))</f>
        <v>12.15</v>
      </c>
      <c r="M443" s="7">
        <f t="shared" si="18"/>
        <v>36.450000000000003</v>
      </c>
      <c r="N443" s="4" t="str">
        <f t="shared" si="19"/>
        <v>Excelsa</v>
      </c>
      <c r="O443" s="4"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6">
        <f>INDEX(products!$A$1:$G$49,MATCH(orders!$D444,products!$A$1:$A$49,0),MATCH(K$1,products!$A$1:$G$1,0))</f>
        <v>0.5</v>
      </c>
      <c r="L444" s="7">
        <f>INDEX(products!$A$1:$G$49,MATCH(orders!$D444,products!$A$1:$A$49,0),MATCH(L$1,products!$A$1:$G$1,0))</f>
        <v>7.169999999999999</v>
      </c>
      <c r="M444" s="7">
        <f t="shared" si="18"/>
        <v>35.849999999999994</v>
      </c>
      <c r="N444" s="4" t="str">
        <f t="shared" si="19"/>
        <v>Robusta</v>
      </c>
      <c r="O444" s="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6">
        <f>INDEX(products!$A$1:$G$49,MATCH(orders!$D445,products!$A$1:$A$49,0),MATCH(K$1,products!$A$1:$G$1,0))</f>
        <v>0.2</v>
      </c>
      <c r="L445" s="7">
        <f>INDEX(products!$A$1:$G$49,MATCH(orders!$D445,products!$A$1:$A$49,0),MATCH(L$1,products!$A$1:$G$1,0))</f>
        <v>4.4550000000000001</v>
      </c>
      <c r="M445" s="7">
        <f t="shared" si="18"/>
        <v>22.274999999999999</v>
      </c>
      <c r="N445" s="4" t="str">
        <f t="shared" si="19"/>
        <v>Excelsa</v>
      </c>
      <c r="O445" s="4"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6">
        <f>INDEX(products!$A$1:$G$49,MATCH(orders!$D446,products!$A$1:$A$49,0),MATCH(K$1,products!$A$1:$G$1,0))</f>
        <v>0.2</v>
      </c>
      <c r="L446" s="7">
        <f>INDEX(products!$A$1:$G$49,MATCH(orders!$D446,products!$A$1:$A$49,0),MATCH(L$1,products!$A$1:$G$1,0))</f>
        <v>4.125</v>
      </c>
      <c r="M446" s="7">
        <f t="shared" si="18"/>
        <v>24.75</v>
      </c>
      <c r="N446" s="4" t="str">
        <f t="shared" si="19"/>
        <v>Excelsa</v>
      </c>
      <c r="O446" s="4"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6">
        <f>INDEX(products!$A$1:$G$49,MATCH(orders!$D447,products!$A$1:$A$49,0),MATCH(K$1,products!$A$1:$G$1,0))</f>
        <v>2.5</v>
      </c>
      <c r="L447" s="7">
        <f>INDEX(products!$A$1:$G$49,MATCH(orders!$D447,products!$A$1:$A$49,0),MATCH(L$1,products!$A$1:$G$1,0))</f>
        <v>33.464999999999996</v>
      </c>
      <c r="M447" s="7">
        <f t="shared" si="18"/>
        <v>66.929999999999993</v>
      </c>
      <c r="N447" s="4" t="str">
        <f t="shared" si="19"/>
        <v>Liberica</v>
      </c>
      <c r="O447" s="4"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6">
        <f>INDEX(products!$A$1:$G$49,MATCH(orders!$D448,products!$A$1:$A$49,0),MATCH(K$1,products!$A$1:$G$1,0))</f>
        <v>0.5</v>
      </c>
      <c r="L448" s="7">
        <f>INDEX(products!$A$1:$G$49,MATCH(orders!$D448,products!$A$1:$A$49,0),MATCH(L$1,products!$A$1:$G$1,0))</f>
        <v>8.73</v>
      </c>
      <c r="M448" s="7">
        <f t="shared" si="18"/>
        <v>8.73</v>
      </c>
      <c r="N448" s="4" t="str">
        <f t="shared" si="19"/>
        <v>Liberica</v>
      </c>
      <c r="O448" s="4"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6">
        <f>INDEX(products!$A$1:$G$49,MATCH(orders!$D449,products!$A$1:$A$49,0),MATCH(K$1,products!$A$1:$G$1,0))</f>
        <v>0.5</v>
      </c>
      <c r="L449" s="7">
        <f>INDEX(products!$A$1:$G$49,MATCH(orders!$D449,products!$A$1:$A$49,0),MATCH(L$1,products!$A$1:$G$1,0))</f>
        <v>5.97</v>
      </c>
      <c r="M449" s="7">
        <f t="shared" si="18"/>
        <v>17.91</v>
      </c>
      <c r="N449" s="4" t="str">
        <f t="shared" si="19"/>
        <v>Robusta</v>
      </c>
      <c r="O449" s="4"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6">
        <f>INDEX(products!$A$1:$G$49,MATCH(orders!$D450,products!$A$1:$A$49,0),MATCH(K$1,products!$A$1:$G$1,0))</f>
        <v>0.5</v>
      </c>
      <c r="L450" s="7">
        <f>INDEX(products!$A$1:$G$49,MATCH(orders!$D450,products!$A$1:$A$49,0),MATCH(L$1,products!$A$1:$G$1,0))</f>
        <v>7.169999999999999</v>
      </c>
      <c r="M450" s="7">
        <f t="shared" si="18"/>
        <v>7.169999999999999</v>
      </c>
      <c r="N450" s="4" t="str">
        <f t="shared" si="19"/>
        <v>Robusta</v>
      </c>
      <c r="O450" s="4"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6">
        <f>INDEX(products!$A$1:$G$49,MATCH(orders!$D451,products!$A$1:$A$49,0),MATCH(K$1,products!$A$1:$G$1,0))</f>
        <v>0.2</v>
      </c>
      <c r="L451" s="7">
        <f>INDEX(products!$A$1:$G$49,MATCH(orders!$D451,products!$A$1:$A$49,0),MATCH(L$1,products!$A$1:$G$1,0))</f>
        <v>2.6849999999999996</v>
      </c>
      <c r="M451" s="7">
        <f t="shared" ref="M451:M514" si="21">L451*E451</f>
        <v>5.3699999999999992</v>
      </c>
      <c r="N451" s="4" t="str">
        <f t="shared" ref="N451:N514" si="22">IF(I451="Rob","Robusta",IF(I451="Exc","Excelsa",IF(I451="Ara","Arabica",IF(I451="Lib","Liberica",""))))</f>
        <v>Robusta</v>
      </c>
      <c r="O451" s="4" t="str">
        <f t="shared" ref="O451:O514" si="23">IF(J451="D","Dark",IF(J451="M","Medium",IF(J451="L","Light","")))</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6">
        <f>INDEX(products!$A$1:$G$49,MATCH(orders!$D452,products!$A$1:$A$49,0),MATCH(K$1,products!$A$1:$G$1,0))</f>
        <v>0.2</v>
      </c>
      <c r="L452" s="7">
        <f>INDEX(products!$A$1:$G$49,MATCH(orders!$D452,products!$A$1:$A$49,0),MATCH(L$1,products!$A$1:$G$1,0))</f>
        <v>4.7549999999999999</v>
      </c>
      <c r="M452" s="7">
        <f t="shared" si="21"/>
        <v>23.774999999999999</v>
      </c>
      <c r="N452" s="4" t="str">
        <f t="shared" si="22"/>
        <v>Liberica</v>
      </c>
      <c r="O452" s="4"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6">
        <f>INDEX(products!$A$1:$G$49,MATCH(orders!$D453,products!$A$1:$A$49,0),MATCH(K$1,products!$A$1:$G$1,0))</f>
        <v>2.5</v>
      </c>
      <c r="L453" s="7">
        <f>INDEX(products!$A$1:$G$49,MATCH(orders!$D453,products!$A$1:$A$49,0),MATCH(L$1,products!$A$1:$G$1,0))</f>
        <v>20.584999999999997</v>
      </c>
      <c r="M453" s="7">
        <f t="shared" si="21"/>
        <v>41.169999999999995</v>
      </c>
      <c r="N453" s="4" t="str">
        <f t="shared" si="22"/>
        <v>Robusta</v>
      </c>
      <c r="O453" s="4"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6">
        <f>INDEX(products!$A$1:$G$49,MATCH(orders!$D454,products!$A$1:$A$49,0),MATCH(K$1,products!$A$1:$G$1,0))</f>
        <v>0.2</v>
      </c>
      <c r="L454" s="7">
        <f>INDEX(products!$A$1:$G$49,MATCH(orders!$D454,products!$A$1:$A$49,0),MATCH(L$1,products!$A$1:$G$1,0))</f>
        <v>3.8849999999999998</v>
      </c>
      <c r="M454" s="7">
        <f t="shared" si="21"/>
        <v>11.654999999999999</v>
      </c>
      <c r="N454" s="4" t="str">
        <f t="shared" si="22"/>
        <v>Arabica</v>
      </c>
      <c r="O454" s="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6">
        <f>INDEX(products!$A$1:$G$49,MATCH(orders!$D455,products!$A$1:$A$49,0),MATCH(K$1,products!$A$1:$G$1,0))</f>
        <v>0.5</v>
      </c>
      <c r="L455" s="7">
        <f>INDEX(products!$A$1:$G$49,MATCH(orders!$D455,products!$A$1:$A$49,0),MATCH(L$1,products!$A$1:$G$1,0))</f>
        <v>9.51</v>
      </c>
      <c r="M455" s="7">
        <f t="shared" si="21"/>
        <v>38.04</v>
      </c>
      <c r="N455" s="4" t="str">
        <f t="shared" si="22"/>
        <v>Liberica</v>
      </c>
      <c r="O455" s="4"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6">
        <f>INDEX(products!$A$1:$G$49,MATCH(orders!$D456,products!$A$1:$A$49,0),MATCH(K$1,products!$A$1:$G$1,0))</f>
        <v>2.5</v>
      </c>
      <c r="L456" s="7">
        <f>INDEX(products!$A$1:$G$49,MATCH(orders!$D456,products!$A$1:$A$49,0),MATCH(L$1,products!$A$1:$G$1,0))</f>
        <v>20.584999999999997</v>
      </c>
      <c r="M456" s="7">
        <f t="shared" si="21"/>
        <v>82.339999999999989</v>
      </c>
      <c r="N456" s="4" t="str">
        <f t="shared" si="22"/>
        <v>Robusta</v>
      </c>
      <c r="O456" s="4"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6">
        <f>INDEX(products!$A$1:$G$49,MATCH(orders!$D457,products!$A$1:$A$49,0),MATCH(K$1,products!$A$1:$G$1,0))</f>
        <v>0.2</v>
      </c>
      <c r="L457" s="7">
        <f>INDEX(products!$A$1:$G$49,MATCH(orders!$D457,products!$A$1:$A$49,0),MATCH(L$1,products!$A$1:$G$1,0))</f>
        <v>4.7549999999999999</v>
      </c>
      <c r="M457" s="7">
        <f t="shared" si="21"/>
        <v>9.51</v>
      </c>
      <c r="N457" s="4" t="str">
        <f t="shared" si="22"/>
        <v>Liberica</v>
      </c>
      <c r="O457" s="4"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6">
        <f>INDEX(products!$A$1:$G$49,MATCH(orders!$D458,products!$A$1:$A$49,0),MATCH(K$1,products!$A$1:$G$1,0))</f>
        <v>2.5</v>
      </c>
      <c r="L458" s="7">
        <f>INDEX(products!$A$1:$G$49,MATCH(orders!$D458,products!$A$1:$A$49,0),MATCH(L$1,products!$A$1:$G$1,0))</f>
        <v>20.584999999999997</v>
      </c>
      <c r="M458" s="7">
        <f t="shared" si="21"/>
        <v>41.169999999999995</v>
      </c>
      <c r="N458" s="4" t="str">
        <f t="shared" si="22"/>
        <v>Robusta</v>
      </c>
      <c r="O458" s="4"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6">
        <f>INDEX(products!$A$1:$G$49,MATCH(orders!$D459,products!$A$1:$A$49,0),MATCH(K$1,products!$A$1:$G$1,0))</f>
        <v>0.5</v>
      </c>
      <c r="L459" s="7">
        <f>INDEX(products!$A$1:$G$49,MATCH(orders!$D459,products!$A$1:$A$49,0),MATCH(L$1,products!$A$1:$G$1,0))</f>
        <v>9.51</v>
      </c>
      <c r="M459" s="7">
        <f t="shared" si="21"/>
        <v>47.55</v>
      </c>
      <c r="N459" s="4" t="str">
        <f t="shared" si="22"/>
        <v>Liberica</v>
      </c>
      <c r="O459" s="4"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6">
        <f>INDEX(products!$A$1:$G$49,MATCH(orders!$D460,products!$A$1:$A$49,0),MATCH(K$1,products!$A$1:$G$1,0))</f>
        <v>1</v>
      </c>
      <c r="L460" s="7">
        <f>INDEX(products!$A$1:$G$49,MATCH(orders!$D460,products!$A$1:$A$49,0),MATCH(L$1,products!$A$1:$G$1,0))</f>
        <v>11.25</v>
      </c>
      <c r="M460" s="7">
        <f t="shared" si="21"/>
        <v>45</v>
      </c>
      <c r="N460" s="4" t="str">
        <f t="shared" si="22"/>
        <v>Arabica</v>
      </c>
      <c r="O460" s="4"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6">
        <f>INDEX(products!$A$1:$G$49,MATCH(orders!$D461,products!$A$1:$A$49,0),MATCH(K$1,products!$A$1:$G$1,0))</f>
        <v>0.2</v>
      </c>
      <c r="L461" s="7">
        <f>INDEX(products!$A$1:$G$49,MATCH(orders!$D461,products!$A$1:$A$49,0),MATCH(L$1,products!$A$1:$G$1,0))</f>
        <v>4.7549999999999999</v>
      </c>
      <c r="M461" s="7">
        <f t="shared" si="21"/>
        <v>23.774999999999999</v>
      </c>
      <c r="N461" s="4" t="str">
        <f t="shared" si="22"/>
        <v>Liberica</v>
      </c>
      <c r="O461" s="4"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6">
        <f>INDEX(products!$A$1:$G$49,MATCH(orders!$D462,products!$A$1:$A$49,0),MATCH(K$1,products!$A$1:$G$1,0))</f>
        <v>0.5</v>
      </c>
      <c r="L462" s="7">
        <f>INDEX(products!$A$1:$G$49,MATCH(orders!$D462,products!$A$1:$A$49,0),MATCH(L$1,products!$A$1:$G$1,0))</f>
        <v>5.3699999999999992</v>
      </c>
      <c r="M462" s="7">
        <f t="shared" si="21"/>
        <v>16.11</v>
      </c>
      <c r="N462" s="4" t="str">
        <f t="shared" si="22"/>
        <v>Robusta</v>
      </c>
      <c r="O462" s="4"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6">
        <f>INDEX(products!$A$1:$G$49,MATCH(orders!$D463,products!$A$1:$A$49,0),MATCH(K$1,products!$A$1:$G$1,0))</f>
        <v>0.2</v>
      </c>
      <c r="L463" s="7">
        <f>INDEX(products!$A$1:$G$49,MATCH(orders!$D463,products!$A$1:$A$49,0),MATCH(L$1,products!$A$1:$G$1,0))</f>
        <v>2.6849999999999996</v>
      </c>
      <c r="M463" s="7">
        <f t="shared" si="21"/>
        <v>10.739999999999998</v>
      </c>
      <c r="N463" s="4" t="str">
        <f t="shared" si="22"/>
        <v>Robusta</v>
      </c>
      <c r="O463" s="4"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6">
        <f>INDEX(products!$A$1:$G$49,MATCH(orders!$D464,products!$A$1:$A$49,0),MATCH(K$1,products!$A$1:$G$1,0))</f>
        <v>1</v>
      </c>
      <c r="L464" s="7">
        <f>INDEX(products!$A$1:$G$49,MATCH(orders!$D464,products!$A$1:$A$49,0),MATCH(L$1,products!$A$1:$G$1,0))</f>
        <v>9.9499999999999993</v>
      </c>
      <c r="M464" s="7">
        <f t="shared" si="21"/>
        <v>49.75</v>
      </c>
      <c r="N464" s="4" t="str">
        <f t="shared" si="22"/>
        <v>Arabica</v>
      </c>
      <c r="O464" s="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6">
        <f>INDEX(products!$A$1:$G$49,MATCH(orders!$D465,products!$A$1:$A$49,0),MATCH(K$1,products!$A$1:$G$1,0))</f>
        <v>1</v>
      </c>
      <c r="L465" s="7">
        <f>INDEX(products!$A$1:$G$49,MATCH(orders!$D465,products!$A$1:$A$49,0),MATCH(L$1,products!$A$1:$G$1,0))</f>
        <v>13.75</v>
      </c>
      <c r="M465" s="7">
        <f t="shared" si="21"/>
        <v>27.5</v>
      </c>
      <c r="N465" s="4" t="str">
        <f t="shared" si="22"/>
        <v>Excelsa</v>
      </c>
      <c r="O465" s="4"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6">
        <f>INDEX(products!$A$1:$G$49,MATCH(orders!$D466,products!$A$1:$A$49,0),MATCH(K$1,products!$A$1:$G$1,0))</f>
        <v>2.5</v>
      </c>
      <c r="L466" s="7">
        <f>INDEX(products!$A$1:$G$49,MATCH(orders!$D466,products!$A$1:$A$49,0),MATCH(L$1,products!$A$1:$G$1,0))</f>
        <v>29.784999999999997</v>
      </c>
      <c r="M466" s="7">
        <f t="shared" si="21"/>
        <v>119.13999999999999</v>
      </c>
      <c r="N466" s="4" t="str">
        <f t="shared" si="22"/>
        <v>Liberica</v>
      </c>
      <c r="O466" s="4"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6">
        <f>INDEX(products!$A$1:$G$49,MATCH(orders!$D467,products!$A$1:$A$49,0),MATCH(K$1,products!$A$1:$G$1,0))</f>
        <v>2.5</v>
      </c>
      <c r="L467" s="7">
        <f>INDEX(products!$A$1:$G$49,MATCH(orders!$D467,products!$A$1:$A$49,0),MATCH(L$1,products!$A$1:$G$1,0))</f>
        <v>20.584999999999997</v>
      </c>
      <c r="M467" s="7">
        <f t="shared" si="21"/>
        <v>20.584999999999997</v>
      </c>
      <c r="N467" s="4" t="str">
        <f t="shared" si="22"/>
        <v>Robusta</v>
      </c>
      <c r="O467" s="4"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6">
        <f>INDEX(products!$A$1:$G$49,MATCH(orders!$D468,products!$A$1:$A$49,0),MATCH(K$1,products!$A$1:$G$1,0))</f>
        <v>0.2</v>
      </c>
      <c r="L468" s="7">
        <f>INDEX(products!$A$1:$G$49,MATCH(orders!$D468,products!$A$1:$A$49,0),MATCH(L$1,products!$A$1:$G$1,0))</f>
        <v>2.9849999999999999</v>
      </c>
      <c r="M468" s="7">
        <f t="shared" si="21"/>
        <v>8.9550000000000001</v>
      </c>
      <c r="N468" s="4" t="str">
        <f t="shared" si="22"/>
        <v>Arabica</v>
      </c>
      <c r="O468" s="4"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6">
        <f>INDEX(products!$A$1:$G$49,MATCH(orders!$D469,products!$A$1:$A$49,0),MATCH(K$1,products!$A$1:$G$1,0))</f>
        <v>0.5</v>
      </c>
      <c r="L469" s="7">
        <f>INDEX(products!$A$1:$G$49,MATCH(orders!$D469,products!$A$1:$A$49,0),MATCH(L$1,products!$A$1:$G$1,0))</f>
        <v>5.97</v>
      </c>
      <c r="M469" s="7">
        <f t="shared" si="21"/>
        <v>5.97</v>
      </c>
      <c r="N469" s="4" t="str">
        <f t="shared" si="22"/>
        <v>Arabica</v>
      </c>
      <c r="O469" s="4"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6">
        <f>INDEX(products!$A$1:$G$49,MATCH(orders!$D470,products!$A$1:$A$49,0),MATCH(K$1,products!$A$1:$G$1,0))</f>
        <v>1</v>
      </c>
      <c r="L470" s="7">
        <f>INDEX(products!$A$1:$G$49,MATCH(orders!$D470,products!$A$1:$A$49,0),MATCH(L$1,products!$A$1:$G$1,0))</f>
        <v>13.75</v>
      </c>
      <c r="M470" s="7">
        <f t="shared" si="21"/>
        <v>41.25</v>
      </c>
      <c r="N470" s="4" t="str">
        <f t="shared" si="22"/>
        <v>Excelsa</v>
      </c>
      <c r="O470" s="4"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6">
        <f>INDEX(products!$A$1:$G$49,MATCH(orders!$D471,products!$A$1:$A$49,0),MATCH(K$1,products!$A$1:$G$1,0))</f>
        <v>0.2</v>
      </c>
      <c r="L471" s="7">
        <f>INDEX(products!$A$1:$G$49,MATCH(orders!$D471,products!$A$1:$A$49,0),MATCH(L$1,products!$A$1:$G$1,0))</f>
        <v>4.4550000000000001</v>
      </c>
      <c r="M471" s="7">
        <f t="shared" si="21"/>
        <v>22.274999999999999</v>
      </c>
      <c r="N471" s="4" t="str">
        <f t="shared" si="22"/>
        <v>Excelsa</v>
      </c>
      <c r="O471" s="4"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6">
        <f>INDEX(products!$A$1:$G$49,MATCH(orders!$D472,products!$A$1:$A$49,0),MATCH(K$1,products!$A$1:$G$1,0))</f>
        <v>0.5</v>
      </c>
      <c r="L472" s="7">
        <f>INDEX(products!$A$1:$G$49,MATCH(orders!$D472,products!$A$1:$A$49,0),MATCH(L$1,products!$A$1:$G$1,0))</f>
        <v>6.75</v>
      </c>
      <c r="M472" s="7">
        <f t="shared" si="21"/>
        <v>6.75</v>
      </c>
      <c r="N472" s="4" t="str">
        <f t="shared" si="22"/>
        <v>Arabica</v>
      </c>
      <c r="O472" s="4"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6">
        <f>INDEX(products!$A$1:$G$49,MATCH(orders!$D473,products!$A$1:$A$49,0),MATCH(K$1,products!$A$1:$G$1,0))</f>
        <v>2.5</v>
      </c>
      <c r="L473" s="7">
        <f>INDEX(products!$A$1:$G$49,MATCH(orders!$D473,products!$A$1:$A$49,0),MATCH(L$1,products!$A$1:$G$1,0))</f>
        <v>33.464999999999996</v>
      </c>
      <c r="M473" s="7">
        <f t="shared" si="21"/>
        <v>133.85999999999999</v>
      </c>
      <c r="N473" s="4" t="str">
        <f t="shared" si="22"/>
        <v>Liberica</v>
      </c>
      <c r="O473" s="4"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6">
        <f>INDEX(products!$A$1:$G$49,MATCH(orders!$D474,products!$A$1:$A$49,0),MATCH(K$1,products!$A$1:$G$1,0))</f>
        <v>0.2</v>
      </c>
      <c r="L474" s="7">
        <f>INDEX(products!$A$1:$G$49,MATCH(orders!$D474,products!$A$1:$A$49,0),MATCH(L$1,products!$A$1:$G$1,0))</f>
        <v>2.9849999999999999</v>
      </c>
      <c r="M474" s="7">
        <f t="shared" si="21"/>
        <v>5.97</v>
      </c>
      <c r="N474" s="4" t="str">
        <f t="shared" si="22"/>
        <v>Arabica</v>
      </c>
      <c r="O474" s="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6">
        <f>INDEX(products!$A$1:$G$49,MATCH(orders!$D475,products!$A$1:$A$49,0),MATCH(K$1,products!$A$1:$G$1,0))</f>
        <v>1</v>
      </c>
      <c r="L475" s="7">
        <f>INDEX(products!$A$1:$G$49,MATCH(orders!$D475,products!$A$1:$A$49,0),MATCH(L$1,products!$A$1:$G$1,0))</f>
        <v>12.95</v>
      </c>
      <c r="M475" s="7">
        <f t="shared" si="21"/>
        <v>25.9</v>
      </c>
      <c r="N475" s="4" t="str">
        <f t="shared" si="22"/>
        <v>Arabica</v>
      </c>
      <c r="O475" s="4"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6">
        <f>INDEX(products!$A$1:$G$49,MATCH(orders!$D476,products!$A$1:$A$49,0),MATCH(K$1,products!$A$1:$G$1,0))</f>
        <v>2.5</v>
      </c>
      <c r="L476" s="7">
        <f>INDEX(products!$A$1:$G$49,MATCH(orders!$D476,products!$A$1:$A$49,0),MATCH(L$1,products!$A$1:$G$1,0))</f>
        <v>31.624999999999996</v>
      </c>
      <c r="M476" s="7">
        <f t="shared" si="21"/>
        <v>31.624999999999996</v>
      </c>
      <c r="N476" s="4" t="str">
        <f t="shared" si="22"/>
        <v>Excelsa</v>
      </c>
      <c r="O476" s="4"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6">
        <f>INDEX(products!$A$1:$G$49,MATCH(orders!$D477,products!$A$1:$A$49,0),MATCH(K$1,products!$A$1:$G$1,0))</f>
        <v>0.2</v>
      </c>
      <c r="L477" s="7">
        <f>INDEX(products!$A$1:$G$49,MATCH(orders!$D477,products!$A$1:$A$49,0),MATCH(L$1,products!$A$1:$G$1,0))</f>
        <v>4.3650000000000002</v>
      </c>
      <c r="M477" s="7">
        <f t="shared" si="21"/>
        <v>8.73</v>
      </c>
      <c r="N477" s="4" t="str">
        <f t="shared" si="22"/>
        <v>Liberica</v>
      </c>
      <c r="O477" s="4"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6">
        <f>INDEX(products!$A$1:$G$49,MATCH(orders!$D478,products!$A$1:$A$49,0),MATCH(K$1,products!$A$1:$G$1,0))</f>
        <v>0.2</v>
      </c>
      <c r="L478" s="7">
        <f>INDEX(products!$A$1:$G$49,MATCH(orders!$D478,products!$A$1:$A$49,0),MATCH(L$1,products!$A$1:$G$1,0))</f>
        <v>4.4550000000000001</v>
      </c>
      <c r="M478" s="7">
        <f t="shared" si="21"/>
        <v>26.73</v>
      </c>
      <c r="N478" s="4" t="str">
        <f t="shared" si="22"/>
        <v>Excelsa</v>
      </c>
      <c r="O478" s="4"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6">
        <f>INDEX(products!$A$1:$G$49,MATCH(orders!$D479,products!$A$1:$A$49,0),MATCH(K$1,products!$A$1:$G$1,0))</f>
        <v>0.2</v>
      </c>
      <c r="L479" s="7">
        <f>INDEX(products!$A$1:$G$49,MATCH(orders!$D479,products!$A$1:$A$49,0),MATCH(L$1,products!$A$1:$G$1,0))</f>
        <v>4.3650000000000002</v>
      </c>
      <c r="M479" s="7">
        <f t="shared" si="21"/>
        <v>26.19</v>
      </c>
      <c r="N479" s="4" t="str">
        <f t="shared" si="22"/>
        <v>Liberica</v>
      </c>
      <c r="O479" s="4"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6">
        <f>INDEX(products!$A$1:$G$49,MATCH(orders!$D480,products!$A$1:$A$49,0),MATCH(K$1,products!$A$1:$G$1,0))</f>
        <v>1</v>
      </c>
      <c r="L480" s="7">
        <f>INDEX(products!$A$1:$G$49,MATCH(orders!$D480,products!$A$1:$A$49,0),MATCH(L$1,products!$A$1:$G$1,0))</f>
        <v>8.9499999999999993</v>
      </c>
      <c r="M480" s="7">
        <f t="shared" si="21"/>
        <v>53.699999999999996</v>
      </c>
      <c r="N480" s="4" t="str">
        <f t="shared" si="22"/>
        <v>Robusta</v>
      </c>
      <c r="O480" s="4"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6">
        <f>INDEX(products!$A$1:$G$49,MATCH(orders!$D481,products!$A$1:$A$49,0),MATCH(K$1,products!$A$1:$G$1,0))</f>
        <v>2.5</v>
      </c>
      <c r="L481" s="7">
        <f>INDEX(products!$A$1:$G$49,MATCH(orders!$D481,products!$A$1:$A$49,0),MATCH(L$1,products!$A$1:$G$1,0))</f>
        <v>31.624999999999996</v>
      </c>
      <c r="M481" s="7">
        <f t="shared" si="21"/>
        <v>126.49999999999999</v>
      </c>
      <c r="N481" s="4" t="str">
        <f t="shared" si="22"/>
        <v>Excelsa</v>
      </c>
      <c r="O481" s="4"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6">
        <f>INDEX(products!$A$1:$G$49,MATCH(orders!$D482,products!$A$1:$A$49,0),MATCH(K$1,products!$A$1:$G$1,0))</f>
        <v>0.2</v>
      </c>
      <c r="L482" s="7">
        <f>INDEX(products!$A$1:$G$49,MATCH(orders!$D482,products!$A$1:$A$49,0),MATCH(L$1,products!$A$1:$G$1,0))</f>
        <v>4.125</v>
      </c>
      <c r="M482" s="7">
        <f t="shared" si="21"/>
        <v>4.125</v>
      </c>
      <c r="N482" s="4" t="str">
        <f t="shared" si="22"/>
        <v>Excelsa</v>
      </c>
      <c r="O482" s="4"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6">
        <f>INDEX(products!$A$1:$G$49,MATCH(orders!$D483,products!$A$1:$A$49,0),MATCH(K$1,products!$A$1:$G$1,0))</f>
        <v>1</v>
      </c>
      <c r="L483" s="7">
        <f>INDEX(products!$A$1:$G$49,MATCH(orders!$D483,products!$A$1:$A$49,0),MATCH(L$1,products!$A$1:$G$1,0))</f>
        <v>11.95</v>
      </c>
      <c r="M483" s="7">
        <f t="shared" si="21"/>
        <v>23.9</v>
      </c>
      <c r="N483" s="4" t="str">
        <f t="shared" si="22"/>
        <v>Robusta</v>
      </c>
      <c r="O483" s="4"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6">
        <f>INDEX(products!$A$1:$G$49,MATCH(orders!$D484,products!$A$1:$A$49,0),MATCH(K$1,products!$A$1:$G$1,0))</f>
        <v>2.5</v>
      </c>
      <c r="L484" s="7">
        <f>INDEX(products!$A$1:$G$49,MATCH(orders!$D484,products!$A$1:$A$49,0),MATCH(L$1,products!$A$1:$G$1,0))</f>
        <v>27.945</v>
      </c>
      <c r="M484" s="7">
        <f t="shared" si="21"/>
        <v>139.72499999999999</v>
      </c>
      <c r="N484" s="4" t="str">
        <f t="shared" si="22"/>
        <v>Excelsa</v>
      </c>
      <c r="O484" s="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6">
        <f>INDEX(products!$A$1:$G$49,MATCH(orders!$D485,products!$A$1:$A$49,0),MATCH(K$1,products!$A$1:$G$1,0))</f>
        <v>2.5</v>
      </c>
      <c r="L485" s="7">
        <f>INDEX(products!$A$1:$G$49,MATCH(orders!$D485,products!$A$1:$A$49,0),MATCH(L$1,products!$A$1:$G$1,0))</f>
        <v>29.784999999999997</v>
      </c>
      <c r="M485" s="7">
        <f t="shared" si="21"/>
        <v>59.569999999999993</v>
      </c>
      <c r="N485" s="4" t="str">
        <f t="shared" si="22"/>
        <v>Liberica</v>
      </c>
      <c r="O485" s="4"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6">
        <f>INDEX(products!$A$1:$G$49,MATCH(orders!$D486,products!$A$1:$A$49,0),MATCH(K$1,products!$A$1:$G$1,0))</f>
        <v>0.5</v>
      </c>
      <c r="L486" s="7">
        <f>INDEX(products!$A$1:$G$49,MATCH(orders!$D486,products!$A$1:$A$49,0),MATCH(L$1,products!$A$1:$G$1,0))</f>
        <v>9.51</v>
      </c>
      <c r="M486" s="7">
        <f t="shared" si="21"/>
        <v>57.06</v>
      </c>
      <c r="N486" s="4" t="str">
        <f t="shared" si="22"/>
        <v>Liberica</v>
      </c>
      <c r="O486" s="4"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6">
        <f>INDEX(products!$A$1:$G$49,MATCH(orders!$D487,products!$A$1:$A$49,0),MATCH(K$1,products!$A$1:$G$1,0))</f>
        <v>0.2</v>
      </c>
      <c r="L487" s="7">
        <f>INDEX(products!$A$1:$G$49,MATCH(orders!$D487,products!$A$1:$A$49,0),MATCH(L$1,products!$A$1:$G$1,0))</f>
        <v>3.5849999999999995</v>
      </c>
      <c r="M487" s="7">
        <f t="shared" si="21"/>
        <v>21.509999999999998</v>
      </c>
      <c r="N487" s="4" t="str">
        <f t="shared" si="22"/>
        <v>Robusta</v>
      </c>
      <c r="O487" s="4"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6">
        <f>INDEX(products!$A$1:$G$49,MATCH(orders!$D488,products!$A$1:$A$49,0),MATCH(K$1,products!$A$1:$G$1,0))</f>
        <v>0.5</v>
      </c>
      <c r="L488" s="7">
        <f>INDEX(products!$A$1:$G$49,MATCH(orders!$D488,products!$A$1:$A$49,0),MATCH(L$1,products!$A$1:$G$1,0))</f>
        <v>8.73</v>
      </c>
      <c r="M488" s="7">
        <f t="shared" si="21"/>
        <v>52.38</v>
      </c>
      <c r="N488" s="4" t="str">
        <f t="shared" si="22"/>
        <v>Liberica</v>
      </c>
      <c r="O488" s="4"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6">
        <f>INDEX(products!$A$1:$G$49,MATCH(orders!$D489,products!$A$1:$A$49,0),MATCH(K$1,products!$A$1:$G$1,0))</f>
        <v>1</v>
      </c>
      <c r="L489" s="7">
        <f>INDEX(products!$A$1:$G$49,MATCH(orders!$D489,products!$A$1:$A$49,0),MATCH(L$1,products!$A$1:$G$1,0))</f>
        <v>12.15</v>
      </c>
      <c r="M489" s="7">
        <f t="shared" si="21"/>
        <v>72.900000000000006</v>
      </c>
      <c r="N489" s="4" t="str">
        <f t="shared" si="22"/>
        <v>Excelsa</v>
      </c>
      <c r="O489" s="4"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6">
        <f>INDEX(products!$A$1:$G$49,MATCH(orders!$D490,products!$A$1:$A$49,0),MATCH(K$1,products!$A$1:$G$1,0))</f>
        <v>0.2</v>
      </c>
      <c r="L490" s="7">
        <f>INDEX(products!$A$1:$G$49,MATCH(orders!$D490,products!$A$1:$A$49,0),MATCH(L$1,products!$A$1:$G$1,0))</f>
        <v>2.9849999999999999</v>
      </c>
      <c r="M490" s="7">
        <f t="shared" si="21"/>
        <v>14.924999999999999</v>
      </c>
      <c r="N490" s="4" t="str">
        <f t="shared" si="22"/>
        <v>Robusta</v>
      </c>
      <c r="O490" s="4"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6">
        <f>INDEX(products!$A$1:$G$49,MATCH(orders!$D491,products!$A$1:$A$49,0),MATCH(K$1,products!$A$1:$G$1,0))</f>
        <v>1</v>
      </c>
      <c r="L491" s="7">
        <f>INDEX(products!$A$1:$G$49,MATCH(orders!$D491,products!$A$1:$A$49,0),MATCH(L$1,products!$A$1:$G$1,0))</f>
        <v>15.85</v>
      </c>
      <c r="M491" s="7">
        <f t="shared" si="21"/>
        <v>95.1</v>
      </c>
      <c r="N491" s="4" t="str">
        <f t="shared" si="22"/>
        <v>Liberica</v>
      </c>
      <c r="O491" s="4"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6">
        <f>INDEX(products!$A$1:$G$49,MATCH(orders!$D492,products!$A$1:$A$49,0),MATCH(K$1,products!$A$1:$G$1,0))</f>
        <v>0.5</v>
      </c>
      <c r="L492" s="7">
        <f>INDEX(products!$A$1:$G$49,MATCH(orders!$D492,products!$A$1:$A$49,0),MATCH(L$1,products!$A$1:$G$1,0))</f>
        <v>7.77</v>
      </c>
      <c r="M492" s="7">
        <f t="shared" si="21"/>
        <v>15.54</v>
      </c>
      <c r="N492" s="4" t="str">
        <f t="shared" si="22"/>
        <v>Liberica</v>
      </c>
      <c r="O492" s="4"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6">
        <f>INDEX(products!$A$1:$G$49,MATCH(orders!$D493,products!$A$1:$A$49,0),MATCH(K$1,products!$A$1:$G$1,0))</f>
        <v>0.2</v>
      </c>
      <c r="L493" s="7">
        <f>INDEX(products!$A$1:$G$49,MATCH(orders!$D493,products!$A$1:$A$49,0),MATCH(L$1,products!$A$1:$G$1,0))</f>
        <v>3.8849999999999998</v>
      </c>
      <c r="M493" s="7">
        <f t="shared" si="21"/>
        <v>23.31</v>
      </c>
      <c r="N493" s="4" t="str">
        <f t="shared" si="22"/>
        <v>Liberica</v>
      </c>
      <c r="O493" s="4"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6">
        <f>INDEX(products!$A$1:$G$49,MATCH(orders!$D494,products!$A$1:$A$49,0),MATCH(K$1,products!$A$1:$G$1,0))</f>
        <v>0.2</v>
      </c>
      <c r="L494" s="7">
        <f>INDEX(products!$A$1:$G$49,MATCH(orders!$D494,products!$A$1:$A$49,0),MATCH(L$1,products!$A$1:$G$1,0))</f>
        <v>4.125</v>
      </c>
      <c r="M494" s="7">
        <f t="shared" si="21"/>
        <v>4.125</v>
      </c>
      <c r="N494" s="4" t="str">
        <f t="shared" si="22"/>
        <v>Excelsa</v>
      </c>
      <c r="O494" s="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6">
        <f>INDEX(products!$A$1:$G$49,MATCH(orders!$D495,products!$A$1:$A$49,0),MATCH(K$1,products!$A$1:$G$1,0))</f>
        <v>0.5</v>
      </c>
      <c r="L495" s="7">
        <f>INDEX(products!$A$1:$G$49,MATCH(orders!$D495,products!$A$1:$A$49,0),MATCH(L$1,products!$A$1:$G$1,0))</f>
        <v>5.97</v>
      </c>
      <c r="M495" s="7">
        <f t="shared" si="21"/>
        <v>35.82</v>
      </c>
      <c r="N495" s="4" t="str">
        <f t="shared" si="22"/>
        <v>Robusta</v>
      </c>
      <c r="O495" s="4"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6">
        <f>INDEX(products!$A$1:$G$49,MATCH(orders!$D496,products!$A$1:$A$49,0),MATCH(K$1,products!$A$1:$G$1,0))</f>
        <v>1</v>
      </c>
      <c r="L496" s="7">
        <f>INDEX(products!$A$1:$G$49,MATCH(orders!$D496,products!$A$1:$A$49,0),MATCH(L$1,products!$A$1:$G$1,0))</f>
        <v>15.85</v>
      </c>
      <c r="M496" s="7">
        <f t="shared" si="21"/>
        <v>31.7</v>
      </c>
      <c r="N496" s="4" t="str">
        <f t="shared" si="22"/>
        <v>Liberica</v>
      </c>
      <c r="O496" s="4"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6">
        <f>INDEX(products!$A$1:$G$49,MATCH(orders!$D497,products!$A$1:$A$49,0),MATCH(K$1,products!$A$1:$G$1,0))</f>
        <v>1</v>
      </c>
      <c r="L497" s="7">
        <f>INDEX(products!$A$1:$G$49,MATCH(orders!$D497,products!$A$1:$A$49,0),MATCH(L$1,products!$A$1:$G$1,0))</f>
        <v>15.85</v>
      </c>
      <c r="M497" s="7">
        <f t="shared" si="21"/>
        <v>79.25</v>
      </c>
      <c r="N497" s="4" t="str">
        <f t="shared" si="22"/>
        <v>Liberica</v>
      </c>
      <c r="O497" s="4"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6">
        <f>INDEX(products!$A$1:$G$49,MATCH(orders!$D498,products!$A$1:$A$49,0),MATCH(K$1,products!$A$1:$G$1,0))</f>
        <v>0.2</v>
      </c>
      <c r="L498" s="7">
        <f>INDEX(products!$A$1:$G$49,MATCH(orders!$D498,products!$A$1:$A$49,0),MATCH(L$1,products!$A$1:$G$1,0))</f>
        <v>3.645</v>
      </c>
      <c r="M498" s="7">
        <f t="shared" si="21"/>
        <v>10.935</v>
      </c>
      <c r="N498" s="4" t="str">
        <f t="shared" si="22"/>
        <v>Excelsa</v>
      </c>
      <c r="O498" s="4"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6">
        <f>INDEX(products!$A$1:$G$49,MATCH(orders!$D499,products!$A$1:$A$49,0),MATCH(K$1,products!$A$1:$G$1,0))</f>
        <v>1</v>
      </c>
      <c r="L499" s="7">
        <f>INDEX(products!$A$1:$G$49,MATCH(orders!$D499,products!$A$1:$A$49,0),MATCH(L$1,products!$A$1:$G$1,0))</f>
        <v>9.9499999999999993</v>
      </c>
      <c r="M499" s="7">
        <f t="shared" si="21"/>
        <v>39.799999999999997</v>
      </c>
      <c r="N499" s="4" t="str">
        <f t="shared" si="22"/>
        <v>Arabica</v>
      </c>
      <c r="O499" s="4"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6">
        <f>INDEX(products!$A$1:$G$49,MATCH(orders!$D500,products!$A$1:$A$49,0),MATCH(K$1,products!$A$1:$G$1,0))</f>
        <v>1</v>
      </c>
      <c r="L500" s="7">
        <f>INDEX(products!$A$1:$G$49,MATCH(orders!$D500,products!$A$1:$A$49,0),MATCH(L$1,products!$A$1:$G$1,0))</f>
        <v>9.9499999999999993</v>
      </c>
      <c r="M500" s="7">
        <f t="shared" si="21"/>
        <v>49.75</v>
      </c>
      <c r="N500" s="4" t="str">
        <f t="shared" si="22"/>
        <v>Robusta</v>
      </c>
      <c r="O500" s="4"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6">
        <f>INDEX(products!$A$1:$G$49,MATCH(orders!$D501,products!$A$1:$A$49,0),MATCH(K$1,products!$A$1:$G$1,0))</f>
        <v>0.2</v>
      </c>
      <c r="L501" s="7">
        <f>INDEX(products!$A$1:$G$49,MATCH(orders!$D501,products!$A$1:$A$49,0),MATCH(L$1,products!$A$1:$G$1,0))</f>
        <v>2.6849999999999996</v>
      </c>
      <c r="M501" s="7">
        <f t="shared" si="21"/>
        <v>8.0549999999999997</v>
      </c>
      <c r="N501" s="4" t="str">
        <f t="shared" si="22"/>
        <v>Robusta</v>
      </c>
      <c r="O501" s="4"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6">
        <f>INDEX(products!$A$1:$G$49,MATCH(orders!$D502,products!$A$1:$A$49,0),MATCH(K$1,products!$A$1:$G$1,0))</f>
        <v>1</v>
      </c>
      <c r="L502" s="7">
        <f>INDEX(products!$A$1:$G$49,MATCH(orders!$D502,products!$A$1:$A$49,0),MATCH(L$1,products!$A$1:$G$1,0))</f>
        <v>11.95</v>
      </c>
      <c r="M502" s="7">
        <f t="shared" si="21"/>
        <v>47.8</v>
      </c>
      <c r="N502" s="4" t="str">
        <f t="shared" si="22"/>
        <v>Robusta</v>
      </c>
      <c r="O502" s="4"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6">
        <f>INDEX(products!$A$1:$G$49,MATCH(orders!$D503,products!$A$1:$A$49,0),MATCH(K$1,products!$A$1:$G$1,0))</f>
        <v>0.2</v>
      </c>
      <c r="L503" s="7">
        <f>INDEX(products!$A$1:$G$49,MATCH(orders!$D503,products!$A$1:$A$49,0),MATCH(L$1,products!$A$1:$G$1,0))</f>
        <v>2.9849999999999999</v>
      </c>
      <c r="M503" s="7">
        <f t="shared" si="21"/>
        <v>11.94</v>
      </c>
      <c r="N503" s="4" t="str">
        <f t="shared" si="22"/>
        <v>Robusta</v>
      </c>
      <c r="O503" s="4"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6">
        <f>INDEX(products!$A$1:$G$49,MATCH(orders!$D504,products!$A$1:$A$49,0),MATCH(K$1,products!$A$1:$G$1,0))</f>
        <v>0.2</v>
      </c>
      <c r="L504" s="7">
        <f>INDEX(products!$A$1:$G$49,MATCH(orders!$D504,products!$A$1:$A$49,0),MATCH(L$1,products!$A$1:$G$1,0))</f>
        <v>4.125</v>
      </c>
      <c r="M504" s="7">
        <f t="shared" si="21"/>
        <v>16.5</v>
      </c>
      <c r="N504" s="4" t="str">
        <f t="shared" si="22"/>
        <v>Excelsa</v>
      </c>
      <c r="O504" s="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6">
        <f>INDEX(products!$A$1:$G$49,MATCH(orders!$D505,products!$A$1:$A$49,0),MATCH(K$1,products!$A$1:$G$1,0))</f>
        <v>1</v>
      </c>
      <c r="L505" s="7">
        <f>INDEX(products!$A$1:$G$49,MATCH(orders!$D505,products!$A$1:$A$49,0),MATCH(L$1,products!$A$1:$G$1,0))</f>
        <v>12.95</v>
      </c>
      <c r="M505" s="7">
        <f t="shared" si="21"/>
        <v>51.8</v>
      </c>
      <c r="N505" s="4" t="str">
        <f t="shared" si="22"/>
        <v>Liberica</v>
      </c>
      <c r="O505" s="4"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6">
        <f>INDEX(products!$A$1:$G$49,MATCH(orders!$D506,products!$A$1:$A$49,0),MATCH(K$1,products!$A$1:$G$1,0))</f>
        <v>0.2</v>
      </c>
      <c r="L506" s="7">
        <f>INDEX(products!$A$1:$G$49,MATCH(orders!$D506,products!$A$1:$A$49,0),MATCH(L$1,products!$A$1:$G$1,0))</f>
        <v>4.7549999999999999</v>
      </c>
      <c r="M506" s="7">
        <f t="shared" si="21"/>
        <v>14.265000000000001</v>
      </c>
      <c r="N506" s="4" t="str">
        <f t="shared" si="22"/>
        <v>Liberica</v>
      </c>
      <c r="O506" s="4"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6">
        <f>INDEX(products!$A$1:$G$49,MATCH(orders!$D507,products!$A$1:$A$49,0),MATCH(K$1,products!$A$1:$G$1,0))</f>
        <v>0.2</v>
      </c>
      <c r="L507" s="7">
        <f>INDEX(products!$A$1:$G$49,MATCH(orders!$D507,products!$A$1:$A$49,0),MATCH(L$1,products!$A$1:$G$1,0))</f>
        <v>4.3650000000000002</v>
      </c>
      <c r="M507" s="7">
        <f t="shared" si="21"/>
        <v>26.19</v>
      </c>
      <c r="N507" s="4" t="str">
        <f t="shared" si="22"/>
        <v>Liberica</v>
      </c>
      <c r="O507" s="4"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6">
        <f>INDEX(products!$A$1:$G$49,MATCH(orders!$D508,products!$A$1:$A$49,0),MATCH(K$1,products!$A$1:$G$1,0))</f>
        <v>1</v>
      </c>
      <c r="L508" s="7">
        <f>INDEX(products!$A$1:$G$49,MATCH(orders!$D508,products!$A$1:$A$49,0),MATCH(L$1,products!$A$1:$G$1,0))</f>
        <v>12.95</v>
      </c>
      <c r="M508" s="7">
        <f t="shared" si="21"/>
        <v>25.9</v>
      </c>
      <c r="N508" s="4" t="str">
        <f t="shared" si="22"/>
        <v>Arabica</v>
      </c>
      <c r="O508" s="4"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6">
        <f>INDEX(products!$A$1:$G$49,MATCH(orders!$D509,products!$A$1:$A$49,0),MATCH(K$1,products!$A$1:$G$1,0))</f>
        <v>2.5</v>
      </c>
      <c r="L509" s="7">
        <f>INDEX(products!$A$1:$G$49,MATCH(orders!$D509,products!$A$1:$A$49,0),MATCH(L$1,products!$A$1:$G$1,0))</f>
        <v>29.784999999999997</v>
      </c>
      <c r="M509" s="7">
        <f t="shared" si="21"/>
        <v>89.35499999999999</v>
      </c>
      <c r="N509" s="4" t="str">
        <f t="shared" si="22"/>
        <v>Arabica</v>
      </c>
      <c r="O509" s="4"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6">
        <f>INDEX(products!$A$1:$G$49,MATCH(orders!$D510,products!$A$1:$A$49,0),MATCH(K$1,products!$A$1:$G$1,0))</f>
        <v>0.5</v>
      </c>
      <c r="L510" s="7">
        <f>INDEX(products!$A$1:$G$49,MATCH(orders!$D510,products!$A$1:$A$49,0),MATCH(L$1,products!$A$1:$G$1,0))</f>
        <v>7.77</v>
      </c>
      <c r="M510" s="7">
        <f t="shared" si="21"/>
        <v>46.62</v>
      </c>
      <c r="N510" s="4" t="str">
        <f t="shared" si="22"/>
        <v>Liberica</v>
      </c>
      <c r="O510" s="4"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6">
        <f>INDEX(products!$A$1:$G$49,MATCH(orders!$D511,products!$A$1:$A$49,0),MATCH(K$1,products!$A$1:$G$1,0))</f>
        <v>1</v>
      </c>
      <c r="L511" s="7">
        <f>INDEX(products!$A$1:$G$49,MATCH(orders!$D511,products!$A$1:$A$49,0),MATCH(L$1,products!$A$1:$G$1,0))</f>
        <v>9.9499999999999993</v>
      </c>
      <c r="M511" s="7">
        <f t="shared" si="21"/>
        <v>29.849999999999998</v>
      </c>
      <c r="N511" s="4" t="str">
        <f t="shared" si="22"/>
        <v>Arabica</v>
      </c>
      <c r="O511" s="4"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6">
        <f>INDEX(products!$A$1:$G$49,MATCH(orders!$D512,products!$A$1:$A$49,0),MATCH(K$1,products!$A$1:$G$1,0))</f>
        <v>0.2</v>
      </c>
      <c r="L512" s="7">
        <f>INDEX(products!$A$1:$G$49,MATCH(orders!$D512,products!$A$1:$A$49,0),MATCH(L$1,products!$A$1:$G$1,0))</f>
        <v>3.5849999999999995</v>
      </c>
      <c r="M512" s="7">
        <f t="shared" si="21"/>
        <v>10.754999999999999</v>
      </c>
      <c r="N512" s="4" t="str">
        <f t="shared" si="22"/>
        <v>Robusta</v>
      </c>
      <c r="O512" s="4"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6">
        <f>INDEX(products!$A$1:$G$49,MATCH(orders!$D513,products!$A$1:$A$49,0),MATCH(K$1,products!$A$1:$G$1,0))</f>
        <v>0.2</v>
      </c>
      <c r="L513" s="7">
        <f>INDEX(products!$A$1:$G$49,MATCH(orders!$D513,products!$A$1:$A$49,0),MATCH(L$1,products!$A$1:$G$1,0))</f>
        <v>3.375</v>
      </c>
      <c r="M513" s="7">
        <f t="shared" si="21"/>
        <v>13.5</v>
      </c>
      <c r="N513" s="4" t="str">
        <f t="shared" si="22"/>
        <v>Arabica</v>
      </c>
      <c r="O513" s="4"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6">
        <f>INDEX(products!$A$1:$G$49,MATCH(orders!$D514,products!$A$1:$A$49,0),MATCH(K$1,products!$A$1:$G$1,0))</f>
        <v>1</v>
      </c>
      <c r="L514" s="7">
        <f>INDEX(products!$A$1:$G$49,MATCH(orders!$D514,products!$A$1:$A$49,0),MATCH(L$1,products!$A$1:$G$1,0))</f>
        <v>15.85</v>
      </c>
      <c r="M514" s="7">
        <f t="shared" si="21"/>
        <v>47.55</v>
      </c>
      <c r="N514" s="4" t="str">
        <f t="shared" si="22"/>
        <v>Liberica</v>
      </c>
      <c r="O514" s="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6">
        <f>INDEX(products!$A$1:$G$49,MATCH(orders!$D515,products!$A$1:$A$49,0),MATCH(K$1,products!$A$1:$G$1,0))</f>
        <v>1</v>
      </c>
      <c r="L515" s="7">
        <f>INDEX(products!$A$1:$G$49,MATCH(orders!$D515,products!$A$1:$A$49,0),MATCH(L$1,products!$A$1:$G$1,0))</f>
        <v>15.85</v>
      </c>
      <c r="M515" s="7">
        <f t="shared" ref="M515:M578" si="24">L515*E515</f>
        <v>79.25</v>
      </c>
      <c r="N515" s="4" t="str">
        <f t="shared" ref="N515:N578" si="25">IF(I515="Rob","Robusta",IF(I515="Exc","Excelsa",IF(I515="Ara","Arabica",IF(I515="Lib","Liberica",""))))</f>
        <v>Liberica</v>
      </c>
      <c r="O515" s="4" t="str">
        <f t="shared" ref="O515:O578" si="26">IF(J515="D","Dark",IF(J515="M","Medium",IF(J515="L","Light","")))</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6">
        <f>INDEX(products!$A$1:$G$49,MATCH(orders!$D516,products!$A$1:$A$49,0),MATCH(K$1,products!$A$1:$G$1,0))</f>
        <v>0.2</v>
      </c>
      <c r="L516" s="7">
        <f>INDEX(products!$A$1:$G$49,MATCH(orders!$D516,products!$A$1:$A$49,0),MATCH(L$1,products!$A$1:$G$1,0))</f>
        <v>4.3650000000000002</v>
      </c>
      <c r="M516" s="7">
        <f t="shared" si="24"/>
        <v>26.19</v>
      </c>
      <c r="N516" s="4" t="str">
        <f t="shared" si="25"/>
        <v>Liberica</v>
      </c>
      <c r="O516" s="4"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6">
        <f>INDEX(products!$A$1:$G$49,MATCH(orders!$D517,products!$A$1:$A$49,0),MATCH(K$1,products!$A$1:$G$1,0))</f>
        <v>0.5</v>
      </c>
      <c r="L517" s="7">
        <f>INDEX(products!$A$1:$G$49,MATCH(orders!$D517,products!$A$1:$A$49,0),MATCH(L$1,products!$A$1:$G$1,0))</f>
        <v>7.169999999999999</v>
      </c>
      <c r="M517" s="7">
        <f t="shared" si="24"/>
        <v>21.509999999999998</v>
      </c>
      <c r="N517" s="4" t="str">
        <f t="shared" si="25"/>
        <v>Robusta</v>
      </c>
      <c r="O517" s="4"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6">
        <f>INDEX(products!$A$1:$G$49,MATCH(orders!$D518,products!$A$1:$A$49,0),MATCH(K$1,products!$A$1:$G$1,0))</f>
        <v>2.5</v>
      </c>
      <c r="L518" s="7">
        <f>INDEX(products!$A$1:$G$49,MATCH(orders!$D518,products!$A$1:$A$49,0),MATCH(L$1,products!$A$1:$G$1,0))</f>
        <v>20.584999999999997</v>
      </c>
      <c r="M518" s="7">
        <f t="shared" si="24"/>
        <v>102.92499999999998</v>
      </c>
      <c r="N518" s="4" t="str">
        <f t="shared" si="25"/>
        <v>Robusta</v>
      </c>
      <c r="O518" s="4"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6">
        <f>INDEX(products!$A$1:$G$49,MATCH(orders!$D519,products!$A$1:$A$49,0),MATCH(K$1,products!$A$1:$G$1,0))</f>
        <v>0.2</v>
      </c>
      <c r="L519" s="7">
        <f>INDEX(products!$A$1:$G$49,MATCH(orders!$D519,products!$A$1:$A$49,0),MATCH(L$1,products!$A$1:$G$1,0))</f>
        <v>3.8849999999999998</v>
      </c>
      <c r="M519" s="7">
        <f t="shared" si="24"/>
        <v>7.77</v>
      </c>
      <c r="N519" s="4" t="str">
        <f t="shared" si="25"/>
        <v>Liberica</v>
      </c>
      <c r="O519" s="4"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6">
        <f>INDEX(products!$A$1:$G$49,MATCH(orders!$D520,products!$A$1:$A$49,0),MATCH(K$1,products!$A$1:$G$1,0))</f>
        <v>2.5</v>
      </c>
      <c r="L520" s="7">
        <f>INDEX(products!$A$1:$G$49,MATCH(orders!$D520,products!$A$1:$A$49,0),MATCH(L$1,products!$A$1:$G$1,0))</f>
        <v>27.945</v>
      </c>
      <c r="M520" s="7">
        <f t="shared" si="24"/>
        <v>139.72499999999999</v>
      </c>
      <c r="N520" s="4" t="str">
        <f t="shared" si="25"/>
        <v>Excelsa</v>
      </c>
      <c r="O520" s="4"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6">
        <f>INDEX(products!$A$1:$G$49,MATCH(orders!$D521,products!$A$1:$A$49,0),MATCH(K$1,products!$A$1:$G$1,0))</f>
        <v>0.5</v>
      </c>
      <c r="L521" s="7">
        <f>INDEX(products!$A$1:$G$49,MATCH(orders!$D521,products!$A$1:$A$49,0),MATCH(L$1,products!$A$1:$G$1,0))</f>
        <v>5.97</v>
      </c>
      <c r="M521" s="7">
        <f t="shared" si="24"/>
        <v>11.94</v>
      </c>
      <c r="N521" s="4" t="str">
        <f t="shared" si="25"/>
        <v>Arabica</v>
      </c>
      <c r="O521" s="4"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6">
        <f>INDEX(products!$A$1:$G$49,MATCH(orders!$D522,products!$A$1:$A$49,0),MATCH(K$1,products!$A$1:$G$1,0))</f>
        <v>0.2</v>
      </c>
      <c r="L522" s="7">
        <f>INDEX(products!$A$1:$G$49,MATCH(orders!$D522,products!$A$1:$A$49,0),MATCH(L$1,products!$A$1:$G$1,0))</f>
        <v>3.8849999999999998</v>
      </c>
      <c r="M522" s="7">
        <f t="shared" si="24"/>
        <v>3.8849999999999998</v>
      </c>
      <c r="N522" s="4" t="str">
        <f t="shared" si="25"/>
        <v>Liberica</v>
      </c>
      <c r="O522" s="4"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6">
        <f>INDEX(products!$A$1:$G$49,MATCH(orders!$D523,products!$A$1:$A$49,0),MATCH(K$1,products!$A$1:$G$1,0))</f>
        <v>1</v>
      </c>
      <c r="L523" s="7">
        <f>INDEX(products!$A$1:$G$49,MATCH(orders!$D523,products!$A$1:$A$49,0),MATCH(L$1,products!$A$1:$G$1,0))</f>
        <v>9.9499999999999993</v>
      </c>
      <c r="M523" s="7">
        <f t="shared" si="24"/>
        <v>39.799999999999997</v>
      </c>
      <c r="N523" s="4" t="str">
        <f t="shared" si="25"/>
        <v>Robusta</v>
      </c>
      <c r="O523" s="4"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6">
        <f>INDEX(products!$A$1:$G$49,MATCH(orders!$D524,products!$A$1:$A$49,0),MATCH(K$1,products!$A$1:$G$1,0))</f>
        <v>0.5</v>
      </c>
      <c r="L524" s="7">
        <f>INDEX(products!$A$1:$G$49,MATCH(orders!$D524,products!$A$1:$A$49,0),MATCH(L$1,products!$A$1:$G$1,0))</f>
        <v>5.97</v>
      </c>
      <c r="M524" s="7">
        <f t="shared" si="24"/>
        <v>29.849999999999998</v>
      </c>
      <c r="N524" s="4" t="str">
        <f t="shared" si="25"/>
        <v>Robusta</v>
      </c>
      <c r="O524" s="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6">
        <f>INDEX(products!$A$1:$G$49,MATCH(orders!$D525,products!$A$1:$A$49,0),MATCH(K$1,products!$A$1:$G$1,0))</f>
        <v>2.5</v>
      </c>
      <c r="L525" s="7">
        <f>INDEX(products!$A$1:$G$49,MATCH(orders!$D525,products!$A$1:$A$49,0),MATCH(L$1,products!$A$1:$G$1,0))</f>
        <v>29.784999999999997</v>
      </c>
      <c r="M525" s="7">
        <f t="shared" si="24"/>
        <v>29.784999999999997</v>
      </c>
      <c r="N525" s="4" t="str">
        <f t="shared" si="25"/>
        <v>Liberica</v>
      </c>
      <c r="O525" s="4"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6">
        <f>INDEX(products!$A$1:$G$49,MATCH(orders!$D526,products!$A$1:$A$49,0),MATCH(K$1,products!$A$1:$G$1,0))</f>
        <v>2.5</v>
      </c>
      <c r="L526" s="7">
        <f>INDEX(products!$A$1:$G$49,MATCH(orders!$D526,products!$A$1:$A$49,0),MATCH(L$1,products!$A$1:$G$1,0))</f>
        <v>36.454999999999998</v>
      </c>
      <c r="M526" s="7">
        <f t="shared" si="24"/>
        <v>72.91</v>
      </c>
      <c r="N526" s="4" t="str">
        <f t="shared" si="25"/>
        <v>Liberica</v>
      </c>
      <c r="O526" s="4"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6">
        <f>INDEX(products!$A$1:$G$49,MATCH(orders!$D527,products!$A$1:$A$49,0),MATCH(K$1,products!$A$1:$G$1,0))</f>
        <v>0.2</v>
      </c>
      <c r="L527" s="7">
        <f>INDEX(products!$A$1:$G$49,MATCH(orders!$D527,products!$A$1:$A$49,0),MATCH(L$1,products!$A$1:$G$1,0))</f>
        <v>2.6849999999999996</v>
      </c>
      <c r="M527" s="7">
        <f t="shared" si="24"/>
        <v>13.424999999999997</v>
      </c>
      <c r="N527" s="4" t="str">
        <f t="shared" si="25"/>
        <v>Robusta</v>
      </c>
      <c r="O527" s="4"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6">
        <f>INDEX(products!$A$1:$G$49,MATCH(orders!$D528,products!$A$1:$A$49,0),MATCH(K$1,products!$A$1:$G$1,0))</f>
        <v>2.5</v>
      </c>
      <c r="L528" s="7">
        <f>INDEX(products!$A$1:$G$49,MATCH(orders!$D528,products!$A$1:$A$49,0),MATCH(L$1,products!$A$1:$G$1,0))</f>
        <v>31.624999999999996</v>
      </c>
      <c r="M528" s="7">
        <f t="shared" si="24"/>
        <v>126.49999999999999</v>
      </c>
      <c r="N528" s="4" t="str">
        <f t="shared" si="25"/>
        <v>Excelsa</v>
      </c>
      <c r="O528" s="4"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6">
        <f>INDEX(products!$A$1:$G$49,MATCH(orders!$D529,products!$A$1:$A$49,0),MATCH(K$1,products!$A$1:$G$1,0))</f>
        <v>0.5</v>
      </c>
      <c r="L529" s="7">
        <f>INDEX(products!$A$1:$G$49,MATCH(orders!$D529,products!$A$1:$A$49,0),MATCH(L$1,products!$A$1:$G$1,0))</f>
        <v>8.25</v>
      </c>
      <c r="M529" s="7">
        <f t="shared" si="24"/>
        <v>41.25</v>
      </c>
      <c r="N529" s="4" t="str">
        <f t="shared" si="25"/>
        <v>Excelsa</v>
      </c>
      <c r="O529" s="4"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6">
        <f>INDEX(products!$A$1:$G$49,MATCH(orders!$D530,products!$A$1:$A$49,0),MATCH(K$1,products!$A$1:$G$1,0))</f>
        <v>0.5</v>
      </c>
      <c r="L530" s="7">
        <f>INDEX(products!$A$1:$G$49,MATCH(orders!$D530,products!$A$1:$A$49,0),MATCH(L$1,products!$A$1:$G$1,0))</f>
        <v>8.91</v>
      </c>
      <c r="M530" s="7">
        <f t="shared" si="24"/>
        <v>53.46</v>
      </c>
      <c r="N530" s="4" t="str">
        <f t="shared" si="25"/>
        <v>Excelsa</v>
      </c>
      <c r="O530" s="4"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6">
        <f>INDEX(products!$A$1:$G$49,MATCH(orders!$D531,products!$A$1:$A$49,0),MATCH(K$1,products!$A$1:$G$1,0))</f>
        <v>1</v>
      </c>
      <c r="L531" s="7">
        <f>INDEX(products!$A$1:$G$49,MATCH(orders!$D531,products!$A$1:$A$49,0),MATCH(L$1,products!$A$1:$G$1,0))</f>
        <v>9.9499999999999993</v>
      </c>
      <c r="M531" s="7">
        <f t="shared" si="24"/>
        <v>59.699999999999996</v>
      </c>
      <c r="N531" s="4" t="str">
        <f t="shared" si="25"/>
        <v>Robusta</v>
      </c>
      <c r="O531" s="4"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6">
        <f>INDEX(products!$A$1:$G$49,MATCH(orders!$D532,products!$A$1:$A$49,0),MATCH(K$1,products!$A$1:$G$1,0))</f>
        <v>1</v>
      </c>
      <c r="L532" s="7">
        <f>INDEX(products!$A$1:$G$49,MATCH(orders!$D532,products!$A$1:$A$49,0),MATCH(L$1,products!$A$1:$G$1,0))</f>
        <v>9.9499999999999993</v>
      </c>
      <c r="M532" s="7">
        <f t="shared" si="24"/>
        <v>59.699999999999996</v>
      </c>
      <c r="N532" s="4" t="str">
        <f t="shared" si="25"/>
        <v>Robusta</v>
      </c>
      <c r="O532" s="4"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6">
        <f>INDEX(products!$A$1:$G$49,MATCH(orders!$D533,products!$A$1:$A$49,0),MATCH(K$1,products!$A$1:$G$1,0))</f>
        <v>1</v>
      </c>
      <c r="L533" s="7">
        <f>INDEX(products!$A$1:$G$49,MATCH(orders!$D533,products!$A$1:$A$49,0),MATCH(L$1,products!$A$1:$G$1,0))</f>
        <v>8.9499999999999993</v>
      </c>
      <c r="M533" s="7">
        <f t="shared" si="24"/>
        <v>44.75</v>
      </c>
      <c r="N533" s="4" t="str">
        <f t="shared" si="25"/>
        <v>Robusta</v>
      </c>
      <c r="O533" s="4"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6">
        <f>INDEX(products!$A$1:$G$49,MATCH(orders!$D534,products!$A$1:$A$49,0),MATCH(K$1,products!$A$1:$G$1,0))</f>
        <v>0.5</v>
      </c>
      <c r="L534" s="7">
        <f>INDEX(products!$A$1:$G$49,MATCH(orders!$D534,products!$A$1:$A$49,0),MATCH(L$1,products!$A$1:$G$1,0))</f>
        <v>8.25</v>
      </c>
      <c r="M534" s="7">
        <f t="shared" si="24"/>
        <v>16.5</v>
      </c>
      <c r="N534" s="4" t="str">
        <f t="shared" si="25"/>
        <v>Excelsa</v>
      </c>
      <c r="O534" s="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6">
        <f>INDEX(products!$A$1:$G$49,MATCH(orders!$D535,products!$A$1:$A$49,0),MATCH(K$1,products!$A$1:$G$1,0))</f>
        <v>0.5</v>
      </c>
      <c r="L535" s="7">
        <f>INDEX(products!$A$1:$G$49,MATCH(orders!$D535,products!$A$1:$A$49,0),MATCH(L$1,products!$A$1:$G$1,0))</f>
        <v>5.3699999999999992</v>
      </c>
      <c r="M535" s="7">
        <f t="shared" si="24"/>
        <v>21.479999999999997</v>
      </c>
      <c r="N535" s="4" t="str">
        <f t="shared" si="25"/>
        <v>Robusta</v>
      </c>
      <c r="O535" s="4"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6">
        <f>INDEX(products!$A$1:$G$49,MATCH(orders!$D536,products!$A$1:$A$49,0),MATCH(K$1,products!$A$1:$G$1,0))</f>
        <v>2.5</v>
      </c>
      <c r="L536" s="7">
        <f>INDEX(products!$A$1:$G$49,MATCH(orders!$D536,products!$A$1:$A$49,0),MATCH(L$1,products!$A$1:$G$1,0))</f>
        <v>22.884999999999998</v>
      </c>
      <c r="M536" s="7">
        <f t="shared" si="24"/>
        <v>45.769999999999996</v>
      </c>
      <c r="N536" s="4" t="str">
        <f t="shared" si="25"/>
        <v>Robusta</v>
      </c>
      <c r="O536" s="4"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6">
        <f>INDEX(products!$A$1:$G$49,MATCH(orders!$D537,products!$A$1:$A$49,0),MATCH(K$1,products!$A$1:$G$1,0))</f>
        <v>0.2</v>
      </c>
      <c r="L537" s="7">
        <f>INDEX(products!$A$1:$G$49,MATCH(orders!$D537,products!$A$1:$A$49,0),MATCH(L$1,products!$A$1:$G$1,0))</f>
        <v>4.7549999999999999</v>
      </c>
      <c r="M537" s="7">
        <f t="shared" si="24"/>
        <v>9.51</v>
      </c>
      <c r="N537" s="4" t="str">
        <f t="shared" si="25"/>
        <v>Liberica</v>
      </c>
      <c r="O537" s="4"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6">
        <f>INDEX(products!$A$1:$G$49,MATCH(orders!$D538,products!$A$1:$A$49,0),MATCH(K$1,products!$A$1:$G$1,0))</f>
        <v>0.2</v>
      </c>
      <c r="L538" s="7">
        <f>INDEX(products!$A$1:$G$49,MATCH(orders!$D538,products!$A$1:$A$49,0),MATCH(L$1,products!$A$1:$G$1,0))</f>
        <v>2.6849999999999996</v>
      </c>
      <c r="M538" s="7">
        <f t="shared" si="24"/>
        <v>8.0549999999999997</v>
      </c>
      <c r="N538" s="4" t="str">
        <f t="shared" si="25"/>
        <v>Robusta</v>
      </c>
      <c r="O538" s="4"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6">
        <f>INDEX(products!$A$1:$G$49,MATCH(orders!$D539,products!$A$1:$A$49,0),MATCH(K$1,products!$A$1:$G$1,0))</f>
        <v>2.5</v>
      </c>
      <c r="L539" s="7">
        <f>INDEX(products!$A$1:$G$49,MATCH(orders!$D539,products!$A$1:$A$49,0),MATCH(L$1,products!$A$1:$G$1,0))</f>
        <v>27.945</v>
      </c>
      <c r="M539" s="7">
        <f t="shared" si="24"/>
        <v>111.78</v>
      </c>
      <c r="N539" s="4" t="str">
        <f t="shared" si="25"/>
        <v>Excelsa</v>
      </c>
      <c r="O539" s="4"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6">
        <f>INDEX(products!$A$1:$G$49,MATCH(orders!$D540,products!$A$1:$A$49,0),MATCH(K$1,products!$A$1:$G$1,0))</f>
        <v>0.2</v>
      </c>
      <c r="L540" s="7">
        <f>INDEX(products!$A$1:$G$49,MATCH(orders!$D540,products!$A$1:$A$49,0),MATCH(L$1,products!$A$1:$G$1,0))</f>
        <v>2.6849999999999996</v>
      </c>
      <c r="M540" s="7">
        <f t="shared" si="24"/>
        <v>10.739999999999998</v>
      </c>
      <c r="N540" s="4" t="str">
        <f t="shared" si="25"/>
        <v>Robusta</v>
      </c>
      <c r="O540" s="4"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6">
        <f>INDEX(products!$A$1:$G$49,MATCH(orders!$D541,products!$A$1:$A$49,0),MATCH(K$1,products!$A$1:$G$1,0))</f>
        <v>0.5</v>
      </c>
      <c r="L541" s="7">
        <f>INDEX(products!$A$1:$G$49,MATCH(orders!$D541,products!$A$1:$A$49,0),MATCH(L$1,products!$A$1:$G$1,0))</f>
        <v>5.3699999999999992</v>
      </c>
      <c r="M541" s="7">
        <f t="shared" si="24"/>
        <v>26.849999999999994</v>
      </c>
      <c r="N541" s="4" t="str">
        <f t="shared" si="25"/>
        <v>Robusta</v>
      </c>
      <c r="O541" s="4"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6">
        <f>INDEX(products!$A$1:$G$49,MATCH(orders!$D542,products!$A$1:$A$49,0),MATCH(K$1,products!$A$1:$G$1,0))</f>
        <v>1</v>
      </c>
      <c r="L542" s="7">
        <f>INDEX(products!$A$1:$G$49,MATCH(orders!$D542,products!$A$1:$A$49,0),MATCH(L$1,products!$A$1:$G$1,0))</f>
        <v>15.85</v>
      </c>
      <c r="M542" s="7">
        <f t="shared" si="24"/>
        <v>63.4</v>
      </c>
      <c r="N542" s="4" t="str">
        <f t="shared" si="25"/>
        <v>Liberica</v>
      </c>
      <c r="O542" s="4"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6">
        <f>INDEX(products!$A$1:$G$49,MATCH(orders!$D543,products!$A$1:$A$49,0),MATCH(K$1,products!$A$1:$G$1,0))</f>
        <v>2.5</v>
      </c>
      <c r="L543" s="7">
        <f>INDEX(products!$A$1:$G$49,MATCH(orders!$D543,products!$A$1:$A$49,0),MATCH(L$1,products!$A$1:$G$1,0))</f>
        <v>22.884999999999998</v>
      </c>
      <c r="M543" s="7">
        <f t="shared" si="24"/>
        <v>22.884999999999998</v>
      </c>
      <c r="N543" s="4" t="str">
        <f t="shared" si="25"/>
        <v>Arabica</v>
      </c>
      <c r="O543" s="4"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6">
        <f>INDEX(products!$A$1:$G$49,MATCH(orders!$D544,products!$A$1:$A$49,0),MATCH(K$1,products!$A$1:$G$1,0))</f>
        <v>2.5</v>
      </c>
      <c r="L544" s="7">
        <f>INDEX(products!$A$1:$G$49,MATCH(orders!$D544,products!$A$1:$A$49,0),MATCH(L$1,products!$A$1:$G$1,0))</f>
        <v>25.874999999999996</v>
      </c>
      <c r="M544" s="7">
        <f t="shared" si="24"/>
        <v>103.49999999999999</v>
      </c>
      <c r="N544" s="4" t="str">
        <f t="shared" si="25"/>
        <v>Arabica</v>
      </c>
      <c r="O544" s="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6">
        <f>INDEX(products!$A$1:$G$49,MATCH(orders!$D545,products!$A$1:$A$49,0),MATCH(K$1,products!$A$1:$G$1,0))</f>
        <v>2.5</v>
      </c>
      <c r="L545" s="7">
        <f>INDEX(products!$A$1:$G$49,MATCH(orders!$D545,products!$A$1:$A$49,0),MATCH(L$1,products!$A$1:$G$1,0))</f>
        <v>27.484999999999996</v>
      </c>
      <c r="M545" s="7">
        <f t="shared" si="24"/>
        <v>54.969999999999992</v>
      </c>
      <c r="N545" s="4" t="str">
        <f t="shared" si="25"/>
        <v>Robusta</v>
      </c>
      <c r="O545" s="4"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6">
        <f>INDEX(products!$A$1:$G$49,MATCH(orders!$D546,products!$A$1:$A$49,0),MATCH(K$1,products!$A$1:$G$1,0))</f>
        <v>0.5</v>
      </c>
      <c r="L546" s="7">
        <f>INDEX(products!$A$1:$G$49,MATCH(orders!$D546,products!$A$1:$A$49,0),MATCH(L$1,products!$A$1:$G$1,0))</f>
        <v>7.77</v>
      </c>
      <c r="M546" s="7">
        <f t="shared" si="24"/>
        <v>15.54</v>
      </c>
      <c r="N546" s="4" t="str">
        <f t="shared" si="25"/>
        <v>Arabica</v>
      </c>
      <c r="O546" s="4"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6">
        <f>INDEX(products!$A$1:$G$49,MATCH(orders!$D547,products!$A$1:$A$49,0),MATCH(K$1,products!$A$1:$G$1,0))</f>
        <v>0.2</v>
      </c>
      <c r="L547" s="7">
        <f>INDEX(products!$A$1:$G$49,MATCH(orders!$D547,products!$A$1:$A$49,0),MATCH(L$1,products!$A$1:$G$1,0))</f>
        <v>3.8849999999999998</v>
      </c>
      <c r="M547" s="7">
        <f t="shared" si="24"/>
        <v>15.54</v>
      </c>
      <c r="N547" s="4" t="str">
        <f t="shared" si="25"/>
        <v>Liberica</v>
      </c>
      <c r="O547" s="4"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6">
        <f>INDEX(products!$A$1:$G$49,MATCH(orders!$D548,products!$A$1:$A$49,0),MATCH(K$1,products!$A$1:$G$1,0))</f>
        <v>2.5</v>
      </c>
      <c r="L548" s="7">
        <f>INDEX(products!$A$1:$G$49,MATCH(orders!$D548,products!$A$1:$A$49,0),MATCH(L$1,products!$A$1:$G$1,0))</f>
        <v>27.945</v>
      </c>
      <c r="M548" s="7">
        <f t="shared" si="24"/>
        <v>83.835000000000008</v>
      </c>
      <c r="N548" s="4" t="str">
        <f t="shared" si="25"/>
        <v>Excelsa</v>
      </c>
      <c r="O548" s="4"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6">
        <f>INDEX(products!$A$1:$G$49,MATCH(orders!$D549,products!$A$1:$A$49,0),MATCH(K$1,products!$A$1:$G$1,0))</f>
        <v>0.2</v>
      </c>
      <c r="L549" s="7">
        <f>INDEX(products!$A$1:$G$49,MATCH(orders!$D549,products!$A$1:$A$49,0),MATCH(L$1,products!$A$1:$G$1,0))</f>
        <v>3.5849999999999995</v>
      </c>
      <c r="M549" s="7">
        <f t="shared" si="24"/>
        <v>10.754999999999999</v>
      </c>
      <c r="N549" s="4" t="str">
        <f t="shared" si="25"/>
        <v>Robusta</v>
      </c>
      <c r="O549" s="4"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6">
        <f>INDEX(products!$A$1:$G$49,MATCH(orders!$D550,products!$A$1:$A$49,0),MATCH(K$1,products!$A$1:$G$1,0))</f>
        <v>0.2</v>
      </c>
      <c r="L550" s="7">
        <f>INDEX(products!$A$1:$G$49,MATCH(orders!$D550,products!$A$1:$A$49,0),MATCH(L$1,products!$A$1:$G$1,0))</f>
        <v>4.4550000000000001</v>
      </c>
      <c r="M550" s="7">
        <f t="shared" si="24"/>
        <v>13.365</v>
      </c>
      <c r="N550" s="4" t="str">
        <f t="shared" si="25"/>
        <v>Excelsa</v>
      </c>
      <c r="O550" s="4"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6">
        <f>INDEX(products!$A$1:$G$49,MATCH(orders!$D551,products!$A$1:$A$49,0),MATCH(K$1,products!$A$1:$G$1,0))</f>
        <v>0.2</v>
      </c>
      <c r="L551" s="7">
        <f>INDEX(products!$A$1:$G$49,MATCH(orders!$D551,products!$A$1:$A$49,0),MATCH(L$1,products!$A$1:$G$1,0))</f>
        <v>4.4550000000000001</v>
      </c>
      <c r="M551" s="7">
        <f t="shared" si="24"/>
        <v>17.82</v>
      </c>
      <c r="N551" s="4" t="str">
        <f t="shared" si="25"/>
        <v>Excelsa</v>
      </c>
      <c r="O551" s="4"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6">
        <f>INDEX(products!$A$1:$G$49,MATCH(orders!$D552,products!$A$1:$A$49,0),MATCH(K$1,products!$A$1:$G$1,0))</f>
        <v>0.2</v>
      </c>
      <c r="L552" s="7">
        <f>INDEX(products!$A$1:$G$49,MATCH(orders!$D552,products!$A$1:$A$49,0),MATCH(L$1,products!$A$1:$G$1,0))</f>
        <v>3.8849999999999998</v>
      </c>
      <c r="M552" s="7">
        <f t="shared" si="24"/>
        <v>23.31</v>
      </c>
      <c r="N552" s="4" t="str">
        <f t="shared" si="25"/>
        <v>Liberica</v>
      </c>
      <c r="O552" s="4"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6">
        <f>INDEX(products!$A$1:$G$49,MATCH(orders!$D553,products!$A$1:$A$49,0),MATCH(K$1,products!$A$1:$G$1,0))</f>
        <v>0.2</v>
      </c>
      <c r="L553" s="7">
        <f>INDEX(products!$A$1:$G$49,MATCH(orders!$D553,products!$A$1:$A$49,0),MATCH(L$1,products!$A$1:$G$1,0))</f>
        <v>3.645</v>
      </c>
      <c r="M553" s="7">
        <f t="shared" si="24"/>
        <v>7.29</v>
      </c>
      <c r="N553" s="4" t="str">
        <f t="shared" si="25"/>
        <v>Excelsa</v>
      </c>
      <c r="O553" s="4"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6">
        <f>INDEX(products!$A$1:$G$49,MATCH(orders!$D554,products!$A$1:$A$49,0),MATCH(K$1,products!$A$1:$G$1,0))</f>
        <v>0.2</v>
      </c>
      <c r="L554" s="7">
        <f>INDEX(products!$A$1:$G$49,MATCH(orders!$D554,products!$A$1:$A$49,0),MATCH(L$1,products!$A$1:$G$1,0))</f>
        <v>4.4550000000000001</v>
      </c>
      <c r="M554" s="7">
        <f t="shared" si="24"/>
        <v>17.82</v>
      </c>
      <c r="N554" s="4" t="str">
        <f t="shared" si="25"/>
        <v>Excelsa</v>
      </c>
      <c r="O554" s="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6">
        <f>INDEX(products!$A$1:$G$49,MATCH(orders!$D555,products!$A$1:$A$49,0),MATCH(K$1,products!$A$1:$G$1,0))</f>
        <v>1</v>
      </c>
      <c r="L555" s="7">
        <f>INDEX(products!$A$1:$G$49,MATCH(orders!$D555,products!$A$1:$A$49,0),MATCH(L$1,products!$A$1:$G$1,0))</f>
        <v>13.75</v>
      </c>
      <c r="M555" s="7">
        <f t="shared" si="24"/>
        <v>68.75</v>
      </c>
      <c r="N555" s="4" t="str">
        <f t="shared" si="25"/>
        <v>Excelsa</v>
      </c>
      <c r="O555" s="4"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6">
        <f>INDEX(products!$A$1:$G$49,MATCH(orders!$D556,products!$A$1:$A$49,0),MATCH(K$1,products!$A$1:$G$1,0))</f>
        <v>2.5</v>
      </c>
      <c r="L556" s="7">
        <f>INDEX(products!$A$1:$G$49,MATCH(orders!$D556,products!$A$1:$A$49,0),MATCH(L$1,products!$A$1:$G$1,0))</f>
        <v>27.484999999999996</v>
      </c>
      <c r="M556" s="7">
        <f t="shared" si="24"/>
        <v>54.969999999999992</v>
      </c>
      <c r="N556" s="4" t="str">
        <f t="shared" si="25"/>
        <v>Robusta</v>
      </c>
      <c r="O556" s="4"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6">
        <f>INDEX(products!$A$1:$G$49,MATCH(orders!$D557,products!$A$1:$A$49,0),MATCH(K$1,products!$A$1:$G$1,0))</f>
        <v>1</v>
      </c>
      <c r="L557" s="7">
        <f>INDEX(products!$A$1:$G$49,MATCH(orders!$D557,products!$A$1:$A$49,0),MATCH(L$1,products!$A$1:$G$1,0))</f>
        <v>13.75</v>
      </c>
      <c r="M557" s="7">
        <f t="shared" si="24"/>
        <v>82.5</v>
      </c>
      <c r="N557" s="4" t="str">
        <f t="shared" si="25"/>
        <v>Excelsa</v>
      </c>
      <c r="O557" s="4"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6">
        <f>INDEX(products!$A$1:$G$49,MATCH(orders!$D558,products!$A$1:$A$49,0),MATCH(K$1,products!$A$1:$G$1,0))</f>
        <v>0.2</v>
      </c>
      <c r="L558" s="7">
        <f>INDEX(products!$A$1:$G$49,MATCH(orders!$D558,products!$A$1:$A$49,0),MATCH(L$1,products!$A$1:$G$1,0))</f>
        <v>4.3650000000000002</v>
      </c>
      <c r="M558" s="7">
        <f t="shared" si="24"/>
        <v>8.73</v>
      </c>
      <c r="N558" s="4" t="str">
        <f t="shared" si="25"/>
        <v>Liberica</v>
      </c>
      <c r="O558" s="4"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6">
        <f>INDEX(products!$A$1:$G$49,MATCH(orders!$D559,products!$A$1:$A$49,0),MATCH(K$1,products!$A$1:$G$1,0))</f>
        <v>1</v>
      </c>
      <c r="L559" s="7">
        <f>INDEX(products!$A$1:$G$49,MATCH(orders!$D559,products!$A$1:$A$49,0),MATCH(L$1,products!$A$1:$G$1,0))</f>
        <v>14.85</v>
      </c>
      <c r="M559" s="7">
        <f t="shared" si="24"/>
        <v>59.4</v>
      </c>
      <c r="N559" s="4" t="str">
        <f t="shared" si="25"/>
        <v>Excelsa</v>
      </c>
      <c r="O559" s="4"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6">
        <f>INDEX(products!$A$1:$G$49,MATCH(orders!$D560,products!$A$1:$A$49,0),MATCH(K$1,products!$A$1:$G$1,0))</f>
        <v>0.2</v>
      </c>
      <c r="L560" s="7">
        <f>INDEX(products!$A$1:$G$49,MATCH(orders!$D560,products!$A$1:$A$49,0),MATCH(L$1,products!$A$1:$G$1,0))</f>
        <v>3.8849999999999998</v>
      </c>
      <c r="M560" s="7">
        <f t="shared" si="24"/>
        <v>15.54</v>
      </c>
      <c r="N560" s="4" t="str">
        <f t="shared" si="25"/>
        <v>Liberica</v>
      </c>
      <c r="O560" s="4"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6">
        <f>INDEX(products!$A$1:$G$49,MATCH(orders!$D561,products!$A$1:$A$49,0),MATCH(K$1,products!$A$1:$G$1,0))</f>
        <v>1</v>
      </c>
      <c r="L561" s="7">
        <f>INDEX(products!$A$1:$G$49,MATCH(orders!$D561,products!$A$1:$A$49,0),MATCH(L$1,products!$A$1:$G$1,0))</f>
        <v>12.95</v>
      </c>
      <c r="M561" s="7">
        <f t="shared" si="24"/>
        <v>38.849999999999994</v>
      </c>
      <c r="N561" s="4" t="str">
        <f t="shared" si="25"/>
        <v>Arabica</v>
      </c>
      <c r="O561" s="4"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6">
        <f>INDEX(products!$A$1:$G$49,MATCH(orders!$D562,products!$A$1:$A$49,0),MATCH(K$1,products!$A$1:$G$1,0))</f>
        <v>2.5</v>
      </c>
      <c r="L562" s="7">
        <f>INDEX(products!$A$1:$G$49,MATCH(orders!$D562,products!$A$1:$A$49,0),MATCH(L$1,products!$A$1:$G$1,0))</f>
        <v>31.624999999999996</v>
      </c>
      <c r="M562" s="7">
        <f t="shared" si="24"/>
        <v>189.74999999999997</v>
      </c>
      <c r="N562" s="4" t="str">
        <f t="shared" si="25"/>
        <v>Excelsa</v>
      </c>
      <c r="O562" s="4"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6">
        <f>INDEX(products!$A$1:$G$49,MATCH(orders!$D563,products!$A$1:$A$49,0),MATCH(K$1,products!$A$1:$G$1,0))</f>
        <v>0.2</v>
      </c>
      <c r="L563" s="7">
        <f>INDEX(products!$A$1:$G$49,MATCH(orders!$D563,products!$A$1:$A$49,0),MATCH(L$1,products!$A$1:$G$1,0))</f>
        <v>2.9849999999999999</v>
      </c>
      <c r="M563" s="7">
        <f t="shared" si="24"/>
        <v>17.91</v>
      </c>
      <c r="N563" s="4" t="str">
        <f t="shared" si="25"/>
        <v>Arabica</v>
      </c>
      <c r="O563" s="4"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6">
        <f>INDEX(products!$A$1:$G$49,MATCH(orders!$D564,products!$A$1:$A$49,0),MATCH(K$1,products!$A$1:$G$1,0))</f>
        <v>0.2</v>
      </c>
      <c r="L564" s="7">
        <f>INDEX(products!$A$1:$G$49,MATCH(orders!$D564,products!$A$1:$A$49,0),MATCH(L$1,products!$A$1:$G$1,0))</f>
        <v>4.7549999999999999</v>
      </c>
      <c r="M564" s="7">
        <f t="shared" si="24"/>
        <v>28.53</v>
      </c>
      <c r="N564" s="4" t="str">
        <f t="shared" si="25"/>
        <v>Liberica</v>
      </c>
      <c r="O564" s="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6">
        <f>INDEX(products!$A$1:$G$49,MATCH(orders!$D565,products!$A$1:$A$49,0),MATCH(K$1,products!$A$1:$G$1,0))</f>
        <v>1</v>
      </c>
      <c r="L565" s="7">
        <f>INDEX(products!$A$1:$G$49,MATCH(orders!$D565,products!$A$1:$A$49,0),MATCH(L$1,products!$A$1:$G$1,0))</f>
        <v>13.75</v>
      </c>
      <c r="M565" s="7">
        <f t="shared" si="24"/>
        <v>82.5</v>
      </c>
      <c r="N565" s="4" t="str">
        <f t="shared" si="25"/>
        <v>Excelsa</v>
      </c>
      <c r="O565" s="4"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6">
        <f>INDEX(products!$A$1:$G$49,MATCH(orders!$D566,products!$A$1:$A$49,0),MATCH(K$1,products!$A$1:$G$1,0))</f>
        <v>0.5</v>
      </c>
      <c r="L566" s="7">
        <f>INDEX(products!$A$1:$G$49,MATCH(orders!$D566,products!$A$1:$A$49,0),MATCH(L$1,products!$A$1:$G$1,0))</f>
        <v>7.169999999999999</v>
      </c>
      <c r="M566" s="7">
        <f t="shared" si="24"/>
        <v>14.339999999999998</v>
      </c>
      <c r="N566" s="4" t="str">
        <f t="shared" si="25"/>
        <v>Robusta</v>
      </c>
      <c r="O566" s="4"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6">
        <f>INDEX(products!$A$1:$G$49,MATCH(orders!$D567,products!$A$1:$A$49,0),MATCH(K$1,products!$A$1:$G$1,0))</f>
        <v>2.5</v>
      </c>
      <c r="L567" s="7">
        <f>INDEX(products!$A$1:$G$49,MATCH(orders!$D567,products!$A$1:$A$49,0),MATCH(L$1,products!$A$1:$G$1,0))</f>
        <v>20.584999999999997</v>
      </c>
      <c r="M567" s="7">
        <f t="shared" si="24"/>
        <v>82.339999999999989</v>
      </c>
      <c r="N567" s="4" t="str">
        <f t="shared" si="25"/>
        <v>Robusta</v>
      </c>
      <c r="O567" s="4"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6">
        <f>INDEX(products!$A$1:$G$49,MATCH(orders!$D568,products!$A$1:$A$49,0),MATCH(K$1,products!$A$1:$G$1,0))</f>
        <v>0.2</v>
      </c>
      <c r="L568" s="7">
        <f>INDEX(products!$A$1:$G$49,MATCH(orders!$D568,products!$A$1:$A$49,0),MATCH(L$1,products!$A$1:$G$1,0))</f>
        <v>3.375</v>
      </c>
      <c r="M568" s="7">
        <f t="shared" si="24"/>
        <v>20.25</v>
      </c>
      <c r="N568" s="4" t="str">
        <f t="shared" si="25"/>
        <v>Arabica</v>
      </c>
      <c r="O568" s="4"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6">
        <f>INDEX(products!$A$1:$G$49,MATCH(orders!$D569,products!$A$1:$A$49,0),MATCH(K$1,products!$A$1:$G$1,0))</f>
        <v>2.5</v>
      </c>
      <c r="L569" s="7">
        <f>INDEX(products!$A$1:$G$49,MATCH(orders!$D569,products!$A$1:$A$49,0),MATCH(L$1,products!$A$1:$G$1,0))</f>
        <v>27.484999999999996</v>
      </c>
      <c r="M569" s="7">
        <f t="shared" si="24"/>
        <v>164.90999999999997</v>
      </c>
      <c r="N569" s="4" t="str">
        <f t="shared" si="25"/>
        <v>Robusta</v>
      </c>
      <c r="O569" s="4"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6">
        <f>INDEX(products!$A$1:$G$49,MATCH(orders!$D570,products!$A$1:$A$49,0),MATCH(K$1,products!$A$1:$G$1,0))</f>
        <v>0.2</v>
      </c>
      <c r="L570" s="7">
        <f>INDEX(products!$A$1:$G$49,MATCH(orders!$D570,products!$A$1:$A$49,0),MATCH(L$1,products!$A$1:$G$1,0))</f>
        <v>4.7549999999999999</v>
      </c>
      <c r="M570" s="7">
        <f t="shared" si="24"/>
        <v>19.02</v>
      </c>
      <c r="N570" s="4" t="str">
        <f t="shared" si="25"/>
        <v>Liberica</v>
      </c>
      <c r="O570" s="4"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6">
        <f>INDEX(products!$A$1:$G$49,MATCH(orders!$D571,products!$A$1:$A$49,0),MATCH(K$1,products!$A$1:$G$1,0))</f>
        <v>2.5</v>
      </c>
      <c r="L571" s="7">
        <f>INDEX(products!$A$1:$G$49,MATCH(orders!$D571,products!$A$1:$A$49,0),MATCH(L$1,products!$A$1:$G$1,0))</f>
        <v>22.884999999999998</v>
      </c>
      <c r="M571" s="7">
        <f t="shared" si="24"/>
        <v>137.31</v>
      </c>
      <c r="N571" s="4" t="str">
        <f t="shared" si="25"/>
        <v>Arabica</v>
      </c>
      <c r="O571" s="4"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6">
        <f>INDEX(products!$A$1:$G$49,MATCH(orders!$D572,products!$A$1:$A$49,0),MATCH(K$1,products!$A$1:$G$1,0))</f>
        <v>0.5</v>
      </c>
      <c r="L572" s="7">
        <f>INDEX(products!$A$1:$G$49,MATCH(orders!$D572,products!$A$1:$A$49,0),MATCH(L$1,products!$A$1:$G$1,0))</f>
        <v>6.75</v>
      </c>
      <c r="M572" s="7">
        <f t="shared" si="24"/>
        <v>27</v>
      </c>
      <c r="N572" s="4" t="str">
        <f t="shared" si="25"/>
        <v>Arabica</v>
      </c>
      <c r="O572" s="4"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6">
        <f>INDEX(products!$A$1:$G$49,MATCH(orders!$D573,products!$A$1:$A$49,0),MATCH(K$1,products!$A$1:$G$1,0))</f>
        <v>0.5</v>
      </c>
      <c r="L573" s="7">
        <f>INDEX(products!$A$1:$G$49,MATCH(orders!$D573,products!$A$1:$A$49,0),MATCH(L$1,products!$A$1:$G$1,0))</f>
        <v>8.91</v>
      </c>
      <c r="M573" s="7">
        <f t="shared" si="24"/>
        <v>35.64</v>
      </c>
      <c r="N573" s="4" t="str">
        <f t="shared" si="25"/>
        <v>Excelsa</v>
      </c>
      <c r="O573" s="4"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6">
        <f>INDEX(products!$A$1:$G$49,MATCH(orders!$D574,products!$A$1:$A$49,0),MATCH(K$1,products!$A$1:$G$1,0))</f>
        <v>0.2</v>
      </c>
      <c r="L574" s="7">
        <f>INDEX(products!$A$1:$G$49,MATCH(orders!$D574,products!$A$1:$A$49,0),MATCH(L$1,products!$A$1:$G$1,0))</f>
        <v>2.9849999999999999</v>
      </c>
      <c r="M574" s="7">
        <f t="shared" si="24"/>
        <v>5.97</v>
      </c>
      <c r="N574" s="4" t="str">
        <f t="shared" si="25"/>
        <v>Arabica</v>
      </c>
      <c r="O574" s="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6">
        <f>INDEX(products!$A$1:$G$49,MATCH(orders!$D575,products!$A$1:$A$49,0),MATCH(K$1,products!$A$1:$G$1,0))</f>
        <v>1</v>
      </c>
      <c r="L575" s="7">
        <f>INDEX(products!$A$1:$G$49,MATCH(orders!$D575,products!$A$1:$A$49,0),MATCH(L$1,products!$A$1:$G$1,0))</f>
        <v>11.25</v>
      </c>
      <c r="M575" s="7">
        <f t="shared" si="24"/>
        <v>67.5</v>
      </c>
      <c r="N575" s="4" t="str">
        <f t="shared" si="25"/>
        <v>Arabica</v>
      </c>
      <c r="O575" s="4"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6">
        <f>INDEX(products!$A$1:$G$49,MATCH(orders!$D576,products!$A$1:$A$49,0),MATCH(K$1,products!$A$1:$G$1,0))</f>
        <v>0.2</v>
      </c>
      <c r="L576" s="7">
        <f>INDEX(products!$A$1:$G$49,MATCH(orders!$D576,products!$A$1:$A$49,0),MATCH(L$1,products!$A$1:$G$1,0))</f>
        <v>3.5849999999999995</v>
      </c>
      <c r="M576" s="7">
        <f t="shared" si="24"/>
        <v>21.509999999999998</v>
      </c>
      <c r="N576" s="4" t="str">
        <f t="shared" si="25"/>
        <v>Robusta</v>
      </c>
      <c r="O576" s="4"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6">
        <f>INDEX(products!$A$1:$G$49,MATCH(orders!$D577,products!$A$1:$A$49,0),MATCH(K$1,products!$A$1:$G$1,0))</f>
        <v>2.5</v>
      </c>
      <c r="L577" s="7">
        <f>INDEX(products!$A$1:$G$49,MATCH(orders!$D577,products!$A$1:$A$49,0),MATCH(L$1,products!$A$1:$G$1,0))</f>
        <v>33.464999999999996</v>
      </c>
      <c r="M577" s="7">
        <f t="shared" si="24"/>
        <v>66.929999999999993</v>
      </c>
      <c r="N577" s="4" t="str">
        <f t="shared" si="25"/>
        <v>Liberica</v>
      </c>
      <c r="O577" s="4"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6">
        <f>INDEX(products!$A$1:$G$49,MATCH(orders!$D578,products!$A$1:$A$49,0),MATCH(K$1,products!$A$1:$G$1,0))</f>
        <v>0.2</v>
      </c>
      <c r="L578" s="7">
        <f>INDEX(products!$A$1:$G$49,MATCH(orders!$D578,products!$A$1:$A$49,0),MATCH(L$1,products!$A$1:$G$1,0))</f>
        <v>2.9849999999999999</v>
      </c>
      <c r="M578" s="7">
        <f t="shared" si="24"/>
        <v>17.91</v>
      </c>
      <c r="N578" s="4" t="str">
        <f t="shared" si="25"/>
        <v>Arabica</v>
      </c>
      <c r="O578" s="4"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6">
        <f>INDEX(products!$A$1:$G$49,MATCH(orders!$D579,products!$A$1:$A$49,0),MATCH(K$1,products!$A$1:$G$1,0))</f>
        <v>1</v>
      </c>
      <c r="L579" s="7">
        <f>INDEX(products!$A$1:$G$49,MATCH(orders!$D579,products!$A$1:$A$49,0),MATCH(L$1,products!$A$1:$G$1,0))</f>
        <v>14.55</v>
      </c>
      <c r="M579" s="7">
        <f t="shared" ref="M579:M642" si="27">L579*E579</f>
        <v>58.2</v>
      </c>
      <c r="N579" s="4" t="str">
        <f t="shared" ref="N579:N642" si="28">IF(I579="Rob","Robusta",IF(I579="Exc","Excelsa",IF(I579="Ara","Arabica",IF(I579="Lib","Liberica",""))))</f>
        <v>Liberica</v>
      </c>
      <c r="O579" s="4" t="str">
        <f t="shared" ref="O579:O642" si="29">IF(J579="D","Dark",IF(J579="M","Medium",IF(J579="L","Light","")))</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6">
        <f>INDEX(products!$A$1:$G$49,MATCH(orders!$D580,products!$A$1:$A$49,0),MATCH(K$1,products!$A$1:$G$1,0))</f>
        <v>0.2</v>
      </c>
      <c r="L580" s="7">
        <f>INDEX(products!$A$1:$G$49,MATCH(orders!$D580,products!$A$1:$A$49,0),MATCH(L$1,products!$A$1:$G$1,0))</f>
        <v>4.4550000000000001</v>
      </c>
      <c r="M580" s="7">
        <f t="shared" si="27"/>
        <v>13.365</v>
      </c>
      <c r="N580" s="4" t="str">
        <f t="shared" si="28"/>
        <v>Excelsa</v>
      </c>
      <c r="O580" s="4"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6">
        <f>INDEX(products!$A$1:$G$49,MATCH(orders!$D581,products!$A$1:$A$49,0),MATCH(K$1,products!$A$1:$G$1,0))</f>
        <v>0.5</v>
      </c>
      <c r="L581" s="7">
        <f>INDEX(products!$A$1:$G$49,MATCH(orders!$D581,products!$A$1:$A$49,0),MATCH(L$1,products!$A$1:$G$1,0))</f>
        <v>6.75</v>
      </c>
      <c r="M581" s="7">
        <f t="shared" si="27"/>
        <v>33.75</v>
      </c>
      <c r="N581" s="4" t="str">
        <f t="shared" si="28"/>
        <v>Arabica</v>
      </c>
      <c r="O581" s="4"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6">
        <f>INDEX(products!$A$1:$G$49,MATCH(orders!$D582,products!$A$1:$A$49,0),MATCH(K$1,products!$A$1:$G$1,0))</f>
        <v>1</v>
      </c>
      <c r="L582" s="7">
        <f>INDEX(products!$A$1:$G$49,MATCH(orders!$D582,products!$A$1:$A$49,0),MATCH(L$1,products!$A$1:$G$1,0))</f>
        <v>14.85</v>
      </c>
      <c r="M582" s="7">
        <f t="shared" si="27"/>
        <v>44.55</v>
      </c>
      <c r="N582" s="4" t="str">
        <f t="shared" si="28"/>
        <v>Excelsa</v>
      </c>
      <c r="O582" s="4"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6">
        <f>INDEX(products!$A$1:$G$49,MATCH(orders!$D583,products!$A$1:$A$49,0),MATCH(K$1,products!$A$1:$G$1,0))</f>
        <v>0.5</v>
      </c>
      <c r="L583" s="7">
        <f>INDEX(products!$A$1:$G$49,MATCH(orders!$D583,products!$A$1:$A$49,0),MATCH(L$1,products!$A$1:$G$1,0))</f>
        <v>8.91</v>
      </c>
      <c r="M583" s="7">
        <f t="shared" si="27"/>
        <v>44.55</v>
      </c>
      <c r="N583" s="4" t="str">
        <f t="shared" si="28"/>
        <v>Excelsa</v>
      </c>
      <c r="O583" s="4"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6">
        <f>INDEX(products!$A$1:$G$49,MATCH(orders!$D584,products!$A$1:$A$49,0),MATCH(K$1,products!$A$1:$G$1,0))</f>
        <v>1</v>
      </c>
      <c r="L584" s="7">
        <f>INDEX(products!$A$1:$G$49,MATCH(orders!$D584,products!$A$1:$A$49,0),MATCH(L$1,products!$A$1:$G$1,0))</f>
        <v>12.15</v>
      </c>
      <c r="M584" s="7">
        <f t="shared" si="27"/>
        <v>60.75</v>
      </c>
      <c r="N584" s="4" t="str">
        <f t="shared" si="28"/>
        <v>Excelsa</v>
      </c>
      <c r="O584" s="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6">
        <f>INDEX(products!$A$1:$G$49,MATCH(orders!$D585,products!$A$1:$A$49,0),MATCH(K$1,products!$A$1:$G$1,0))</f>
        <v>0.2</v>
      </c>
      <c r="L585" s="7">
        <f>INDEX(products!$A$1:$G$49,MATCH(orders!$D585,products!$A$1:$A$49,0),MATCH(L$1,products!$A$1:$G$1,0))</f>
        <v>3.5849999999999995</v>
      </c>
      <c r="M585" s="7">
        <f t="shared" si="27"/>
        <v>3.5849999999999995</v>
      </c>
      <c r="N585" s="4" t="str">
        <f t="shared" si="28"/>
        <v>Robusta</v>
      </c>
      <c r="O585" s="4"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6">
        <f>INDEX(products!$A$1:$G$49,MATCH(orders!$D586,products!$A$1:$A$49,0),MATCH(K$1,products!$A$1:$G$1,0))</f>
        <v>0.2</v>
      </c>
      <c r="L586" s="7">
        <f>INDEX(products!$A$1:$G$49,MATCH(orders!$D586,products!$A$1:$A$49,0),MATCH(L$1,products!$A$1:$G$1,0))</f>
        <v>3.5849999999999995</v>
      </c>
      <c r="M586" s="7">
        <f t="shared" si="27"/>
        <v>21.509999999999998</v>
      </c>
      <c r="N586" s="4" t="str">
        <f t="shared" si="28"/>
        <v>Robusta</v>
      </c>
      <c r="O586" s="4"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6">
        <f>INDEX(products!$A$1:$G$49,MATCH(orders!$D587,products!$A$1:$A$49,0),MATCH(K$1,products!$A$1:$G$1,0))</f>
        <v>0.5</v>
      </c>
      <c r="L587" s="7">
        <f>INDEX(products!$A$1:$G$49,MATCH(orders!$D587,products!$A$1:$A$49,0),MATCH(L$1,products!$A$1:$G$1,0))</f>
        <v>8.25</v>
      </c>
      <c r="M587" s="7">
        <f t="shared" si="27"/>
        <v>16.5</v>
      </c>
      <c r="N587" s="4" t="str">
        <f t="shared" si="28"/>
        <v>Excelsa</v>
      </c>
      <c r="O587" s="4"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6">
        <f>INDEX(products!$A$1:$G$49,MATCH(orders!$D588,products!$A$1:$A$49,0),MATCH(K$1,products!$A$1:$G$1,0))</f>
        <v>2.5</v>
      </c>
      <c r="L588" s="7">
        <f>INDEX(products!$A$1:$G$49,MATCH(orders!$D588,products!$A$1:$A$49,0),MATCH(L$1,products!$A$1:$G$1,0))</f>
        <v>27.484999999999996</v>
      </c>
      <c r="M588" s="7">
        <f t="shared" si="27"/>
        <v>82.454999999999984</v>
      </c>
      <c r="N588" s="4" t="str">
        <f t="shared" si="28"/>
        <v>Robusta</v>
      </c>
      <c r="O588" s="4"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6">
        <f>INDEX(products!$A$1:$G$49,MATCH(orders!$D589,products!$A$1:$A$49,0),MATCH(K$1,products!$A$1:$G$1,0))</f>
        <v>0.5</v>
      </c>
      <c r="L589" s="7">
        <f>INDEX(products!$A$1:$G$49,MATCH(orders!$D589,products!$A$1:$A$49,0),MATCH(L$1,products!$A$1:$G$1,0))</f>
        <v>7.77</v>
      </c>
      <c r="M589" s="7">
        <f t="shared" si="27"/>
        <v>7.77</v>
      </c>
      <c r="N589" s="4" t="str">
        <f t="shared" si="28"/>
        <v>Liberica</v>
      </c>
      <c r="O589" s="4"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6">
        <f>INDEX(products!$A$1:$G$49,MATCH(orders!$D590,products!$A$1:$A$49,0),MATCH(K$1,products!$A$1:$G$1,0))</f>
        <v>0.5</v>
      </c>
      <c r="L590" s="7">
        <f>INDEX(products!$A$1:$G$49,MATCH(orders!$D590,products!$A$1:$A$49,0),MATCH(L$1,products!$A$1:$G$1,0))</f>
        <v>5.97</v>
      </c>
      <c r="M590" s="7">
        <f t="shared" si="27"/>
        <v>11.94</v>
      </c>
      <c r="N590" s="4" t="str">
        <f t="shared" si="28"/>
        <v>Robusta</v>
      </c>
      <c r="O590" s="4"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6">
        <f>INDEX(products!$A$1:$G$49,MATCH(orders!$D591,products!$A$1:$A$49,0),MATCH(K$1,products!$A$1:$G$1,0))</f>
        <v>2.5</v>
      </c>
      <c r="L591" s="7">
        <f>INDEX(products!$A$1:$G$49,MATCH(orders!$D591,products!$A$1:$A$49,0),MATCH(L$1,products!$A$1:$G$1,0))</f>
        <v>34.154999999999994</v>
      </c>
      <c r="M591" s="7">
        <f t="shared" si="27"/>
        <v>204.92999999999995</v>
      </c>
      <c r="N591" s="4" t="str">
        <f t="shared" si="28"/>
        <v>Excelsa</v>
      </c>
      <c r="O591" s="4"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6">
        <f>INDEX(products!$A$1:$G$49,MATCH(orders!$D592,products!$A$1:$A$49,0),MATCH(K$1,products!$A$1:$G$1,0))</f>
        <v>2.5</v>
      </c>
      <c r="L592" s="7">
        <f>INDEX(products!$A$1:$G$49,MATCH(orders!$D592,products!$A$1:$A$49,0),MATCH(L$1,products!$A$1:$G$1,0))</f>
        <v>31.624999999999996</v>
      </c>
      <c r="M592" s="7">
        <f t="shared" si="27"/>
        <v>63.249999999999993</v>
      </c>
      <c r="N592" s="4" t="str">
        <f t="shared" si="28"/>
        <v>Excelsa</v>
      </c>
      <c r="O592" s="4"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6">
        <f>INDEX(products!$A$1:$G$49,MATCH(orders!$D593,products!$A$1:$A$49,0),MATCH(K$1,products!$A$1:$G$1,0))</f>
        <v>0.2</v>
      </c>
      <c r="L593" s="7">
        <f>INDEX(products!$A$1:$G$49,MATCH(orders!$D593,products!$A$1:$A$49,0),MATCH(L$1,products!$A$1:$G$1,0))</f>
        <v>2.6849999999999996</v>
      </c>
      <c r="M593" s="7">
        <f t="shared" si="27"/>
        <v>8.0549999999999997</v>
      </c>
      <c r="N593" s="4" t="str">
        <f t="shared" si="28"/>
        <v>Robusta</v>
      </c>
      <c r="O593" s="4"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6">
        <f>INDEX(products!$A$1:$G$49,MATCH(orders!$D594,products!$A$1:$A$49,0),MATCH(K$1,products!$A$1:$G$1,0))</f>
        <v>2.5</v>
      </c>
      <c r="L594" s="7">
        <f>INDEX(products!$A$1:$G$49,MATCH(orders!$D594,products!$A$1:$A$49,0),MATCH(L$1,products!$A$1:$G$1,0))</f>
        <v>25.874999999999996</v>
      </c>
      <c r="M594" s="7">
        <f t="shared" si="27"/>
        <v>51.749999999999993</v>
      </c>
      <c r="N594" s="4" t="str">
        <f t="shared" si="28"/>
        <v>Arabica</v>
      </c>
      <c r="O594" s="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6">
        <f>INDEX(products!$A$1:$G$49,MATCH(orders!$D595,products!$A$1:$A$49,0),MATCH(K$1,products!$A$1:$G$1,0))</f>
        <v>2.5</v>
      </c>
      <c r="L595" s="7">
        <f>INDEX(products!$A$1:$G$49,MATCH(orders!$D595,products!$A$1:$A$49,0),MATCH(L$1,products!$A$1:$G$1,0))</f>
        <v>27.945</v>
      </c>
      <c r="M595" s="7">
        <f t="shared" si="27"/>
        <v>27.945</v>
      </c>
      <c r="N595" s="4" t="str">
        <f t="shared" si="28"/>
        <v>Excelsa</v>
      </c>
      <c r="O595" s="4"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6">
        <f>INDEX(products!$A$1:$G$49,MATCH(orders!$D596,products!$A$1:$A$49,0),MATCH(K$1,products!$A$1:$G$1,0))</f>
        <v>2.5</v>
      </c>
      <c r="L596" s="7">
        <f>INDEX(products!$A$1:$G$49,MATCH(orders!$D596,products!$A$1:$A$49,0),MATCH(L$1,products!$A$1:$G$1,0))</f>
        <v>29.784999999999997</v>
      </c>
      <c r="M596" s="7">
        <f t="shared" si="27"/>
        <v>59.569999999999993</v>
      </c>
      <c r="N596" s="4" t="str">
        <f t="shared" si="28"/>
        <v>Arabica</v>
      </c>
      <c r="O596" s="4"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6">
        <f>INDEX(products!$A$1:$G$49,MATCH(orders!$D597,products!$A$1:$A$49,0),MATCH(K$1,products!$A$1:$G$1,0))</f>
        <v>1</v>
      </c>
      <c r="L597" s="7">
        <f>INDEX(products!$A$1:$G$49,MATCH(orders!$D597,products!$A$1:$A$49,0),MATCH(L$1,products!$A$1:$G$1,0))</f>
        <v>14.85</v>
      </c>
      <c r="M597" s="7">
        <f t="shared" si="27"/>
        <v>14.85</v>
      </c>
      <c r="N597" s="4" t="str">
        <f t="shared" si="28"/>
        <v>Excelsa</v>
      </c>
      <c r="O597" s="4"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6">
        <f>INDEX(products!$A$1:$G$49,MATCH(orders!$D598,products!$A$1:$A$49,0),MATCH(K$1,products!$A$1:$G$1,0))</f>
        <v>0.5</v>
      </c>
      <c r="L598" s="7">
        <f>INDEX(products!$A$1:$G$49,MATCH(orders!$D598,products!$A$1:$A$49,0),MATCH(L$1,products!$A$1:$G$1,0))</f>
        <v>6.75</v>
      </c>
      <c r="M598" s="7">
        <f t="shared" si="27"/>
        <v>33.75</v>
      </c>
      <c r="N598" s="4" t="str">
        <f t="shared" si="28"/>
        <v>Arabica</v>
      </c>
      <c r="O598" s="4"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6">
        <f>INDEX(products!$A$1:$G$49,MATCH(orders!$D599,products!$A$1:$A$49,0),MATCH(K$1,products!$A$1:$G$1,0))</f>
        <v>2.5</v>
      </c>
      <c r="L599" s="7">
        <f>INDEX(products!$A$1:$G$49,MATCH(orders!$D599,products!$A$1:$A$49,0),MATCH(L$1,products!$A$1:$G$1,0))</f>
        <v>36.454999999999998</v>
      </c>
      <c r="M599" s="7">
        <f t="shared" si="27"/>
        <v>145.82</v>
      </c>
      <c r="N599" s="4" t="str">
        <f t="shared" si="28"/>
        <v>Liberica</v>
      </c>
      <c r="O599" s="4"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6">
        <f>INDEX(products!$A$1:$G$49,MATCH(orders!$D600,products!$A$1:$A$49,0),MATCH(K$1,products!$A$1:$G$1,0))</f>
        <v>0.2</v>
      </c>
      <c r="L600" s="7">
        <f>INDEX(products!$A$1:$G$49,MATCH(orders!$D600,products!$A$1:$A$49,0),MATCH(L$1,products!$A$1:$G$1,0))</f>
        <v>2.9849999999999999</v>
      </c>
      <c r="M600" s="7">
        <f t="shared" si="27"/>
        <v>11.94</v>
      </c>
      <c r="N600" s="4" t="str">
        <f t="shared" si="28"/>
        <v>Robusta</v>
      </c>
      <c r="O600" s="4"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6">
        <f>INDEX(products!$A$1:$G$49,MATCH(orders!$D601,products!$A$1:$A$49,0),MATCH(K$1,products!$A$1:$G$1,0))</f>
        <v>0.2</v>
      </c>
      <c r="L601" s="7">
        <f>INDEX(products!$A$1:$G$49,MATCH(orders!$D601,products!$A$1:$A$49,0),MATCH(L$1,products!$A$1:$G$1,0))</f>
        <v>2.9849999999999999</v>
      </c>
      <c r="M601" s="7">
        <f t="shared" si="27"/>
        <v>11.94</v>
      </c>
      <c r="N601" s="4" t="str">
        <f t="shared" si="28"/>
        <v>Arabica</v>
      </c>
      <c r="O601" s="4"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6">
        <f>INDEX(products!$A$1:$G$49,MATCH(orders!$D602,products!$A$1:$A$49,0),MATCH(K$1,products!$A$1:$G$1,0))</f>
        <v>0.5</v>
      </c>
      <c r="L602" s="7">
        <f>INDEX(products!$A$1:$G$49,MATCH(orders!$D602,products!$A$1:$A$49,0),MATCH(L$1,products!$A$1:$G$1,0))</f>
        <v>7.77</v>
      </c>
      <c r="M602" s="7">
        <f t="shared" si="27"/>
        <v>7.77</v>
      </c>
      <c r="N602" s="4" t="str">
        <f t="shared" si="28"/>
        <v>Liberica</v>
      </c>
      <c r="O602" s="4"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6">
        <f>INDEX(products!$A$1:$G$49,MATCH(orders!$D603,products!$A$1:$A$49,0),MATCH(K$1,products!$A$1:$G$1,0))</f>
        <v>2.5</v>
      </c>
      <c r="L603" s="7">
        <f>INDEX(products!$A$1:$G$49,MATCH(orders!$D603,products!$A$1:$A$49,0),MATCH(L$1,products!$A$1:$G$1,0))</f>
        <v>27.484999999999996</v>
      </c>
      <c r="M603" s="7">
        <f t="shared" si="27"/>
        <v>109.93999999999998</v>
      </c>
      <c r="N603" s="4" t="str">
        <f t="shared" si="28"/>
        <v>Robusta</v>
      </c>
      <c r="O603" s="4"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6">
        <f>INDEX(products!$A$1:$G$49,MATCH(orders!$D604,products!$A$1:$A$49,0),MATCH(K$1,products!$A$1:$G$1,0))</f>
        <v>0.2</v>
      </c>
      <c r="L604" s="7">
        <f>INDEX(products!$A$1:$G$49,MATCH(orders!$D604,products!$A$1:$A$49,0),MATCH(L$1,products!$A$1:$G$1,0))</f>
        <v>4.4550000000000001</v>
      </c>
      <c r="M604" s="7">
        <f t="shared" si="27"/>
        <v>22.274999999999999</v>
      </c>
      <c r="N604" s="4" t="str">
        <f t="shared" si="28"/>
        <v>Excelsa</v>
      </c>
      <c r="O604" s="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6">
        <f>INDEX(products!$A$1:$G$49,MATCH(orders!$D605,products!$A$1:$A$49,0),MATCH(K$1,products!$A$1:$G$1,0))</f>
        <v>0.2</v>
      </c>
      <c r="L605" s="7">
        <f>INDEX(products!$A$1:$G$49,MATCH(orders!$D605,products!$A$1:$A$49,0),MATCH(L$1,products!$A$1:$G$1,0))</f>
        <v>2.9849999999999999</v>
      </c>
      <c r="M605" s="7">
        <f t="shared" si="27"/>
        <v>8.9550000000000001</v>
      </c>
      <c r="N605" s="4" t="str">
        <f t="shared" si="28"/>
        <v>Robusta</v>
      </c>
      <c r="O605" s="4"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6">
        <f>INDEX(products!$A$1:$G$49,MATCH(orders!$D606,products!$A$1:$A$49,0),MATCH(K$1,products!$A$1:$G$1,0))</f>
        <v>2.5</v>
      </c>
      <c r="L606" s="7">
        <f>INDEX(products!$A$1:$G$49,MATCH(orders!$D606,products!$A$1:$A$49,0),MATCH(L$1,products!$A$1:$G$1,0))</f>
        <v>29.784999999999997</v>
      </c>
      <c r="M606" s="7">
        <f t="shared" si="27"/>
        <v>119.13999999999999</v>
      </c>
      <c r="N606" s="4" t="str">
        <f t="shared" si="28"/>
        <v>Liberica</v>
      </c>
      <c r="O606" s="4"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6">
        <f>INDEX(products!$A$1:$G$49,MATCH(orders!$D607,products!$A$1:$A$49,0),MATCH(K$1,products!$A$1:$G$1,0))</f>
        <v>2.5</v>
      </c>
      <c r="L607" s="7">
        <f>INDEX(products!$A$1:$G$49,MATCH(orders!$D607,products!$A$1:$A$49,0),MATCH(L$1,products!$A$1:$G$1,0))</f>
        <v>29.784999999999997</v>
      </c>
      <c r="M607" s="7">
        <f t="shared" si="27"/>
        <v>148.92499999999998</v>
      </c>
      <c r="N607" s="4" t="str">
        <f t="shared" si="28"/>
        <v>Arabica</v>
      </c>
      <c r="O607" s="4"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6">
        <f>INDEX(products!$A$1:$G$49,MATCH(orders!$D608,products!$A$1:$A$49,0),MATCH(K$1,products!$A$1:$G$1,0))</f>
        <v>2.5</v>
      </c>
      <c r="L608" s="7">
        <f>INDEX(products!$A$1:$G$49,MATCH(orders!$D608,products!$A$1:$A$49,0),MATCH(L$1,products!$A$1:$G$1,0))</f>
        <v>36.454999999999998</v>
      </c>
      <c r="M608" s="7">
        <f t="shared" si="27"/>
        <v>109.36499999999999</v>
      </c>
      <c r="N608" s="4" t="str">
        <f t="shared" si="28"/>
        <v>Liberica</v>
      </c>
      <c r="O608" s="4"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6">
        <f>INDEX(products!$A$1:$G$49,MATCH(orders!$D609,products!$A$1:$A$49,0),MATCH(K$1,products!$A$1:$G$1,0))</f>
        <v>0.2</v>
      </c>
      <c r="L609" s="7">
        <f>INDEX(products!$A$1:$G$49,MATCH(orders!$D609,products!$A$1:$A$49,0),MATCH(L$1,products!$A$1:$G$1,0))</f>
        <v>3.645</v>
      </c>
      <c r="M609" s="7">
        <f t="shared" si="27"/>
        <v>3.645</v>
      </c>
      <c r="N609" s="4" t="str">
        <f t="shared" si="28"/>
        <v>Excelsa</v>
      </c>
      <c r="O609" s="4"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6">
        <f>INDEX(products!$A$1:$G$49,MATCH(orders!$D610,products!$A$1:$A$49,0),MATCH(K$1,products!$A$1:$G$1,0))</f>
        <v>2.5</v>
      </c>
      <c r="L610" s="7">
        <f>INDEX(products!$A$1:$G$49,MATCH(orders!$D610,products!$A$1:$A$49,0),MATCH(L$1,products!$A$1:$G$1,0))</f>
        <v>27.945</v>
      </c>
      <c r="M610" s="7">
        <f t="shared" si="27"/>
        <v>55.89</v>
      </c>
      <c r="N610" s="4" t="str">
        <f t="shared" si="28"/>
        <v>Excelsa</v>
      </c>
      <c r="O610" s="4"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6">
        <f>INDEX(products!$A$1:$G$49,MATCH(orders!$D611,products!$A$1:$A$49,0),MATCH(K$1,products!$A$1:$G$1,0))</f>
        <v>0.2</v>
      </c>
      <c r="L611" s="7">
        <f>INDEX(products!$A$1:$G$49,MATCH(orders!$D611,products!$A$1:$A$49,0),MATCH(L$1,products!$A$1:$G$1,0))</f>
        <v>4.3650000000000002</v>
      </c>
      <c r="M611" s="7">
        <f t="shared" si="27"/>
        <v>26.19</v>
      </c>
      <c r="N611" s="4" t="str">
        <f t="shared" si="28"/>
        <v>Liberica</v>
      </c>
      <c r="O611" s="4"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6">
        <f>INDEX(products!$A$1:$G$49,MATCH(orders!$D612,products!$A$1:$A$49,0),MATCH(K$1,products!$A$1:$G$1,0))</f>
        <v>1</v>
      </c>
      <c r="L612" s="7">
        <f>INDEX(products!$A$1:$G$49,MATCH(orders!$D612,products!$A$1:$A$49,0),MATCH(L$1,products!$A$1:$G$1,0))</f>
        <v>9.9499999999999993</v>
      </c>
      <c r="M612" s="7">
        <f t="shared" si="27"/>
        <v>39.799999999999997</v>
      </c>
      <c r="N612" s="4" t="str">
        <f t="shared" si="28"/>
        <v>Robusta</v>
      </c>
      <c r="O612" s="4"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6">
        <f>INDEX(products!$A$1:$G$49,MATCH(orders!$D613,products!$A$1:$A$49,0),MATCH(K$1,products!$A$1:$G$1,0))</f>
        <v>2.5</v>
      </c>
      <c r="L613" s="7">
        <f>INDEX(products!$A$1:$G$49,MATCH(orders!$D613,products!$A$1:$A$49,0),MATCH(L$1,products!$A$1:$G$1,0))</f>
        <v>34.154999999999994</v>
      </c>
      <c r="M613" s="7">
        <f t="shared" si="27"/>
        <v>68.309999999999988</v>
      </c>
      <c r="N613" s="4" t="str">
        <f t="shared" si="28"/>
        <v>Excelsa</v>
      </c>
      <c r="O613" s="4"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6">
        <f>INDEX(products!$A$1:$G$49,MATCH(orders!$D614,products!$A$1:$A$49,0),MATCH(K$1,products!$A$1:$G$1,0))</f>
        <v>0.2</v>
      </c>
      <c r="L614" s="7">
        <f>INDEX(products!$A$1:$G$49,MATCH(orders!$D614,products!$A$1:$A$49,0),MATCH(L$1,products!$A$1:$G$1,0))</f>
        <v>3.375</v>
      </c>
      <c r="M614" s="7">
        <f t="shared" si="27"/>
        <v>13.5</v>
      </c>
      <c r="N614" s="4" t="str">
        <f t="shared" si="28"/>
        <v>Arabica</v>
      </c>
      <c r="O614" s="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6">
        <f>INDEX(products!$A$1:$G$49,MATCH(orders!$D615,products!$A$1:$A$49,0),MATCH(K$1,products!$A$1:$G$1,0))</f>
        <v>0.5</v>
      </c>
      <c r="L615" s="7">
        <f>INDEX(products!$A$1:$G$49,MATCH(orders!$D615,products!$A$1:$A$49,0),MATCH(L$1,products!$A$1:$G$1,0))</f>
        <v>5.97</v>
      </c>
      <c r="M615" s="7">
        <f t="shared" si="27"/>
        <v>5.97</v>
      </c>
      <c r="N615" s="4" t="str">
        <f t="shared" si="28"/>
        <v>Robusta</v>
      </c>
      <c r="O615" s="4"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6">
        <f>INDEX(products!$A$1:$G$49,MATCH(orders!$D616,products!$A$1:$A$49,0),MATCH(K$1,products!$A$1:$G$1,0))</f>
        <v>0.5</v>
      </c>
      <c r="L616" s="7">
        <f>INDEX(products!$A$1:$G$49,MATCH(orders!$D616,products!$A$1:$A$49,0),MATCH(L$1,products!$A$1:$G$1,0))</f>
        <v>5.97</v>
      </c>
      <c r="M616" s="7">
        <f t="shared" si="27"/>
        <v>29.849999999999998</v>
      </c>
      <c r="N616" s="4" t="str">
        <f t="shared" si="28"/>
        <v>Robusta</v>
      </c>
      <c r="O616" s="4"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6">
        <f>INDEX(products!$A$1:$G$49,MATCH(orders!$D617,products!$A$1:$A$49,0),MATCH(K$1,products!$A$1:$G$1,0))</f>
        <v>2.5</v>
      </c>
      <c r="L617" s="7">
        <f>INDEX(products!$A$1:$G$49,MATCH(orders!$D617,products!$A$1:$A$49,0),MATCH(L$1,products!$A$1:$G$1,0))</f>
        <v>36.454999999999998</v>
      </c>
      <c r="M617" s="7">
        <f t="shared" si="27"/>
        <v>72.91</v>
      </c>
      <c r="N617" s="4" t="str">
        <f t="shared" si="28"/>
        <v>Liberica</v>
      </c>
      <c r="O617" s="4"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6">
        <f>INDEX(products!$A$1:$G$49,MATCH(orders!$D618,products!$A$1:$A$49,0),MATCH(K$1,products!$A$1:$G$1,0))</f>
        <v>2.5</v>
      </c>
      <c r="L618" s="7">
        <f>INDEX(products!$A$1:$G$49,MATCH(orders!$D618,products!$A$1:$A$49,0),MATCH(L$1,products!$A$1:$G$1,0))</f>
        <v>31.624999999999996</v>
      </c>
      <c r="M618" s="7">
        <f t="shared" si="27"/>
        <v>126.49999999999999</v>
      </c>
      <c r="N618" s="4" t="str">
        <f t="shared" si="28"/>
        <v>Excelsa</v>
      </c>
      <c r="O618" s="4"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6">
        <f>INDEX(products!$A$1:$G$49,MATCH(orders!$D619,products!$A$1:$A$49,0),MATCH(K$1,products!$A$1:$G$1,0))</f>
        <v>2.5</v>
      </c>
      <c r="L619" s="7">
        <f>INDEX(products!$A$1:$G$49,MATCH(orders!$D619,products!$A$1:$A$49,0),MATCH(L$1,products!$A$1:$G$1,0))</f>
        <v>33.464999999999996</v>
      </c>
      <c r="M619" s="7">
        <f t="shared" si="27"/>
        <v>33.464999999999996</v>
      </c>
      <c r="N619" s="4" t="str">
        <f t="shared" si="28"/>
        <v>Liberica</v>
      </c>
      <c r="O619" s="4"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6">
        <f>INDEX(products!$A$1:$G$49,MATCH(orders!$D620,products!$A$1:$A$49,0),MATCH(K$1,products!$A$1:$G$1,0))</f>
        <v>1</v>
      </c>
      <c r="L620" s="7">
        <f>INDEX(products!$A$1:$G$49,MATCH(orders!$D620,products!$A$1:$A$49,0),MATCH(L$1,products!$A$1:$G$1,0))</f>
        <v>12.15</v>
      </c>
      <c r="M620" s="7">
        <f t="shared" si="27"/>
        <v>72.900000000000006</v>
      </c>
      <c r="N620" s="4" t="str">
        <f t="shared" si="28"/>
        <v>Excelsa</v>
      </c>
      <c r="O620" s="4"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6">
        <f>INDEX(products!$A$1:$G$49,MATCH(orders!$D621,products!$A$1:$A$49,0),MATCH(K$1,products!$A$1:$G$1,0))</f>
        <v>0.5</v>
      </c>
      <c r="L621" s="7">
        <f>INDEX(products!$A$1:$G$49,MATCH(orders!$D621,products!$A$1:$A$49,0),MATCH(L$1,products!$A$1:$G$1,0))</f>
        <v>7.77</v>
      </c>
      <c r="M621" s="7">
        <f t="shared" si="27"/>
        <v>15.54</v>
      </c>
      <c r="N621" s="4" t="str">
        <f t="shared" si="28"/>
        <v>Liberica</v>
      </c>
      <c r="O621" s="4"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6">
        <f>INDEX(products!$A$1:$G$49,MATCH(orders!$D622,products!$A$1:$A$49,0),MATCH(K$1,products!$A$1:$G$1,0))</f>
        <v>0.2</v>
      </c>
      <c r="L622" s="7">
        <f>INDEX(products!$A$1:$G$49,MATCH(orders!$D622,products!$A$1:$A$49,0),MATCH(L$1,products!$A$1:$G$1,0))</f>
        <v>3.375</v>
      </c>
      <c r="M622" s="7">
        <f t="shared" si="27"/>
        <v>20.25</v>
      </c>
      <c r="N622" s="4" t="str">
        <f t="shared" si="28"/>
        <v>Arabica</v>
      </c>
      <c r="O622" s="4"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6">
        <f>INDEX(products!$A$1:$G$49,MATCH(orders!$D623,products!$A$1:$A$49,0),MATCH(K$1,products!$A$1:$G$1,0))</f>
        <v>1</v>
      </c>
      <c r="L623" s="7">
        <f>INDEX(products!$A$1:$G$49,MATCH(orders!$D623,products!$A$1:$A$49,0),MATCH(L$1,products!$A$1:$G$1,0))</f>
        <v>12.95</v>
      </c>
      <c r="M623" s="7">
        <f t="shared" si="27"/>
        <v>77.699999999999989</v>
      </c>
      <c r="N623" s="4" t="str">
        <f t="shared" si="28"/>
        <v>Arabica</v>
      </c>
      <c r="O623" s="4"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6">
        <f>INDEX(products!$A$1:$G$49,MATCH(orders!$D624,products!$A$1:$A$49,0),MATCH(K$1,products!$A$1:$G$1,0))</f>
        <v>2.5</v>
      </c>
      <c r="L624" s="7">
        <f>INDEX(products!$A$1:$G$49,MATCH(orders!$D624,products!$A$1:$A$49,0),MATCH(L$1,products!$A$1:$G$1,0))</f>
        <v>33.464999999999996</v>
      </c>
      <c r="M624" s="7">
        <f t="shared" si="27"/>
        <v>133.85999999999999</v>
      </c>
      <c r="N624" s="4" t="str">
        <f t="shared" si="28"/>
        <v>Liberica</v>
      </c>
      <c r="O624" s="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6">
        <f>INDEX(products!$A$1:$G$49,MATCH(orders!$D625,products!$A$1:$A$49,0),MATCH(K$1,products!$A$1:$G$1,0))</f>
        <v>1</v>
      </c>
      <c r="L625" s="7">
        <f>INDEX(products!$A$1:$G$49,MATCH(orders!$D625,products!$A$1:$A$49,0),MATCH(L$1,products!$A$1:$G$1,0))</f>
        <v>12.15</v>
      </c>
      <c r="M625" s="7">
        <f t="shared" si="27"/>
        <v>12.15</v>
      </c>
      <c r="N625" s="4" t="str">
        <f t="shared" si="28"/>
        <v>Excelsa</v>
      </c>
      <c r="O625" s="4"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6">
        <f>INDEX(products!$A$1:$G$49,MATCH(orders!$D626,products!$A$1:$A$49,0),MATCH(K$1,products!$A$1:$G$1,0))</f>
        <v>2.5</v>
      </c>
      <c r="L626" s="7">
        <f>INDEX(products!$A$1:$G$49,MATCH(orders!$D626,products!$A$1:$A$49,0),MATCH(L$1,products!$A$1:$G$1,0))</f>
        <v>31.624999999999996</v>
      </c>
      <c r="M626" s="7">
        <f t="shared" si="27"/>
        <v>63.249999999999993</v>
      </c>
      <c r="N626" s="4" t="str">
        <f t="shared" si="28"/>
        <v>Excelsa</v>
      </c>
      <c r="O626" s="4"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6">
        <f>INDEX(products!$A$1:$G$49,MATCH(orders!$D627,products!$A$1:$A$49,0),MATCH(K$1,products!$A$1:$G$1,0))</f>
        <v>0.5</v>
      </c>
      <c r="L627" s="7">
        <f>INDEX(products!$A$1:$G$49,MATCH(orders!$D627,products!$A$1:$A$49,0),MATCH(L$1,products!$A$1:$G$1,0))</f>
        <v>7.169999999999999</v>
      </c>
      <c r="M627" s="7">
        <f t="shared" si="27"/>
        <v>35.849999999999994</v>
      </c>
      <c r="N627" s="4" t="str">
        <f t="shared" si="28"/>
        <v>Robusta</v>
      </c>
      <c r="O627" s="4"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6">
        <f>INDEX(products!$A$1:$G$49,MATCH(orders!$D628,products!$A$1:$A$49,0),MATCH(K$1,products!$A$1:$G$1,0))</f>
        <v>2.5</v>
      </c>
      <c r="L628" s="7">
        <f>INDEX(products!$A$1:$G$49,MATCH(orders!$D628,products!$A$1:$A$49,0),MATCH(L$1,products!$A$1:$G$1,0))</f>
        <v>25.874999999999996</v>
      </c>
      <c r="M628" s="7">
        <f t="shared" si="27"/>
        <v>77.624999999999986</v>
      </c>
      <c r="N628" s="4" t="str">
        <f t="shared" si="28"/>
        <v>Arabica</v>
      </c>
      <c r="O628" s="4"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6">
        <f>INDEX(products!$A$1:$G$49,MATCH(orders!$D629,products!$A$1:$A$49,0),MATCH(K$1,products!$A$1:$G$1,0))</f>
        <v>2.5</v>
      </c>
      <c r="L629" s="7">
        <f>INDEX(products!$A$1:$G$49,MATCH(orders!$D629,products!$A$1:$A$49,0),MATCH(L$1,products!$A$1:$G$1,0))</f>
        <v>31.624999999999996</v>
      </c>
      <c r="M629" s="7">
        <f t="shared" si="27"/>
        <v>63.249999999999993</v>
      </c>
      <c r="N629" s="4" t="str">
        <f t="shared" si="28"/>
        <v>Excelsa</v>
      </c>
      <c r="O629" s="4"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6">
        <f>INDEX(products!$A$1:$G$49,MATCH(orders!$D630,products!$A$1:$A$49,0),MATCH(K$1,products!$A$1:$G$1,0))</f>
        <v>0.2</v>
      </c>
      <c r="L630" s="7">
        <f>INDEX(products!$A$1:$G$49,MATCH(orders!$D630,products!$A$1:$A$49,0),MATCH(L$1,products!$A$1:$G$1,0))</f>
        <v>4.4550000000000001</v>
      </c>
      <c r="M630" s="7">
        <f t="shared" si="27"/>
        <v>26.73</v>
      </c>
      <c r="N630" s="4" t="str">
        <f t="shared" si="28"/>
        <v>Excelsa</v>
      </c>
      <c r="O630" s="4"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6">
        <f>INDEX(products!$A$1:$G$49,MATCH(orders!$D631,products!$A$1:$A$49,0),MATCH(K$1,products!$A$1:$G$1,0))</f>
        <v>0.5</v>
      </c>
      <c r="L631" s="7">
        <f>INDEX(products!$A$1:$G$49,MATCH(orders!$D631,products!$A$1:$A$49,0),MATCH(L$1,products!$A$1:$G$1,0))</f>
        <v>7.77</v>
      </c>
      <c r="M631" s="7">
        <f t="shared" si="27"/>
        <v>31.08</v>
      </c>
      <c r="N631" s="4" t="str">
        <f t="shared" si="28"/>
        <v>Liberica</v>
      </c>
      <c r="O631" s="4"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6">
        <f>INDEX(products!$A$1:$G$49,MATCH(orders!$D632,products!$A$1:$A$49,0),MATCH(K$1,products!$A$1:$G$1,0))</f>
        <v>0.2</v>
      </c>
      <c r="L632" s="7">
        <f>INDEX(products!$A$1:$G$49,MATCH(orders!$D632,products!$A$1:$A$49,0),MATCH(L$1,products!$A$1:$G$1,0))</f>
        <v>2.9849999999999999</v>
      </c>
      <c r="M632" s="7">
        <f t="shared" si="27"/>
        <v>2.9849999999999999</v>
      </c>
      <c r="N632" s="4" t="str">
        <f t="shared" si="28"/>
        <v>Arabica</v>
      </c>
      <c r="O632" s="4"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6">
        <f>INDEX(products!$A$1:$G$49,MATCH(orders!$D633,products!$A$1:$A$49,0),MATCH(K$1,products!$A$1:$G$1,0))</f>
        <v>2.5</v>
      </c>
      <c r="L633" s="7">
        <f>INDEX(products!$A$1:$G$49,MATCH(orders!$D633,products!$A$1:$A$49,0),MATCH(L$1,products!$A$1:$G$1,0))</f>
        <v>20.584999999999997</v>
      </c>
      <c r="M633" s="7">
        <f t="shared" si="27"/>
        <v>102.92499999999998</v>
      </c>
      <c r="N633" s="4" t="str">
        <f t="shared" si="28"/>
        <v>Robusta</v>
      </c>
      <c r="O633" s="4"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6">
        <f>INDEX(products!$A$1:$G$49,MATCH(orders!$D634,products!$A$1:$A$49,0),MATCH(K$1,products!$A$1:$G$1,0))</f>
        <v>0.5</v>
      </c>
      <c r="L634" s="7">
        <f>INDEX(products!$A$1:$G$49,MATCH(orders!$D634,products!$A$1:$A$49,0),MATCH(L$1,products!$A$1:$G$1,0))</f>
        <v>8.91</v>
      </c>
      <c r="M634" s="7">
        <f t="shared" si="27"/>
        <v>35.64</v>
      </c>
      <c r="N634" s="4" t="str">
        <f t="shared" si="28"/>
        <v>Excelsa</v>
      </c>
      <c r="O634" s="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6">
        <f>INDEX(products!$A$1:$G$49,MATCH(orders!$D635,products!$A$1:$A$49,0),MATCH(K$1,products!$A$1:$G$1,0))</f>
        <v>1</v>
      </c>
      <c r="L635" s="7">
        <f>INDEX(products!$A$1:$G$49,MATCH(orders!$D635,products!$A$1:$A$49,0),MATCH(L$1,products!$A$1:$G$1,0))</f>
        <v>11.95</v>
      </c>
      <c r="M635" s="7">
        <f t="shared" si="27"/>
        <v>47.8</v>
      </c>
      <c r="N635" s="4" t="str">
        <f t="shared" si="28"/>
        <v>Robusta</v>
      </c>
      <c r="O635" s="4"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6">
        <f>INDEX(products!$A$1:$G$49,MATCH(orders!$D636,products!$A$1:$A$49,0),MATCH(K$1,products!$A$1:$G$1,0))</f>
        <v>1</v>
      </c>
      <c r="L636" s="7">
        <f>INDEX(products!$A$1:$G$49,MATCH(orders!$D636,products!$A$1:$A$49,0),MATCH(L$1,products!$A$1:$G$1,0))</f>
        <v>14.55</v>
      </c>
      <c r="M636" s="7">
        <f t="shared" si="27"/>
        <v>43.650000000000006</v>
      </c>
      <c r="N636" s="4" t="str">
        <f t="shared" si="28"/>
        <v>Liberica</v>
      </c>
      <c r="O636" s="4"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6">
        <f>INDEX(products!$A$1:$G$49,MATCH(orders!$D637,products!$A$1:$A$49,0),MATCH(K$1,products!$A$1:$G$1,0))</f>
        <v>0.5</v>
      </c>
      <c r="L637" s="7">
        <f>INDEX(products!$A$1:$G$49,MATCH(orders!$D637,products!$A$1:$A$49,0),MATCH(L$1,products!$A$1:$G$1,0))</f>
        <v>8.91</v>
      </c>
      <c r="M637" s="7">
        <f t="shared" si="27"/>
        <v>35.64</v>
      </c>
      <c r="N637" s="4" t="str">
        <f t="shared" si="28"/>
        <v>Excelsa</v>
      </c>
      <c r="O637" s="4"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6">
        <f>INDEX(products!$A$1:$G$49,MATCH(orders!$D638,products!$A$1:$A$49,0),MATCH(K$1,products!$A$1:$G$1,0))</f>
        <v>1</v>
      </c>
      <c r="L638" s="7">
        <f>INDEX(products!$A$1:$G$49,MATCH(orders!$D638,products!$A$1:$A$49,0),MATCH(L$1,products!$A$1:$G$1,0))</f>
        <v>15.85</v>
      </c>
      <c r="M638" s="7">
        <f t="shared" si="27"/>
        <v>95.1</v>
      </c>
      <c r="N638" s="4" t="str">
        <f t="shared" si="28"/>
        <v>Liberica</v>
      </c>
      <c r="O638" s="4"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6">
        <f>INDEX(products!$A$1:$G$49,MATCH(orders!$D639,products!$A$1:$A$49,0),MATCH(K$1,products!$A$1:$G$1,0))</f>
        <v>2.5</v>
      </c>
      <c r="L639" s="7">
        <f>INDEX(products!$A$1:$G$49,MATCH(orders!$D639,products!$A$1:$A$49,0),MATCH(L$1,products!$A$1:$G$1,0))</f>
        <v>31.624999999999996</v>
      </c>
      <c r="M639" s="7">
        <f t="shared" si="27"/>
        <v>31.624999999999996</v>
      </c>
      <c r="N639" s="4" t="str">
        <f t="shared" si="28"/>
        <v>Excelsa</v>
      </c>
      <c r="O639" s="4"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6">
        <f>INDEX(products!$A$1:$G$49,MATCH(orders!$D640,products!$A$1:$A$49,0),MATCH(K$1,products!$A$1:$G$1,0))</f>
        <v>2.5</v>
      </c>
      <c r="L640" s="7">
        <f>INDEX(products!$A$1:$G$49,MATCH(orders!$D640,products!$A$1:$A$49,0),MATCH(L$1,products!$A$1:$G$1,0))</f>
        <v>25.874999999999996</v>
      </c>
      <c r="M640" s="7">
        <f t="shared" si="27"/>
        <v>77.624999999999986</v>
      </c>
      <c r="N640" s="4" t="str">
        <f t="shared" si="28"/>
        <v>Arabica</v>
      </c>
      <c r="O640" s="4"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6">
        <f>INDEX(products!$A$1:$G$49,MATCH(orders!$D641,products!$A$1:$A$49,0),MATCH(K$1,products!$A$1:$G$1,0))</f>
        <v>0.2</v>
      </c>
      <c r="L641" s="7">
        <f>INDEX(products!$A$1:$G$49,MATCH(orders!$D641,products!$A$1:$A$49,0),MATCH(L$1,products!$A$1:$G$1,0))</f>
        <v>3.8849999999999998</v>
      </c>
      <c r="M641" s="7">
        <f t="shared" si="27"/>
        <v>3.8849999999999998</v>
      </c>
      <c r="N641" s="4" t="str">
        <f t="shared" si="28"/>
        <v>Liberica</v>
      </c>
      <c r="O641" s="4"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6">
        <f>INDEX(products!$A$1:$G$49,MATCH(orders!$D642,products!$A$1:$A$49,0),MATCH(K$1,products!$A$1:$G$1,0))</f>
        <v>2.5</v>
      </c>
      <c r="L642" s="7">
        <f>INDEX(products!$A$1:$G$49,MATCH(orders!$D642,products!$A$1:$A$49,0),MATCH(L$1,products!$A$1:$G$1,0))</f>
        <v>27.484999999999996</v>
      </c>
      <c r="M642" s="7">
        <f t="shared" si="27"/>
        <v>137.42499999999998</v>
      </c>
      <c r="N642" s="4" t="str">
        <f t="shared" si="28"/>
        <v>Robusta</v>
      </c>
      <c r="O642" s="4"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6">
        <f>INDEX(products!$A$1:$G$49,MATCH(orders!$D643,products!$A$1:$A$49,0),MATCH(K$1,products!$A$1:$G$1,0))</f>
        <v>1</v>
      </c>
      <c r="L643" s="7">
        <f>INDEX(products!$A$1:$G$49,MATCH(orders!$D643,products!$A$1:$A$49,0),MATCH(L$1,products!$A$1:$G$1,0))</f>
        <v>11.95</v>
      </c>
      <c r="M643" s="7">
        <f t="shared" ref="M643:M706" si="30">L643*E643</f>
        <v>35.849999999999994</v>
      </c>
      <c r="N643" s="4" t="str">
        <f t="shared" ref="N643:N706" si="31">IF(I643="Rob","Robusta",IF(I643="Exc","Excelsa",IF(I643="Ara","Arabica",IF(I643="Lib","Liberica",""))))</f>
        <v>Robusta</v>
      </c>
      <c r="O643" s="4" t="str">
        <f t="shared" ref="O643:O706" si="32">IF(J643="D","Dark",IF(J643="M","Medium",IF(J643="L","Light","")))</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6">
        <f>INDEX(products!$A$1:$G$49,MATCH(orders!$D644,products!$A$1:$A$49,0),MATCH(K$1,products!$A$1:$G$1,0))</f>
        <v>0.2</v>
      </c>
      <c r="L644" s="7">
        <f>INDEX(products!$A$1:$G$49,MATCH(orders!$D644,products!$A$1:$A$49,0),MATCH(L$1,products!$A$1:$G$1,0))</f>
        <v>4.125</v>
      </c>
      <c r="M644" s="7">
        <f t="shared" si="30"/>
        <v>8.25</v>
      </c>
      <c r="N644" s="4" t="str">
        <f t="shared" si="31"/>
        <v>Excelsa</v>
      </c>
      <c r="O644" s="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6">
        <f>INDEX(products!$A$1:$G$49,MATCH(orders!$D645,products!$A$1:$A$49,0),MATCH(K$1,products!$A$1:$G$1,0))</f>
        <v>2.5</v>
      </c>
      <c r="L645" s="7">
        <f>INDEX(products!$A$1:$G$49,MATCH(orders!$D645,products!$A$1:$A$49,0),MATCH(L$1,products!$A$1:$G$1,0))</f>
        <v>34.154999999999994</v>
      </c>
      <c r="M645" s="7">
        <f t="shared" si="30"/>
        <v>102.46499999999997</v>
      </c>
      <c r="N645" s="4" t="str">
        <f t="shared" si="31"/>
        <v>Excelsa</v>
      </c>
      <c r="O645" s="4"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6">
        <f>INDEX(products!$A$1:$G$49,MATCH(orders!$D646,products!$A$1:$A$49,0),MATCH(K$1,products!$A$1:$G$1,0))</f>
        <v>2.5</v>
      </c>
      <c r="L646" s="7">
        <f>INDEX(products!$A$1:$G$49,MATCH(orders!$D646,products!$A$1:$A$49,0),MATCH(L$1,products!$A$1:$G$1,0))</f>
        <v>20.584999999999997</v>
      </c>
      <c r="M646" s="7">
        <f t="shared" si="30"/>
        <v>41.169999999999995</v>
      </c>
      <c r="N646" s="4" t="str">
        <f t="shared" si="31"/>
        <v>Robusta</v>
      </c>
      <c r="O646" s="4"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6">
        <f>INDEX(products!$A$1:$G$49,MATCH(orders!$D647,products!$A$1:$A$49,0),MATCH(K$1,products!$A$1:$G$1,0))</f>
        <v>2.5</v>
      </c>
      <c r="L647" s="7">
        <f>INDEX(products!$A$1:$G$49,MATCH(orders!$D647,products!$A$1:$A$49,0),MATCH(L$1,products!$A$1:$G$1,0))</f>
        <v>22.884999999999998</v>
      </c>
      <c r="M647" s="7">
        <f t="shared" si="30"/>
        <v>68.655000000000001</v>
      </c>
      <c r="N647" s="4" t="str">
        <f t="shared" si="31"/>
        <v>Arabica</v>
      </c>
      <c r="O647" s="4"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6">
        <f>INDEX(products!$A$1:$G$49,MATCH(orders!$D648,products!$A$1:$A$49,0),MATCH(K$1,products!$A$1:$G$1,0))</f>
        <v>1</v>
      </c>
      <c r="L648" s="7">
        <f>INDEX(products!$A$1:$G$49,MATCH(orders!$D648,products!$A$1:$A$49,0),MATCH(L$1,products!$A$1:$G$1,0))</f>
        <v>9.9499999999999993</v>
      </c>
      <c r="M648" s="7">
        <f t="shared" si="30"/>
        <v>9.9499999999999993</v>
      </c>
      <c r="N648" s="4" t="str">
        <f t="shared" si="31"/>
        <v>Arabica</v>
      </c>
      <c r="O648" s="4"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6">
        <f>INDEX(products!$A$1:$G$49,MATCH(orders!$D649,products!$A$1:$A$49,0),MATCH(K$1,products!$A$1:$G$1,0))</f>
        <v>0.5</v>
      </c>
      <c r="L649" s="7">
        <f>INDEX(products!$A$1:$G$49,MATCH(orders!$D649,products!$A$1:$A$49,0),MATCH(L$1,products!$A$1:$G$1,0))</f>
        <v>9.51</v>
      </c>
      <c r="M649" s="7">
        <f t="shared" si="30"/>
        <v>28.53</v>
      </c>
      <c r="N649" s="4" t="str">
        <f t="shared" si="31"/>
        <v>Liberica</v>
      </c>
      <c r="O649" s="4"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6">
        <f>INDEX(products!$A$1:$G$49,MATCH(orders!$D650,products!$A$1:$A$49,0),MATCH(K$1,products!$A$1:$G$1,0))</f>
        <v>0.2</v>
      </c>
      <c r="L650" s="7">
        <f>INDEX(products!$A$1:$G$49,MATCH(orders!$D650,products!$A$1:$A$49,0),MATCH(L$1,products!$A$1:$G$1,0))</f>
        <v>2.6849999999999996</v>
      </c>
      <c r="M650" s="7">
        <f t="shared" si="30"/>
        <v>16.11</v>
      </c>
      <c r="N650" s="4" t="str">
        <f t="shared" si="31"/>
        <v>Robusta</v>
      </c>
      <c r="O650" s="4"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6">
        <f>INDEX(products!$A$1:$G$49,MATCH(orders!$D651,products!$A$1:$A$49,0),MATCH(K$1,products!$A$1:$G$1,0))</f>
        <v>1</v>
      </c>
      <c r="L651" s="7">
        <f>INDEX(products!$A$1:$G$49,MATCH(orders!$D651,products!$A$1:$A$49,0),MATCH(L$1,products!$A$1:$G$1,0))</f>
        <v>15.85</v>
      </c>
      <c r="M651" s="7">
        <f t="shared" si="30"/>
        <v>95.1</v>
      </c>
      <c r="N651" s="4" t="str">
        <f t="shared" si="31"/>
        <v>Liberica</v>
      </c>
      <c r="O651" s="4"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6">
        <f>INDEX(products!$A$1:$G$49,MATCH(orders!$D652,products!$A$1:$A$49,0),MATCH(K$1,products!$A$1:$G$1,0))</f>
        <v>0.5</v>
      </c>
      <c r="L652" s="7">
        <f>INDEX(products!$A$1:$G$49,MATCH(orders!$D652,products!$A$1:$A$49,0),MATCH(L$1,products!$A$1:$G$1,0))</f>
        <v>5.3699999999999992</v>
      </c>
      <c r="M652" s="7">
        <f t="shared" si="30"/>
        <v>5.3699999999999992</v>
      </c>
      <c r="N652" s="4" t="str">
        <f t="shared" si="31"/>
        <v>Robusta</v>
      </c>
      <c r="O652" s="4"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6">
        <f>INDEX(products!$A$1:$G$49,MATCH(orders!$D653,products!$A$1:$A$49,0),MATCH(K$1,products!$A$1:$G$1,0))</f>
        <v>1</v>
      </c>
      <c r="L653" s="7">
        <f>INDEX(products!$A$1:$G$49,MATCH(orders!$D653,products!$A$1:$A$49,0),MATCH(L$1,products!$A$1:$G$1,0))</f>
        <v>11.95</v>
      </c>
      <c r="M653" s="7">
        <f t="shared" si="30"/>
        <v>47.8</v>
      </c>
      <c r="N653" s="4" t="str">
        <f t="shared" si="31"/>
        <v>Robusta</v>
      </c>
      <c r="O653" s="4"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6">
        <f>INDEX(products!$A$1:$G$49,MATCH(orders!$D654,products!$A$1:$A$49,0),MATCH(K$1,products!$A$1:$G$1,0))</f>
        <v>1</v>
      </c>
      <c r="L654" s="7">
        <f>INDEX(products!$A$1:$G$49,MATCH(orders!$D654,products!$A$1:$A$49,0),MATCH(L$1,products!$A$1:$G$1,0))</f>
        <v>15.85</v>
      </c>
      <c r="M654" s="7">
        <f t="shared" si="30"/>
        <v>63.4</v>
      </c>
      <c r="N654" s="4" t="str">
        <f t="shared" si="31"/>
        <v>Liberica</v>
      </c>
      <c r="O654" s="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6">
        <f>INDEX(products!$A$1:$G$49,MATCH(orders!$D655,products!$A$1:$A$49,0),MATCH(K$1,products!$A$1:$G$1,0))</f>
        <v>2.5</v>
      </c>
      <c r="L655" s="7">
        <f>INDEX(products!$A$1:$G$49,MATCH(orders!$D655,products!$A$1:$A$49,0),MATCH(L$1,products!$A$1:$G$1,0))</f>
        <v>25.874999999999996</v>
      </c>
      <c r="M655" s="7">
        <f t="shared" si="30"/>
        <v>103.49999999999999</v>
      </c>
      <c r="N655" s="4" t="str">
        <f t="shared" si="31"/>
        <v>Arabica</v>
      </c>
      <c r="O655" s="4"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6">
        <f>INDEX(products!$A$1:$G$49,MATCH(orders!$D656,products!$A$1:$A$49,0),MATCH(K$1,products!$A$1:$G$1,0))</f>
        <v>2.5</v>
      </c>
      <c r="L656" s="7">
        <f>INDEX(products!$A$1:$G$49,MATCH(orders!$D656,products!$A$1:$A$49,0),MATCH(L$1,products!$A$1:$G$1,0))</f>
        <v>22.884999999999998</v>
      </c>
      <c r="M656" s="7">
        <f t="shared" si="30"/>
        <v>68.655000000000001</v>
      </c>
      <c r="N656" s="4" t="str">
        <f t="shared" si="31"/>
        <v>Arabica</v>
      </c>
      <c r="O656" s="4"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6">
        <f>INDEX(products!$A$1:$G$49,MATCH(orders!$D657,products!$A$1:$A$49,0),MATCH(K$1,products!$A$1:$G$1,0))</f>
        <v>2.5</v>
      </c>
      <c r="L657" s="7">
        <f>INDEX(products!$A$1:$G$49,MATCH(orders!$D657,products!$A$1:$A$49,0),MATCH(L$1,products!$A$1:$G$1,0))</f>
        <v>22.884999999999998</v>
      </c>
      <c r="M657" s="7">
        <f t="shared" si="30"/>
        <v>45.769999999999996</v>
      </c>
      <c r="N657" s="4" t="str">
        <f t="shared" si="31"/>
        <v>Robusta</v>
      </c>
      <c r="O657" s="4"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6">
        <f>INDEX(products!$A$1:$G$49,MATCH(orders!$D658,products!$A$1:$A$49,0),MATCH(K$1,products!$A$1:$G$1,0))</f>
        <v>1</v>
      </c>
      <c r="L658" s="7">
        <f>INDEX(products!$A$1:$G$49,MATCH(orders!$D658,products!$A$1:$A$49,0),MATCH(L$1,products!$A$1:$G$1,0))</f>
        <v>12.95</v>
      </c>
      <c r="M658" s="7">
        <f t="shared" si="30"/>
        <v>51.8</v>
      </c>
      <c r="N658" s="4" t="str">
        <f t="shared" si="31"/>
        <v>Liberica</v>
      </c>
      <c r="O658" s="4"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6">
        <f>INDEX(products!$A$1:$G$49,MATCH(orders!$D659,products!$A$1:$A$49,0),MATCH(K$1,products!$A$1:$G$1,0))</f>
        <v>0.5</v>
      </c>
      <c r="L659" s="7">
        <f>INDEX(products!$A$1:$G$49,MATCH(orders!$D659,products!$A$1:$A$49,0),MATCH(L$1,products!$A$1:$G$1,0))</f>
        <v>6.75</v>
      </c>
      <c r="M659" s="7">
        <f t="shared" si="30"/>
        <v>13.5</v>
      </c>
      <c r="N659" s="4" t="str">
        <f t="shared" si="31"/>
        <v>Arabica</v>
      </c>
      <c r="O659" s="4"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6">
        <f>INDEX(products!$A$1:$G$49,MATCH(orders!$D660,products!$A$1:$A$49,0),MATCH(K$1,products!$A$1:$G$1,0))</f>
        <v>0.5</v>
      </c>
      <c r="L660" s="7">
        <f>INDEX(products!$A$1:$G$49,MATCH(orders!$D660,products!$A$1:$A$49,0),MATCH(L$1,products!$A$1:$G$1,0))</f>
        <v>8.25</v>
      </c>
      <c r="M660" s="7">
        <f t="shared" si="30"/>
        <v>24.75</v>
      </c>
      <c r="N660" s="4" t="str">
        <f t="shared" si="31"/>
        <v>Excelsa</v>
      </c>
      <c r="O660" s="4"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6">
        <f>INDEX(products!$A$1:$G$49,MATCH(orders!$D661,products!$A$1:$A$49,0),MATCH(K$1,products!$A$1:$G$1,0))</f>
        <v>2.5</v>
      </c>
      <c r="L661" s="7">
        <f>INDEX(products!$A$1:$G$49,MATCH(orders!$D661,products!$A$1:$A$49,0),MATCH(L$1,products!$A$1:$G$1,0))</f>
        <v>22.884999999999998</v>
      </c>
      <c r="M661" s="7">
        <f t="shared" si="30"/>
        <v>45.769999999999996</v>
      </c>
      <c r="N661" s="4" t="str">
        <f t="shared" si="31"/>
        <v>Arabica</v>
      </c>
      <c r="O661" s="4"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6">
        <f>INDEX(products!$A$1:$G$49,MATCH(orders!$D662,products!$A$1:$A$49,0),MATCH(K$1,products!$A$1:$G$1,0))</f>
        <v>0.5</v>
      </c>
      <c r="L662" s="7">
        <f>INDEX(products!$A$1:$G$49,MATCH(orders!$D662,products!$A$1:$A$49,0),MATCH(L$1,products!$A$1:$G$1,0))</f>
        <v>8.91</v>
      </c>
      <c r="M662" s="7">
        <f t="shared" si="30"/>
        <v>53.46</v>
      </c>
      <c r="N662" s="4" t="str">
        <f t="shared" si="31"/>
        <v>Excelsa</v>
      </c>
      <c r="O662" s="4"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6">
        <f>INDEX(products!$A$1:$G$49,MATCH(orders!$D663,products!$A$1:$A$49,0),MATCH(K$1,products!$A$1:$G$1,0))</f>
        <v>0.2</v>
      </c>
      <c r="L663" s="7">
        <f>INDEX(products!$A$1:$G$49,MATCH(orders!$D663,products!$A$1:$A$49,0),MATCH(L$1,products!$A$1:$G$1,0))</f>
        <v>3.375</v>
      </c>
      <c r="M663" s="7">
        <f t="shared" si="30"/>
        <v>20.25</v>
      </c>
      <c r="N663" s="4" t="str">
        <f t="shared" si="31"/>
        <v>Arabica</v>
      </c>
      <c r="O663" s="4"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6">
        <f>INDEX(products!$A$1:$G$49,MATCH(orders!$D664,products!$A$1:$A$49,0),MATCH(K$1,products!$A$1:$G$1,0))</f>
        <v>2.5</v>
      </c>
      <c r="L664" s="7">
        <f>INDEX(products!$A$1:$G$49,MATCH(orders!$D664,products!$A$1:$A$49,0),MATCH(L$1,products!$A$1:$G$1,0))</f>
        <v>29.784999999999997</v>
      </c>
      <c r="M664" s="7">
        <f t="shared" si="30"/>
        <v>148.92499999999998</v>
      </c>
      <c r="N664" s="4" t="str">
        <f t="shared" si="31"/>
        <v>Liberica</v>
      </c>
      <c r="O664" s="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6">
        <f>INDEX(products!$A$1:$G$49,MATCH(orders!$D665,products!$A$1:$A$49,0),MATCH(K$1,products!$A$1:$G$1,0))</f>
        <v>1</v>
      </c>
      <c r="L665" s="7">
        <f>INDEX(products!$A$1:$G$49,MATCH(orders!$D665,products!$A$1:$A$49,0),MATCH(L$1,products!$A$1:$G$1,0))</f>
        <v>11.25</v>
      </c>
      <c r="M665" s="7">
        <f t="shared" si="30"/>
        <v>67.5</v>
      </c>
      <c r="N665" s="4" t="str">
        <f t="shared" si="31"/>
        <v>Arabica</v>
      </c>
      <c r="O665" s="4"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6">
        <f>INDEX(products!$A$1:$G$49,MATCH(orders!$D666,products!$A$1:$A$49,0),MATCH(K$1,products!$A$1:$G$1,0))</f>
        <v>1</v>
      </c>
      <c r="L666" s="7">
        <f>INDEX(products!$A$1:$G$49,MATCH(orders!$D666,products!$A$1:$A$49,0),MATCH(L$1,products!$A$1:$G$1,0))</f>
        <v>12.15</v>
      </c>
      <c r="M666" s="7">
        <f t="shared" si="30"/>
        <v>72.900000000000006</v>
      </c>
      <c r="N666" s="4" t="str">
        <f t="shared" si="31"/>
        <v>Excelsa</v>
      </c>
      <c r="O666" s="4"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6">
        <f>INDEX(products!$A$1:$G$49,MATCH(orders!$D667,products!$A$1:$A$49,0),MATCH(K$1,products!$A$1:$G$1,0))</f>
        <v>0.2</v>
      </c>
      <c r="L667" s="7">
        <f>INDEX(products!$A$1:$G$49,MATCH(orders!$D667,products!$A$1:$A$49,0),MATCH(L$1,products!$A$1:$G$1,0))</f>
        <v>3.8849999999999998</v>
      </c>
      <c r="M667" s="7">
        <f t="shared" si="30"/>
        <v>7.77</v>
      </c>
      <c r="N667" s="4" t="str">
        <f t="shared" si="31"/>
        <v>Liberica</v>
      </c>
      <c r="O667" s="4"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6">
        <f>INDEX(products!$A$1:$G$49,MATCH(orders!$D668,products!$A$1:$A$49,0),MATCH(K$1,products!$A$1:$G$1,0))</f>
        <v>2.5</v>
      </c>
      <c r="L668" s="7">
        <f>INDEX(products!$A$1:$G$49,MATCH(orders!$D668,products!$A$1:$A$49,0),MATCH(L$1,products!$A$1:$G$1,0))</f>
        <v>22.884999999999998</v>
      </c>
      <c r="M668" s="7">
        <f t="shared" si="30"/>
        <v>91.539999999999992</v>
      </c>
      <c r="N668" s="4" t="str">
        <f t="shared" si="31"/>
        <v>Arabica</v>
      </c>
      <c r="O668" s="4"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6">
        <f>INDEX(products!$A$1:$G$49,MATCH(orders!$D669,products!$A$1:$A$49,0),MATCH(K$1,products!$A$1:$G$1,0))</f>
        <v>1</v>
      </c>
      <c r="L669" s="7">
        <f>INDEX(products!$A$1:$G$49,MATCH(orders!$D669,products!$A$1:$A$49,0),MATCH(L$1,products!$A$1:$G$1,0))</f>
        <v>9.9499999999999993</v>
      </c>
      <c r="M669" s="7">
        <f t="shared" si="30"/>
        <v>59.699999999999996</v>
      </c>
      <c r="N669" s="4" t="str">
        <f t="shared" si="31"/>
        <v>Arabica</v>
      </c>
      <c r="O669" s="4"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6">
        <f>INDEX(products!$A$1:$G$49,MATCH(orders!$D670,products!$A$1:$A$49,0),MATCH(K$1,products!$A$1:$G$1,0))</f>
        <v>2.5</v>
      </c>
      <c r="L670" s="7">
        <f>INDEX(products!$A$1:$G$49,MATCH(orders!$D670,products!$A$1:$A$49,0),MATCH(L$1,products!$A$1:$G$1,0))</f>
        <v>27.484999999999996</v>
      </c>
      <c r="M670" s="7">
        <f t="shared" si="30"/>
        <v>137.42499999999998</v>
      </c>
      <c r="N670" s="4" t="str">
        <f t="shared" si="31"/>
        <v>Robusta</v>
      </c>
      <c r="O670" s="4"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6">
        <f>INDEX(products!$A$1:$G$49,MATCH(orders!$D671,products!$A$1:$A$49,0),MATCH(K$1,products!$A$1:$G$1,0))</f>
        <v>2.5</v>
      </c>
      <c r="L671" s="7">
        <f>INDEX(products!$A$1:$G$49,MATCH(orders!$D671,products!$A$1:$A$49,0),MATCH(L$1,products!$A$1:$G$1,0))</f>
        <v>33.464999999999996</v>
      </c>
      <c r="M671" s="7">
        <f t="shared" si="30"/>
        <v>66.929999999999993</v>
      </c>
      <c r="N671" s="4" t="str">
        <f t="shared" si="31"/>
        <v>Liberica</v>
      </c>
      <c r="O671" s="4"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6">
        <f>INDEX(products!$A$1:$G$49,MATCH(orders!$D672,products!$A$1:$A$49,0),MATCH(K$1,products!$A$1:$G$1,0))</f>
        <v>0.2</v>
      </c>
      <c r="L672" s="7">
        <f>INDEX(products!$A$1:$G$49,MATCH(orders!$D672,products!$A$1:$A$49,0),MATCH(L$1,products!$A$1:$G$1,0))</f>
        <v>4.3650000000000002</v>
      </c>
      <c r="M672" s="7">
        <f t="shared" si="30"/>
        <v>13.095000000000001</v>
      </c>
      <c r="N672" s="4" t="str">
        <f t="shared" si="31"/>
        <v>Liberica</v>
      </c>
      <c r="O672" s="4"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6">
        <f>INDEX(products!$A$1:$G$49,MATCH(orders!$D673,products!$A$1:$A$49,0),MATCH(K$1,products!$A$1:$G$1,0))</f>
        <v>1</v>
      </c>
      <c r="L673" s="7">
        <f>INDEX(products!$A$1:$G$49,MATCH(orders!$D673,products!$A$1:$A$49,0),MATCH(L$1,products!$A$1:$G$1,0))</f>
        <v>11.95</v>
      </c>
      <c r="M673" s="7">
        <f t="shared" si="30"/>
        <v>59.75</v>
      </c>
      <c r="N673" s="4" t="str">
        <f t="shared" si="31"/>
        <v>Robusta</v>
      </c>
      <c r="O673" s="4"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6">
        <f>INDEX(products!$A$1:$G$49,MATCH(orders!$D674,products!$A$1:$A$49,0),MATCH(K$1,products!$A$1:$G$1,0))</f>
        <v>0.5</v>
      </c>
      <c r="L674" s="7">
        <f>INDEX(products!$A$1:$G$49,MATCH(orders!$D674,products!$A$1:$A$49,0),MATCH(L$1,products!$A$1:$G$1,0))</f>
        <v>8.73</v>
      </c>
      <c r="M674" s="7">
        <f t="shared" si="30"/>
        <v>43.650000000000006</v>
      </c>
      <c r="N674" s="4" t="str">
        <f t="shared" si="31"/>
        <v>Liberica</v>
      </c>
      <c r="O674" s="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6">
        <f>INDEX(products!$A$1:$G$49,MATCH(orders!$D675,products!$A$1:$A$49,0),MATCH(K$1,products!$A$1:$G$1,0))</f>
        <v>1</v>
      </c>
      <c r="L675" s="7">
        <f>INDEX(products!$A$1:$G$49,MATCH(orders!$D675,products!$A$1:$A$49,0),MATCH(L$1,products!$A$1:$G$1,0))</f>
        <v>13.75</v>
      </c>
      <c r="M675" s="7">
        <f t="shared" si="30"/>
        <v>82.5</v>
      </c>
      <c r="N675" s="4" t="str">
        <f t="shared" si="31"/>
        <v>Excelsa</v>
      </c>
      <c r="O675" s="4"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6">
        <f>INDEX(products!$A$1:$G$49,MATCH(orders!$D676,products!$A$1:$A$49,0),MATCH(K$1,products!$A$1:$G$1,0))</f>
        <v>2.5</v>
      </c>
      <c r="L676" s="7">
        <f>INDEX(products!$A$1:$G$49,MATCH(orders!$D676,products!$A$1:$A$49,0),MATCH(L$1,products!$A$1:$G$1,0))</f>
        <v>29.784999999999997</v>
      </c>
      <c r="M676" s="7">
        <f t="shared" si="30"/>
        <v>178.70999999999998</v>
      </c>
      <c r="N676" s="4" t="str">
        <f t="shared" si="31"/>
        <v>Arabica</v>
      </c>
      <c r="O676" s="4"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6">
        <f>INDEX(products!$A$1:$G$49,MATCH(orders!$D677,products!$A$1:$A$49,0),MATCH(K$1,products!$A$1:$G$1,0))</f>
        <v>2.5</v>
      </c>
      <c r="L677" s="7">
        <f>INDEX(products!$A$1:$G$49,MATCH(orders!$D677,products!$A$1:$A$49,0),MATCH(L$1,products!$A$1:$G$1,0))</f>
        <v>29.784999999999997</v>
      </c>
      <c r="M677" s="7">
        <f t="shared" si="30"/>
        <v>119.13999999999999</v>
      </c>
      <c r="N677" s="4" t="str">
        <f t="shared" si="31"/>
        <v>Liberica</v>
      </c>
      <c r="O677" s="4"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6">
        <f>INDEX(products!$A$1:$G$49,MATCH(orders!$D678,products!$A$1:$A$49,0),MATCH(K$1,products!$A$1:$G$1,0))</f>
        <v>0.5</v>
      </c>
      <c r="L678" s="7">
        <f>INDEX(products!$A$1:$G$49,MATCH(orders!$D678,products!$A$1:$A$49,0),MATCH(L$1,products!$A$1:$G$1,0))</f>
        <v>9.51</v>
      </c>
      <c r="M678" s="7">
        <f t="shared" si="30"/>
        <v>47.55</v>
      </c>
      <c r="N678" s="4" t="str">
        <f t="shared" si="31"/>
        <v>Liberica</v>
      </c>
      <c r="O678" s="4"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6">
        <f>INDEX(products!$A$1:$G$49,MATCH(orders!$D679,products!$A$1:$A$49,0),MATCH(K$1,products!$A$1:$G$1,0))</f>
        <v>0.5</v>
      </c>
      <c r="L679" s="7">
        <f>INDEX(products!$A$1:$G$49,MATCH(orders!$D679,products!$A$1:$A$49,0),MATCH(L$1,products!$A$1:$G$1,0))</f>
        <v>8.73</v>
      </c>
      <c r="M679" s="7">
        <f t="shared" si="30"/>
        <v>43.650000000000006</v>
      </c>
      <c r="N679" s="4" t="str">
        <f t="shared" si="31"/>
        <v>Liberica</v>
      </c>
      <c r="O679" s="4"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6">
        <f>INDEX(products!$A$1:$G$49,MATCH(orders!$D680,products!$A$1:$A$49,0),MATCH(K$1,products!$A$1:$G$1,0))</f>
        <v>2.5</v>
      </c>
      <c r="L680" s="7">
        <f>INDEX(products!$A$1:$G$49,MATCH(orders!$D680,products!$A$1:$A$49,0),MATCH(L$1,products!$A$1:$G$1,0))</f>
        <v>29.784999999999997</v>
      </c>
      <c r="M680" s="7">
        <f t="shared" si="30"/>
        <v>178.70999999999998</v>
      </c>
      <c r="N680" s="4" t="str">
        <f t="shared" si="31"/>
        <v>Arabica</v>
      </c>
      <c r="O680" s="4"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6">
        <f>INDEX(products!$A$1:$G$49,MATCH(orders!$D681,products!$A$1:$A$49,0),MATCH(K$1,products!$A$1:$G$1,0))</f>
        <v>2.5</v>
      </c>
      <c r="L681" s="7">
        <f>INDEX(products!$A$1:$G$49,MATCH(orders!$D681,products!$A$1:$A$49,0),MATCH(L$1,products!$A$1:$G$1,0))</f>
        <v>27.484999999999996</v>
      </c>
      <c r="M681" s="7">
        <f t="shared" si="30"/>
        <v>27.484999999999996</v>
      </c>
      <c r="N681" s="4" t="str">
        <f t="shared" si="31"/>
        <v>Robusta</v>
      </c>
      <c r="O681" s="4"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6">
        <f>INDEX(products!$A$1:$G$49,MATCH(orders!$D682,products!$A$1:$A$49,0),MATCH(K$1,products!$A$1:$G$1,0))</f>
        <v>1</v>
      </c>
      <c r="L682" s="7">
        <f>INDEX(products!$A$1:$G$49,MATCH(orders!$D682,products!$A$1:$A$49,0),MATCH(L$1,products!$A$1:$G$1,0))</f>
        <v>11.25</v>
      </c>
      <c r="M682" s="7">
        <f t="shared" si="30"/>
        <v>56.25</v>
      </c>
      <c r="N682" s="4" t="str">
        <f t="shared" si="31"/>
        <v>Arabica</v>
      </c>
      <c r="O682" s="4"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6">
        <f>INDEX(products!$A$1:$G$49,MATCH(orders!$D683,products!$A$1:$A$49,0),MATCH(K$1,products!$A$1:$G$1,0))</f>
        <v>0.2</v>
      </c>
      <c r="L683" s="7">
        <f>INDEX(products!$A$1:$G$49,MATCH(orders!$D683,products!$A$1:$A$49,0),MATCH(L$1,products!$A$1:$G$1,0))</f>
        <v>4.7549999999999999</v>
      </c>
      <c r="M683" s="7">
        <f t="shared" si="30"/>
        <v>9.51</v>
      </c>
      <c r="N683" s="4" t="str">
        <f t="shared" si="31"/>
        <v>Liberica</v>
      </c>
      <c r="O683" s="4"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6">
        <f>INDEX(products!$A$1:$G$49,MATCH(orders!$D684,products!$A$1:$A$49,0),MATCH(K$1,products!$A$1:$G$1,0))</f>
        <v>0.2</v>
      </c>
      <c r="L684" s="7">
        <f>INDEX(products!$A$1:$G$49,MATCH(orders!$D684,products!$A$1:$A$49,0),MATCH(L$1,products!$A$1:$G$1,0))</f>
        <v>4.125</v>
      </c>
      <c r="M684" s="7">
        <f t="shared" si="30"/>
        <v>8.25</v>
      </c>
      <c r="N684" s="4" t="str">
        <f t="shared" si="31"/>
        <v>Excelsa</v>
      </c>
      <c r="O684" s="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6">
        <f>INDEX(products!$A$1:$G$49,MATCH(orders!$D685,products!$A$1:$A$49,0),MATCH(K$1,products!$A$1:$G$1,0))</f>
        <v>0.5</v>
      </c>
      <c r="L685" s="7">
        <f>INDEX(products!$A$1:$G$49,MATCH(orders!$D685,products!$A$1:$A$49,0),MATCH(L$1,products!$A$1:$G$1,0))</f>
        <v>7.77</v>
      </c>
      <c r="M685" s="7">
        <f t="shared" si="30"/>
        <v>46.62</v>
      </c>
      <c r="N685" s="4" t="str">
        <f t="shared" si="31"/>
        <v>Liberica</v>
      </c>
      <c r="O685" s="4"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6">
        <f>INDEX(products!$A$1:$G$49,MATCH(orders!$D686,products!$A$1:$A$49,0),MATCH(K$1,products!$A$1:$G$1,0))</f>
        <v>1</v>
      </c>
      <c r="L686" s="7">
        <f>INDEX(products!$A$1:$G$49,MATCH(orders!$D686,products!$A$1:$A$49,0),MATCH(L$1,products!$A$1:$G$1,0))</f>
        <v>11.95</v>
      </c>
      <c r="M686" s="7">
        <f t="shared" si="30"/>
        <v>71.699999999999989</v>
      </c>
      <c r="N686" s="4" t="str">
        <f t="shared" si="31"/>
        <v>Robusta</v>
      </c>
      <c r="O686" s="4"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6">
        <f>INDEX(products!$A$1:$G$49,MATCH(orders!$D687,products!$A$1:$A$49,0),MATCH(K$1,products!$A$1:$G$1,0))</f>
        <v>2.5</v>
      </c>
      <c r="L687" s="7">
        <f>INDEX(products!$A$1:$G$49,MATCH(orders!$D687,products!$A$1:$A$49,0),MATCH(L$1,products!$A$1:$G$1,0))</f>
        <v>36.454999999999998</v>
      </c>
      <c r="M687" s="7">
        <f t="shared" si="30"/>
        <v>72.91</v>
      </c>
      <c r="N687" s="4" t="str">
        <f t="shared" si="31"/>
        <v>Liberica</v>
      </c>
      <c r="O687" s="4"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6">
        <f>INDEX(products!$A$1:$G$49,MATCH(orders!$D688,products!$A$1:$A$49,0),MATCH(K$1,products!$A$1:$G$1,0))</f>
        <v>0.2</v>
      </c>
      <c r="L688" s="7">
        <f>INDEX(products!$A$1:$G$49,MATCH(orders!$D688,products!$A$1:$A$49,0),MATCH(L$1,products!$A$1:$G$1,0))</f>
        <v>2.6849999999999996</v>
      </c>
      <c r="M688" s="7">
        <f t="shared" si="30"/>
        <v>8.0549999999999997</v>
      </c>
      <c r="N688" s="4" t="str">
        <f t="shared" si="31"/>
        <v>Robusta</v>
      </c>
      <c r="O688" s="4"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6">
        <f>INDEX(products!$A$1:$G$49,MATCH(orders!$D689,products!$A$1:$A$49,0),MATCH(K$1,products!$A$1:$G$1,0))</f>
        <v>0.5</v>
      </c>
      <c r="L689" s="7">
        <f>INDEX(products!$A$1:$G$49,MATCH(orders!$D689,products!$A$1:$A$49,0),MATCH(L$1,products!$A$1:$G$1,0))</f>
        <v>8.25</v>
      </c>
      <c r="M689" s="7">
        <f t="shared" si="30"/>
        <v>16.5</v>
      </c>
      <c r="N689" s="4" t="str">
        <f t="shared" si="31"/>
        <v>Excelsa</v>
      </c>
      <c r="O689" s="4"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6">
        <f>INDEX(products!$A$1:$G$49,MATCH(orders!$D690,products!$A$1:$A$49,0),MATCH(K$1,products!$A$1:$G$1,0))</f>
        <v>1</v>
      </c>
      <c r="L690" s="7">
        <f>INDEX(products!$A$1:$G$49,MATCH(orders!$D690,products!$A$1:$A$49,0),MATCH(L$1,products!$A$1:$G$1,0))</f>
        <v>12.95</v>
      </c>
      <c r="M690" s="7">
        <f t="shared" si="30"/>
        <v>64.75</v>
      </c>
      <c r="N690" s="4" t="str">
        <f t="shared" si="31"/>
        <v>Arabica</v>
      </c>
      <c r="O690" s="4"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6">
        <f>INDEX(products!$A$1:$G$49,MATCH(orders!$D691,products!$A$1:$A$49,0),MATCH(K$1,products!$A$1:$G$1,0))</f>
        <v>0.5</v>
      </c>
      <c r="L691" s="7">
        <f>INDEX(products!$A$1:$G$49,MATCH(orders!$D691,products!$A$1:$A$49,0),MATCH(L$1,products!$A$1:$G$1,0))</f>
        <v>6.75</v>
      </c>
      <c r="M691" s="7">
        <f t="shared" si="30"/>
        <v>33.75</v>
      </c>
      <c r="N691" s="4" t="str">
        <f t="shared" si="31"/>
        <v>Arabica</v>
      </c>
      <c r="O691" s="4"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6">
        <f>INDEX(products!$A$1:$G$49,MATCH(orders!$D692,products!$A$1:$A$49,0),MATCH(K$1,products!$A$1:$G$1,0))</f>
        <v>2.5</v>
      </c>
      <c r="L692" s="7">
        <f>INDEX(products!$A$1:$G$49,MATCH(orders!$D692,products!$A$1:$A$49,0),MATCH(L$1,products!$A$1:$G$1,0))</f>
        <v>29.784999999999997</v>
      </c>
      <c r="M692" s="7">
        <f t="shared" si="30"/>
        <v>178.70999999999998</v>
      </c>
      <c r="N692" s="4" t="str">
        <f t="shared" si="31"/>
        <v>Liberica</v>
      </c>
      <c r="O692" s="4"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6">
        <f>INDEX(products!$A$1:$G$49,MATCH(orders!$D693,products!$A$1:$A$49,0),MATCH(K$1,products!$A$1:$G$1,0))</f>
        <v>1</v>
      </c>
      <c r="L693" s="7">
        <f>INDEX(products!$A$1:$G$49,MATCH(orders!$D693,products!$A$1:$A$49,0),MATCH(L$1,products!$A$1:$G$1,0))</f>
        <v>11.25</v>
      </c>
      <c r="M693" s="7">
        <f t="shared" si="30"/>
        <v>22.5</v>
      </c>
      <c r="N693" s="4" t="str">
        <f t="shared" si="31"/>
        <v>Arabica</v>
      </c>
      <c r="O693" s="4"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6">
        <f>INDEX(products!$A$1:$G$49,MATCH(orders!$D694,products!$A$1:$A$49,0),MATCH(K$1,products!$A$1:$G$1,0))</f>
        <v>1</v>
      </c>
      <c r="L694" s="7">
        <f>INDEX(products!$A$1:$G$49,MATCH(orders!$D694,products!$A$1:$A$49,0),MATCH(L$1,products!$A$1:$G$1,0))</f>
        <v>12.95</v>
      </c>
      <c r="M694" s="7">
        <f t="shared" si="30"/>
        <v>12.95</v>
      </c>
      <c r="N694" s="4" t="str">
        <f t="shared" si="31"/>
        <v>Liberica</v>
      </c>
      <c r="O694" s="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6">
        <f>INDEX(products!$A$1:$G$49,MATCH(orders!$D695,products!$A$1:$A$49,0),MATCH(K$1,products!$A$1:$G$1,0))</f>
        <v>2.5</v>
      </c>
      <c r="L695" s="7">
        <f>INDEX(products!$A$1:$G$49,MATCH(orders!$D695,products!$A$1:$A$49,0),MATCH(L$1,products!$A$1:$G$1,0))</f>
        <v>25.874999999999996</v>
      </c>
      <c r="M695" s="7">
        <f t="shared" si="30"/>
        <v>51.749999999999993</v>
      </c>
      <c r="N695" s="4" t="str">
        <f t="shared" si="31"/>
        <v>Arabica</v>
      </c>
      <c r="O695" s="4"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6">
        <f>INDEX(products!$A$1:$G$49,MATCH(orders!$D696,products!$A$1:$A$49,0),MATCH(K$1,products!$A$1:$G$1,0))</f>
        <v>0.5</v>
      </c>
      <c r="L696" s="7">
        <f>INDEX(products!$A$1:$G$49,MATCH(orders!$D696,products!$A$1:$A$49,0),MATCH(L$1,products!$A$1:$G$1,0))</f>
        <v>7.29</v>
      </c>
      <c r="M696" s="7">
        <f t="shared" si="30"/>
        <v>36.450000000000003</v>
      </c>
      <c r="N696" s="4" t="str">
        <f t="shared" si="31"/>
        <v>Excelsa</v>
      </c>
      <c r="O696" s="4"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6">
        <f>INDEX(products!$A$1:$G$49,MATCH(orders!$D697,products!$A$1:$A$49,0),MATCH(K$1,products!$A$1:$G$1,0))</f>
        <v>2.5</v>
      </c>
      <c r="L697" s="7">
        <f>INDEX(products!$A$1:$G$49,MATCH(orders!$D697,products!$A$1:$A$49,0),MATCH(L$1,products!$A$1:$G$1,0))</f>
        <v>36.454999999999998</v>
      </c>
      <c r="M697" s="7">
        <f t="shared" si="30"/>
        <v>182.27499999999998</v>
      </c>
      <c r="N697" s="4" t="str">
        <f t="shared" si="31"/>
        <v>Liberica</v>
      </c>
      <c r="O697" s="4"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6">
        <f>INDEX(products!$A$1:$G$49,MATCH(orders!$D698,products!$A$1:$A$49,0),MATCH(K$1,products!$A$1:$G$1,0))</f>
        <v>0.5</v>
      </c>
      <c r="L698" s="7">
        <f>INDEX(products!$A$1:$G$49,MATCH(orders!$D698,products!$A$1:$A$49,0),MATCH(L$1,products!$A$1:$G$1,0))</f>
        <v>7.77</v>
      </c>
      <c r="M698" s="7">
        <f t="shared" si="30"/>
        <v>31.08</v>
      </c>
      <c r="N698" s="4" t="str">
        <f t="shared" si="31"/>
        <v>Liberica</v>
      </c>
      <c r="O698" s="4"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6">
        <f>INDEX(products!$A$1:$G$49,MATCH(orders!$D699,products!$A$1:$A$49,0),MATCH(K$1,products!$A$1:$G$1,0))</f>
        <v>0.5</v>
      </c>
      <c r="L699" s="7">
        <f>INDEX(products!$A$1:$G$49,MATCH(orders!$D699,products!$A$1:$A$49,0),MATCH(L$1,products!$A$1:$G$1,0))</f>
        <v>6.75</v>
      </c>
      <c r="M699" s="7">
        <f t="shared" si="30"/>
        <v>20.25</v>
      </c>
      <c r="N699" s="4" t="str">
        <f t="shared" si="31"/>
        <v>Arabica</v>
      </c>
      <c r="O699" s="4"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6">
        <f>INDEX(products!$A$1:$G$49,MATCH(orders!$D700,products!$A$1:$A$49,0),MATCH(K$1,products!$A$1:$G$1,0))</f>
        <v>1</v>
      </c>
      <c r="L700" s="7">
        <f>INDEX(products!$A$1:$G$49,MATCH(orders!$D700,products!$A$1:$A$49,0),MATCH(L$1,products!$A$1:$G$1,0))</f>
        <v>12.95</v>
      </c>
      <c r="M700" s="7">
        <f t="shared" si="30"/>
        <v>25.9</v>
      </c>
      <c r="N700" s="4" t="str">
        <f t="shared" si="31"/>
        <v>Liberica</v>
      </c>
      <c r="O700" s="4"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6">
        <f>INDEX(products!$A$1:$G$49,MATCH(orders!$D701,products!$A$1:$A$49,0),MATCH(K$1,products!$A$1:$G$1,0))</f>
        <v>0.5</v>
      </c>
      <c r="L701" s="7">
        <f>INDEX(products!$A$1:$G$49,MATCH(orders!$D701,products!$A$1:$A$49,0),MATCH(L$1,products!$A$1:$G$1,0))</f>
        <v>5.97</v>
      </c>
      <c r="M701" s="7">
        <f t="shared" si="30"/>
        <v>23.88</v>
      </c>
      <c r="N701" s="4" t="str">
        <f t="shared" si="31"/>
        <v>Arabica</v>
      </c>
      <c r="O701" s="4"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6">
        <f>INDEX(products!$A$1:$G$49,MATCH(orders!$D702,products!$A$1:$A$49,0),MATCH(K$1,products!$A$1:$G$1,0))</f>
        <v>0.5</v>
      </c>
      <c r="L702" s="7">
        <f>INDEX(products!$A$1:$G$49,MATCH(orders!$D702,products!$A$1:$A$49,0),MATCH(L$1,products!$A$1:$G$1,0))</f>
        <v>9.51</v>
      </c>
      <c r="M702" s="7">
        <f t="shared" si="30"/>
        <v>19.02</v>
      </c>
      <c r="N702" s="4" t="str">
        <f t="shared" si="31"/>
        <v>Liberica</v>
      </c>
      <c r="O702" s="4"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6">
        <f>INDEX(products!$A$1:$G$49,MATCH(orders!$D703,products!$A$1:$A$49,0),MATCH(K$1,products!$A$1:$G$1,0))</f>
        <v>0.5</v>
      </c>
      <c r="L703" s="7">
        <f>INDEX(products!$A$1:$G$49,MATCH(orders!$D703,products!$A$1:$A$49,0),MATCH(L$1,products!$A$1:$G$1,0))</f>
        <v>5.97</v>
      </c>
      <c r="M703" s="7">
        <f t="shared" si="30"/>
        <v>29.849999999999998</v>
      </c>
      <c r="N703" s="4" t="str">
        <f t="shared" si="31"/>
        <v>Arabica</v>
      </c>
      <c r="O703" s="4"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6">
        <f>INDEX(products!$A$1:$G$49,MATCH(orders!$D704,products!$A$1:$A$49,0),MATCH(K$1,products!$A$1:$G$1,0))</f>
        <v>0.5</v>
      </c>
      <c r="L704" s="7">
        <f>INDEX(products!$A$1:$G$49,MATCH(orders!$D704,products!$A$1:$A$49,0),MATCH(L$1,products!$A$1:$G$1,0))</f>
        <v>7.77</v>
      </c>
      <c r="M704" s="7">
        <f t="shared" si="30"/>
        <v>7.77</v>
      </c>
      <c r="N704" s="4" t="str">
        <f t="shared" si="31"/>
        <v>Arabica</v>
      </c>
      <c r="O704" s="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6">
        <f>INDEX(products!$A$1:$G$49,MATCH(orders!$D705,products!$A$1:$A$49,0),MATCH(K$1,products!$A$1:$G$1,0))</f>
        <v>2.5</v>
      </c>
      <c r="L705" s="7">
        <f>INDEX(products!$A$1:$G$49,MATCH(orders!$D705,products!$A$1:$A$49,0),MATCH(L$1,products!$A$1:$G$1,0))</f>
        <v>29.784999999999997</v>
      </c>
      <c r="M705" s="7">
        <f t="shared" si="30"/>
        <v>119.13999999999999</v>
      </c>
      <c r="N705" s="4" t="str">
        <f t="shared" si="31"/>
        <v>Liberica</v>
      </c>
      <c r="O705" s="4"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6">
        <f>INDEX(products!$A$1:$G$49,MATCH(orders!$D706,products!$A$1:$A$49,0),MATCH(K$1,products!$A$1:$G$1,0))</f>
        <v>0.2</v>
      </c>
      <c r="L706" s="7">
        <f>INDEX(products!$A$1:$G$49,MATCH(orders!$D706,products!$A$1:$A$49,0),MATCH(L$1,products!$A$1:$G$1,0))</f>
        <v>3.645</v>
      </c>
      <c r="M706" s="7">
        <f t="shared" si="30"/>
        <v>21.87</v>
      </c>
      <c r="N706" s="4" t="str">
        <f t="shared" si="31"/>
        <v>Excelsa</v>
      </c>
      <c r="O706" s="4"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6">
        <f>INDEX(products!$A$1:$G$49,MATCH(orders!$D707,products!$A$1:$A$49,0),MATCH(K$1,products!$A$1:$G$1,0))</f>
        <v>0.5</v>
      </c>
      <c r="L707" s="7">
        <f>INDEX(products!$A$1:$G$49,MATCH(orders!$D707,products!$A$1:$A$49,0),MATCH(L$1,products!$A$1:$G$1,0))</f>
        <v>8.91</v>
      </c>
      <c r="M707" s="7">
        <f t="shared" ref="M707:M770" si="33">L707*E707</f>
        <v>17.82</v>
      </c>
      <c r="N707" s="4" t="str">
        <f t="shared" ref="N707:N770" si="34">IF(I707="Rob","Robusta",IF(I707="Exc","Excelsa",IF(I707="Ara","Arabica",IF(I707="Lib","Liberica",""))))</f>
        <v>Excelsa</v>
      </c>
      <c r="O707" s="4" t="str">
        <f t="shared" ref="O707:O770" si="35">IF(J707="D","Dark",IF(J707="M","Medium",IF(J707="L","Light","")))</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6">
        <f>INDEX(products!$A$1:$G$49,MATCH(orders!$D708,products!$A$1:$A$49,0),MATCH(K$1,products!$A$1:$G$1,0))</f>
        <v>0.2</v>
      </c>
      <c r="L708" s="7">
        <f>INDEX(products!$A$1:$G$49,MATCH(orders!$D708,products!$A$1:$A$49,0),MATCH(L$1,products!$A$1:$G$1,0))</f>
        <v>4.125</v>
      </c>
      <c r="M708" s="7">
        <f t="shared" si="33"/>
        <v>12.375</v>
      </c>
      <c r="N708" s="4" t="str">
        <f t="shared" si="34"/>
        <v>Excelsa</v>
      </c>
      <c r="O708" s="4"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6">
        <f>INDEX(products!$A$1:$G$49,MATCH(orders!$D709,products!$A$1:$A$49,0),MATCH(K$1,products!$A$1:$G$1,0))</f>
        <v>1</v>
      </c>
      <c r="L709" s="7">
        <f>INDEX(products!$A$1:$G$49,MATCH(orders!$D709,products!$A$1:$A$49,0),MATCH(L$1,products!$A$1:$G$1,0))</f>
        <v>12.95</v>
      </c>
      <c r="M709" s="7">
        <f t="shared" si="33"/>
        <v>25.9</v>
      </c>
      <c r="N709" s="4" t="str">
        <f t="shared" si="34"/>
        <v>Liberica</v>
      </c>
      <c r="O709" s="4"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6">
        <f>INDEX(products!$A$1:$G$49,MATCH(orders!$D710,products!$A$1:$A$49,0),MATCH(K$1,products!$A$1:$G$1,0))</f>
        <v>0.5</v>
      </c>
      <c r="L710" s="7">
        <f>INDEX(products!$A$1:$G$49,MATCH(orders!$D710,products!$A$1:$A$49,0),MATCH(L$1,products!$A$1:$G$1,0))</f>
        <v>6.75</v>
      </c>
      <c r="M710" s="7">
        <f t="shared" si="33"/>
        <v>13.5</v>
      </c>
      <c r="N710" s="4" t="str">
        <f t="shared" si="34"/>
        <v>Arabica</v>
      </c>
      <c r="O710" s="4"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6">
        <f>INDEX(products!$A$1:$G$49,MATCH(orders!$D711,products!$A$1:$A$49,0),MATCH(K$1,products!$A$1:$G$1,0))</f>
        <v>0.5</v>
      </c>
      <c r="L711" s="7">
        <f>INDEX(products!$A$1:$G$49,MATCH(orders!$D711,products!$A$1:$A$49,0),MATCH(L$1,products!$A$1:$G$1,0))</f>
        <v>8.91</v>
      </c>
      <c r="M711" s="7">
        <f t="shared" si="33"/>
        <v>17.82</v>
      </c>
      <c r="N711" s="4" t="str">
        <f t="shared" si="34"/>
        <v>Excelsa</v>
      </c>
      <c r="O711" s="4"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6">
        <f>INDEX(products!$A$1:$G$49,MATCH(orders!$D712,products!$A$1:$A$49,0),MATCH(K$1,products!$A$1:$G$1,0))</f>
        <v>0.5</v>
      </c>
      <c r="L712" s="7">
        <f>INDEX(products!$A$1:$G$49,MATCH(orders!$D712,products!$A$1:$A$49,0),MATCH(L$1,products!$A$1:$G$1,0))</f>
        <v>8.25</v>
      </c>
      <c r="M712" s="7">
        <f t="shared" si="33"/>
        <v>24.75</v>
      </c>
      <c r="N712" s="4" t="str">
        <f t="shared" si="34"/>
        <v>Excelsa</v>
      </c>
      <c r="O712" s="4"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6">
        <f>INDEX(products!$A$1:$G$49,MATCH(orders!$D713,products!$A$1:$A$49,0),MATCH(K$1,products!$A$1:$G$1,0))</f>
        <v>0.2</v>
      </c>
      <c r="L713" s="7">
        <f>INDEX(products!$A$1:$G$49,MATCH(orders!$D713,products!$A$1:$A$49,0),MATCH(L$1,products!$A$1:$G$1,0))</f>
        <v>2.9849999999999999</v>
      </c>
      <c r="M713" s="7">
        <f t="shared" si="33"/>
        <v>17.91</v>
      </c>
      <c r="N713" s="4" t="str">
        <f t="shared" si="34"/>
        <v>Robusta</v>
      </c>
      <c r="O713" s="4"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6">
        <f>INDEX(products!$A$1:$G$49,MATCH(orders!$D714,products!$A$1:$A$49,0),MATCH(K$1,products!$A$1:$G$1,0))</f>
        <v>0.5</v>
      </c>
      <c r="L714" s="7">
        <f>INDEX(products!$A$1:$G$49,MATCH(orders!$D714,products!$A$1:$A$49,0),MATCH(L$1,products!$A$1:$G$1,0))</f>
        <v>8.25</v>
      </c>
      <c r="M714" s="7">
        <f t="shared" si="33"/>
        <v>16.5</v>
      </c>
      <c r="N714" s="4" t="str">
        <f t="shared" si="34"/>
        <v>Excelsa</v>
      </c>
      <c r="O714" s="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6">
        <f>INDEX(products!$A$1:$G$49,MATCH(orders!$D715,products!$A$1:$A$49,0),MATCH(K$1,products!$A$1:$G$1,0))</f>
        <v>0.2</v>
      </c>
      <c r="L715" s="7">
        <f>INDEX(products!$A$1:$G$49,MATCH(orders!$D715,products!$A$1:$A$49,0),MATCH(L$1,products!$A$1:$G$1,0))</f>
        <v>2.9849999999999999</v>
      </c>
      <c r="M715" s="7">
        <f t="shared" si="33"/>
        <v>2.9849999999999999</v>
      </c>
      <c r="N715" s="4" t="str">
        <f t="shared" si="34"/>
        <v>Robusta</v>
      </c>
      <c r="O715" s="4"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6">
        <f>INDEX(products!$A$1:$G$49,MATCH(orders!$D716,products!$A$1:$A$49,0),MATCH(K$1,products!$A$1:$G$1,0))</f>
        <v>0.2</v>
      </c>
      <c r="L716" s="7">
        <f>INDEX(products!$A$1:$G$49,MATCH(orders!$D716,products!$A$1:$A$49,0),MATCH(L$1,products!$A$1:$G$1,0))</f>
        <v>3.645</v>
      </c>
      <c r="M716" s="7">
        <f t="shared" si="33"/>
        <v>14.58</v>
      </c>
      <c r="N716" s="4" t="str">
        <f t="shared" si="34"/>
        <v>Excelsa</v>
      </c>
      <c r="O716" s="4"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6">
        <f>INDEX(products!$A$1:$G$49,MATCH(orders!$D717,products!$A$1:$A$49,0),MATCH(K$1,products!$A$1:$G$1,0))</f>
        <v>1</v>
      </c>
      <c r="L717" s="7">
        <f>INDEX(products!$A$1:$G$49,MATCH(orders!$D717,products!$A$1:$A$49,0),MATCH(L$1,products!$A$1:$G$1,0))</f>
        <v>14.85</v>
      </c>
      <c r="M717" s="7">
        <f t="shared" si="33"/>
        <v>89.1</v>
      </c>
      <c r="N717" s="4" t="str">
        <f t="shared" si="34"/>
        <v>Excelsa</v>
      </c>
      <c r="O717" s="4"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6">
        <f>INDEX(products!$A$1:$G$49,MATCH(orders!$D718,products!$A$1:$A$49,0),MATCH(K$1,products!$A$1:$G$1,0))</f>
        <v>1</v>
      </c>
      <c r="L718" s="7">
        <f>INDEX(products!$A$1:$G$49,MATCH(orders!$D718,products!$A$1:$A$49,0),MATCH(L$1,products!$A$1:$G$1,0))</f>
        <v>11.95</v>
      </c>
      <c r="M718" s="7">
        <f t="shared" si="33"/>
        <v>35.849999999999994</v>
      </c>
      <c r="N718" s="4" t="str">
        <f t="shared" si="34"/>
        <v>Robusta</v>
      </c>
      <c r="O718" s="4"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6">
        <f>INDEX(products!$A$1:$G$49,MATCH(orders!$D719,products!$A$1:$A$49,0),MATCH(K$1,products!$A$1:$G$1,0))</f>
        <v>2.5</v>
      </c>
      <c r="L719" s="7">
        <f>INDEX(products!$A$1:$G$49,MATCH(orders!$D719,products!$A$1:$A$49,0),MATCH(L$1,products!$A$1:$G$1,0))</f>
        <v>22.884999999999998</v>
      </c>
      <c r="M719" s="7">
        <f t="shared" si="33"/>
        <v>68.655000000000001</v>
      </c>
      <c r="N719" s="4" t="str">
        <f t="shared" si="34"/>
        <v>Arabica</v>
      </c>
      <c r="O719" s="4"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6">
        <f>INDEX(products!$A$1:$G$49,MATCH(orders!$D720,products!$A$1:$A$49,0),MATCH(K$1,products!$A$1:$G$1,0))</f>
        <v>1</v>
      </c>
      <c r="L720" s="7">
        <f>INDEX(products!$A$1:$G$49,MATCH(orders!$D720,products!$A$1:$A$49,0),MATCH(L$1,products!$A$1:$G$1,0))</f>
        <v>12.95</v>
      </c>
      <c r="M720" s="7">
        <f t="shared" si="33"/>
        <v>38.849999999999994</v>
      </c>
      <c r="N720" s="4" t="str">
        <f t="shared" si="34"/>
        <v>Liberica</v>
      </c>
      <c r="O720" s="4"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6">
        <f>INDEX(products!$A$1:$G$49,MATCH(orders!$D721,products!$A$1:$A$49,0),MATCH(K$1,products!$A$1:$G$1,0))</f>
        <v>1</v>
      </c>
      <c r="L721" s="7">
        <f>INDEX(products!$A$1:$G$49,MATCH(orders!$D721,products!$A$1:$A$49,0),MATCH(L$1,products!$A$1:$G$1,0))</f>
        <v>15.85</v>
      </c>
      <c r="M721" s="7">
        <f t="shared" si="33"/>
        <v>79.25</v>
      </c>
      <c r="N721" s="4" t="str">
        <f t="shared" si="34"/>
        <v>Liberica</v>
      </c>
      <c r="O721" s="4"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6">
        <f>INDEX(products!$A$1:$G$49,MATCH(orders!$D722,products!$A$1:$A$49,0),MATCH(K$1,products!$A$1:$G$1,0))</f>
        <v>0.5</v>
      </c>
      <c r="L722" s="7">
        <f>INDEX(products!$A$1:$G$49,MATCH(orders!$D722,products!$A$1:$A$49,0),MATCH(L$1,products!$A$1:$G$1,0))</f>
        <v>7.29</v>
      </c>
      <c r="M722" s="7">
        <f t="shared" si="33"/>
        <v>36.450000000000003</v>
      </c>
      <c r="N722" s="4" t="str">
        <f t="shared" si="34"/>
        <v>Excelsa</v>
      </c>
      <c r="O722" s="4"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6">
        <f>INDEX(products!$A$1:$G$49,MATCH(orders!$D723,products!$A$1:$A$49,0),MATCH(K$1,products!$A$1:$G$1,0))</f>
        <v>0.2</v>
      </c>
      <c r="L723" s="7">
        <f>INDEX(products!$A$1:$G$49,MATCH(orders!$D723,products!$A$1:$A$49,0),MATCH(L$1,products!$A$1:$G$1,0))</f>
        <v>2.9849999999999999</v>
      </c>
      <c r="M723" s="7">
        <f t="shared" si="33"/>
        <v>8.9550000000000001</v>
      </c>
      <c r="N723" s="4" t="str">
        <f t="shared" si="34"/>
        <v>Robusta</v>
      </c>
      <c r="O723" s="4"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6">
        <f>INDEX(products!$A$1:$G$49,MATCH(orders!$D724,products!$A$1:$A$49,0),MATCH(K$1,products!$A$1:$G$1,0))</f>
        <v>1</v>
      </c>
      <c r="L724" s="7">
        <f>INDEX(products!$A$1:$G$49,MATCH(orders!$D724,products!$A$1:$A$49,0),MATCH(L$1,products!$A$1:$G$1,0))</f>
        <v>12.15</v>
      </c>
      <c r="M724" s="7">
        <f t="shared" si="33"/>
        <v>24.3</v>
      </c>
      <c r="N724" s="4" t="str">
        <f t="shared" si="34"/>
        <v>Excelsa</v>
      </c>
      <c r="O724" s="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6">
        <f>INDEX(products!$A$1:$G$49,MATCH(orders!$D725,products!$A$1:$A$49,0),MATCH(K$1,products!$A$1:$G$1,0))</f>
        <v>2.5</v>
      </c>
      <c r="L725" s="7">
        <f>INDEX(products!$A$1:$G$49,MATCH(orders!$D725,products!$A$1:$A$49,0),MATCH(L$1,products!$A$1:$G$1,0))</f>
        <v>31.624999999999996</v>
      </c>
      <c r="M725" s="7">
        <f t="shared" si="33"/>
        <v>63.249999999999993</v>
      </c>
      <c r="N725" s="4" t="str">
        <f t="shared" si="34"/>
        <v>Excelsa</v>
      </c>
      <c r="O725" s="4"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6">
        <f>INDEX(products!$A$1:$G$49,MATCH(orders!$D726,products!$A$1:$A$49,0),MATCH(K$1,products!$A$1:$G$1,0))</f>
        <v>0.2</v>
      </c>
      <c r="L726" s="7">
        <f>INDEX(products!$A$1:$G$49,MATCH(orders!$D726,products!$A$1:$A$49,0),MATCH(L$1,products!$A$1:$G$1,0))</f>
        <v>3.375</v>
      </c>
      <c r="M726" s="7">
        <f t="shared" si="33"/>
        <v>6.75</v>
      </c>
      <c r="N726" s="4" t="str">
        <f t="shared" si="34"/>
        <v>Arabica</v>
      </c>
      <c r="O726" s="4"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6">
        <f>INDEX(products!$A$1:$G$49,MATCH(orders!$D727,products!$A$1:$A$49,0),MATCH(K$1,products!$A$1:$G$1,0))</f>
        <v>0.2</v>
      </c>
      <c r="L727" s="7">
        <f>INDEX(products!$A$1:$G$49,MATCH(orders!$D727,products!$A$1:$A$49,0),MATCH(L$1,products!$A$1:$G$1,0))</f>
        <v>3.8849999999999998</v>
      </c>
      <c r="M727" s="7">
        <f t="shared" si="33"/>
        <v>23.31</v>
      </c>
      <c r="N727" s="4" t="str">
        <f t="shared" si="34"/>
        <v>Arabica</v>
      </c>
      <c r="O727" s="4"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6">
        <f>INDEX(products!$A$1:$G$49,MATCH(orders!$D728,products!$A$1:$A$49,0),MATCH(K$1,products!$A$1:$G$1,0))</f>
        <v>2.5</v>
      </c>
      <c r="L728" s="7">
        <f>INDEX(products!$A$1:$G$49,MATCH(orders!$D728,products!$A$1:$A$49,0),MATCH(L$1,products!$A$1:$G$1,0))</f>
        <v>36.454999999999998</v>
      </c>
      <c r="M728" s="7">
        <f t="shared" si="33"/>
        <v>145.82</v>
      </c>
      <c r="N728" s="4" t="str">
        <f t="shared" si="34"/>
        <v>Liberica</v>
      </c>
      <c r="O728" s="4"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6">
        <f>INDEX(products!$A$1:$G$49,MATCH(orders!$D729,products!$A$1:$A$49,0),MATCH(K$1,products!$A$1:$G$1,0))</f>
        <v>0.5</v>
      </c>
      <c r="L729" s="7">
        <f>INDEX(products!$A$1:$G$49,MATCH(orders!$D729,products!$A$1:$A$49,0),MATCH(L$1,products!$A$1:$G$1,0))</f>
        <v>5.97</v>
      </c>
      <c r="M729" s="7">
        <f t="shared" si="33"/>
        <v>29.849999999999998</v>
      </c>
      <c r="N729" s="4" t="str">
        <f t="shared" si="34"/>
        <v>Robusta</v>
      </c>
      <c r="O729" s="4"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6">
        <f>INDEX(products!$A$1:$G$49,MATCH(orders!$D730,products!$A$1:$A$49,0),MATCH(K$1,products!$A$1:$G$1,0))</f>
        <v>0.5</v>
      </c>
      <c r="L730" s="7">
        <f>INDEX(products!$A$1:$G$49,MATCH(orders!$D730,products!$A$1:$A$49,0),MATCH(L$1,products!$A$1:$G$1,0))</f>
        <v>7.29</v>
      </c>
      <c r="M730" s="7">
        <f t="shared" si="33"/>
        <v>21.87</v>
      </c>
      <c r="N730" s="4" t="str">
        <f t="shared" si="34"/>
        <v>Excelsa</v>
      </c>
      <c r="O730" s="4"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6">
        <f>INDEX(products!$A$1:$G$49,MATCH(orders!$D731,products!$A$1:$A$49,0),MATCH(K$1,products!$A$1:$G$1,0))</f>
        <v>0.2</v>
      </c>
      <c r="L731" s="7">
        <f>INDEX(products!$A$1:$G$49,MATCH(orders!$D731,products!$A$1:$A$49,0),MATCH(L$1,products!$A$1:$G$1,0))</f>
        <v>4.3650000000000002</v>
      </c>
      <c r="M731" s="7">
        <f t="shared" si="33"/>
        <v>4.3650000000000002</v>
      </c>
      <c r="N731" s="4" t="str">
        <f t="shared" si="34"/>
        <v>Liberica</v>
      </c>
      <c r="O731" s="4"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6">
        <f>INDEX(products!$A$1:$G$49,MATCH(orders!$D732,products!$A$1:$A$49,0),MATCH(K$1,products!$A$1:$G$1,0))</f>
        <v>2.5</v>
      </c>
      <c r="L732" s="7">
        <f>INDEX(products!$A$1:$G$49,MATCH(orders!$D732,products!$A$1:$A$49,0),MATCH(L$1,products!$A$1:$G$1,0))</f>
        <v>36.454999999999998</v>
      </c>
      <c r="M732" s="7">
        <f t="shared" si="33"/>
        <v>36.454999999999998</v>
      </c>
      <c r="N732" s="4" t="str">
        <f t="shared" si="34"/>
        <v>Liberica</v>
      </c>
      <c r="O732" s="4"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6">
        <f>INDEX(products!$A$1:$G$49,MATCH(orders!$D733,products!$A$1:$A$49,0),MATCH(K$1,products!$A$1:$G$1,0))</f>
        <v>0.2</v>
      </c>
      <c r="L733" s="7">
        <f>INDEX(products!$A$1:$G$49,MATCH(orders!$D733,products!$A$1:$A$49,0),MATCH(L$1,products!$A$1:$G$1,0))</f>
        <v>3.8849999999999998</v>
      </c>
      <c r="M733" s="7">
        <f t="shared" si="33"/>
        <v>15.54</v>
      </c>
      <c r="N733" s="4" t="str">
        <f t="shared" si="34"/>
        <v>Liberica</v>
      </c>
      <c r="O733" s="4"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6">
        <f>INDEX(products!$A$1:$G$49,MATCH(orders!$D734,products!$A$1:$A$49,0),MATCH(K$1,products!$A$1:$G$1,0))</f>
        <v>0.2</v>
      </c>
      <c r="L734" s="7">
        <f>INDEX(products!$A$1:$G$49,MATCH(orders!$D734,products!$A$1:$A$49,0),MATCH(L$1,products!$A$1:$G$1,0))</f>
        <v>4.4550000000000001</v>
      </c>
      <c r="M734" s="7">
        <f t="shared" si="33"/>
        <v>8.91</v>
      </c>
      <c r="N734" s="4" t="str">
        <f t="shared" si="34"/>
        <v>Excelsa</v>
      </c>
      <c r="O734" s="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6">
        <f>INDEX(products!$A$1:$G$49,MATCH(orders!$D735,products!$A$1:$A$49,0),MATCH(K$1,products!$A$1:$G$1,0))</f>
        <v>2.5</v>
      </c>
      <c r="L735" s="7">
        <f>INDEX(products!$A$1:$G$49,MATCH(orders!$D735,products!$A$1:$A$49,0),MATCH(L$1,products!$A$1:$G$1,0))</f>
        <v>33.464999999999996</v>
      </c>
      <c r="M735" s="7">
        <f t="shared" si="33"/>
        <v>100.39499999999998</v>
      </c>
      <c r="N735" s="4" t="str">
        <f t="shared" si="34"/>
        <v>Liberica</v>
      </c>
      <c r="O735" s="4"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6">
        <f>INDEX(products!$A$1:$G$49,MATCH(orders!$D736,products!$A$1:$A$49,0),MATCH(K$1,products!$A$1:$G$1,0))</f>
        <v>0.2</v>
      </c>
      <c r="L736" s="7">
        <f>INDEX(products!$A$1:$G$49,MATCH(orders!$D736,products!$A$1:$A$49,0),MATCH(L$1,products!$A$1:$G$1,0))</f>
        <v>2.6849999999999996</v>
      </c>
      <c r="M736" s="7">
        <f t="shared" si="33"/>
        <v>13.424999999999997</v>
      </c>
      <c r="N736" s="4" t="str">
        <f t="shared" si="34"/>
        <v>Robusta</v>
      </c>
      <c r="O736" s="4"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6">
        <f>INDEX(products!$A$1:$G$49,MATCH(orders!$D737,products!$A$1:$A$49,0),MATCH(K$1,products!$A$1:$G$1,0))</f>
        <v>0.2</v>
      </c>
      <c r="L737" s="7">
        <f>INDEX(products!$A$1:$G$49,MATCH(orders!$D737,products!$A$1:$A$49,0),MATCH(L$1,products!$A$1:$G$1,0))</f>
        <v>3.645</v>
      </c>
      <c r="M737" s="7">
        <f t="shared" si="33"/>
        <v>21.87</v>
      </c>
      <c r="N737" s="4" t="str">
        <f t="shared" si="34"/>
        <v>Excelsa</v>
      </c>
      <c r="O737" s="4"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6">
        <f>INDEX(products!$A$1:$G$49,MATCH(orders!$D738,products!$A$1:$A$49,0),MATCH(K$1,products!$A$1:$G$1,0))</f>
        <v>1</v>
      </c>
      <c r="L738" s="7">
        <f>INDEX(products!$A$1:$G$49,MATCH(orders!$D738,products!$A$1:$A$49,0),MATCH(L$1,products!$A$1:$G$1,0))</f>
        <v>12.95</v>
      </c>
      <c r="M738" s="7">
        <f t="shared" si="33"/>
        <v>25.9</v>
      </c>
      <c r="N738" s="4" t="str">
        <f t="shared" si="34"/>
        <v>Liberica</v>
      </c>
      <c r="O738" s="4"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6">
        <f>INDEX(products!$A$1:$G$49,MATCH(orders!$D739,products!$A$1:$A$49,0),MATCH(K$1,products!$A$1:$G$1,0))</f>
        <v>1</v>
      </c>
      <c r="L739" s="7">
        <f>INDEX(products!$A$1:$G$49,MATCH(orders!$D739,products!$A$1:$A$49,0),MATCH(L$1,products!$A$1:$G$1,0))</f>
        <v>11.25</v>
      </c>
      <c r="M739" s="7">
        <f t="shared" si="33"/>
        <v>56.25</v>
      </c>
      <c r="N739" s="4" t="str">
        <f t="shared" si="34"/>
        <v>Arabica</v>
      </c>
      <c r="O739" s="4"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6">
        <f>INDEX(products!$A$1:$G$49,MATCH(orders!$D740,products!$A$1:$A$49,0),MATCH(K$1,products!$A$1:$G$1,0))</f>
        <v>0.2</v>
      </c>
      <c r="L740" s="7">
        <f>INDEX(products!$A$1:$G$49,MATCH(orders!$D740,products!$A$1:$A$49,0),MATCH(L$1,products!$A$1:$G$1,0))</f>
        <v>3.5849999999999995</v>
      </c>
      <c r="M740" s="7">
        <f t="shared" si="33"/>
        <v>10.754999999999999</v>
      </c>
      <c r="N740" s="4" t="str">
        <f t="shared" si="34"/>
        <v>Robusta</v>
      </c>
      <c r="O740" s="4"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6">
        <f>INDEX(products!$A$1:$G$49,MATCH(orders!$D741,products!$A$1:$A$49,0),MATCH(K$1,products!$A$1:$G$1,0))</f>
        <v>0.2</v>
      </c>
      <c r="L741" s="7">
        <f>INDEX(products!$A$1:$G$49,MATCH(orders!$D741,products!$A$1:$A$49,0),MATCH(L$1,products!$A$1:$G$1,0))</f>
        <v>3.645</v>
      </c>
      <c r="M741" s="7">
        <f t="shared" si="33"/>
        <v>18.225000000000001</v>
      </c>
      <c r="N741" s="4" t="str">
        <f t="shared" si="34"/>
        <v>Excelsa</v>
      </c>
      <c r="O741" s="4"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6">
        <f>INDEX(products!$A$1:$G$49,MATCH(orders!$D742,products!$A$1:$A$49,0),MATCH(K$1,products!$A$1:$G$1,0))</f>
        <v>0.5</v>
      </c>
      <c r="L742" s="7">
        <f>INDEX(products!$A$1:$G$49,MATCH(orders!$D742,products!$A$1:$A$49,0),MATCH(L$1,products!$A$1:$G$1,0))</f>
        <v>7.169999999999999</v>
      </c>
      <c r="M742" s="7">
        <f t="shared" si="33"/>
        <v>28.679999999999996</v>
      </c>
      <c r="N742" s="4" t="str">
        <f t="shared" si="34"/>
        <v>Robusta</v>
      </c>
      <c r="O742" s="4"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6">
        <f>INDEX(products!$A$1:$G$49,MATCH(orders!$D743,products!$A$1:$A$49,0),MATCH(K$1,products!$A$1:$G$1,0))</f>
        <v>0.2</v>
      </c>
      <c r="L743" s="7">
        <f>INDEX(products!$A$1:$G$49,MATCH(orders!$D743,products!$A$1:$A$49,0),MATCH(L$1,products!$A$1:$G$1,0))</f>
        <v>4.3650000000000002</v>
      </c>
      <c r="M743" s="7">
        <f t="shared" si="33"/>
        <v>8.73</v>
      </c>
      <c r="N743" s="4" t="str">
        <f t="shared" si="34"/>
        <v>Liberica</v>
      </c>
      <c r="O743" s="4"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6">
        <f>INDEX(products!$A$1:$G$49,MATCH(orders!$D744,products!$A$1:$A$49,0),MATCH(K$1,products!$A$1:$G$1,0))</f>
        <v>1</v>
      </c>
      <c r="L744" s="7">
        <f>INDEX(products!$A$1:$G$49,MATCH(orders!$D744,products!$A$1:$A$49,0),MATCH(L$1,products!$A$1:$G$1,0))</f>
        <v>14.55</v>
      </c>
      <c r="M744" s="7">
        <f t="shared" si="33"/>
        <v>58.2</v>
      </c>
      <c r="N744" s="4" t="str">
        <f t="shared" si="34"/>
        <v>Liberica</v>
      </c>
      <c r="O744" s="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6">
        <f>INDEX(products!$A$1:$G$49,MATCH(orders!$D745,products!$A$1:$A$49,0),MATCH(K$1,products!$A$1:$G$1,0))</f>
        <v>0.5</v>
      </c>
      <c r="L745" s="7">
        <f>INDEX(products!$A$1:$G$49,MATCH(orders!$D745,products!$A$1:$A$49,0),MATCH(L$1,products!$A$1:$G$1,0))</f>
        <v>5.97</v>
      </c>
      <c r="M745" s="7">
        <f t="shared" si="33"/>
        <v>17.91</v>
      </c>
      <c r="N745" s="4" t="str">
        <f t="shared" si="34"/>
        <v>Arabica</v>
      </c>
      <c r="O745" s="4"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6">
        <f>INDEX(products!$A$1:$G$49,MATCH(orders!$D746,products!$A$1:$A$49,0),MATCH(K$1,products!$A$1:$G$1,0))</f>
        <v>0.2</v>
      </c>
      <c r="L746" s="7">
        <f>INDEX(products!$A$1:$G$49,MATCH(orders!$D746,products!$A$1:$A$49,0),MATCH(L$1,products!$A$1:$G$1,0))</f>
        <v>2.9849999999999999</v>
      </c>
      <c r="M746" s="7">
        <f t="shared" si="33"/>
        <v>17.91</v>
      </c>
      <c r="N746" s="4" t="str">
        <f t="shared" si="34"/>
        <v>Robusta</v>
      </c>
      <c r="O746" s="4"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6">
        <f>INDEX(products!$A$1:$G$49,MATCH(orders!$D747,products!$A$1:$A$49,0),MATCH(K$1,products!$A$1:$G$1,0))</f>
        <v>0.5</v>
      </c>
      <c r="L747" s="7">
        <f>INDEX(products!$A$1:$G$49,MATCH(orders!$D747,products!$A$1:$A$49,0),MATCH(L$1,products!$A$1:$G$1,0))</f>
        <v>7.29</v>
      </c>
      <c r="M747" s="7">
        <f t="shared" si="33"/>
        <v>14.58</v>
      </c>
      <c r="N747" s="4" t="str">
        <f t="shared" si="34"/>
        <v>Excelsa</v>
      </c>
      <c r="O747" s="4"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6">
        <f>INDEX(products!$A$1:$G$49,MATCH(orders!$D748,products!$A$1:$A$49,0),MATCH(K$1,products!$A$1:$G$1,0))</f>
        <v>1</v>
      </c>
      <c r="L748" s="7">
        <f>INDEX(products!$A$1:$G$49,MATCH(orders!$D748,products!$A$1:$A$49,0),MATCH(L$1,products!$A$1:$G$1,0))</f>
        <v>11.25</v>
      </c>
      <c r="M748" s="7">
        <f t="shared" si="33"/>
        <v>33.75</v>
      </c>
      <c r="N748" s="4" t="str">
        <f t="shared" si="34"/>
        <v>Arabica</v>
      </c>
      <c r="O748" s="4"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6">
        <f>INDEX(products!$A$1:$G$49,MATCH(orders!$D749,products!$A$1:$A$49,0),MATCH(K$1,products!$A$1:$G$1,0))</f>
        <v>0.5</v>
      </c>
      <c r="L749" s="7">
        <f>INDEX(products!$A$1:$G$49,MATCH(orders!$D749,products!$A$1:$A$49,0),MATCH(L$1,products!$A$1:$G$1,0))</f>
        <v>8.73</v>
      </c>
      <c r="M749" s="7">
        <f t="shared" si="33"/>
        <v>34.92</v>
      </c>
      <c r="N749" s="4" t="str">
        <f t="shared" si="34"/>
        <v>Liberica</v>
      </c>
      <c r="O749" s="4"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6">
        <f>INDEX(products!$A$1:$G$49,MATCH(orders!$D750,products!$A$1:$A$49,0),MATCH(K$1,products!$A$1:$G$1,0))</f>
        <v>0.5</v>
      </c>
      <c r="L750" s="7">
        <f>INDEX(products!$A$1:$G$49,MATCH(orders!$D750,products!$A$1:$A$49,0),MATCH(L$1,products!$A$1:$G$1,0))</f>
        <v>7.29</v>
      </c>
      <c r="M750" s="7">
        <f t="shared" si="33"/>
        <v>14.58</v>
      </c>
      <c r="N750" s="4" t="str">
        <f t="shared" si="34"/>
        <v>Excelsa</v>
      </c>
      <c r="O750" s="4"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6">
        <f>INDEX(products!$A$1:$G$49,MATCH(orders!$D751,products!$A$1:$A$49,0),MATCH(K$1,products!$A$1:$G$1,0))</f>
        <v>0.2</v>
      </c>
      <c r="L751" s="7">
        <f>INDEX(products!$A$1:$G$49,MATCH(orders!$D751,products!$A$1:$A$49,0),MATCH(L$1,products!$A$1:$G$1,0))</f>
        <v>2.6849999999999996</v>
      </c>
      <c r="M751" s="7">
        <f t="shared" si="33"/>
        <v>5.3699999999999992</v>
      </c>
      <c r="N751" s="4" t="str">
        <f t="shared" si="34"/>
        <v>Robusta</v>
      </c>
      <c r="O751" s="4"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6">
        <f>INDEX(products!$A$1:$G$49,MATCH(orders!$D752,products!$A$1:$A$49,0),MATCH(K$1,products!$A$1:$G$1,0))</f>
        <v>0.5</v>
      </c>
      <c r="L752" s="7">
        <f>INDEX(products!$A$1:$G$49,MATCH(orders!$D752,products!$A$1:$A$49,0),MATCH(L$1,products!$A$1:$G$1,0))</f>
        <v>5.97</v>
      </c>
      <c r="M752" s="7">
        <f t="shared" si="33"/>
        <v>5.97</v>
      </c>
      <c r="N752" s="4" t="str">
        <f t="shared" si="34"/>
        <v>Robusta</v>
      </c>
      <c r="O752" s="4"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6">
        <f>INDEX(products!$A$1:$G$49,MATCH(orders!$D753,products!$A$1:$A$49,0),MATCH(K$1,products!$A$1:$G$1,0))</f>
        <v>0.5</v>
      </c>
      <c r="L753" s="7">
        <f>INDEX(products!$A$1:$G$49,MATCH(orders!$D753,products!$A$1:$A$49,0),MATCH(L$1,products!$A$1:$G$1,0))</f>
        <v>9.51</v>
      </c>
      <c r="M753" s="7">
        <f t="shared" si="33"/>
        <v>19.02</v>
      </c>
      <c r="N753" s="4" t="str">
        <f t="shared" si="34"/>
        <v>Liberica</v>
      </c>
      <c r="O753" s="4"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6">
        <f>INDEX(products!$A$1:$G$49,MATCH(orders!$D754,products!$A$1:$A$49,0),MATCH(K$1,products!$A$1:$G$1,0))</f>
        <v>1</v>
      </c>
      <c r="L754" s="7">
        <f>INDEX(products!$A$1:$G$49,MATCH(orders!$D754,products!$A$1:$A$49,0),MATCH(L$1,products!$A$1:$G$1,0))</f>
        <v>13.75</v>
      </c>
      <c r="M754" s="7">
        <f t="shared" si="33"/>
        <v>27.5</v>
      </c>
      <c r="N754" s="4" t="str">
        <f t="shared" si="34"/>
        <v>Excelsa</v>
      </c>
      <c r="O754" s="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6">
        <f>INDEX(products!$A$1:$G$49,MATCH(orders!$D755,products!$A$1:$A$49,0),MATCH(K$1,products!$A$1:$G$1,0))</f>
        <v>0.5</v>
      </c>
      <c r="L755" s="7">
        <f>INDEX(products!$A$1:$G$49,MATCH(orders!$D755,products!$A$1:$A$49,0),MATCH(L$1,products!$A$1:$G$1,0))</f>
        <v>5.97</v>
      </c>
      <c r="M755" s="7">
        <f t="shared" si="33"/>
        <v>29.849999999999998</v>
      </c>
      <c r="N755" s="4" t="str">
        <f t="shared" si="34"/>
        <v>Arabica</v>
      </c>
      <c r="O755" s="4"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6">
        <f>INDEX(products!$A$1:$G$49,MATCH(orders!$D756,products!$A$1:$A$49,0),MATCH(K$1,products!$A$1:$G$1,0))</f>
        <v>0.2</v>
      </c>
      <c r="L756" s="7">
        <f>INDEX(products!$A$1:$G$49,MATCH(orders!$D756,products!$A$1:$A$49,0),MATCH(L$1,products!$A$1:$G$1,0))</f>
        <v>2.9849999999999999</v>
      </c>
      <c r="M756" s="7">
        <f t="shared" si="33"/>
        <v>17.91</v>
      </c>
      <c r="N756" s="4" t="str">
        <f t="shared" si="34"/>
        <v>Arabica</v>
      </c>
      <c r="O756" s="4"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6">
        <f>INDEX(products!$A$1:$G$49,MATCH(orders!$D757,products!$A$1:$A$49,0),MATCH(K$1,products!$A$1:$G$1,0))</f>
        <v>0.2</v>
      </c>
      <c r="L757" s="7">
        <f>INDEX(products!$A$1:$G$49,MATCH(orders!$D757,products!$A$1:$A$49,0),MATCH(L$1,products!$A$1:$G$1,0))</f>
        <v>4.7549999999999999</v>
      </c>
      <c r="M757" s="7">
        <f t="shared" si="33"/>
        <v>28.53</v>
      </c>
      <c r="N757" s="4" t="str">
        <f t="shared" si="34"/>
        <v>Liberica</v>
      </c>
      <c r="O757" s="4"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6">
        <f>INDEX(products!$A$1:$G$49,MATCH(orders!$D758,products!$A$1:$A$49,0),MATCH(K$1,products!$A$1:$G$1,0))</f>
        <v>1</v>
      </c>
      <c r="L758" s="7">
        <f>INDEX(products!$A$1:$G$49,MATCH(orders!$D758,products!$A$1:$A$49,0),MATCH(L$1,products!$A$1:$G$1,0))</f>
        <v>8.9499999999999993</v>
      </c>
      <c r="M758" s="7">
        <f t="shared" si="33"/>
        <v>35.799999999999997</v>
      </c>
      <c r="N758" s="4" t="str">
        <f t="shared" si="34"/>
        <v>Robusta</v>
      </c>
      <c r="O758" s="4"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6">
        <f>INDEX(products!$A$1:$G$49,MATCH(orders!$D759,products!$A$1:$A$49,0),MATCH(K$1,products!$A$1:$G$1,0))</f>
        <v>0.5</v>
      </c>
      <c r="L759" s="7">
        <f>INDEX(products!$A$1:$G$49,MATCH(orders!$D759,products!$A$1:$A$49,0),MATCH(L$1,products!$A$1:$G$1,0))</f>
        <v>5.97</v>
      </c>
      <c r="M759" s="7">
        <f t="shared" si="33"/>
        <v>17.91</v>
      </c>
      <c r="N759" s="4" t="str">
        <f t="shared" si="34"/>
        <v>Arabica</v>
      </c>
      <c r="O759" s="4"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6">
        <f>INDEX(products!$A$1:$G$49,MATCH(orders!$D760,products!$A$1:$A$49,0),MATCH(K$1,products!$A$1:$G$1,0))</f>
        <v>1</v>
      </c>
      <c r="L760" s="7">
        <f>INDEX(products!$A$1:$G$49,MATCH(orders!$D760,products!$A$1:$A$49,0),MATCH(L$1,products!$A$1:$G$1,0))</f>
        <v>8.9499999999999993</v>
      </c>
      <c r="M760" s="7">
        <f t="shared" si="33"/>
        <v>8.9499999999999993</v>
      </c>
      <c r="N760" s="4" t="str">
        <f t="shared" si="34"/>
        <v>Robusta</v>
      </c>
      <c r="O760" s="4"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6">
        <f>INDEX(products!$A$1:$G$49,MATCH(orders!$D761,products!$A$1:$A$49,0),MATCH(K$1,products!$A$1:$G$1,0))</f>
        <v>2.5</v>
      </c>
      <c r="L761" s="7">
        <f>INDEX(products!$A$1:$G$49,MATCH(orders!$D761,products!$A$1:$A$49,0),MATCH(L$1,products!$A$1:$G$1,0))</f>
        <v>29.784999999999997</v>
      </c>
      <c r="M761" s="7">
        <f t="shared" si="33"/>
        <v>29.784999999999997</v>
      </c>
      <c r="N761" s="4" t="str">
        <f t="shared" si="34"/>
        <v>Liberica</v>
      </c>
      <c r="O761" s="4"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6">
        <f>INDEX(products!$A$1:$G$49,MATCH(orders!$D762,products!$A$1:$A$49,0),MATCH(K$1,products!$A$1:$G$1,0))</f>
        <v>0.5</v>
      </c>
      <c r="L762" s="7">
        <f>INDEX(products!$A$1:$G$49,MATCH(orders!$D762,products!$A$1:$A$49,0),MATCH(L$1,products!$A$1:$G$1,0))</f>
        <v>8.91</v>
      </c>
      <c r="M762" s="7">
        <f t="shared" si="33"/>
        <v>44.55</v>
      </c>
      <c r="N762" s="4" t="str">
        <f t="shared" si="34"/>
        <v>Excelsa</v>
      </c>
      <c r="O762" s="4"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6">
        <f>INDEX(products!$A$1:$G$49,MATCH(orders!$D763,products!$A$1:$A$49,0),MATCH(K$1,products!$A$1:$G$1,0))</f>
        <v>1</v>
      </c>
      <c r="L763" s="7">
        <f>INDEX(products!$A$1:$G$49,MATCH(orders!$D763,products!$A$1:$A$49,0),MATCH(L$1,products!$A$1:$G$1,0))</f>
        <v>14.85</v>
      </c>
      <c r="M763" s="7">
        <f t="shared" si="33"/>
        <v>89.1</v>
      </c>
      <c r="N763" s="4" t="str">
        <f t="shared" si="34"/>
        <v>Excelsa</v>
      </c>
      <c r="O763" s="4"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6">
        <f>INDEX(products!$A$1:$G$49,MATCH(orders!$D764,products!$A$1:$A$49,0),MATCH(K$1,products!$A$1:$G$1,0))</f>
        <v>0.5</v>
      </c>
      <c r="L764" s="7">
        <f>INDEX(products!$A$1:$G$49,MATCH(orders!$D764,products!$A$1:$A$49,0),MATCH(L$1,products!$A$1:$G$1,0))</f>
        <v>8.73</v>
      </c>
      <c r="M764" s="7">
        <f t="shared" si="33"/>
        <v>43.650000000000006</v>
      </c>
      <c r="N764" s="4" t="str">
        <f t="shared" si="34"/>
        <v>Liberica</v>
      </c>
      <c r="O764" s="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6">
        <f>INDEX(products!$A$1:$G$49,MATCH(orders!$D765,products!$A$1:$A$49,0),MATCH(K$1,products!$A$1:$G$1,0))</f>
        <v>0.5</v>
      </c>
      <c r="L765" s="7">
        <f>INDEX(products!$A$1:$G$49,MATCH(orders!$D765,products!$A$1:$A$49,0),MATCH(L$1,products!$A$1:$G$1,0))</f>
        <v>7.77</v>
      </c>
      <c r="M765" s="7">
        <f t="shared" si="33"/>
        <v>23.31</v>
      </c>
      <c r="N765" s="4" t="str">
        <f t="shared" si="34"/>
        <v>Arabica</v>
      </c>
      <c r="O765" s="4"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6">
        <f>INDEX(products!$A$1:$G$49,MATCH(orders!$D766,products!$A$1:$A$49,0),MATCH(K$1,products!$A$1:$G$1,0))</f>
        <v>2.5</v>
      </c>
      <c r="L766" s="7">
        <f>INDEX(products!$A$1:$G$49,MATCH(orders!$D766,products!$A$1:$A$49,0),MATCH(L$1,products!$A$1:$G$1,0))</f>
        <v>29.784999999999997</v>
      </c>
      <c r="M766" s="7">
        <f t="shared" si="33"/>
        <v>178.70999999999998</v>
      </c>
      <c r="N766" s="4" t="str">
        <f t="shared" si="34"/>
        <v>Arabica</v>
      </c>
      <c r="O766" s="4"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6">
        <f>INDEX(products!$A$1:$G$49,MATCH(orders!$D767,products!$A$1:$A$49,0),MATCH(K$1,products!$A$1:$G$1,0))</f>
        <v>1</v>
      </c>
      <c r="L767" s="7">
        <f>INDEX(products!$A$1:$G$49,MATCH(orders!$D767,products!$A$1:$A$49,0),MATCH(L$1,products!$A$1:$G$1,0))</f>
        <v>9.9499999999999993</v>
      </c>
      <c r="M767" s="7">
        <f t="shared" si="33"/>
        <v>59.699999999999996</v>
      </c>
      <c r="N767" s="4" t="str">
        <f t="shared" si="34"/>
        <v>Robusta</v>
      </c>
      <c r="O767" s="4"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6">
        <f>INDEX(products!$A$1:$G$49,MATCH(orders!$D768,products!$A$1:$A$49,0),MATCH(K$1,products!$A$1:$G$1,0))</f>
        <v>0.5</v>
      </c>
      <c r="L768" s="7">
        <f>INDEX(products!$A$1:$G$49,MATCH(orders!$D768,products!$A$1:$A$49,0),MATCH(L$1,products!$A$1:$G$1,0))</f>
        <v>7.77</v>
      </c>
      <c r="M768" s="7">
        <f t="shared" si="33"/>
        <v>15.54</v>
      </c>
      <c r="N768" s="4" t="str">
        <f t="shared" si="34"/>
        <v>Arabica</v>
      </c>
      <c r="O768" s="4"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6">
        <f>INDEX(products!$A$1:$G$49,MATCH(orders!$D769,products!$A$1:$A$49,0),MATCH(K$1,products!$A$1:$G$1,0))</f>
        <v>2.5</v>
      </c>
      <c r="L769" s="7">
        <f>INDEX(products!$A$1:$G$49,MATCH(orders!$D769,products!$A$1:$A$49,0),MATCH(L$1,products!$A$1:$G$1,0))</f>
        <v>29.784999999999997</v>
      </c>
      <c r="M769" s="7">
        <f t="shared" si="33"/>
        <v>89.35499999999999</v>
      </c>
      <c r="N769" s="4" t="str">
        <f t="shared" si="34"/>
        <v>Arabica</v>
      </c>
      <c r="O769" s="4"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6">
        <f>INDEX(products!$A$1:$G$49,MATCH(orders!$D770,products!$A$1:$A$49,0),MATCH(K$1,products!$A$1:$G$1,0))</f>
        <v>1</v>
      </c>
      <c r="L770" s="7">
        <f>INDEX(products!$A$1:$G$49,MATCH(orders!$D770,products!$A$1:$A$49,0),MATCH(L$1,products!$A$1:$G$1,0))</f>
        <v>11.95</v>
      </c>
      <c r="M770" s="7">
        <f t="shared" si="33"/>
        <v>23.9</v>
      </c>
      <c r="N770" s="4" t="str">
        <f t="shared" si="34"/>
        <v>Robusta</v>
      </c>
      <c r="O770" s="4"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6">
        <f>INDEX(products!$A$1:$G$49,MATCH(orders!$D771,products!$A$1:$A$49,0),MATCH(K$1,products!$A$1:$G$1,0))</f>
        <v>2.5</v>
      </c>
      <c r="L771" s="7">
        <f>INDEX(products!$A$1:$G$49,MATCH(orders!$D771,products!$A$1:$A$49,0),MATCH(L$1,products!$A$1:$G$1,0))</f>
        <v>22.884999999999998</v>
      </c>
      <c r="M771" s="7">
        <f t="shared" ref="M771:M834" si="36">L771*E771</f>
        <v>137.31</v>
      </c>
      <c r="N771" s="4" t="str">
        <f t="shared" ref="N771:N834" si="37">IF(I771="Rob","Robusta",IF(I771="Exc","Excelsa",IF(I771="Ara","Arabica",IF(I771="Lib","Liberica",""))))</f>
        <v>Robusta</v>
      </c>
      <c r="O771" s="4" t="str">
        <f t="shared" ref="O771:O834" si="38">IF(J771="D","Dark",IF(J771="M","Medium",IF(J771="L","Light","")))</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6">
        <f>INDEX(products!$A$1:$G$49,MATCH(orders!$D772,products!$A$1:$A$49,0),MATCH(K$1,products!$A$1:$G$1,0))</f>
        <v>1</v>
      </c>
      <c r="L772" s="7">
        <f>INDEX(products!$A$1:$G$49,MATCH(orders!$D772,products!$A$1:$A$49,0),MATCH(L$1,products!$A$1:$G$1,0))</f>
        <v>9.9499999999999993</v>
      </c>
      <c r="M772" s="7">
        <f t="shared" si="36"/>
        <v>9.9499999999999993</v>
      </c>
      <c r="N772" s="4" t="str">
        <f t="shared" si="37"/>
        <v>Arabica</v>
      </c>
      <c r="O772" s="4"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6">
        <f>INDEX(products!$A$1:$G$49,MATCH(orders!$D773,products!$A$1:$A$49,0),MATCH(K$1,products!$A$1:$G$1,0))</f>
        <v>0.5</v>
      </c>
      <c r="L773" s="7">
        <f>INDEX(products!$A$1:$G$49,MATCH(orders!$D773,products!$A$1:$A$49,0),MATCH(L$1,products!$A$1:$G$1,0))</f>
        <v>7.169999999999999</v>
      </c>
      <c r="M773" s="7">
        <f t="shared" si="36"/>
        <v>21.509999999999998</v>
      </c>
      <c r="N773" s="4" t="str">
        <f t="shared" si="37"/>
        <v>Robusta</v>
      </c>
      <c r="O773" s="4"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6">
        <f>INDEX(products!$A$1:$G$49,MATCH(orders!$D774,products!$A$1:$A$49,0),MATCH(K$1,products!$A$1:$G$1,0))</f>
        <v>1</v>
      </c>
      <c r="L774" s="7">
        <f>INDEX(products!$A$1:$G$49,MATCH(orders!$D774,products!$A$1:$A$49,0),MATCH(L$1,products!$A$1:$G$1,0))</f>
        <v>13.75</v>
      </c>
      <c r="M774" s="7">
        <f t="shared" si="36"/>
        <v>82.5</v>
      </c>
      <c r="N774" s="4" t="str">
        <f t="shared" si="37"/>
        <v>Excelsa</v>
      </c>
      <c r="O774" s="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6">
        <f>INDEX(products!$A$1:$G$49,MATCH(orders!$D775,products!$A$1:$A$49,0),MATCH(K$1,products!$A$1:$G$1,0))</f>
        <v>0.2</v>
      </c>
      <c r="L775" s="7">
        <f>INDEX(products!$A$1:$G$49,MATCH(orders!$D775,products!$A$1:$A$49,0),MATCH(L$1,products!$A$1:$G$1,0))</f>
        <v>4.3650000000000002</v>
      </c>
      <c r="M775" s="7">
        <f t="shared" si="36"/>
        <v>8.73</v>
      </c>
      <c r="N775" s="4" t="str">
        <f t="shared" si="37"/>
        <v>Liberica</v>
      </c>
      <c r="O775" s="4"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6">
        <f>INDEX(products!$A$1:$G$49,MATCH(orders!$D776,products!$A$1:$A$49,0),MATCH(K$1,products!$A$1:$G$1,0))</f>
        <v>1</v>
      </c>
      <c r="L776" s="7">
        <f>INDEX(products!$A$1:$G$49,MATCH(orders!$D776,products!$A$1:$A$49,0),MATCH(L$1,products!$A$1:$G$1,0))</f>
        <v>9.9499999999999993</v>
      </c>
      <c r="M776" s="7">
        <f t="shared" si="36"/>
        <v>19.899999999999999</v>
      </c>
      <c r="N776" s="4" t="str">
        <f t="shared" si="37"/>
        <v>Robusta</v>
      </c>
      <c r="O776" s="4"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6">
        <f>INDEX(products!$A$1:$G$49,MATCH(orders!$D777,products!$A$1:$A$49,0),MATCH(K$1,products!$A$1:$G$1,0))</f>
        <v>0.5</v>
      </c>
      <c r="L777" s="7">
        <f>INDEX(products!$A$1:$G$49,MATCH(orders!$D777,products!$A$1:$A$49,0),MATCH(L$1,products!$A$1:$G$1,0))</f>
        <v>8.91</v>
      </c>
      <c r="M777" s="7">
        <f t="shared" si="36"/>
        <v>17.82</v>
      </c>
      <c r="N777" s="4" t="str">
        <f t="shared" si="37"/>
        <v>Excelsa</v>
      </c>
      <c r="O777" s="4"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6">
        <f>INDEX(products!$A$1:$G$49,MATCH(orders!$D778,products!$A$1:$A$49,0),MATCH(K$1,products!$A$1:$G$1,0))</f>
        <v>0.5</v>
      </c>
      <c r="L778" s="7">
        <f>INDEX(products!$A$1:$G$49,MATCH(orders!$D778,products!$A$1:$A$49,0),MATCH(L$1,products!$A$1:$G$1,0))</f>
        <v>6.75</v>
      </c>
      <c r="M778" s="7">
        <f t="shared" si="36"/>
        <v>20.25</v>
      </c>
      <c r="N778" s="4" t="str">
        <f t="shared" si="37"/>
        <v>Arabica</v>
      </c>
      <c r="O778" s="4"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6">
        <f>INDEX(products!$A$1:$G$49,MATCH(orders!$D779,products!$A$1:$A$49,0),MATCH(K$1,products!$A$1:$G$1,0))</f>
        <v>2.5</v>
      </c>
      <c r="L779" s="7">
        <f>INDEX(products!$A$1:$G$49,MATCH(orders!$D779,products!$A$1:$A$49,0),MATCH(L$1,products!$A$1:$G$1,0))</f>
        <v>29.784999999999997</v>
      </c>
      <c r="M779" s="7">
        <f t="shared" si="36"/>
        <v>59.569999999999993</v>
      </c>
      <c r="N779" s="4" t="str">
        <f t="shared" si="37"/>
        <v>Arabica</v>
      </c>
      <c r="O779" s="4"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6">
        <f>INDEX(products!$A$1:$G$49,MATCH(orders!$D780,products!$A$1:$A$49,0),MATCH(K$1,products!$A$1:$G$1,0))</f>
        <v>0.5</v>
      </c>
      <c r="L780" s="7">
        <f>INDEX(products!$A$1:$G$49,MATCH(orders!$D780,products!$A$1:$A$49,0),MATCH(L$1,products!$A$1:$G$1,0))</f>
        <v>9.51</v>
      </c>
      <c r="M780" s="7">
        <f t="shared" si="36"/>
        <v>19.02</v>
      </c>
      <c r="N780" s="4" t="str">
        <f t="shared" si="37"/>
        <v>Liberica</v>
      </c>
      <c r="O780" s="4"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6">
        <f>INDEX(products!$A$1:$G$49,MATCH(orders!$D781,products!$A$1:$A$49,0),MATCH(K$1,products!$A$1:$G$1,0))</f>
        <v>1</v>
      </c>
      <c r="L781" s="7">
        <f>INDEX(products!$A$1:$G$49,MATCH(orders!$D781,products!$A$1:$A$49,0),MATCH(L$1,products!$A$1:$G$1,0))</f>
        <v>12.95</v>
      </c>
      <c r="M781" s="7">
        <f t="shared" si="36"/>
        <v>77.699999999999989</v>
      </c>
      <c r="N781" s="4" t="str">
        <f t="shared" si="37"/>
        <v>Liberica</v>
      </c>
      <c r="O781" s="4"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6">
        <f>INDEX(products!$A$1:$G$49,MATCH(orders!$D782,products!$A$1:$A$49,0),MATCH(K$1,products!$A$1:$G$1,0))</f>
        <v>1</v>
      </c>
      <c r="L782" s="7">
        <f>INDEX(products!$A$1:$G$49,MATCH(orders!$D782,products!$A$1:$A$49,0),MATCH(L$1,products!$A$1:$G$1,0))</f>
        <v>13.75</v>
      </c>
      <c r="M782" s="7">
        <f t="shared" si="36"/>
        <v>41.25</v>
      </c>
      <c r="N782" s="4" t="str">
        <f t="shared" si="37"/>
        <v>Excelsa</v>
      </c>
      <c r="O782" s="4"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6">
        <f>INDEX(products!$A$1:$G$49,MATCH(orders!$D783,products!$A$1:$A$49,0),MATCH(K$1,products!$A$1:$G$1,0))</f>
        <v>2.5</v>
      </c>
      <c r="L783" s="7">
        <f>INDEX(products!$A$1:$G$49,MATCH(orders!$D783,products!$A$1:$A$49,0),MATCH(L$1,products!$A$1:$G$1,0))</f>
        <v>36.454999999999998</v>
      </c>
      <c r="M783" s="7">
        <f t="shared" si="36"/>
        <v>145.82</v>
      </c>
      <c r="N783" s="4" t="str">
        <f t="shared" si="37"/>
        <v>Liberica</v>
      </c>
      <c r="O783" s="4"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6">
        <f>INDEX(products!$A$1:$G$49,MATCH(orders!$D784,products!$A$1:$A$49,0),MATCH(K$1,products!$A$1:$G$1,0))</f>
        <v>0.2</v>
      </c>
      <c r="L784" s="7">
        <f>INDEX(products!$A$1:$G$49,MATCH(orders!$D784,products!$A$1:$A$49,0),MATCH(L$1,products!$A$1:$G$1,0))</f>
        <v>4.4550000000000001</v>
      </c>
      <c r="M784" s="7">
        <f t="shared" si="36"/>
        <v>26.73</v>
      </c>
      <c r="N784" s="4" t="str">
        <f t="shared" si="37"/>
        <v>Excelsa</v>
      </c>
      <c r="O784" s="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6">
        <f>INDEX(products!$A$1:$G$49,MATCH(orders!$D785,products!$A$1:$A$49,0),MATCH(K$1,products!$A$1:$G$1,0))</f>
        <v>0.5</v>
      </c>
      <c r="L785" s="7">
        <f>INDEX(products!$A$1:$G$49,MATCH(orders!$D785,products!$A$1:$A$49,0),MATCH(L$1,products!$A$1:$G$1,0))</f>
        <v>8.73</v>
      </c>
      <c r="M785" s="7">
        <f t="shared" si="36"/>
        <v>43.650000000000006</v>
      </c>
      <c r="N785" s="4" t="str">
        <f t="shared" si="37"/>
        <v>Liberica</v>
      </c>
      <c r="O785" s="4"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6">
        <f>INDEX(products!$A$1:$G$49,MATCH(orders!$D786,products!$A$1:$A$49,0),MATCH(K$1,products!$A$1:$G$1,0))</f>
        <v>1</v>
      </c>
      <c r="L786" s="7">
        <f>INDEX(products!$A$1:$G$49,MATCH(orders!$D786,products!$A$1:$A$49,0),MATCH(L$1,products!$A$1:$G$1,0))</f>
        <v>15.85</v>
      </c>
      <c r="M786" s="7">
        <f t="shared" si="36"/>
        <v>31.7</v>
      </c>
      <c r="N786" s="4" t="str">
        <f t="shared" si="37"/>
        <v>Liberica</v>
      </c>
      <c r="O786" s="4"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6">
        <f>INDEX(products!$A$1:$G$49,MATCH(orders!$D787,products!$A$1:$A$49,0),MATCH(K$1,products!$A$1:$G$1,0))</f>
        <v>2.5</v>
      </c>
      <c r="L787" s="7">
        <f>INDEX(products!$A$1:$G$49,MATCH(orders!$D787,products!$A$1:$A$49,0),MATCH(L$1,products!$A$1:$G$1,0))</f>
        <v>22.884999999999998</v>
      </c>
      <c r="M787" s="7">
        <f t="shared" si="36"/>
        <v>22.884999999999998</v>
      </c>
      <c r="N787" s="4" t="str">
        <f t="shared" si="37"/>
        <v>Arabica</v>
      </c>
      <c r="O787" s="4"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6">
        <f>INDEX(products!$A$1:$G$49,MATCH(orders!$D788,products!$A$1:$A$49,0),MATCH(K$1,products!$A$1:$G$1,0))</f>
        <v>2.5</v>
      </c>
      <c r="L788" s="7">
        <f>INDEX(products!$A$1:$G$49,MATCH(orders!$D788,products!$A$1:$A$49,0),MATCH(L$1,products!$A$1:$G$1,0))</f>
        <v>27.945</v>
      </c>
      <c r="M788" s="7">
        <f t="shared" si="36"/>
        <v>27.945</v>
      </c>
      <c r="N788" s="4" t="str">
        <f t="shared" si="37"/>
        <v>Excelsa</v>
      </c>
      <c r="O788" s="4"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6">
        <f>INDEX(products!$A$1:$G$49,MATCH(orders!$D789,products!$A$1:$A$49,0),MATCH(K$1,products!$A$1:$G$1,0))</f>
        <v>1</v>
      </c>
      <c r="L789" s="7">
        <f>INDEX(products!$A$1:$G$49,MATCH(orders!$D789,products!$A$1:$A$49,0),MATCH(L$1,products!$A$1:$G$1,0))</f>
        <v>13.75</v>
      </c>
      <c r="M789" s="7">
        <f t="shared" si="36"/>
        <v>82.5</v>
      </c>
      <c r="N789" s="4" t="str">
        <f t="shared" si="37"/>
        <v>Excelsa</v>
      </c>
      <c r="O789" s="4"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6">
        <f>INDEX(products!$A$1:$G$49,MATCH(orders!$D790,products!$A$1:$A$49,0),MATCH(K$1,products!$A$1:$G$1,0))</f>
        <v>2.5</v>
      </c>
      <c r="L790" s="7">
        <f>INDEX(products!$A$1:$G$49,MATCH(orders!$D790,products!$A$1:$A$49,0),MATCH(L$1,products!$A$1:$G$1,0))</f>
        <v>22.884999999999998</v>
      </c>
      <c r="M790" s="7">
        <f t="shared" si="36"/>
        <v>45.769999999999996</v>
      </c>
      <c r="N790" s="4" t="str">
        <f t="shared" si="37"/>
        <v>Robusta</v>
      </c>
      <c r="O790" s="4"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6">
        <f>INDEX(products!$A$1:$G$49,MATCH(orders!$D791,products!$A$1:$A$49,0),MATCH(K$1,products!$A$1:$G$1,0))</f>
        <v>1</v>
      </c>
      <c r="L791" s="7">
        <f>INDEX(products!$A$1:$G$49,MATCH(orders!$D791,products!$A$1:$A$49,0),MATCH(L$1,products!$A$1:$G$1,0))</f>
        <v>12.95</v>
      </c>
      <c r="M791" s="7">
        <f t="shared" si="36"/>
        <v>77.699999999999989</v>
      </c>
      <c r="N791" s="4" t="str">
        <f t="shared" si="37"/>
        <v>Arabica</v>
      </c>
      <c r="O791" s="4"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6">
        <f>INDEX(products!$A$1:$G$49,MATCH(orders!$D792,products!$A$1:$A$49,0),MATCH(K$1,products!$A$1:$G$1,0))</f>
        <v>0.5</v>
      </c>
      <c r="L792" s="7">
        <f>INDEX(products!$A$1:$G$49,MATCH(orders!$D792,products!$A$1:$A$49,0),MATCH(L$1,products!$A$1:$G$1,0))</f>
        <v>7.77</v>
      </c>
      <c r="M792" s="7">
        <f t="shared" si="36"/>
        <v>23.31</v>
      </c>
      <c r="N792" s="4" t="str">
        <f t="shared" si="37"/>
        <v>Arabica</v>
      </c>
      <c r="O792" s="4"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6">
        <f>INDEX(products!$A$1:$G$49,MATCH(orders!$D793,products!$A$1:$A$49,0),MATCH(K$1,products!$A$1:$G$1,0))</f>
        <v>0.2</v>
      </c>
      <c r="L793" s="7">
        <f>INDEX(products!$A$1:$G$49,MATCH(orders!$D793,products!$A$1:$A$49,0),MATCH(L$1,products!$A$1:$G$1,0))</f>
        <v>4.7549999999999999</v>
      </c>
      <c r="M793" s="7">
        <f t="shared" si="36"/>
        <v>23.774999999999999</v>
      </c>
      <c r="N793" s="4" t="str">
        <f t="shared" si="37"/>
        <v>Liberica</v>
      </c>
      <c r="O793" s="4"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6">
        <f>INDEX(products!$A$1:$G$49,MATCH(orders!$D794,products!$A$1:$A$49,0),MATCH(K$1,products!$A$1:$G$1,0))</f>
        <v>0.5</v>
      </c>
      <c r="L794" s="7">
        <f>INDEX(products!$A$1:$G$49,MATCH(orders!$D794,products!$A$1:$A$49,0),MATCH(L$1,products!$A$1:$G$1,0))</f>
        <v>8.73</v>
      </c>
      <c r="M794" s="7">
        <f t="shared" si="36"/>
        <v>52.38</v>
      </c>
      <c r="N794" s="4" t="str">
        <f t="shared" si="37"/>
        <v>Liberica</v>
      </c>
      <c r="O794" s="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6">
        <f>INDEX(products!$A$1:$G$49,MATCH(orders!$D795,products!$A$1:$A$49,0),MATCH(K$1,products!$A$1:$G$1,0))</f>
        <v>0.2</v>
      </c>
      <c r="L795" s="7">
        <f>INDEX(products!$A$1:$G$49,MATCH(orders!$D795,products!$A$1:$A$49,0),MATCH(L$1,products!$A$1:$G$1,0))</f>
        <v>3.5849999999999995</v>
      </c>
      <c r="M795" s="7">
        <f t="shared" si="36"/>
        <v>17.924999999999997</v>
      </c>
      <c r="N795" s="4" t="str">
        <f t="shared" si="37"/>
        <v>Robusta</v>
      </c>
      <c r="O795" s="4"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6">
        <f>INDEX(products!$A$1:$G$49,MATCH(orders!$D796,products!$A$1:$A$49,0),MATCH(K$1,products!$A$1:$G$1,0))</f>
        <v>2.5</v>
      </c>
      <c r="L796" s="7">
        <f>INDEX(products!$A$1:$G$49,MATCH(orders!$D796,products!$A$1:$A$49,0),MATCH(L$1,products!$A$1:$G$1,0))</f>
        <v>29.784999999999997</v>
      </c>
      <c r="M796" s="7">
        <f t="shared" si="36"/>
        <v>148.92499999999998</v>
      </c>
      <c r="N796" s="4" t="str">
        <f t="shared" si="37"/>
        <v>Arabica</v>
      </c>
      <c r="O796" s="4"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6">
        <f>INDEX(products!$A$1:$G$49,MATCH(orders!$D797,products!$A$1:$A$49,0),MATCH(K$1,products!$A$1:$G$1,0))</f>
        <v>0.5</v>
      </c>
      <c r="L797" s="7">
        <f>INDEX(products!$A$1:$G$49,MATCH(orders!$D797,products!$A$1:$A$49,0),MATCH(L$1,products!$A$1:$G$1,0))</f>
        <v>7.169999999999999</v>
      </c>
      <c r="M797" s="7">
        <f t="shared" si="36"/>
        <v>28.679999999999996</v>
      </c>
      <c r="N797" s="4" t="str">
        <f t="shared" si="37"/>
        <v>Robusta</v>
      </c>
      <c r="O797" s="4"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6">
        <f>INDEX(products!$A$1:$G$49,MATCH(orders!$D798,products!$A$1:$A$49,0),MATCH(K$1,products!$A$1:$G$1,0))</f>
        <v>0.5</v>
      </c>
      <c r="L798" s="7">
        <f>INDEX(products!$A$1:$G$49,MATCH(orders!$D798,products!$A$1:$A$49,0),MATCH(L$1,products!$A$1:$G$1,0))</f>
        <v>9.51</v>
      </c>
      <c r="M798" s="7">
        <f t="shared" si="36"/>
        <v>9.51</v>
      </c>
      <c r="N798" s="4" t="str">
        <f t="shared" si="37"/>
        <v>Liberica</v>
      </c>
      <c r="O798" s="4"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6">
        <f>INDEX(products!$A$1:$G$49,MATCH(orders!$D799,products!$A$1:$A$49,0),MATCH(K$1,products!$A$1:$G$1,0))</f>
        <v>0.5</v>
      </c>
      <c r="L799" s="7">
        <f>INDEX(products!$A$1:$G$49,MATCH(orders!$D799,products!$A$1:$A$49,0),MATCH(L$1,products!$A$1:$G$1,0))</f>
        <v>7.77</v>
      </c>
      <c r="M799" s="7">
        <f t="shared" si="36"/>
        <v>31.08</v>
      </c>
      <c r="N799" s="4" t="str">
        <f t="shared" si="37"/>
        <v>Arabica</v>
      </c>
      <c r="O799" s="4"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6">
        <f>INDEX(products!$A$1:$G$49,MATCH(orders!$D800,products!$A$1:$A$49,0),MATCH(K$1,products!$A$1:$G$1,0))</f>
        <v>0.2</v>
      </c>
      <c r="L800" s="7">
        <f>INDEX(products!$A$1:$G$49,MATCH(orders!$D800,products!$A$1:$A$49,0),MATCH(L$1,products!$A$1:$G$1,0))</f>
        <v>2.6849999999999996</v>
      </c>
      <c r="M800" s="7">
        <f t="shared" si="36"/>
        <v>8.0549999999999997</v>
      </c>
      <c r="N800" s="4" t="str">
        <f t="shared" si="37"/>
        <v>Robusta</v>
      </c>
      <c r="O800" s="4"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6">
        <f>INDEX(products!$A$1:$G$49,MATCH(orders!$D801,products!$A$1:$A$49,0),MATCH(K$1,products!$A$1:$G$1,0))</f>
        <v>1</v>
      </c>
      <c r="L801" s="7">
        <f>INDEX(products!$A$1:$G$49,MATCH(orders!$D801,products!$A$1:$A$49,0),MATCH(L$1,products!$A$1:$G$1,0))</f>
        <v>12.15</v>
      </c>
      <c r="M801" s="7">
        <f t="shared" si="36"/>
        <v>36.450000000000003</v>
      </c>
      <c r="N801" s="4" t="str">
        <f t="shared" si="37"/>
        <v>Excelsa</v>
      </c>
      <c r="O801" s="4"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6">
        <f>INDEX(products!$A$1:$G$49,MATCH(orders!$D802,products!$A$1:$A$49,0),MATCH(K$1,products!$A$1:$G$1,0))</f>
        <v>0.2</v>
      </c>
      <c r="L802" s="7">
        <f>INDEX(products!$A$1:$G$49,MATCH(orders!$D802,products!$A$1:$A$49,0),MATCH(L$1,products!$A$1:$G$1,0))</f>
        <v>2.6849999999999996</v>
      </c>
      <c r="M802" s="7">
        <f t="shared" si="36"/>
        <v>16.11</v>
      </c>
      <c r="N802" s="4" t="str">
        <f t="shared" si="37"/>
        <v>Robusta</v>
      </c>
      <c r="O802" s="4"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6">
        <f>INDEX(products!$A$1:$G$49,MATCH(orders!$D803,products!$A$1:$A$49,0),MATCH(K$1,products!$A$1:$G$1,0))</f>
        <v>2.5</v>
      </c>
      <c r="L803" s="7">
        <f>INDEX(products!$A$1:$G$49,MATCH(orders!$D803,products!$A$1:$A$49,0),MATCH(L$1,products!$A$1:$G$1,0))</f>
        <v>20.584999999999997</v>
      </c>
      <c r="M803" s="7">
        <f t="shared" si="36"/>
        <v>41.169999999999995</v>
      </c>
      <c r="N803" s="4" t="str">
        <f t="shared" si="37"/>
        <v>Robusta</v>
      </c>
      <c r="O803" s="4"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6">
        <f>INDEX(products!$A$1:$G$49,MATCH(orders!$D804,products!$A$1:$A$49,0),MATCH(K$1,products!$A$1:$G$1,0))</f>
        <v>0.2</v>
      </c>
      <c r="L804" s="7">
        <f>INDEX(products!$A$1:$G$49,MATCH(orders!$D804,products!$A$1:$A$49,0),MATCH(L$1,products!$A$1:$G$1,0))</f>
        <v>2.6849999999999996</v>
      </c>
      <c r="M804" s="7">
        <f t="shared" si="36"/>
        <v>10.739999999999998</v>
      </c>
      <c r="N804" s="4" t="str">
        <f t="shared" si="37"/>
        <v>Robusta</v>
      </c>
      <c r="O804" s="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6">
        <f>INDEX(products!$A$1:$G$49,MATCH(orders!$D805,products!$A$1:$A$49,0),MATCH(K$1,products!$A$1:$G$1,0))</f>
        <v>2.5</v>
      </c>
      <c r="L805" s="7">
        <f>INDEX(products!$A$1:$G$49,MATCH(orders!$D805,products!$A$1:$A$49,0),MATCH(L$1,products!$A$1:$G$1,0))</f>
        <v>31.624999999999996</v>
      </c>
      <c r="M805" s="7">
        <f t="shared" si="36"/>
        <v>126.49999999999999</v>
      </c>
      <c r="N805" s="4" t="str">
        <f t="shared" si="37"/>
        <v>Excelsa</v>
      </c>
      <c r="O805" s="4"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6">
        <f>INDEX(products!$A$1:$G$49,MATCH(orders!$D806,products!$A$1:$A$49,0),MATCH(K$1,products!$A$1:$G$1,0))</f>
        <v>1</v>
      </c>
      <c r="L806" s="7">
        <f>INDEX(products!$A$1:$G$49,MATCH(orders!$D806,products!$A$1:$A$49,0),MATCH(L$1,products!$A$1:$G$1,0))</f>
        <v>11.95</v>
      </c>
      <c r="M806" s="7">
        <f t="shared" si="36"/>
        <v>23.9</v>
      </c>
      <c r="N806" s="4" t="str">
        <f t="shared" si="37"/>
        <v>Robusta</v>
      </c>
      <c r="O806" s="4"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6">
        <f>INDEX(products!$A$1:$G$49,MATCH(orders!$D807,products!$A$1:$A$49,0),MATCH(K$1,products!$A$1:$G$1,0))</f>
        <v>0.5</v>
      </c>
      <c r="L807" s="7">
        <f>INDEX(products!$A$1:$G$49,MATCH(orders!$D807,products!$A$1:$A$49,0),MATCH(L$1,products!$A$1:$G$1,0))</f>
        <v>5.97</v>
      </c>
      <c r="M807" s="7">
        <f t="shared" si="36"/>
        <v>5.97</v>
      </c>
      <c r="N807" s="4" t="str">
        <f t="shared" si="37"/>
        <v>Robusta</v>
      </c>
      <c r="O807" s="4"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6">
        <f>INDEX(products!$A$1:$G$49,MATCH(orders!$D808,products!$A$1:$A$49,0),MATCH(K$1,products!$A$1:$G$1,0))</f>
        <v>0.2</v>
      </c>
      <c r="L808" s="7">
        <f>INDEX(products!$A$1:$G$49,MATCH(orders!$D808,products!$A$1:$A$49,0),MATCH(L$1,products!$A$1:$G$1,0))</f>
        <v>3.8849999999999998</v>
      </c>
      <c r="M808" s="7">
        <f t="shared" si="36"/>
        <v>7.77</v>
      </c>
      <c r="N808" s="4" t="str">
        <f t="shared" si="37"/>
        <v>Liberica</v>
      </c>
      <c r="O808" s="4"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6">
        <f>INDEX(products!$A$1:$G$49,MATCH(orders!$D809,products!$A$1:$A$49,0),MATCH(K$1,products!$A$1:$G$1,0))</f>
        <v>0.5</v>
      </c>
      <c r="L809" s="7">
        <f>INDEX(products!$A$1:$G$49,MATCH(orders!$D809,products!$A$1:$A$49,0),MATCH(L$1,products!$A$1:$G$1,0))</f>
        <v>7.77</v>
      </c>
      <c r="M809" s="7">
        <f t="shared" si="36"/>
        <v>23.31</v>
      </c>
      <c r="N809" s="4" t="str">
        <f t="shared" si="37"/>
        <v>Liberica</v>
      </c>
      <c r="O809" s="4"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6">
        <f>INDEX(products!$A$1:$G$49,MATCH(orders!$D810,products!$A$1:$A$49,0),MATCH(K$1,products!$A$1:$G$1,0))</f>
        <v>2.5</v>
      </c>
      <c r="L810" s="7">
        <f>INDEX(products!$A$1:$G$49,MATCH(orders!$D810,products!$A$1:$A$49,0),MATCH(L$1,products!$A$1:$G$1,0))</f>
        <v>27.484999999999996</v>
      </c>
      <c r="M810" s="7">
        <f t="shared" si="36"/>
        <v>137.42499999999998</v>
      </c>
      <c r="N810" s="4" t="str">
        <f t="shared" si="37"/>
        <v>Robusta</v>
      </c>
      <c r="O810" s="4"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6">
        <f>INDEX(products!$A$1:$G$49,MATCH(orders!$D811,products!$A$1:$A$49,0),MATCH(K$1,products!$A$1:$G$1,0))</f>
        <v>0.2</v>
      </c>
      <c r="L811" s="7">
        <f>INDEX(products!$A$1:$G$49,MATCH(orders!$D811,products!$A$1:$A$49,0),MATCH(L$1,products!$A$1:$G$1,0))</f>
        <v>2.6849999999999996</v>
      </c>
      <c r="M811" s="7">
        <f t="shared" si="36"/>
        <v>8.0549999999999997</v>
      </c>
      <c r="N811" s="4" t="str">
        <f t="shared" si="37"/>
        <v>Robusta</v>
      </c>
      <c r="O811" s="4"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6">
        <f>INDEX(products!$A$1:$G$49,MATCH(orders!$D812,products!$A$1:$A$49,0),MATCH(K$1,products!$A$1:$G$1,0))</f>
        <v>0.5</v>
      </c>
      <c r="L812" s="7">
        <f>INDEX(products!$A$1:$G$49,MATCH(orders!$D812,products!$A$1:$A$49,0),MATCH(L$1,products!$A$1:$G$1,0))</f>
        <v>9.51</v>
      </c>
      <c r="M812" s="7">
        <f t="shared" si="36"/>
        <v>28.53</v>
      </c>
      <c r="N812" s="4" t="str">
        <f t="shared" si="37"/>
        <v>Liberica</v>
      </c>
      <c r="O812" s="4"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6">
        <f>INDEX(products!$A$1:$G$49,MATCH(orders!$D813,products!$A$1:$A$49,0),MATCH(K$1,products!$A$1:$G$1,0))</f>
        <v>1</v>
      </c>
      <c r="L813" s="7">
        <f>INDEX(products!$A$1:$G$49,MATCH(orders!$D813,products!$A$1:$A$49,0),MATCH(L$1,products!$A$1:$G$1,0))</f>
        <v>11.25</v>
      </c>
      <c r="M813" s="7">
        <f t="shared" si="36"/>
        <v>67.5</v>
      </c>
      <c r="N813" s="4" t="str">
        <f t="shared" si="37"/>
        <v>Arabica</v>
      </c>
      <c r="O813" s="4"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6">
        <f>INDEX(products!$A$1:$G$49,MATCH(orders!$D814,products!$A$1:$A$49,0),MATCH(K$1,products!$A$1:$G$1,0))</f>
        <v>2.5</v>
      </c>
      <c r="L814" s="7">
        <f>INDEX(products!$A$1:$G$49,MATCH(orders!$D814,products!$A$1:$A$49,0),MATCH(L$1,products!$A$1:$G$1,0))</f>
        <v>29.784999999999997</v>
      </c>
      <c r="M814" s="7">
        <f t="shared" si="36"/>
        <v>178.70999999999998</v>
      </c>
      <c r="N814" s="4" t="str">
        <f t="shared" si="37"/>
        <v>Liberica</v>
      </c>
      <c r="O814" s="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6">
        <f>INDEX(products!$A$1:$G$49,MATCH(orders!$D815,products!$A$1:$A$49,0),MATCH(K$1,products!$A$1:$G$1,0))</f>
        <v>2.5</v>
      </c>
      <c r="L815" s="7">
        <f>INDEX(products!$A$1:$G$49,MATCH(orders!$D815,products!$A$1:$A$49,0),MATCH(L$1,products!$A$1:$G$1,0))</f>
        <v>31.624999999999996</v>
      </c>
      <c r="M815" s="7">
        <f t="shared" si="36"/>
        <v>31.624999999999996</v>
      </c>
      <c r="N815" s="4" t="str">
        <f t="shared" si="37"/>
        <v>Excelsa</v>
      </c>
      <c r="O815" s="4"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6">
        <f>INDEX(products!$A$1:$G$49,MATCH(orders!$D816,products!$A$1:$A$49,0),MATCH(K$1,products!$A$1:$G$1,0))</f>
        <v>0.2</v>
      </c>
      <c r="L816" s="7">
        <f>INDEX(products!$A$1:$G$49,MATCH(orders!$D816,products!$A$1:$A$49,0),MATCH(L$1,products!$A$1:$G$1,0))</f>
        <v>4.4550000000000001</v>
      </c>
      <c r="M816" s="7">
        <f t="shared" si="36"/>
        <v>8.91</v>
      </c>
      <c r="N816" s="4" t="str">
        <f t="shared" si="37"/>
        <v>Excelsa</v>
      </c>
      <c r="O816" s="4"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6">
        <f>INDEX(products!$A$1:$G$49,MATCH(orders!$D817,products!$A$1:$A$49,0),MATCH(K$1,products!$A$1:$G$1,0))</f>
        <v>0.5</v>
      </c>
      <c r="L817" s="7">
        <f>INDEX(products!$A$1:$G$49,MATCH(orders!$D817,products!$A$1:$A$49,0),MATCH(L$1,products!$A$1:$G$1,0))</f>
        <v>5.97</v>
      </c>
      <c r="M817" s="7">
        <f t="shared" si="36"/>
        <v>35.82</v>
      </c>
      <c r="N817" s="4" t="str">
        <f t="shared" si="37"/>
        <v>Robusta</v>
      </c>
      <c r="O817" s="4"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6">
        <f>INDEX(products!$A$1:$G$49,MATCH(orders!$D818,products!$A$1:$A$49,0),MATCH(K$1,products!$A$1:$G$1,0))</f>
        <v>0.5</v>
      </c>
      <c r="L818" s="7">
        <f>INDEX(products!$A$1:$G$49,MATCH(orders!$D818,products!$A$1:$A$49,0),MATCH(L$1,products!$A$1:$G$1,0))</f>
        <v>9.51</v>
      </c>
      <c r="M818" s="7">
        <f t="shared" si="36"/>
        <v>38.04</v>
      </c>
      <c r="N818" s="4" t="str">
        <f t="shared" si="37"/>
        <v>Liberica</v>
      </c>
      <c r="O818" s="4"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6">
        <f>INDEX(products!$A$1:$G$49,MATCH(orders!$D819,products!$A$1:$A$49,0),MATCH(K$1,products!$A$1:$G$1,0))</f>
        <v>0.5</v>
      </c>
      <c r="L819" s="7">
        <f>INDEX(products!$A$1:$G$49,MATCH(orders!$D819,products!$A$1:$A$49,0),MATCH(L$1,products!$A$1:$G$1,0))</f>
        <v>7.77</v>
      </c>
      <c r="M819" s="7">
        <f t="shared" si="36"/>
        <v>15.54</v>
      </c>
      <c r="N819" s="4" t="str">
        <f t="shared" si="37"/>
        <v>Liberica</v>
      </c>
      <c r="O819" s="4"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6">
        <f>INDEX(products!$A$1:$G$49,MATCH(orders!$D820,products!$A$1:$A$49,0),MATCH(K$1,products!$A$1:$G$1,0))</f>
        <v>1</v>
      </c>
      <c r="L820" s="7">
        <f>INDEX(products!$A$1:$G$49,MATCH(orders!$D820,products!$A$1:$A$49,0),MATCH(L$1,products!$A$1:$G$1,0))</f>
        <v>15.85</v>
      </c>
      <c r="M820" s="7">
        <f t="shared" si="36"/>
        <v>79.25</v>
      </c>
      <c r="N820" s="4" t="str">
        <f t="shared" si="37"/>
        <v>Liberica</v>
      </c>
      <c r="O820" s="4"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6">
        <f>INDEX(products!$A$1:$G$49,MATCH(orders!$D821,products!$A$1:$A$49,0),MATCH(K$1,products!$A$1:$G$1,0))</f>
        <v>0.2</v>
      </c>
      <c r="L821" s="7">
        <f>INDEX(products!$A$1:$G$49,MATCH(orders!$D821,products!$A$1:$A$49,0),MATCH(L$1,products!$A$1:$G$1,0))</f>
        <v>4.7549999999999999</v>
      </c>
      <c r="M821" s="7">
        <f t="shared" si="36"/>
        <v>4.7549999999999999</v>
      </c>
      <c r="N821" s="4" t="str">
        <f t="shared" si="37"/>
        <v>Liberica</v>
      </c>
      <c r="O821" s="4"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6">
        <f>INDEX(products!$A$1:$G$49,MATCH(orders!$D822,products!$A$1:$A$49,0),MATCH(K$1,products!$A$1:$G$1,0))</f>
        <v>1</v>
      </c>
      <c r="L822" s="7">
        <f>INDEX(products!$A$1:$G$49,MATCH(orders!$D822,products!$A$1:$A$49,0),MATCH(L$1,products!$A$1:$G$1,0))</f>
        <v>13.75</v>
      </c>
      <c r="M822" s="7">
        <f t="shared" si="36"/>
        <v>55</v>
      </c>
      <c r="N822" s="4" t="str">
        <f t="shared" si="37"/>
        <v>Excelsa</v>
      </c>
      <c r="O822" s="4"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6">
        <f>INDEX(products!$A$1:$G$49,MATCH(orders!$D823,products!$A$1:$A$49,0),MATCH(K$1,products!$A$1:$G$1,0))</f>
        <v>0.5</v>
      </c>
      <c r="L823" s="7">
        <f>INDEX(products!$A$1:$G$49,MATCH(orders!$D823,products!$A$1:$A$49,0),MATCH(L$1,products!$A$1:$G$1,0))</f>
        <v>5.3699999999999992</v>
      </c>
      <c r="M823" s="7">
        <f t="shared" si="36"/>
        <v>26.849999999999994</v>
      </c>
      <c r="N823" s="4" t="str">
        <f t="shared" si="37"/>
        <v>Robusta</v>
      </c>
      <c r="O823" s="4"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6">
        <f>INDEX(products!$A$1:$G$49,MATCH(orders!$D824,products!$A$1:$A$49,0),MATCH(K$1,products!$A$1:$G$1,0))</f>
        <v>2.5</v>
      </c>
      <c r="L824" s="7">
        <f>INDEX(products!$A$1:$G$49,MATCH(orders!$D824,products!$A$1:$A$49,0),MATCH(L$1,products!$A$1:$G$1,0))</f>
        <v>34.154999999999994</v>
      </c>
      <c r="M824" s="7">
        <f t="shared" si="36"/>
        <v>136.61999999999998</v>
      </c>
      <c r="N824" s="4" t="str">
        <f t="shared" si="37"/>
        <v>Excelsa</v>
      </c>
      <c r="O824" s="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6">
        <f>INDEX(products!$A$1:$G$49,MATCH(orders!$D825,products!$A$1:$A$49,0),MATCH(K$1,products!$A$1:$G$1,0))</f>
        <v>1</v>
      </c>
      <c r="L825" s="7">
        <f>INDEX(products!$A$1:$G$49,MATCH(orders!$D825,products!$A$1:$A$49,0),MATCH(L$1,products!$A$1:$G$1,0))</f>
        <v>15.85</v>
      </c>
      <c r="M825" s="7">
        <f t="shared" si="36"/>
        <v>47.55</v>
      </c>
      <c r="N825" s="4" t="str">
        <f t="shared" si="37"/>
        <v>Liberica</v>
      </c>
      <c r="O825" s="4"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6">
        <f>INDEX(products!$A$1:$G$49,MATCH(orders!$D826,products!$A$1:$A$49,0),MATCH(K$1,products!$A$1:$G$1,0))</f>
        <v>0.2</v>
      </c>
      <c r="L826" s="7">
        <f>INDEX(products!$A$1:$G$49,MATCH(orders!$D826,products!$A$1:$A$49,0),MATCH(L$1,products!$A$1:$G$1,0))</f>
        <v>3.375</v>
      </c>
      <c r="M826" s="7">
        <f t="shared" si="36"/>
        <v>16.875</v>
      </c>
      <c r="N826" s="4" t="str">
        <f t="shared" si="37"/>
        <v>Arabica</v>
      </c>
      <c r="O826" s="4"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6">
        <f>INDEX(products!$A$1:$G$49,MATCH(orders!$D827,products!$A$1:$A$49,0),MATCH(K$1,products!$A$1:$G$1,0))</f>
        <v>1</v>
      </c>
      <c r="L827" s="7">
        <f>INDEX(products!$A$1:$G$49,MATCH(orders!$D827,products!$A$1:$A$49,0),MATCH(L$1,products!$A$1:$G$1,0))</f>
        <v>9.9499999999999993</v>
      </c>
      <c r="M827" s="7">
        <f t="shared" si="36"/>
        <v>29.849999999999998</v>
      </c>
      <c r="N827" s="4" t="str">
        <f t="shared" si="37"/>
        <v>Arabica</v>
      </c>
      <c r="O827" s="4"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6">
        <f>INDEX(products!$A$1:$G$49,MATCH(orders!$D828,products!$A$1:$A$49,0),MATCH(K$1,products!$A$1:$G$1,0))</f>
        <v>0.5</v>
      </c>
      <c r="L828" s="7">
        <f>INDEX(products!$A$1:$G$49,MATCH(orders!$D828,products!$A$1:$A$49,0),MATCH(L$1,products!$A$1:$G$1,0))</f>
        <v>8.25</v>
      </c>
      <c r="M828" s="7">
        <f t="shared" si="36"/>
        <v>41.25</v>
      </c>
      <c r="N828" s="4" t="str">
        <f t="shared" si="37"/>
        <v>Excelsa</v>
      </c>
      <c r="O828" s="4"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6">
        <f>INDEX(products!$A$1:$G$49,MATCH(orders!$D829,products!$A$1:$A$49,0),MATCH(K$1,products!$A$1:$G$1,0))</f>
        <v>0.2</v>
      </c>
      <c r="L829" s="7">
        <f>INDEX(products!$A$1:$G$49,MATCH(orders!$D829,products!$A$1:$A$49,0),MATCH(L$1,products!$A$1:$G$1,0))</f>
        <v>4.125</v>
      </c>
      <c r="M829" s="7">
        <f t="shared" si="36"/>
        <v>20.625</v>
      </c>
      <c r="N829" s="4" t="str">
        <f t="shared" si="37"/>
        <v>Excelsa</v>
      </c>
      <c r="O829" s="4"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6">
        <f>INDEX(products!$A$1:$G$49,MATCH(orders!$D830,products!$A$1:$A$49,0),MATCH(K$1,products!$A$1:$G$1,0))</f>
        <v>2.5</v>
      </c>
      <c r="L830" s="7">
        <f>INDEX(products!$A$1:$G$49,MATCH(orders!$D830,products!$A$1:$A$49,0),MATCH(L$1,products!$A$1:$G$1,0))</f>
        <v>22.884999999999998</v>
      </c>
      <c r="M830" s="7">
        <f t="shared" si="36"/>
        <v>137.31</v>
      </c>
      <c r="N830" s="4" t="str">
        <f t="shared" si="37"/>
        <v>Arabica</v>
      </c>
      <c r="O830" s="4"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6">
        <f>INDEX(products!$A$1:$G$49,MATCH(orders!$D831,products!$A$1:$A$49,0),MATCH(K$1,products!$A$1:$G$1,0))</f>
        <v>0.2</v>
      </c>
      <c r="L831" s="7">
        <f>INDEX(products!$A$1:$G$49,MATCH(orders!$D831,products!$A$1:$A$49,0),MATCH(L$1,products!$A$1:$G$1,0))</f>
        <v>2.9849999999999999</v>
      </c>
      <c r="M831" s="7">
        <f t="shared" si="36"/>
        <v>2.9849999999999999</v>
      </c>
      <c r="N831" s="4" t="str">
        <f t="shared" si="37"/>
        <v>Arabica</v>
      </c>
      <c r="O831" s="4"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6">
        <f>INDEX(products!$A$1:$G$49,MATCH(orders!$D832,products!$A$1:$A$49,0),MATCH(K$1,products!$A$1:$G$1,0))</f>
        <v>1</v>
      </c>
      <c r="L832" s="7">
        <f>INDEX(products!$A$1:$G$49,MATCH(orders!$D832,products!$A$1:$A$49,0),MATCH(L$1,products!$A$1:$G$1,0))</f>
        <v>13.75</v>
      </c>
      <c r="M832" s="7">
        <f t="shared" si="36"/>
        <v>27.5</v>
      </c>
      <c r="N832" s="4" t="str">
        <f t="shared" si="37"/>
        <v>Excelsa</v>
      </c>
      <c r="O832" s="4"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6">
        <f>INDEX(products!$A$1:$G$49,MATCH(orders!$D833,products!$A$1:$A$49,0),MATCH(K$1,products!$A$1:$G$1,0))</f>
        <v>0.2</v>
      </c>
      <c r="L833" s="7">
        <f>INDEX(products!$A$1:$G$49,MATCH(orders!$D833,products!$A$1:$A$49,0),MATCH(L$1,products!$A$1:$G$1,0))</f>
        <v>2.9849999999999999</v>
      </c>
      <c r="M833" s="7">
        <f t="shared" si="36"/>
        <v>5.97</v>
      </c>
      <c r="N833" s="4" t="str">
        <f t="shared" si="37"/>
        <v>Arabica</v>
      </c>
      <c r="O833" s="4"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6">
        <f>INDEX(products!$A$1:$G$49,MATCH(orders!$D834,products!$A$1:$A$49,0),MATCH(K$1,products!$A$1:$G$1,0))</f>
        <v>1</v>
      </c>
      <c r="L834" s="7">
        <f>INDEX(products!$A$1:$G$49,MATCH(orders!$D834,products!$A$1:$A$49,0),MATCH(L$1,products!$A$1:$G$1,0))</f>
        <v>9.9499999999999993</v>
      </c>
      <c r="M834" s="7">
        <f t="shared" si="36"/>
        <v>59.699999999999996</v>
      </c>
      <c r="N834" s="4" t="str">
        <f t="shared" si="37"/>
        <v>Robusta</v>
      </c>
      <c r="O834" s="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6">
        <f>INDEX(products!$A$1:$G$49,MATCH(orders!$D835,products!$A$1:$A$49,0),MATCH(K$1,products!$A$1:$G$1,0))</f>
        <v>2.5</v>
      </c>
      <c r="L835" s="7">
        <f>INDEX(products!$A$1:$G$49,MATCH(orders!$D835,products!$A$1:$A$49,0),MATCH(L$1,products!$A$1:$G$1,0))</f>
        <v>20.584999999999997</v>
      </c>
      <c r="M835" s="7">
        <f t="shared" ref="M835:M898" si="39">L835*E835</f>
        <v>82.339999999999989</v>
      </c>
      <c r="N835" s="4" t="str">
        <f t="shared" ref="N835:N898" si="40">IF(I835="Rob","Robusta",IF(I835="Exc","Excelsa",IF(I835="Ara","Arabica",IF(I835="Lib","Liberica",""))))</f>
        <v>Robusta</v>
      </c>
      <c r="O835" s="4" t="str">
        <f t="shared" ref="O835:O898" si="41">IF(J835="D","Dark",IF(J835="M","Medium",IF(J835="L","Light","")))</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6">
        <f>INDEX(products!$A$1:$G$49,MATCH(orders!$D836,products!$A$1:$A$49,0),MATCH(K$1,products!$A$1:$G$1,0))</f>
        <v>2.5</v>
      </c>
      <c r="L836" s="7">
        <f>INDEX(products!$A$1:$G$49,MATCH(orders!$D836,products!$A$1:$A$49,0),MATCH(L$1,products!$A$1:$G$1,0))</f>
        <v>22.884999999999998</v>
      </c>
      <c r="M836" s="7">
        <f t="shared" si="39"/>
        <v>22.884999999999998</v>
      </c>
      <c r="N836" s="4" t="str">
        <f t="shared" si="40"/>
        <v>Arabica</v>
      </c>
      <c r="O836" s="4"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6">
        <f>INDEX(products!$A$1:$G$49,MATCH(orders!$D837,products!$A$1:$A$49,0),MATCH(K$1,products!$A$1:$G$1,0))</f>
        <v>0.5</v>
      </c>
      <c r="L837" s="7">
        <f>INDEX(products!$A$1:$G$49,MATCH(orders!$D837,products!$A$1:$A$49,0),MATCH(L$1,products!$A$1:$G$1,0))</f>
        <v>8.91</v>
      </c>
      <c r="M837" s="7">
        <f t="shared" si="39"/>
        <v>8.91</v>
      </c>
      <c r="N837" s="4" t="str">
        <f t="shared" si="40"/>
        <v>Excelsa</v>
      </c>
      <c r="O837" s="4"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6">
        <f>INDEX(products!$A$1:$G$49,MATCH(orders!$D838,products!$A$1:$A$49,0),MATCH(K$1,products!$A$1:$G$1,0))</f>
        <v>0.2</v>
      </c>
      <c r="L838" s="7">
        <f>INDEX(products!$A$1:$G$49,MATCH(orders!$D838,products!$A$1:$A$49,0),MATCH(L$1,products!$A$1:$G$1,0))</f>
        <v>2.9849999999999999</v>
      </c>
      <c r="M838" s="7">
        <f t="shared" si="39"/>
        <v>11.94</v>
      </c>
      <c r="N838" s="4" t="str">
        <f t="shared" si="40"/>
        <v>Arabica</v>
      </c>
      <c r="O838" s="4"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6">
        <f>INDEX(products!$A$1:$G$49,MATCH(orders!$D839,products!$A$1:$A$49,0),MATCH(K$1,products!$A$1:$G$1,0))</f>
        <v>2.5</v>
      </c>
      <c r="L839" s="7">
        <f>INDEX(products!$A$1:$G$49,MATCH(orders!$D839,products!$A$1:$A$49,0),MATCH(L$1,products!$A$1:$G$1,0))</f>
        <v>33.464999999999996</v>
      </c>
      <c r="M839" s="7">
        <f t="shared" si="39"/>
        <v>100.39499999999998</v>
      </c>
      <c r="N839" s="4" t="str">
        <f t="shared" si="40"/>
        <v>Liberica</v>
      </c>
      <c r="O839" s="4"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6">
        <f>INDEX(products!$A$1:$G$49,MATCH(orders!$D840,products!$A$1:$A$49,0),MATCH(K$1,products!$A$1:$G$1,0))</f>
        <v>2.5</v>
      </c>
      <c r="L840" s="7">
        <f>INDEX(products!$A$1:$G$49,MATCH(orders!$D840,products!$A$1:$A$49,0),MATCH(L$1,products!$A$1:$G$1,0))</f>
        <v>22.884999999999998</v>
      </c>
      <c r="M840" s="7">
        <f t="shared" si="39"/>
        <v>114.42499999999998</v>
      </c>
      <c r="N840" s="4" t="str">
        <f t="shared" si="40"/>
        <v>Arabica</v>
      </c>
      <c r="O840" s="4"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6">
        <f>INDEX(products!$A$1:$G$49,MATCH(orders!$D841,products!$A$1:$A$49,0),MATCH(K$1,products!$A$1:$G$1,0))</f>
        <v>0.5</v>
      </c>
      <c r="L841" s="7">
        <f>INDEX(products!$A$1:$G$49,MATCH(orders!$D841,products!$A$1:$A$49,0),MATCH(L$1,products!$A$1:$G$1,0))</f>
        <v>8.25</v>
      </c>
      <c r="M841" s="7">
        <f t="shared" si="39"/>
        <v>41.25</v>
      </c>
      <c r="N841" s="4" t="str">
        <f t="shared" si="40"/>
        <v>Excelsa</v>
      </c>
      <c r="O841" s="4"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6">
        <f>INDEX(products!$A$1:$G$49,MATCH(orders!$D842,products!$A$1:$A$49,0),MATCH(K$1,products!$A$1:$G$1,0))</f>
        <v>0.5</v>
      </c>
      <c r="L842" s="7">
        <f>INDEX(products!$A$1:$G$49,MATCH(orders!$D842,products!$A$1:$A$49,0),MATCH(L$1,products!$A$1:$G$1,0))</f>
        <v>7.169999999999999</v>
      </c>
      <c r="M842" s="7">
        <f t="shared" si="39"/>
        <v>28.679999999999996</v>
      </c>
      <c r="N842" s="4" t="str">
        <f t="shared" si="40"/>
        <v>Robusta</v>
      </c>
      <c r="O842" s="4"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6">
        <f>INDEX(products!$A$1:$G$49,MATCH(orders!$D843,products!$A$1:$A$49,0),MATCH(K$1,products!$A$1:$G$1,0))</f>
        <v>0.2</v>
      </c>
      <c r="L843" s="7">
        <f>INDEX(products!$A$1:$G$49,MATCH(orders!$D843,products!$A$1:$A$49,0),MATCH(L$1,products!$A$1:$G$1,0))</f>
        <v>4.3650000000000002</v>
      </c>
      <c r="M843" s="7">
        <f t="shared" si="39"/>
        <v>4.3650000000000002</v>
      </c>
      <c r="N843" s="4" t="str">
        <f t="shared" si="40"/>
        <v>Liberica</v>
      </c>
      <c r="O843" s="4"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6">
        <f>INDEX(products!$A$1:$G$49,MATCH(orders!$D844,products!$A$1:$A$49,0),MATCH(K$1,products!$A$1:$G$1,0))</f>
        <v>0.2</v>
      </c>
      <c r="L844" s="7">
        <f>INDEX(products!$A$1:$G$49,MATCH(orders!$D844,products!$A$1:$A$49,0),MATCH(L$1,products!$A$1:$G$1,0))</f>
        <v>4.125</v>
      </c>
      <c r="M844" s="7">
        <f t="shared" si="39"/>
        <v>8.25</v>
      </c>
      <c r="N844" s="4" t="str">
        <f t="shared" si="40"/>
        <v>Excelsa</v>
      </c>
      <c r="O844" s="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6">
        <f>INDEX(products!$A$1:$G$49,MATCH(orders!$D845,products!$A$1:$A$49,0),MATCH(K$1,products!$A$1:$G$1,0))</f>
        <v>0.2</v>
      </c>
      <c r="L845" s="7">
        <f>INDEX(products!$A$1:$G$49,MATCH(orders!$D845,products!$A$1:$A$49,0),MATCH(L$1,products!$A$1:$G$1,0))</f>
        <v>4.125</v>
      </c>
      <c r="M845" s="7">
        <f t="shared" si="39"/>
        <v>8.25</v>
      </c>
      <c r="N845" s="4" t="str">
        <f t="shared" si="40"/>
        <v>Excelsa</v>
      </c>
      <c r="O845" s="4"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6">
        <f>INDEX(products!$A$1:$G$49,MATCH(orders!$D846,products!$A$1:$A$49,0),MATCH(K$1,products!$A$1:$G$1,0))</f>
        <v>0.5</v>
      </c>
      <c r="L846" s="7">
        <f>INDEX(products!$A$1:$G$49,MATCH(orders!$D846,products!$A$1:$A$49,0),MATCH(L$1,products!$A$1:$G$1,0))</f>
        <v>5.97</v>
      </c>
      <c r="M846" s="7">
        <f t="shared" si="39"/>
        <v>35.82</v>
      </c>
      <c r="N846" s="4" t="str">
        <f t="shared" si="40"/>
        <v>Arabica</v>
      </c>
      <c r="O846" s="4"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6">
        <f>INDEX(products!$A$1:$G$49,MATCH(orders!$D847,products!$A$1:$A$49,0),MATCH(K$1,products!$A$1:$G$1,0))</f>
        <v>2.5</v>
      </c>
      <c r="L847" s="7">
        <f>INDEX(products!$A$1:$G$49,MATCH(orders!$D847,products!$A$1:$A$49,0),MATCH(L$1,products!$A$1:$G$1,0))</f>
        <v>27.945</v>
      </c>
      <c r="M847" s="7">
        <f t="shared" si="39"/>
        <v>167.67000000000002</v>
      </c>
      <c r="N847" s="4" t="str">
        <f t="shared" si="40"/>
        <v>Excelsa</v>
      </c>
      <c r="O847" s="4"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6">
        <f>INDEX(products!$A$1:$G$49,MATCH(orders!$D848,products!$A$1:$A$49,0),MATCH(K$1,products!$A$1:$G$1,0))</f>
        <v>2.5</v>
      </c>
      <c r="L848" s="7">
        <f>INDEX(products!$A$1:$G$49,MATCH(orders!$D848,products!$A$1:$A$49,0),MATCH(L$1,products!$A$1:$G$1,0))</f>
        <v>25.874999999999996</v>
      </c>
      <c r="M848" s="7">
        <f t="shared" si="39"/>
        <v>51.749999999999993</v>
      </c>
      <c r="N848" s="4" t="str">
        <f t="shared" si="40"/>
        <v>Arabica</v>
      </c>
      <c r="O848" s="4"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6">
        <f>INDEX(products!$A$1:$G$49,MATCH(orders!$D849,products!$A$1:$A$49,0),MATCH(K$1,products!$A$1:$G$1,0))</f>
        <v>0.2</v>
      </c>
      <c r="L849" s="7">
        <f>INDEX(products!$A$1:$G$49,MATCH(orders!$D849,products!$A$1:$A$49,0),MATCH(L$1,products!$A$1:$G$1,0))</f>
        <v>2.9849999999999999</v>
      </c>
      <c r="M849" s="7">
        <f t="shared" si="39"/>
        <v>8.9550000000000001</v>
      </c>
      <c r="N849" s="4" t="str">
        <f t="shared" si="40"/>
        <v>Arabica</v>
      </c>
      <c r="O849" s="4"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6">
        <f>INDEX(products!$A$1:$G$49,MATCH(orders!$D850,products!$A$1:$A$49,0),MATCH(K$1,products!$A$1:$G$1,0))</f>
        <v>0.5</v>
      </c>
      <c r="L850" s="7">
        <f>INDEX(products!$A$1:$G$49,MATCH(orders!$D850,products!$A$1:$A$49,0),MATCH(L$1,products!$A$1:$G$1,0))</f>
        <v>8.91</v>
      </c>
      <c r="M850" s="7">
        <f t="shared" si="39"/>
        <v>53.46</v>
      </c>
      <c r="N850" s="4" t="str">
        <f t="shared" si="40"/>
        <v>Excelsa</v>
      </c>
      <c r="O850" s="4"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6">
        <f>INDEX(products!$A$1:$G$49,MATCH(orders!$D851,products!$A$1:$A$49,0),MATCH(K$1,products!$A$1:$G$1,0))</f>
        <v>0.2</v>
      </c>
      <c r="L851" s="7">
        <f>INDEX(products!$A$1:$G$49,MATCH(orders!$D851,products!$A$1:$A$49,0),MATCH(L$1,products!$A$1:$G$1,0))</f>
        <v>3.8849999999999998</v>
      </c>
      <c r="M851" s="7">
        <f t="shared" si="39"/>
        <v>23.31</v>
      </c>
      <c r="N851" s="4" t="str">
        <f t="shared" si="40"/>
        <v>Arabica</v>
      </c>
      <c r="O851" s="4"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6">
        <f>INDEX(products!$A$1:$G$49,MATCH(orders!$D852,products!$A$1:$A$49,0),MATCH(K$1,products!$A$1:$G$1,0))</f>
        <v>0.2</v>
      </c>
      <c r="L852" s="7">
        <f>INDEX(products!$A$1:$G$49,MATCH(orders!$D852,products!$A$1:$A$49,0),MATCH(L$1,products!$A$1:$G$1,0))</f>
        <v>3.375</v>
      </c>
      <c r="M852" s="7">
        <f t="shared" si="39"/>
        <v>6.75</v>
      </c>
      <c r="N852" s="4" t="str">
        <f t="shared" si="40"/>
        <v>Arabica</v>
      </c>
      <c r="O852" s="4"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6">
        <f>INDEX(products!$A$1:$G$49,MATCH(orders!$D853,products!$A$1:$A$49,0),MATCH(K$1,products!$A$1:$G$1,0))</f>
        <v>0.5</v>
      </c>
      <c r="L853" s="7">
        <f>INDEX(products!$A$1:$G$49,MATCH(orders!$D853,products!$A$1:$A$49,0),MATCH(L$1,products!$A$1:$G$1,0))</f>
        <v>7.77</v>
      </c>
      <c r="M853" s="7">
        <f t="shared" si="39"/>
        <v>7.77</v>
      </c>
      <c r="N853" s="4" t="str">
        <f t="shared" si="40"/>
        <v>Liberica</v>
      </c>
      <c r="O853" s="4"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6">
        <f>INDEX(products!$A$1:$G$49,MATCH(orders!$D854,products!$A$1:$A$49,0),MATCH(K$1,products!$A$1:$G$1,0))</f>
        <v>2.5</v>
      </c>
      <c r="L854" s="7">
        <f>INDEX(products!$A$1:$G$49,MATCH(orders!$D854,products!$A$1:$A$49,0),MATCH(L$1,products!$A$1:$G$1,0))</f>
        <v>29.784999999999997</v>
      </c>
      <c r="M854" s="7">
        <f t="shared" si="39"/>
        <v>119.13999999999999</v>
      </c>
      <c r="N854" s="4" t="str">
        <f t="shared" si="40"/>
        <v>Liberica</v>
      </c>
      <c r="O854" s="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6">
        <f>INDEX(products!$A$1:$G$49,MATCH(orders!$D855,products!$A$1:$A$49,0),MATCH(K$1,products!$A$1:$G$1,0))</f>
        <v>1</v>
      </c>
      <c r="L855" s="7">
        <f>INDEX(products!$A$1:$G$49,MATCH(orders!$D855,products!$A$1:$A$49,0),MATCH(L$1,products!$A$1:$G$1,0))</f>
        <v>9.9499999999999993</v>
      </c>
      <c r="M855" s="7">
        <f t="shared" si="39"/>
        <v>19.899999999999999</v>
      </c>
      <c r="N855" s="4" t="str">
        <f t="shared" si="40"/>
        <v>Arabica</v>
      </c>
      <c r="O855" s="4"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6">
        <f>INDEX(products!$A$1:$G$49,MATCH(orders!$D856,products!$A$1:$A$49,0),MATCH(K$1,products!$A$1:$G$1,0))</f>
        <v>0.5</v>
      </c>
      <c r="L856" s="7">
        <f>INDEX(products!$A$1:$G$49,MATCH(orders!$D856,products!$A$1:$A$49,0),MATCH(L$1,products!$A$1:$G$1,0))</f>
        <v>7.169999999999999</v>
      </c>
      <c r="M856" s="7">
        <f t="shared" si="39"/>
        <v>35.849999999999994</v>
      </c>
      <c r="N856" s="4" t="str">
        <f t="shared" si="40"/>
        <v>Robusta</v>
      </c>
      <c r="O856" s="4"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6">
        <f>INDEX(products!$A$1:$G$49,MATCH(orders!$D857,products!$A$1:$A$49,0),MATCH(K$1,products!$A$1:$G$1,0))</f>
        <v>2.5</v>
      </c>
      <c r="L857" s="7">
        <f>INDEX(products!$A$1:$G$49,MATCH(orders!$D857,products!$A$1:$A$49,0),MATCH(L$1,products!$A$1:$G$1,0))</f>
        <v>29.784999999999997</v>
      </c>
      <c r="M857" s="7">
        <f t="shared" si="39"/>
        <v>89.35499999999999</v>
      </c>
      <c r="N857" s="4" t="str">
        <f t="shared" si="40"/>
        <v>Liberica</v>
      </c>
      <c r="O857" s="4"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6">
        <f>INDEX(products!$A$1:$G$49,MATCH(orders!$D858,products!$A$1:$A$49,0),MATCH(K$1,products!$A$1:$G$1,0))</f>
        <v>0.2</v>
      </c>
      <c r="L858" s="7">
        <f>INDEX(products!$A$1:$G$49,MATCH(orders!$D858,products!$A$1:$A$49,0),MATCH(L$1,products!$A$1:$G$1,0))</f>
        <v>4.3650000000000002</v>
      </c>
      <c r="M858" s="7">
        <f t="shared" si="39"/>
        <v>8.73</v>
      </c>
      <c r="N858" s="4" t="str">
        <f t="shared" si="40"/>
        <v>Liberica</v>
      </c>
      <c r="O858" s="4"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6">
        <f>INDEX(products!$A$1:$G$49,MATCH(orders!$D859,products!$A$1:$A$49,0),MATCH(K$1,products!$A$1:$G$1,0))</f>
        <v>2.5</v>
      </c>
      <c r="L859" s="7">
        <f>INDEX(products!$A$1:$G$49,MATCH(orders!$D859,products!$A$1:$A$49,0),MATCH(L$1,products!$A$1:$G$1,0))</f>
        <v>27.484999999999996</v>
      </c>
      <c r="M859" s="7">
        <f t="shared" si="39"/>
        <v>137.42499999999998</v>
      </c>
      <c r="N859" s="4" t="str">
        <f t="shared" si="40"/>
        <v>Robusta</v>
      </c>
      <c r="O859" s="4"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6">
        <f>INDEX(products!$A$1:$G$49,MATCH(orders!$D860,products!$A$1:$A$49,0),MATCH(K$1,products!$A$1:$G$1,0))</f>
        <v>0.5</v>
      </c>
      <c r="L860" s="7">
        <f>INDEX(products!$A$1:$G$49,MATCH(orders!$D860,products!$A$1:$A$49,0),MATCH(L$1,products!$A$1:$G$1,0))</f>
        <v>8.73</v>
      </c>
      <c r="M860" s="7">
        <f t="shared" si="39"/>
        <v>34.92</v>
      </c>
      <c r="N860" s="4" t="str">
        <f t="shared" si="40"/>
        <v>Liberica</v>
      </c>
      <c r="O860" s="4"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6">
        <f>INDEX(products!$A$1:$G$49,MATCH(orders!$D861,products!$A$1:$A$49,0),MATCH(K$1,products!$A$1:$G$1,0))</f>
        <v>2.5</v>
      </c>
      <c r="L861" s="7">
        <f>INDEX(products!$A$1:$G$49,MATCH(orders!$D861,products!$A$1:$A$49,0),MATCH(L$1,products!$A$1:$G$1,0))</f>
        <v>29.784999999999997</v>
      </c>
      <c r="M861" s="7">
        <f t="shared" si="39"/>
        <v>178.70999999999998</v>
      </c>
      <c r="N861" s="4" t="str">
        <f t="shared" si="40"/>
        <v>Arabica</v>
      </c>
      <c r="O861" s="4"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6">
        <f>INDEX(products!$A$1:$G$49,MATCH(orders!$D862,products!$A$1:$A$49,0),MATCH(K$1,products!$A$1:$G$1,0))</f>
        <v>2.5</v>
      </c>
      <c r="L862" s="7">
        <f>INDEX(products!$A$1:$G$49,MATCH(orders!$D862,products!$A$1:$A$49,0),MATCH(L$1,products!$A$1:$G$1,0))</f>
        <v>25.874999999999996</v>
      </c>
      <c r="M862" s="7">
        <f t="shared" si="39"/>
        <v>25.874999999999996</v>
      </c>
      <c r="N862" s="4" t="str">
        <f t="shared" si="40"/>
        <v>Arabica</v>
      </c>
      <c r="O862" s="4"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6">
        <f>INDEX(products!$A$1:$G$49,MATCH(orders!$D863,products!$A$1:$A$49,0),MATCH(K$1,products!$A$1:$G$1,0))</f>
        <v>1</v>
      </c>
      <c r="L863" s="7">
        <f>INDEX(products!$A$1:$G$49,MATCH(orders!$D863,products!$A$1:$A$49,0),MATCH(L$1,products!$A$1:$G$1,0))</f>
        <v>12.95</v>
      </c>
      <c r="M863" s="7">
        <f t="shared" si="39"/>
        <v>77.699999999999989</v>
      </c>
      <c r="N863" s="4" t="str">
        <f t="shared" si="40"/>
        <v>Liberica</v>
      </c>
      <c r="O863" s="4"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6">
        <f>INDEX(products!$A$1:$G$49,MATCH(orders!$D864,products!$A$1:$A$49,0),MATCH(K$1,products!$A$1:$G$1,0))</f>
        <v>1</v>
      </c>
      <c r="L864" s="7">
        <f>INDEX(products!$A$1:$G$49,MATCH(orders!$D864,products!$A$1:$A$49,0),MATCH(L$1,products!$A$1:$G$1,0))</f>
        <v>9.9499999999999993</v>
      </c>
      <c r="M864" s="7">
        <f t="shared" si="39"/>
        <v>9.9499999999999993</v>
      </c>
      <c r="N864" s="4" t="str">
        <f t="shared" si="40"/>
        <v>Robusta</v>
      </c>
      <c r="O864" s="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6">
        <f>INDEX(products!$A$1:$G$49,MATCH(orders!$D865,products!$A$1:$A$49,0),MATCH(K$1,products!$A$1:$G$1,0))</f>
        <v>1</v>
      </c>
      <c r="L865" s="7">
        <f>INDEX(products!$A$1:$G$49,MATCH(orders!$D865,products!$A$1:$A$49,0),MATCH(L$1,products!$A$1:$G$1,0))</f>
        <v>14.55</v>
      </c>
      <c r="M865" s="7">
        <f t="shared" si="39"/>
        <v>29.1</v>
      </c>
      <c r="N865" s="4" t="str">
        <f t="shared" si="40"/>
        <v>Liberica</v>
      </c>
      <c r="O865" s="4"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6">
        <f>INDEX(products!$A$1:$G$49,MATCH(orders!$D866,products!$A$1:$A$49,0),MATCH(K$1,products!$A$1:$G$1,0))</f>
        <v>0.2</v>
      </c>
      <c r="L866" s="7">
        <f>INDEX(products!$A$1:$G$49,MATCH(orders!$D866,products!$A$1:$A$49,0),MATCH(L$1,products!$A$1:$G$1,0))</f>
        <v>3.5849999999999995</v>
      </c>
      <c r="M866" s="7">
        <f t="shared" si="39"/>
        <v>21.509999999999998</v>
      </c>
      <c r="N866" s="4" t="str">
        <f t="shared" si="40"/>
        <v>Robusta</v>
      </c>
      <c r="O866" s="4"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6">
        <f>INDEX(products!$A$1:$G$49,MATCH(orders!$D867,products!$A$1:$A$49,0),MATCH(K$1,products!$A$1:$G$1,0))</f>
        <v>0.5</v>
      </c>
      <c r="L867" s="7">
        <f>INDEX(products!$A$1:$G$49,MATCH(orders!$D867,products!$A$1:$A$49,0),MATCH(L$1,products!$A$1:$G$1,0))</f>
        <v>6.75</v>
      </c>
      <c r="M867" s="7">
        <f t="shared" si="39"/>
        <v>6.75</v>
      </c>
      <c r="N867" s="4" t="str">
        <f t="shared" si="40"/>
        <v>Arabica</v>
      </c>
      <c r="O867" s="4"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6">
        <f>INDEX(products!$A$1:$G$49,MATCH(orders!$D868,products!$A$1:$A$49,0),MATCH(K$1,products!$A$1:$G$1,0))</f>
        <v>0.5</v>
      </c>
      <c r="L868" s="7">
        <f>INDEX(products!$A$1:$G$49,MATCH(orders!$D868,products!$A$1:$A$49,0),MATCH(L$1,products!$A$1:$G$1,0))</f>
        <v>5.97</v>
      </c>
      <c r="M868" s="7">
        <f t="shared" si="39"/>
        <v>17.91</v>
      </c>
      <c r="N868" s="4" t="str">
        <f t="shared" si="40"/>
        <v>Arabica</v>
      </c>
      <c r="O868" s="4"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6">
        <f>INDEX(products!$A$1:$G$49,MATCH(orders!$D869,products!$A$1:$A$49,0),MATCH(K$1,products!$A$1:$G$1,0))</f>
        <v>2.5</v>
      </c>
      <c r="L869" s="7">
        <f>INDEX(products!$A$1:$G$49,MATCH(orders!$D869,products!$A$1:$A$49,0),MATCH(L$1,products!$A$1:$G$1,0))</f>
        <v>29.784999999999997</v>
      </c>
      <c r="M869" s="7">
        <f t="shared" si="39"/>
        <v>29.784999999999997</v>
      </c>
      <c r="N869" s="4" t="str">
        <f t="shared" si="40"/>
        <v>Arabica</v>
      </c>
      <c r="O869" s="4"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6">
        <f>INDEX(products!$A$1:$G$49,MATCH(orders!$D870,products!$A$1:$A$49,0),MATCH(K$1,products!$A$1:$G$1,0))</f>
        <v>0.5</v>
      </c>
      <c r="L870" s="7">
        <f>INDEX(products!$A$1:$G$49,MATCH(orders!$D870,products!$A$1:$A$49,0),MATCH(L$1,products!$A$1:$G$1,0))</f>
        <v>8.25</v>
      </c>
      <c r="M870" s="7">
        <f t="shared" si="39"/>
        <v>41.25</v>
      </c>
      <c r="N870" s="4" t="str">
        <f t="shared" si="40"/>
        <v>Excelsa</v>
      </c>
      <c r="O870" s="4"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6">
        <f>INDEX(products!$A$1:$G$49,MATCH(orders!$D871,products!$A$1:$A$49,0),MATCH(K$1,products!$A$1:$G$1,0))</f>
        <v>0.5</v>
      </c>
      <c r="L871" s="7">
        <f>INDEX(products!$A$1:$G$49,MATCH(orders!$D871,products!$A$1:$A$49,0),MATCH(L$1,products!$A$1:$G$1,0))</f>
        <v>5.97</v>
      </c>
      <c r="M871" s="7">
        <f t="shared" si="39"/>
        <v>17.91</v>
      </c>
      <c r="N871" s="4" t="str">
        <f t="shared" si="40"/>
        <v>Robusta</v>
      </c>
      <c r="O871" s="4"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6">
        <f>INDEX(products!$A$1:$G$49,MATCH(orders!$D872,products!$A$1:$A$49,0),MATCH(K$1,products!$A$1:$G$1,0))</f>
        <v>0.5</v>
      </c>
      <c r="L872" s="7">
        <f>INDEX(products!$A$1:$G$49,MATCH(orders!$D872,products!$A$1:$A$49,0),MATCH(L$1,products!$A$1:$G$1,0))</f>
        <v>7.29</v>
      </c>
      <c r="M872" s="7">
        <f t="shared" si="39"/>
        <v>7.29</v>
      </c>
      <c r="N872" s="4" t="str">
        <f t="shared" si="40"/>
        <v>Excelsa</v>
      </c>
      <c r="O872" s="4"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6">
        <f>INDEX(products!$A$1:$G$49,MATCH(orders!$D873,products!$A$1:$A$49,0),MATCH(K$1,products!$A$1:$G$1,0))</f>
        <v>1</v>
      </c>
      <c r="L873" s="7">
        <f>INDEX(products!$A$1:$G$49,MATCH(orders!$D873,products!$A$1:$A$49,0),MATCH(L$1,products!$A$1:$G$1,0))</f>
        <v>14.85</v>
      </c>
      <c r="M873" s="7">
        <f t="shared" si="39"/>
        <v>29.7</v>
      </c>
      <c r="N873" s="4" t="str">
        <f t="shared" si="40"/>
        <v>Excelsa</v>
      </c>
      <c r="O873" s="4"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6">
        <f>INDEX(products!$A$1:$G$49,MATCH(orders!$D874,products!$A$1:$A$49,0),MATCH(K$1,products!$A$1:$G$1,0))</f>
        <v>1</v>
      </c>
      <c r="L874" s="7">
        <f>INDEX(products!$A$1:$G$49,MATCH(orders!$D874,products!$A$1:$A$49,0),MATCH(L$1,products!$A$1:$G$1,0))</f>
        <v>11.25</v>
      </c>
      <c r="M874" s="7">
        <f t="shared" si="39"/>
        <v>22.5</v>
      </c>
      <c r="N874" s="4" t="str">
        <f t="shared" si="40"/>
        <v>Arabica</v>
      </c>
      <c r="O874" s="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6">
        <f>INDEX(products!$A$1:$G$49,MATCH(orders!$D875,products!$A$1:$A$49,0),MATCH(K$1,products!$A$1:$G$1,0))</f>
        <v>0.2</v>
      </c>
      <c r="L875" s="7">
        <f>INDEX(products!$A$1:$G$49,MATCH(orders!$D875,products!$A$1:$A$49,0),MATCH(L$1,products!$A$1:$G$1,0))</f>
        <v>2.9849999999999999</v>
      </c>
      <c r="M875" s="7">
        <f t="shared" si="39"/>
        <v>11.94</v>
      </c>
      <c r="N875" s="4" t="str">
        <f t="shared" si="40"/>
        <v>Robusta</v>
      </c>
      <c r="O875" s="4"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6">
        <f>INDEX(products!$A$1:$G$49,MATCH(orders!$D876,products!$A$1:$A$49,0),MATCH(K$1,products!$A$1:$G$1,0))</f>
        <v>1</v>
      </c>
      <c r="L876" s="7">
        <f>INDEX(products!$A$1:$G$49,MATCH(orders!$D876,products!$A$1:$A$49,0),MATCH(L$1,products!$A$1:$G$1,0))</f>
        <v>12.95</v>
      </c>
      <c r="M876" s="7">
        <f t="shared" si="39"/>
        <v>25.9</v>
      </c>
      <c r="N876" s="4" t="str">
        <f t="shared" si="40"/>
        <v>Arabica</v>
      </c>
      <c r="O876" s="4"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6">
        <f>INDEX(products!$A$1:$G$49,MATCH(orders!$D877,products!$A$1:$A$49,0),MATCH(K$1,products!$A$1:$G$1,0))</f>
        <v>0.5</v>
      </c>
      <c r="L877" s="7">
        <f>INDEX(products!$A$1:$G$49,MATCH(orders!$D877,products!$A$1:$A$49,0),MATCH(L$1,products!$A$1:$G$1,0))</f>
        <v>8.73</v>
      </c>
      <c r="M877" s="7">
        <f t="shared" si="39"/>
        <v>43.650000000000006</v>
      </c>
      <c r="N877" s="4" t="str">
        <f t="shared" si="40"/>
        <v>Liberica</v>
      </c>
      <c r="O877" s="4"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6">
        <f>INDEX(products!$A$1:$G$49,MATCH(orders!$D878,products!$A$1:$A$49,0),MATCH(K$1,products!$A$1:$G$1,0))</f>
        <v>0.5</v>
      </c>
      <c r="L878" s="7">
        <f>INDEX(products!$A$1:$G$49,MATCH(orders!$D878,products!$A$1:$A$49,0),MATCH(L$1,products!$A$1:$G$1,0))</f>
        <v>7.77</v>
      </c>
      <c r="M878" s="7">
        <f t="shared" si="39"/>
        <v>46.62</v>
      </c>
      <c r="N878" s="4" t="str">
        <f t="shared" si="40"/>
        <v>Arabica</v>
      </c>
      <c r="O878" s="4"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6">
        <f>INDEX(products!$A$1:$G$49,MATCH(orders!$D879,products!$A$1:$A$49,0),MATCH(K$1,products!$A$1:$G$1,0))</f>
        <v>0.5</v>
      </c>
      <c r="L879" s="7">
        <f>INDEX(products!$A$1:$G$49,MATCH(orders!$D879,products!$A$1:$A$49,0),MATCH(L$1,products!$A$1:$G$1,0))</f>
        <v>9.51</v>
      </c>
      <c r="M879" s="7">
        <f t="shared" si="39"/>
        <v>28.53</v>
      </c>
      <c r="N879" s="4" t="str">
        <f t="shared" si="40"/>
        <v>Liberica</v>
      </c>
      <c r="O879" s="4"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6">
        <f>INDEX(products!$A$1:$G$49,MATCH(orders!$D880,products!$A$1:$A$49,0),MATCH(K$1,products!$A$1:$G$1,0))</f>
        <v>2.5</v>
      </c>
      <c r="L880" s="7">
        <f>INDEX(products!$A$1:$G$49,MATCH(orders!$D880,products!$A$1:$A$49,0),MATCH(L$1,products!$A$1:$G$1,0))</f>
        <v>27.484999999999996</v>
      </c>
      <c r="M880" s="7">
        <f t="shared" si="39"/>
        <v>27.484999999999996</v>
      </c>
      <c r="N880" s="4" t="str">
        <f t="shared" si="40"/>
        <v>Robusta</v>
      </c>
      <c r="O880" s="4"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6">
        <f>INDEX(products!$A$1:$G$49,MATCH(orders!$D881,products!$A$1:$A$49,0),MATCH(K$1,products!$A$1:$G$1,0))</f>
        <v>0.2</v>
      </c>
      <c r="L881" s="7">
        <f>INDEX(products!$A$1:$G$49,MATCH(orders!$D881,products!$A$1:$A$49,0),MATCH(L$1,products!$A$1:$G$1,0))</f>
        <v>3.645</v>
      </c>
      <c r="M881" s="7">
        <f t="shared" si="39"/>
        <v>10.935</v>
      </c>
      <c r="N881" s="4" t="str">
        <f t="shared" si="40"/>
        <v>Excelsa</v>
      </c>
      <c r="O881" s="4"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6">
        <f>INDEX(products!$A$1:$G$49,MATCH(orders!$D882,products!$A$1:$A$49,0),MATCH(K$1,products!$A$1:$G$1,0))</f>
        <v>0.2</v>
      </c>
      <c r="L882" s="7">
        <f>INDEX(products!$A$1:$G$49,MATCH(orders!$D882,products!$A$1:$A$49,0),MATCH(L$1,products!$A$1:$G$1,0))</f>
        <v>3.5849999999999995</v>
      </c>
      <c r="M882" s="7">
        <f t="shared" si="39"/>
        <v>7.169999999999999</v>
      </c>
      <c r="N882" s="4" t="str">
        <f t="shared" si="40"/>
        <v>Robusta</v>
      </c>
      <c r="O882" s="4"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6">
        <f>INDEX(products!$A$1:$G$49,MATCH(orders!$D883,products!$A$1:$A$49,0),MATCH(K$1,products!$A$1:$G$1,0))</f>
        <v>0.2</v>
      </c>
      <c r="L883" s="7">
        <f>INDEX(products!$A$1:$G$49,MATCH(orders!$D883,products!$A$1:$A$49,0),MATCH(L$1,products!$A$1:$G$1,0))</f>
        <v>3.8849999999999998</v>
      </c>
      <c r="M883" s="7">
        <f t="shared" si="39"/>
        <v>23.31</v>
      </c>
      <c r="N883" s="4" t="str">
        <f t="shared" si="40"/>
        <v>Arabica</v>
      </c>
      <c r="O883" s="4"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6">
        <f>INDEX(products!$A$1:$G$49,MATCH(orders!$D884,products!$A$1:$A$49,0),MATCH(K$1,products!$A$1:$G$1,0))</f>
        <v>2.5</v>
      </c>
      <c r="L884" s="7">
        <f>INDEX(products!$A$1:$G$49,MATCH(orders!$D884,products!$A$1:$A$49,0),MATCH(L$1,products!$A$1:$G$1,0))</f>
        <v>22.884999999999998</v>
      </c>
      <c r="M884" s="7">
        <f t="shared" si="39"/>
        <v>114.42499999999998</v>
      </c>
      <c r="N884" s="4" t="str">
        <f t="shared" si="40"/>
        <v>Arabica</v>
      </c>
      <c r="O884" s="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6">
        <f>INDEX(products!$A$1:$G$49,MATCH(orders!$D885,products!$A$1:$A$49,0),MATCH(K$1,products!$A$1:$G$1,0))</f>
        <v>2.5</v>
      </c>
      <c r="L885" s="7">
        <f>INDEX(products!$A$1:$G$49,MATCH(orders!$D885,products!$A$1:$A$49,0),MATCH(L$1,products!$A$1:$G$1,0))</f>
        <v>25.874999999999996</v>
      </c>
      <c r="M885" s="7">
        <f t="shared" si="39"/>
        <v>77.624999999999986</v>
      </c>
      <c r="N885" s="4" t="str">
        <f t="shared" si="40"/>
        <v>Arabica</v>
      </c>
      <c r="O885" s="4"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6">
        <f>INDEX(products!$A$1:$G$49,MATCH(orders!$D886,products!$A$1:$A$49,0),MATCH(K$1,products!$A$1:$G$1,0))</f>
        <v>0.5</v>
      </c>
      <c r="L886" s="7">
        <f>INDEX(products!$A$1:$G$49,MATCH(orders!$D886,products!$A$1:$A$49,0),MATCH(L$1,products!$A$1:$G$1,0))</f>
        <v>5.3699999999999992</v>
      </c>
      <c r="M886" s="7">
        <f t="shared" si="39"/>
        <v>5.3699999999999992</v>
      </c>
      <c r="N886" s="4" t="str">
        <f t="shared" si="40"/>
        <v>Robusta</v>
      </c>
      <c r="O886" s="4"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6">
        <f>INDEX(products!$A$1:$G$49,MATCH(orders!$D887,products!$A$1:$A$49,0),MATCH(K$1,products!$A$1:$G$1,0))</f>
        <v>2.5</v>
      </c>
      <c r="L887" s="7">
        <f>INDEX(products!$A$1:$G$49,MATCH(orders!$D887,products!$A$1:$A$49,0),MATCH(L$1,products!$A$1:$G$1,0))</f>
        <v>20.584999999999997</v>
      </c>
      <c r="M887" s="7">
        <f t="shared" si="39"/>
        <v>123.50999999999999</v>
      </c>
      <c r="N887" s="4" t="str">
        <f t="shared" si="40"/>
        <v>Robusta</v>
      </c>
      <c r="O887" s="4"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6">
        <f>INDEX(products!$A$1:$G$49,MATCH(orders!$D888,products!$A$1:$A$49,0),MATCH(K$1,products!$A$1:$G$1,0))</f>
        <v>0.5</v>
      </c>
      <c r="L888" s="7">
        <f>INDEX(products!$A$1:$G$49,MATCH(orders!$D888,products!$A$1:$A$49,0),MATCH(L$1,products!$A$1:$G$1,0))</f>
        <v>8.73</v>
      </c>
      <c r="M888" s="7">
        <f t="shared" si="39"/>
        <v>17.46</v>
      </c>
      <c r="N888" s="4" t="str">
        <f t="shared" si="40"/>
        <v>Liberica</v>
      </c>
      <c r="O888" s="4"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6">
        <f>INDEX(products!$A$1:$G$49,MATCH(orders!$D889,products!$A$1:$A$49,0),MATCH(K$1,products!$A$1:$G$1,0))</f>
        <v>0.2</v>
      </c>
      <c r="L889" s="7">
        <f>INDEX(products!$A$1:$G$49,MATCH(orders!$D889,products!$A$1:$A$49,0),MATCH(L$1,products!$A$1:$G$1,0))</f>
        <v>4.4550000000000001</v>
      </c>
      <c r="M889" s="7">
        <f t="shared" si="39"/>
        <v>13.365</v>
      </c>
      <c r="N889" s="4" t="str">
        <f t="shared" si="40"/>
        <v>Excelsa</v>
      </c>
      <c r="O889" s="4"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6">
        <f>INDEX(products!$A$1:$G$49,MATCH(orders!$D890,products!$A$1:$A$49,0),MATCH(K$1,products!$A$1:$G$1,0))</f>
        <v>0.2</v>
      </c>
      <c r="L890" s="7">
        <f>INDEX(products!$A$1:$G$49,MATCH(orders!$D890,products!$A$1:$A$49,0),MATCH(L$1,products!$A$1:$G$1,0))</f>
        <v>3.8849999999999998</v>
      </c>
      <c r="M890" s="7">
        <f t="shared" si="39"/>
        <v>7.77</v>
      </c>
      <c r="N890" s="4" t="str">
        <f t="shared" si="40"/>
        <v>Arabica</v>
      </c>
      <c r="O890" s="4"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6">
        <f>INDEX(products!$A$1:$G$49,MATCH(orders!$D891,products!$A$1:$A$49,0),MATCH(K$1,products!$A$1:$G$1,0))</f>
        <v>0.2</v>
      </c>
      <c r="L891" s="7">
        <f>INDEX(products!$A$1:$G$49,MATCH(orders!$D891,products!$A$1:$A$49,0),MATCH(L$1,products!$A$1:$G$1,0))</f>
        <v>2.6849999999999996</v>
      </c>
      <c r="M891" s="7">
        <f t="shared" si="39"/>
        <v>2.6849999999999996</v>
      </c>
      <c r="N891" s="4" t="str">
        <f t="shared" si="40"/>
        <v>Robusta</v>
      </c>
      <c r="O891" s="4"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6">
        <f>INDEX(products!$A$1:$G$49,MATCH(orders!$D892,products!$A$1:$A$49,0),MATCH(K$1,products!$A$1:$G$1,0))</f>
        <v>2.5</v>
      </c>
      <c r="L892" s="7">
        <f>INDEX(products!$A$1:$G$49,MATCH(orders!$D892,products!$A$1:$A$49,0),MATCH(L$1,products!$A$1:$G$1,0))</f>
        <v>20.584999999999997</v>
      </c>
      <c r="M892" s="7">
        <f t="shared" si="39"/>
        <v>20.584999999999997</v>
      </c>
      <c r="N892" s="4" t="str">
        <f t="shared" si="40"/>
        <v>Robusta</v>
      </c>
      <c r="O892" s="4"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6">
        <f>INDEX(products!$A$1:$G$49,MATCH(orders!$D893,products!$A$1:$A$49,0),MATCH(K$1,products!$A$1:$G$1,0))</f>
        <v>2.5</v>
      </c>
      <c r="L893" s="7">
        <f>INDEX(products!$A$1:$G$49,MATCH(orders!$D893,products!$A$1:$A$49,0),MATCH(L$1,products!$A$1:$G$1,0))</f>
        <v>22.884999999999998</v>
      </c>
      <c r="M893" s="7">
        <f t="shared" si="39"/>
        <v>114.42499999999998</v>
      </c>
      <c r="N893" s="4" t="str">
        <f t="shared" si="40"/>
        <v>Arabica</v>
      </c>
      <c r="O893" s="4"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6">
        <f>INDEX(products!$A$1:$G$49,MATCH(orders!$D894,products!$A$1:$A$49,0),MATCH(K$1,products!$A$1:$G$1,0))</f>
        <v>0.2</v>
      </c>
      <c r="L894" s="7">
        <f>INDEX(products!$A$1:$G$49,MATCH(orders!$D894,products!$A$1:$A$49,0),MATCH(L$1,products!$A$1:$G$1,0))</f>
        <v>4.125</v>
      </c>
      <c r="M894" s="7">
        <f t="shared" si="39"/>
        <v>20.625</v>
      </c>
      <c r="N894" s="4" t="str">
        <f t="shared" si="40"/>
        <v>Excelsa</v>
      </c>
      <c r="O894" s="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6">
        <f>INDEX(products!$A$1:$G$49,MATCH(orders!$D895,products!$A$1:$A$49,0),MATCH(K$1,products!$A$1:$G$1,0))</f>
        <v>0.5</v>
      </c>
      <c r="L895" s="7">
        <f>INDEX(products!$A$1:$G$49,MATCH(orders!$D895,products!$A$1:$A$49,0),MATCH(L$1,products!$A$1:$G$1,0))</f>
        <v>9.51</v>
      </c>
      <c r="M895" s="7">
        <f t="shared" si="39"/>
        <v>57.06</v>
      </c>
      <c r="N895" s="4" t="str">
        <f t="shared" si="40"/>
        <v>Liberica</v>
      </c>
      <c r="O895" s="4"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6">
        <f>INDEX(products!$A$1:$G$49,MATCH(orders!$D896,products!$A$1:$A$49,0),MATCH(K$1,products!$A$1:$G$1,0))</f>
        <v>2.5</v>
      </c>
      <c r="L896" s="7">
        <f>INDEX(products!$A$1:$G$49,MATCH(orders!$D896,products!$A$1:$A$49,0),MATCH(L$1,products!$A$1:$G$1,0))</f>
        <v>20.584999999999997</v>
      </c>
      <c r="M896" s="7">
        <f t="shared" si="39"/>
        <v>82.339999999999989</v>
      </c>
      <c r="N896" s="4" t="str">
        <f t="shared" si="40"/>
        <v>Robusta</v>
      </c>
      <c r="O896" s="4"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6">
        <f>INDEX(products!$A$1:$G$49,MATCH(orders!$D897,products!$A$1:$A$49,0),MATCH(K$1,products!$A$1:$G$1,0))</f>
        <v>2.5</v>
      </c>
      <c r="L897" s="7">
        <f>INDEX(products!$A$1:$G$49,MATCH(orders!$D897,products!$A$1:$A$49,0),MATCH(L$1,products!$A$1:$G$1,0))</f>
        <v>31.624999999999996</v>
      </c>
      <c r="M897" s="7">
        <f t="shared" si="39"/>
        <v>158.12499999999997</v>
      </c>
      <c r="N897" s="4" t="str">
        <f t="shared" si="40"/>
        <v>Excelsa</v>
      </c>
      <c r="O897" s="4"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6">
        <f>INDEX(products!$A$1:$G$49,MATCH(orders!$D898,products!$A$1:$A$49,0),MATCH(K$1,products!$A$1:$G$1,0))</f>
        <v>0.5</v>
      </c>
      <c r="L898" s="7">
        <f>INDEX(products!$A$1:$G$49,MATCH(orders!$D898,products!$A$1:$A$49,0),MATCH(L$1,products!$A$1:$G$1,0))</f>
        <v>5.3699999999999992</v>
      </c>
      <c r="M898" s="7">
        <f t="shared" si="39"/>
        <v>32.22</v>
      </c>
      <c r="N898" s="4" t="str">
        <f t="shared" si="40"/>
        <v>Robusta</v>
      </c>
      <c r="O898" s="4"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6">
        <f>INDEX(products!$A$1:$G$49,MATCH(orders!$D899,products!$A$1:$A$49,0),MATCH(K$1,products!$A$1:$G$1,0))</f>
        <v>1</v>
      </c>
      <c r="L899" s="7">
        <f>INDEX(products!$A$1:$G$49,MATCH(orders!$D899,products!$A$1:$A$49,0),MATCH(L$1,products!$A$1:$G$1,0))</f>
        <v>12.15</v>
      </c>
      <c r="M899" s="7">
        <f t="shared" ref="M899:M962" si="42">L899*E899</f>
        <v>24.3</v>
      </c>
      <c r="N899" s="4" t="str">
        <f t="shared" ref="N899:N962" si="43">IF(I899="Rob","Robusta",IF(I899="Exc","Excelsa",IF(I899="Ara","Arabica",IF(I899="Lib","Liberica",""))))</f>
        <v>Excelsa</v>
      </c>
      <c r="O899" s="4" t="str">
        <f t="shared" ref="O899:O962" si="44">IF(J899="D","Dark",IF(J899="M","Medium",IF(J899="L","Light","")))</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6">
        <f>INDEX(products!$A$1:$G$49,MATCH(orders!$D900,products!$A$1:$A$49,0),MATCH(K$1,products!$A$1:$G$1,0))</f>
        <v>0.5</v>
      </c>
      <c r="L900" s="7">
        <f>INDEX(products!$A$1:$G$49,MATCH(orders!$D900,products!$A$1:$A$49,0),MATCH(L$1,products!$A$1:$G$1,0))</f>
        <v>7.169999999999999</v>
      </c>
      <c r="M900" s="7">
        <f t="shared" si="42"/>
        <v>35.849999999999994</v>
      </c>
      <c r="N900" s="4" t="str">
        <f t="shared" si="43"/>
        <v>Robusta</v>
      </c>
      <c r="O900" s="4"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6">
        <f>INDEX(products!$A$1:$G$49,MATCH(orders!$D901,products!$A$1:$A$49,0),MATCH(K$1,products!$A$1:$G$1,0))</f>
        <v>1</v>
      </c>
      <c r="L901" s="7">
        <f>INDEX(products!$A$1:$G$49,MATCH(orders!$D901,products!$A$1:$A$49,0),MATCH(L$1,products!$A$1:$G$1,0))</f>
        <v>14.55</v>
      </c>
      <c r="M901" s="7">
        <f t="shared" si="42"/>
        <v>72.75</v>
      </c>
      <c r="N901" s="4" t="str">
        <f t="shared" si="43"/>
        <v>Liberica</v>
      </c>
      <c r="O901" s="4"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6">
        <f>INDEX(products!$A$1:$G$49,MATCH(orders!$D902,products!$A$1:$A$49,0),MATCH(K$1,products!$A$1:$G$1,0))</f>
        <v>1</v>
      </c>
      <c r="L902" s="7">
        <f>INDEX(products!$A$1:$G$49,MATCH(orders!$D902,products!$A$1:$A$49,0),MATCH(L$1,products!$A$1:$G$1,0))</f>
        <v>15.85</v>
      </c>
      <c r="M902" s="7">
        <f t="shared" si="42"/>
        <v>47.55</v>
      </c>
      <c r="N902" s="4" t="str">
        <f t="shared" si="43"/>
        <v>Liberica</v>
      </c>
      <c r="O902" s="4"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6">
        <f>INDEX(products!$A$1:$G$49,MATCH(orders!$D903,products!$A$1:$A$49,0),MATCH(K$1,products!$A$1:$G$1,0))</f>
        <v>0.2</v>
      </c>
      <c r="L903" s="7">
        <f>INDEX(products!$A$1:$G$49,MATCH(orders!$D903,products!$A$1:$A$49,0),MATCH(L$1,products!$A$1:$G$1,0))</f>
        <v>3.5849999999999995</v>
      </c>
      <c r="M903" s="7">
        <f t="shared" si="42"/>
        <v>3.5849999999999995</v>
      </c>
      <c r="N903" s="4" t="str">
        <f t="shared" si="43"/>
        <v>Robusta</v>
      </c>
      <c r="O903" s="4"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6">
        <f>INDEX(products!$A$1:$G$49,MATCH(orders!$D904,products!$A$1:$A$49,0),MATCH(K$1,products!$A$1:$G$1,0))</f>
        <v>2.5</v>
      </c>
      <c r="L904" s="7">
        <f>INDEX(products!$A$1:$G$49,MATCH(orders!$D904,products!$A$1:$A$49,0),MATCH(L$1,products!$A$1:$G$1,0))</f>
        <v>31.624999999999996</v>
      </c>
      <c r="M904" s="7">
        <f t="shared" si="42"/>
        <v>158.12499999999997</v>
      </c>
      <c r="N904" s="4" t="str">
        <f t="shared" si="43"/>
        <v>Excelsa</v>
      </c>
      <c r="O904" s="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6">
        <f>INDEX(products!$A$1:$G$49,MATCH(orders!$D905,products!$A$1:$A$49,0),MATCH(K$1,products!$A$1:$G$1,0))</f>
        <v>0.5</v>
      </c>
      <c r="L905" s="7">
        <f>INDEX(products!$A$1:$G$49,MATCH(orders!$D905,products!$A$1:$A$49,0),MATCH(L$1,products!$A$1:$G$1,0))</f>
        <v>8.73</v>
      </c>
      <c r="M905" s="7">
        <f t="shared" si="42"/>
        <v>17.46</v>
      </c>
      <c r="N905" s="4" t="str">
        <f t="shared" si="43"/>
        <v>Liberica</v>
      </c>
      <c r="O905" s="4"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6">
        <f>INDEX(products!$A$1:$G$49,MATCH(orders!$D906,products!$A$1:$A$49,0),MATCH(K$1,products!$A$1:$G$1,0))</f>
        <v>2.5</v>
      </c>
      <c r="L906" s="7">
        <f>INDEX(products!$A$1:$G$49,MATCH(orders!$D906,products!$A$1:$A$49,0),MATCH(L$1,products!$A$1:$G$1,0))</f>
        <v>29.784999999999997</v>
      </c>
      <c r="M906" s="7">
        <f t="shared" si="42"/>
        <v>148.92499999999998</v>
      </c>
      <c r="N906" s="4" t="str">
        <f t="shared" si="43"/>
        <v>Arabica</v>
      </c>
      <c r="O906" s="4"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6">
        <f>INDEX(products!$A$1:$G$49,MATCH(orders!$D907,products!$A$1:$A$49,0),MATCH(K$1,products!$A$1:$G$1,0))</f>
        <v>0.5</v>
      </c>
      <c r="L907" s="7">
        <f>INDEX(products!$A$1:$G$49,MATCH(orders!$D907,products!$A$1:$A$49,0),MATCH(L$1,products!$A$1:$G$1,0))</f>
        <v>6.75</v>
      </c>
      <c r="M907" s="7">
        <f t="shared" si="42"/>
        <v>40.5</v>
      </c>
      <c r="N907" s="4" t="str">
        <f t="shared" si="43"/>
        <v>Arabica</v>
      </c>
      <c r="O907" s="4"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6">
        <f>INDEX(products!$A$1:$G$49,MATCH(orders!$D908,products!$A$1:$A$49,0),MATCH(K$1,products!$A$1:$G$1,0))</f>
        <v>0.5</v>
      </c>
      <c r="L908" s="7">
        <f>INDEX(products!$A$1:$G$49,MATCH(orders!$D908,products!$A$1:$A$49,0),MATCH(L$1,products!$A$1:$G$1,0))</f>
        <v>6.75</v>
      </c>
      <c r="M908" s="7">
        <f t="shared" si="42"/>
        <v>27</v>
      </c>
      <c r="N908" s="4" t="str">
        <f t="shared" si="43"/>
        <v>Arabica</v>
      </c>
      <c r="O908" s="4"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6">
        <f>INDEX(products!$A$1:$G$49,MATCH(orders!$D909,products!$A$1:$A$49,0),MATCH(K$1,products!$A$1:$G$1,0))</f>
        <v>1</v>
      </c>
      <c r="L909" s="7">
        <f>INDEX(products!$A$1:$G$49,MATCH(orders!$D909,products!$A$1:$A$49,0),MATCH(L$1,products!$A$1:$G$1,0))</f>
        <v>12.95</v>
      </c>
      <c r="M909" s="7">
        <f t="shared" si="42"/>
        <v>38.849999999999994</v>
      </c>
      <c r="N909" s="4" t="str">
        <f t="shared" si="43"/>
        <v>Liberica</v>
      </c>
      <c r="O909" s="4"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6">
        <f>INDEX(products!$A$1:$G$49,MATCH(orders!$D910,products!$A$1:$A$49,0),MATCH(K$1,products!$A$1:$G$1,0))</f>
        <v>1</v>
      </c>
      <c r="L910" s="7">
        <f>INDEX(products!$A$1:$G$49,MATCH(orders!$D910,products!$A$1:$A$49,0),MATCH(L$1,products!$A$1:$G$1,0))</f>
        <v>11.95</v>
      </c>
      <c r="M910" s="7">
        <f t="shared" si="42"/>
        <v>59.75</v>
      </c>
      <c r="N910" s="4" t="str">
        <f t="shared" si="43"/>
        <v>Robusta</v>
      </c>
      <c r="O910" s="4"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6">
        <f>INDEX(products!$A$1:$G$49,MATCH(orders!$D911,products!$A$1:$A$49,0),MATCH(K$1,products!$A$1:$G$1,0))</f>
        <v>0.2</v>
      </c>
      <c r="L911" s="7">
        <f>INDEX(products!$A$1:$G$49,MATCH(orders!$D911,products!$A$1:$A$49,0),MATCH(L$1,products!$A$1:$G$1,0))</f>
        <v>3.5849999999999995</v>
      </c>
      <c r="M911" s="7">
        <f t="shared" si="42"/>
        <v>10.754999999999999</v>
      </c>
      <c r="N911" s="4" t="str">
        <f t="shared" si="43"/>
        <v>Robusta</v>
      </c>
      <c r="O911" s="4"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6">
        <f>INDEX(products!$A$1:$G$49,MATCH(orders!$D912,products!$A$1:$A$49,0),MATCH(K$1,products!$A$1:$G$1,0))</f>
        <v>2.5</v>
      </c>
      <c r="L912" s="7">
        <f>INDEX(products!$A$1:$G$49,MATCH(orders!$D912,products!$A$1:$A$49,0),MATCH(L$1,products!$A$1:$G$1,0))</f>
        <v>22.884999999999998</v>
      </c>
      <c r="M912" s="7">
        <f t="shared" si="42"/>
        <v>91.539999999999992</v>
      </c>
      <c r="N912" s="4" t="str">
        <f t="shared" si="43"/>
        <v>Arabica</v>
      </c>
      <c r="O912" s="4"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6">
        <f>INDEX(products!$A$1:$G$49,MATCH(orders!$D913,products!$A$1:$A$49,0),MATCH(K$1,products!$A$1:$G$1,0))</f>
        <v>1</v>
      </c>
      <c r="L913" s="7">
        <f>INDEX(products!$A$1:$G$49,MATCH(orders!$D913,products!$A$1:$A$49,0),MATCH(L$1,products!$A$1:$G$1,0))</f>
        <v>11.25</v>
      </c>
      <c r="M913" s="7">
        <f t="shared" si="42"/>
        <v>45</v>
      </c>
      <c r="N913" s="4" t="str">
        <f t="shared" si="43"/>
        <v>Arabica</v>
      </c>
      <c r="O913" s="4"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6">
        <f>INDEX(products!$A$1:$G$49,MATCH(orders!$D914,products!$A$1:$A$49,0),MATCH(K$1,products!$A$1:$G$1,0))</f>
        <v>2.5</v>
      </c>
      <c r="L914" s="7">
        <f>INDEX(products!$A$1:$G$49,MATCH(orders!$D914,products!$A$1:$A$49,0),MATCH(L$1,products!$A$1:$G$1,0))</f>
        <v>22.884999999999998</v>
      </c>
      <c r="M914" s="7">
        <f t="shared" si="42"/>
        <v>137.31</v>
      </c>
      <c r="N914" s="4" t="str">
        <f t="shared" si="43"/>
        <v>Robusta</v>
      </c>
      <c r="O914" s="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6">
        <f>INDEX(products!$A$1:$G$49,MATCH(orders!$D915,products!$A$1:$A$49,0),MATCH(K$1,products!$A$1:$G$1,0))</f>
        <v>0.5</v>
      </c>
      <c r="L915" s="7">
        <f>INDEX(products!$A$1:$G$49,MATCH(orders!$D915,products!$A$1:$A$49,0),MATCH(L$1,products!$A$1:$G$1,0))</f>
        <v>6.75</v>
      </c>
      <c r="M915" s="7">
        <f t="shared" si="42"/>
        <v>6.75</v>
      </c>
      <c r="N915" s="4" t="str">
        <f t="shared" si="43"/>
        <v>Arabica</v>
      </c>
      <c r="O915" s="4"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6">
        <f>INDEX(products!$A$1:$G$49,MATCH(orders!$D916,products!$A$1:$A$49,0),MATCH(K$1,products!$A$1:$G$1,0))</f>
        <v>1</v>
      </c>
      <c r="L916" s="7">
        <f>INDEX(products!$A$1:$G$49,MATCH(orders!$D916,products!$A$1:$A$49,0),MATCH(L$1,products!$A$1:$G$1,0))</f>
        <v>11.25</v>
      </c>
      <c r="M916" s="7">
        <f t="shared" si="42"/>
        <v>45</v>
      </c>
      <c r="N916" s="4" t="str">
        <f t="shared" si="43"/>
        <v>Arabica</v>
      </c>
      <c r="O916" s="4"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6">
        <f>INDEX(products!$A$1:$G$49,MATCH(orders!$D917,products!$A$1:$A$49,0),MATCH(K$1,products!$A$1:$G$1,0))</f>
        <v>2.5</v>
      </c>
      <c r="L917" s="7">
        <f>INDEX(products!$A$1:$G$49,MATCH(orders!$D917,products!$A$1:$A$49,0),MATCH(L$1,products!$A$1:$G$1,0))</f>
        <v>27.945</v>
      </c>
      <c r="M917" s="7">
        <f t="shared" si="42"/>
        <v>83.835000000000008</v>
      </c>
      <c r="N917" s="4" t="str">
        <f t="shared" si="43"/>
        <v>Excelsa</v>
      </c>
      <c r="O917" s="4"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6">
        <f>INDEX(products!$A$1:$G$49,MATCH(orders!$D918,products!$A$1:$A$49,0),MATCH(K$1,products!$A$1:$G$1,0))</f>
        <v>0.2</v>
      </c>
      <c r="L918" s="7">
        <f>INDEX(products!$A$1:$G$49,MATCH(orders!$D918,products!$A$1:$A$49,0),MATCH(L$1,products!$A$1:$G$1,0))</f>
        <v>3.645</v>
      </c>
      <c r="M918" s="7">
        <f t="shared" si="42"/>
        <v>3.645</v>
      </c>
      <c r="N918" s="4" t="str">
        <f t="shared" si="43"/>
        <v>Excelsa</v>
      </c>
      <c r="O918" s="4"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6">
        <f>INDEX(products!$A$1:$G$49,MATCH(orders!$D919,products!$A$1:$A$49,0),MATCH(K$1,products!$A$1:$G$1,0))</f>
        <v>0.5</v>
      </c>
      <c r="L919" s="7">
        <f>INDEX(products!$A$1:$G$49,MATCH(orders!$D919,products!$A$1:$A$49,0),MATCH(L$1,products!$A$1:$G$1,0))</f>
        <v>6.75</v>
      </c>
      <c r="M919" s="7">
        <f t="shared" si="42"/>
        <v>6.75</v>
      </c>
      <c r="N919" s="4" t="str">
        <f t="shared" si="43"/>
        <v>Arabica</v>
      </c>
      <c r="O919" s="4"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6">
        <f>INDEX(products!$A$1:$G$49,MATCH(orders!$D920,products!$A$1:$A$49,0),MATCH(K$1,products!$A$1:$G$1,0))</f>
        <v>0.5</v>
      </c>
      <c r="L920" s="7">
        <f>INDEX(products!$A$1:$G$49,MATCH(orders!$D920,products!$A$1:$A$49,0),MATCH(L$1,products!$A$1:$G$1,0))</f>
        <v>7.29</v>
      </c>
      <c r="M920" s="7">
        <f t="shared" si="42"/>
        <v>21.87</v>
      </c>
      <c r="N920" s="4" t="str">
        <f t="shared" si="43"/>
        <v>Excelsa</v>
      </c>
      <c r="O920" s="4"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6">
        <f>INDEX(products!$A$1:$G$49,MATCH(orders!$D921,products!$A$1:$A$49,0),MATCH(K$1,products!$A$1:$G$1,0))</f>
        <v>0.2</v>
      </c>
      <c r="L921" s="7">
        <f>INDEX(products!$A$1:$G$49,MATCH(orders!$D921,products!$A$1:$A$49,0),MATCH(L$1,products!$A$1:$G$1,0))</f>
        <v>2.6849999999999996</v>
      </c>
      <c r="M921" s="7">
        <f t="shared" si="42"/>
        <v>13.424999999999997</v>
      </c>
      <c r="N921" s="4" t="str">
        <f t="shared" si="43"/>
        <v>Robusta</v>
      </c>
      <c r="O921" s="4"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6">
        <f>INDEX(products!$A$1:$G$49,MATCH(orders!$D922,products!$A$1:$A$49,0),MATCH(K$1,products!$A$1:$G$1,0))</f>
        <v>2.5</v>
      </c>
      <c r="L922" s="7">
        <f>INDEX(products!$A$1:$G$49,MATCH(orders!$D922,products!$A$1:$A$49,0),MATCH(L$1,products!$A$1:$G$1,0))</f>
        <v>20.584999999999997</v>
      </c>
      <c r="M922" s="7">
        <f t="shared" si="42"/>
        <v>123.50999999999999</v>
      </c>
      <c r="N922" s="4" t="str">
        <f t="shared" si="43"/>
        <v>Robusta</v>
      </c>
      <c r="O922" s="4"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6">
        <f>INDEX(products!$A$1:$G$49,MATCH(orders!$D923,products!$A$1:$A$49,0),MATCH(K$1,products!$A$1:$G$1,0))</f>
        <v>0.2</v>
      </c>
      <c r="L923" s="7">
        <f>INDEX(products!$A$1:$G$49,MATCH(orders!$D923,products!$A$1:$A$49,0),MATCH(L$1,products!$A$1:$G$1,0))</f>
        <v>3.8849999999999998</v>
      </c>
      <c r="M923" s="7">
        <f t="shared" si="42"/>
        <v>7.77</v>
      </c>
      <c r="N923" s="4" t="str">
        <f t="shared" si="43"/>
        <v>Liberica</v>
      </c>
      <c r="O923" s="4"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6">
        <f>INDEX(products!$A$1:$G$49,MATCH(orders!$D924,products!$A$1:$A$49,0),MATCH(K$1,products!$A$1:$G$1,0))</f>
        <v>1</v>
      </c>
      <c r="L924" s="7">
        <f>INDEX(products!$A$1:$G$49,MATCH(orders!$D924,products!$A$1:$A$49,0),MATCH(L$1,products!$A$1:$G$1,0))</f>
        <v>11.25</v>
      </c>
      <c r="M924" s="7">
        <f t="shared" si="42"/>
        <v>67.5</v>
      </c>
      <c r="N924" s="4" t="str">
        <f t="shared" si="43"/>
        <v>Arabica</v>
      </c>
      <c r="O924" s="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6">
        <f>INDEX(products!$A$1:$G$49,MATCH(orders!$D925,products!$A$1:$A$49,0),MATCH(K$1,products!$A$1:$G$1,0))</f>
        <v>2.5</v>
      </c>
      <c r="L925" s="7">
        <f>INDEX(products!$A$1:$G$49,MATCH(orders!$D925,products!$A$1:$A$49,0),MATCH(L$1,products!$A$1:$G$1,0))</f>
        <v>27.945</v>
      </c>
      <c r="M925" s="7">
        <f t="shared" si="42"/>
        <v>27.945</v>
      </c>
      <c r="N925" s="4" t="str">
        <f t="shared" si="43"/>
        <v>Excelsa</v>
      </c>
      <c r="O925" s="4"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6">
        <f>INDEX(products!$A$1:$G$49,MATCH(orders!$D926,products!$A$1:$A$49,0),MATCH(K$1,products!$A$1:$G$1,0))</f>
        <v>2.5</v>
      </c>
      <c r="L926" s="7">
        <f>INDEX(products!$A$1:$G$49,MATCH(orders!$D926,products!$A$1:$A$49,0),MATCH(L$1,products!$A$1:$G$1,0))</f>
        <v>29.784999999999997</v>
      </c>
      <c r="M926" s="7">
        <f t="shared" si="42"/>
        <v>89.35499999999999</v>
      </c>
      <c r="N926" s="4" t="str">
        <f t="shared" si="43"/>
        <v>Arabica</v>
      </c>
      <c r="O926" s="4"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6">
        <f>INDEX(products!$A$1:$G$49,MATCH(orders!$D927,products!$A$1:$A$49,0),MATCH(K$1,products!$A$1:$G$1,0))</f>
        <v>0.5</v>
      </c>
      <c r="L927" s="7">
        <f>INDEX(products!$A$1:$G$49,MATCH(orders!$D927,products!$A$1:$A$49,0),MATCH(L$1,products!$A$1:$G$1,0))</f>
        <v>6.75</v>
      </c>
      <c r="M927" s="7">
        <f t="shared" si="42"/>
        <v>20.25</v>
      </c>
      <c r="N927" s="4" t="str">
        <f t="shared" si="43"/>
        <v>Arabica</v>
      </c>
      <c r="O927" s="4"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6">
        <f>INDEX(products!$A$1:$G$49,MATCH(orders!$D928,products!$A$1:$A$49,0),MATCH(K$1,products!$A$1:$G$1,0))</f>
        <v>0.5</v>
      </c>
      <c r="L928" s="7">
        <f>INDEX(products!$A$1:$G$49,MATCH(orders!$D928,products!$A$1:$A$49,0),MATCH(L$1,products!$A$1:$G$1,0))</f>
        <v>6.75</v>
      </c>
      <c r="M928" s="7">
        <f t="shared" si="42"/>
        <v>33.75</v>
      </c>
      <c r="N928" s="4" t="str">
        <f t="shared" si="43"/>
        <v>Arabica</v>
      </c>
      <c r="O928" s="4"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6">
        <f>INDEX(products!$A$1:$G$49,MATCH(orders!$D929,products!$A$1:$A$49,0),MATCH(K$1,products!$A$1:$G$1,0))</f>
        <v>2.5</v>
      </c>
      <c r="L929" s="7">
        <f>INDEX(products!$A$1:$G$49,MATCH(orders!$D929,products!$A$1:$A$49,0),MATCH(L$1,products!$A$1:$G$1,0))</f>
        <v>27.945</v>
      </c>
      <c r="M929" s="7">
        <f t="shared" si="42"/>
        <v>111.78</v>
      </c>
      <c r="N929" s="4" t="str">
        <f t="shared" si="43"/>
        <v>Excelsa</v>
      </c>
      <c r="O929" s="4"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6">
        <f>INDEX(products!$A$1:$G$49,MATCH(orders!$D930,products!$A$1:$A$49,0),MATCH(K$1,products!$A$1:$G$1,0))</f>
        <v>2.5</v>
      </c>
      <c r="L930" s="7">
        <f>INDEX(products!$A$1:$G$49,MATCH(orders!$D930,products!$A$1:$A$49,0),MATCH(L$1,products!$A$1:$G$1,0))</f>
        <v>31.624999999999996</v>
      </c>
      <c r="M930" s="7">
        <f t="shared" si="42"/>
        <v>63.249999999999993</v>
      </c>
      <c r="N930" s="4" t="str">
        <f t="shared" si="43"/>
        <v>Excelsa</v>
      </c>
      <c r="O930" s="4"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6">
        <f>INDEX(products!$A$1:$G$49,MATCH(orders!$D931,products!$A$1:$A$49,0),MATCH(K$1,products!$A$1:$G$1,0))</f>
        <v>0.2</v>
      </c>
      <c r="L931" s="7">
        <f>INDEX(products!$A$1:$G$49,MATCH(orders!$D931,products!$A$1:$A$49,0),MATCH(L$1,products!$A$1:$G$1,0))</f>
        <v>4.4550000000000001</v>
      </c>
      <c r="M931" s="7">
        <f t="shared" si="42"/>
        <v>8.91</v>
      </c>
      <c r="N931" s="4" t="str">
        <f t="shared" si="43"/>
        <v>Excelsa</v>
      </c>
      <c r="O931" s="4"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6">
        <f>INDEX(products!$A$1:$G$49,MATCH(orders!$D932,products!$A$1:$A$49,0),MATCH(K$1,products!$A$1:$G$1,0))</f>
        <v>1</v>
      </c>
      <c r="L932" s="7">
        <f>INDEX(products!$A$1:$G$49,MATCH(orders!$D932,products!$A$1:$A$49,0),MATCH(L$1,products!$A$1:$G$1,0))</f>
        <v>12.15</v>
      </c>
      <c r="M932" s="7">
        <f t="shared" si="42"/>
        <v>12.15</v>
      </c>
      <c r="N932" s="4" t="str">
        <f t="shared" si="43"/>
        <v>Excelsa</v>
      </c>
      <c r="O932" s="4"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6">
        <f>INDEX(products!$A$1:$G$49,MATCH(orders!$D933,products!$A$1:$A$49,0),MATCH(K$1,products!$A$1:$G$1,0))</f>
        <v>0.5</v>
      </c>
      <c r="L933" s="7">
        <f>INDEX(products!$A$1:$G$49,MATCH(orders!$D933,products!$A$1:$A$49,0),MATCH(L$1,products!$A$1:$G$1,0))</f>
        <v>5.97</v>
      </c>
      <c r="M933" s="7">
        <f t="shared" si="42"/>
        <v>23.88</v>
      </c>
      <c r="N933" s="4" t="str">
        <f t="shared" si="43"/>
        <v>Arabica</v>
      </c>
      <c r="O933" s="4"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6">
        <f>INDEX(products!$A$1:$G$49,MATCH(orders!$D934,products!$A$1:$A$49,0),MATCH(K$1,products!$A$1:$G$1,0))</f>
        <v>1</v>
      </c>
      <c r="L934" s="7">
        <f>INDEX(products!$A$1:$G$49,MATCH(orders!$D934,products!$A$1:$A$49,0),MATCH(L$1,products!$A$1:$G$1,0))</f>
        <v>13.75</v>
      </c>
      <c r="M934" s="7">
        <f t="shared" si="42"/>
        <v>55</v>
      </c>
      <c r="N934" s="4" t="str">
        <f t="shared" si="43"/>
        <v>Excelsa</v>
      </c>
      <c r="O934" s="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6">
        <f>INDEX(products!$A$1:$G$49,MATCH(orders!$D935,products!$A$1:$A$49,0),MATCH(K$1,products!$A$1:$G$1,0))</f>
        <v>1</v>
      </c>
      <c r="L935" s="7">
        <f>INDEX(products!$A$1:$G$49,MATCH(orders!$D935,products!$A$1:$A$49,0),MATCH(L$1,products!$A$1:$G$1,0))</f>
        <v>8.9499999999999993</v>
      </c>
      <c r="M935" s="7">
        <f t="shared" si="42"/>
        <v>26.849999999999998</v>
      </c>
      <c r="N935" s="4" t="str">
        <f t="shared" si="43"/>
        <v>Robusta</v>
      </c>
      <c r="O935" s="4"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6">
        <f>INDEX(products!$A$1:$G$49,MATCH(orders!$D936,products!$A$1:$A$49,0),MATCH(K$1,products!$A$1:$G$1,0))</f>
        <v>2.5</v>
      </c>
      <c r="L936" s="7">
        <f>INDEX(products!$A$1:$G$49,MATCH(orders!$D936,products!$A$1:$A$49,0),MATCH(L$1,products!$A$1:$G$1,0))</f>
        <v>22.884999999999998</v>
      </c>
      <c r="M936" s="7">
        <f t="shared" si="42"/>
        <v>114.42499999999998</v>
      </c>
      <c r="N936" s="4" t="str">
        <f t="shared" si="43"/>
        <v>Robusta</v>
      </c>
      <c r="O936" s="4"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6">
        <f>INDEX(products!$A$1:$G$49,MATCH(orders!$D937,products!$A$1:$A$49,0),MATCH(K$1,products!$A$1:$G$1,0))</f>
        <v>2.5</v>
      </c>
      <c r="L937" s="7">
        <f>INDEX(products!$A$1:$G$49,MATCH(orders!$D937,products!$A$1:$A$49,0),MATCH(L$1,products!$A$1:$G$1,0))</f>
        <v>25.874999999999996</v>
      </c>
      <c r="M937" s="7">
        <f t="shared" si="42"/>
        <v>155.24999999999997</v>
      </c>
      <c r="N937" s="4" t="str">
        <f t="shared" si="43"/>
        <v>Arabica</v>
      </c>
      <c r="O937" s="4"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6">
        <f>INDEX(products!$A$1:$G$49,MATCH(orders!$D938,products!$A$1:$A$49,0),MATCH(K$1,products!$A$1:$G$1,0))</f>
        <v>0.5</v>
      </c>
      <c r="L938" s="7">
        <f>INDEX(products!$A$1:$G$49,MATCH(orders!$D938,products!$A$1:$A$49,0),MATCH(L$1,products!$A$1:$G$1,0))</f>
        <v>7.77</v>
      </c>
      <c r="M938" s="7">
        <f t="shared" si="42"/>
        <v>23.31</v>
      </c>
      <c r="N938" s="4" t="str">
        <f t="shared" si="43"/>
        <v>Liberica</v>
      </c>
      <c r="O938" s="4"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6">
        <f>INDEX(products!$A$1:$G$49,MATCH(orders!$D939,products!$A$1:$A$49,0),MATCH(K$1,products!$A$1:$G$1,0))</f>
        <v>2.5</v>
      </c>
      <c r="L939" s="7">
        <f>INDEX(products!$A$1:$G$49,MATCH(orders!$D939,products!$A$1:$A$49,0),MATCH(L$1,products!$A$1:$G$1,0))</f>
        <v>22.884999999999998</v>
      </c>
      <c r="M939" s="7">
        <f t="shared" si="42"/>
        <v>91.539999999999992</v>
      </c>
      <c r="N939" s="4" t="str">
        <f t="shared" si="43"/>
        <v>Robusta</v>
      </c>
      <c r="O939" s="4"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6">
        <f>INDEX(products!$A$1:$G$49,MATCH(orders!$D940,products!$A$1:$A$49,0),MATCH(K$1,products!$A$1:$G$1,0))</f>
        <v>1</v>
      </c>
      <c r="L940" s="7">
        <f>INDEX(products!$A$1:$G$49,MATCH(orders!$D940,products!$A$1:$A$49,0),MATCH(L$1,products!$A$1:$G$1,0))</f>
        <v>14.85</v>
      </c>
      <c r="M940" s="7">
        <f t="shared" si="42"/>
        <v>74.25</v>
      </c>
      <c r="N940" s="4" t="str">
        <f t="shared" si="43"/>
        <v>Excelsa</v>
      </c>
      <c r="O940" s="4"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6">
        <f>INDEX(products!$A$1:$G$49,MATCH(orders!$D941,products!$A$1:$A$49,0),MATCH(K$1,products!$A$1:$G$1,0))</f>
        <v>0.2</v>
      </c>
      <c r="L941" s="7">
        <f>INDEX(products!$A$1:$G$49,MATCH(orders!$D941,products!$A$1:$A$49,0),MATCH(L$1,products!$A$1:$G$1,0))</f>
        <v>4.7549999999999999</v>
      </c>
      <c r="M941" s="7">
        <f t="shared" si="42"/>
        <v>28.53</v>
      </c>
      <c r="N941" s="4" t="str">
        <f t="shared" si="43"/>
        <v>Liberica</v>
      </c>
      <c r="O941" s="4"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6">
        <f>INDEX(products!$A$1:$G$49,MATCH(orders!$D942,products!$A$1:$A$49,0),MATCH(K$1,products!$A$1:$G$1,0))</f>
        <v>0.5</v>
      </c>
      <c r="L942" s="7">
        <f>INDEX(products!$A$1:$G$49,MATCH(orders!$D942,products!$A$1:$A$49,0),MATCH(L$1,products!$A$1:$G$1,0))</f>
        <v>7.169999999999999</v>
      </c>
      <c r="M942" s="7">
        <f t="shared" si="42"/>
        <v>14.339999999999998</v>
      </c>
      <c r="N942" s="4" t="str">
        <f t="shared" si="43"/>
        <v>Robusta</v>
      </c>
      <c r="O942" s="4"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6">
        <f>INDEX(products!$A$1:$G$49,MATCH(orders!$D943,products!$A$1:$A$49,0),MATCH(K$1,products!$A$1:$G$1,0))</f>
        <v>0.5</v>
      </c>
      <c r="L943" s="7">
        <f>INDEX(products!$A$1:$G$49,MATCH(orders!$D943,products!$A$1:$A$49,0),MATCH(L$1,products!$A$1:$G$1,0))</f>
        <v>7.77</v>
      </c>
      <c r="M943" s="7">
        <f t="shared" si="42"/>
        <v>15.54</v>
      </c>
      <c r="N943" s="4" t="str">
        <f t="shared" si="43"/>
        <v>Arabica</v>
      </c>
      <c r="O943" s="4"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6">
        <f>INDEX(products!$A$1:$G$49,MATCH(orders!$D944,products!$A$1:$A$49,0),MATCH(K$1,products!$A$1:$G$1,0))</f>
        <v>1</v>
      </c>
      <c r="L944" s="7">
        <f>INDEX(products!$A$1:$G$49,MATCH(orders!$D944,products!$A$1:$A$49,0),MATCH(L$1,products!$A$1:$G$1,0))</f>
        <v>11.95</v>
      </c>
      <c r="M944" s="7">
        <f t="shared" si="42"/>
        <v>35.849999999999994</v>
      </c>
      <c r="N944" s="4" t="str">
        <f t="shared" si="43"/>
        <v>Robusta</v>
      </c>
      <c r="O944" s="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6">
        <f>INDEX(products!$A$1:$G$49,MATCH(orders!$D945,products!$A$1:$A$49,0),MATCH(K$1,products!$A$1:$G$1,0))</f>
        <v>0.5</v>
      </c>
      <c r="L945" s="7">
        <f>INDEX(products!$A$1:$G$49,MATCH(orders!$D945,products!$A$1:$A$49,0),MATCH(L$1,products!$A$1:$G$1,0))</f>
        <v>7.77</v>
      </c>
      <c r="M945" s="7">
        <f t="shared" si="42"/>
        <v>46.62</v>
      </c>
      <c r="N945" s="4" t="str">
        <f t="shared" si="43"/>
        <v>Arabica</v>
      </c>
      <c r="O945" s="4"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6">
        <f>INDEX(products!$A$1:$G$49,MATCH(orders!$D946,products!$A$1:$A$49,0),MATCH(K$1,products!$A$1:$G$1,0))</f>
        <v>0.5</v>
      </c>
      <c r="L946" s="7">
        <f>INDEX(products!$A$1:$G$49,MATCH(orders!$D946,products!$A$1:$A$49,0),MATCH(L$1,products!$A$1:$G$1,0))</f>
        <v>7.169999999999999</v>
      </c>
      <c r="M946" s="7">
        <f t="shared" si="42"/>
        <v>35.849999999999994</v>
      </c>
      <c r="N946" s="4" t="str">
        <f t="shared" si="43"/>
        <v>Robusta</v>
      </c>
      <c r="O946" s="4"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6">
        <f>INDEX(products!$A$1:$G$49,MATCH(orders!$D947,products!$A$1:$A$49,0),MATCH(K$1,products!$A$1:$G$1,0))</f>
        <v>2.5</v>
      </c>
      <c r="L947" s="7">
        <f>INDEX(products!$A$1:$G$49,MATCH(orders!$D947,products!$A$1:$A$49,0),MATCH(L$1,products!$A$1:$G$1,0))</f>
        <v>29.784999999999997</v>
      </c>
      <c r="M947" s="7">
        <f t="shared" si="42"/>
        <v>119.13999999999999</v>
      </c>
      <c r="N947" s="4" t="str">
        <f t="shared" si="43"/>
        <v>Liberica</v>
      </c>
      <c r="O947" s="4"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6">
        <f>INDEX(products!$A$1:$G$49,MATCH(orders!$D948,products!$A$1:$A$49,0),MATCH(K$1,products!$A$1:$G$1,0))</f>
        <v>0.5</v>
      </c>
      <c r="L948" s="7">
        <f>INDEX(products!$A$1:$G$49,MATCH(orders!$D948,products!$A$1:$A$49,0),MATCH(L$1,products!$A$1:$G$1,0))</f>
        <v>7.77</v>
      </c>
      <c r="M948" s="7">
        <f t="shared" si="42"/>
        <v>23.31</v>
      </c>
      <c r="N948" s="4" t="str">
        <f t="shared" si="43"/>
        <v>Liberica</v>
      </c>
      <c r="O948" s="4"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6">
        <f>INDEX(products!$A$1:$G$49,MATCH(orders!$D949,products!$A$1:$A$49,0),MATCH(K$1,products!$A$1:$G$1,0))</f>
        <v>1</v>
      </c>
      <c r="L949" s="7">
        <f>INDEX(products!$A$1:$G$49,MATCH(orders!$D949,products!$A$1:$A$49,0),MATCH(L$1,products!$A$1:$G$1,0))</f>
        <v>11.25</v>
      </c>
      <c r="M949" s="7">
        <f t="shared" si="42"/>
        <v>11.25</v>
      </c>
      <c r="N949" s="4" t="str">
        <f t="shared" si="43"/>
        <v>Arabica</v>
      </c>
      <c r="O949" s="4"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6">
        <f>INDEX(products!$A$1:$G$49,MATCH(orders!$D950,products!$A$1:$A$49,0),MATCH(K$1,products!$A$1:$G$1,0))</f>
        <v>2.5</v>
      </c>
      <c r="L950" s="7">
        <f>INDEX(products!$A$1:$G$49,MATCH(orders!$D950,products!$A$1:$A$49,0),MATCH(L$1,products!$A$1:$G$1,0))</f>
        <v>27.945</v>
      </c>
      <c r="M950" s="7">
        <f t="shared" si="42"/>
        <v>83.835000000000008</v>
      </c>
      <c r="N950" s="4" t="str">
        <f t="shared" si="43"/>
        <v>Excelsa</v>
      </c>
      <c r="O950" s="4"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6">
        <f>INDEX(products!$A$1:$G$49,MATCH(orders!$D951,products!$A$1:$A$49,0),MATCH(K$1,products!$A$1:$G$1,0))</f>
        <v>2.5</v>
      </c>
      <c r="L951" s="7">
        <f>INDEX(products!$A$1:$G$49,MATCH(orders!$D951,products!$A$1:$A$49,0),MATCH(L$1,products!$A$1:$G$1,0))</f>
        <v>27.484999999999996</v>
      </c>
      <c r="M951" s="7">
        <f t="shared" si="42"/>
        <v>109.93999999999998</v>
      </c>
      <c r="N951" s="4" t="str">
        <f t="shared" si="43"/>
        <v>Robusta</v>
      </c>
      <c r="O951" s="4"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6">
        <f>INDEX(products!$A$1:$G$49,MATCH(orders!$D952,products!$A$1:$A$49,0),MATCH(K$1,products!$A$1:$G$1,0))</f>
        <v>0.2</v>
      </c>
      <c r="L952" s="7">
        <f>INDEX(products!$A$1:$G$49,MATCH(orders!$D952,products!$A$1:$A$49,0),MATCH(L$1,products!$A$1:$G$1,0))</f>
        <v>3.5849999999999995</v>
      </c>
      <c r="M952" s="7">
        <f t="shared" si="42"/>
        <v>14.339999999999998</v>
      </c>
      <c r="N952" s="4" t="str">
        <f t="shared" si="43"/>
        <v>Robusta</v>
      </c>
      <c r="O952" s="4"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6">
        <f>INDEX(products!$A$1:$G$49,MATCH(orders!$D953,products!$A$1:$A$49,0),MATCH(K$1,products!$A$1:$G$1,0))</f>
        <v>0.2</v>
      </c>
      <c r="L953" s="7">
        <f>INDEX(products!$A$1:$G$49,MATCH(orders!$D953,products!$A$1:$A$49,0),MATCH(L$1,products!$A$1:$G$1,0))</f>
        <v>3.5849999999999995</v>
      </c>
      <c r="M953" s="7">
        <f t="shared" si="42"/>
        <v>21.509999999999998</v>
      </c>
      <c r="N953" s="4" t="str">
        <f t="shared" si="43"/>
        <v>Robusta</v>
      </c>
      <c r="O953" s="4"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6">
        <f>INDEX(products!$A$1:$G$49,MATCH(orders!$D954,products!$A$1:$A$49,0),MATCH(K$1,products!$A$1:$G$1,0))</f>
        <v>1</v>
      </c>
      <c r="L954" s="7">
        <f>INDEX(products!$A$1:$G$49,MATCH(orders!$D954,products!$A$1:$A$49,0),MATCH(L$1,products!$A$1:$G$1,0))</f>
        <v>11.25</v>
      </c>
      <c r="M954" s="7">
        <f t="shared" si="42"/>
        <v>22.5</v>
      </c>
      <c r="N954" s="4" t="str">
        <f t="shared" si="43"/>
        <v>Arabica</v>
      </c>
      <c r="O954" s="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6">
        <f>INDEX(products!$A$1:$G$49,MATCH(orders!$D955,products!$A$1:$A$49,0),MATCH(K$1,products!$A$1:$G$1,0))</f>
        <v>0.2</v>
      </c>
      <c r="L955" s="7">
        <f>INDEX(products!$A$1:$G$49,MATCH(orders!$D955,products!$A$1:$A$49,0),MATCH(L$1,products!$A$1:$G$1,0))</f>
        <v>3.8849999999999998</v>
      </c>
      <c r="M955" s="7">
        <f t="shared" si="42"/>
        <v>3.8849999999999998</v>
      </c>
      <c r="N955" s="4" t="str">
        <f t="shared" si="43"/>
        <v>Arabica</v>
      </c>
      <c r="O955" s="4"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6">
        <f>INDEX(products!$A$1:$G$49,MATCH(orders!$D956,products!$A$1:$A$49,0),MATCH(K$1,products!$A$1:$G$1,0))</f>
        <v>2.5</v>
      </c>
      <c r="L956" s="7">
        <f>INDEX(products!$A$1:$G$49,MATCH(orders!$D956,products!$A$1:$A$49,0),MATCH(L$1,products!$A$1:$G$1,0))</f>
        <v>27.945</v>
      </c>
      <c r="M956" s="7">
        <f t="shared" si="42"/>
        <v>27.945</v>
      </c>
      <c r="N956" s="4" t="str">
        <f t="shared" si="43"/>
        <v>Excelsa</v>
      </c>
      <c r="O956" s="4"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6">
        <f>INDEX(products!$A$1:$G$49,MATCH(orders!$D957,products!$A$1:$A$49,0),MATCH(K$1,products!$A$1:$G$1,0))</f>
        <v>2.5</v>
      </c>
      <c r="L957" s="7">
        <f>INDEX(products!$A$1:$G$49,MATCH(orders!$D957,products!$A$1:$A$49,0),MATCH(L$1,products!$A$1:$G$1,0))</f>
        <v>34.154999999999994</v>
      </c>
      <c r="M957" s="7">
        <f t="shared" si="42"/>
        <v>170.77499999999998</v>
      </c>
      <c r="N957" s="4" t="str">
        <f t="shared" si="43"/>
        <v>Excelsa</v>
      </c>
      <c r="O957" s="4"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6">
        <f>INDEX(products!$A$1:$G$49,MATCH(orders!$D958,products!$A$1:$A$49,0),MATCH(K$1,products!$A$1:$G$1,0))</f>
        <v>2.5</v>
      </c>
      <c r="L958" s="7">
        <f>INDEX(products!$A$1:$G$49,MATCH(orders!$D958,products!$A$1:$A$49,0),MATCH(L$1,products!$A$1:$G$1,0))</f>
        <v>27.484999999999996</v>
      </c>
      <c r="M958" s="7">
        <f t="shared" si="42"/>
        <v>54.969999999999992</v>
      </c>
      <c r="N958" s="4" t="str">
        <f t="shared" si="43"/>
        <v>Robusta</v>
      </c>
      <c r="O958" s="4"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6">
        <f>INDEX(products!$A$1:$G$49,MATCH(orders!$D959,products!$A$1:$A$49,0),MATCH(K$1,products!$A$1:$G$1,0))</f>
        <v>1</v>
      </c>
      <c r="L959" s="7">
        <f>INDEX(products!$A$1:$G$49,MATCH(orders!$D959,products!$A$1:$A$49,0),MATCH(L$1,products!$A$1:$G$1,0))</f>
        <v>14.85</v>
      </c>
      <c r="M959" s="7">
        <f t="shared" si="42"/>
        <v>14.85</v>
      </c>
      <c r="N959" s="4" t="str">
        <f t="shared" si="43"/>
        <v>Excelsa</v>
      </c>
      <c r="O959" s="4"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6">
        <f>INDEX(products!$A$1:$G$49,MATCH(orders!$D960,products!$A$1:$A$49,0),MATCH(K$1,products!$A$1:$G$1,0))</f>
        <v>0.2</v>
      </c>
      <c r="L960" s="7">
        <f>INDEX(products!$A$1:$G$49,MATCH(orders!$D960,products!$A$1:$A$49,0),MATCH(L$1,products!$A$1:$G$1,0))</f>
        <v>3.8849999999999998</v>
      </c>
      <c r="M960" s="7">
        <f t="shared" si="42"/>
        <v>7.77</v>
      </c>
      <c r="N960" s="4" t="str">
        <f t="shared" si="43"/>
        <v>Arabica</v>
      </c>
      <c r="O960" s="4"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6">
        <f>INDEX(products!$A$1:$G$49,MATCH(orders!$D961,products!$A$1:$A$49,0),MATCH(K$1,products!$A$1:$G$1,0))</f>
        <v>0.2</v>
      </c>
      <c r="L961" s="7">
        <f>INDEX(products!$A$1:$G$49,MATCH(orders!$D961,products!$A$1:$A$49,0),MATCH(L$1,products!$A$1:$G$1,0))</f>
        <v>4.7549999999999999</v>
      </c>
      <c r="M961" s="7">
        <f t="shared" si="42"/>
        <v>23.774999999999999</v>
      </c>
      <c r="N961" s="4" t="str">
        <f t="shared" si="43"/>
        <v>Liberica</v>
      </c>
      <c r="O961" s="4"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6">
        <f>INDEX(products!$A$1:$G$49,MATCH(orders!$D962,products!$A$1:$A$49,0),MATCH(K$1,products!$A$1:$G$1,0))</f>
        <v>1</v>
      </c>
      <c r="L962" s="7">
        <f>INDEX(products!$A$1:$G$49,MATCH(orders!$D962,products!$A$1:$A$49,0),MATCH(L$1,products!$A$1:$G$1,0))</f>
        <v>15.85</v>
      </c>
      <c r="M962" s="7">
        <f t="shared" si="42"/>
        <v>79.25</v>
      </c>
      <c r="N962" s="4" t="str">
        <f t="shared" si="43"/>
        <v>Liberica</v>
      </c>
      <c r="O962" s="4"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6">
        <f>INDEX(products!$A$1:$G$49,MATCH(orders!$D963,products!$A$1:$A$49,0),MATCH(K$1,products!$A$1:$G$1,0))</f>
        <v>2.5</v>
      </c>
      <c r="L963" s="7">
        <f>INDEX(products!$A$1:$G$49,MATCH(orders!$D963,products!$A$1:$A$49,0),MATCH(L$1,products!$A$1:$G$1,0))</f>
        <v>22.884999999999998</v>
      </c>
      <c r="M963" s="7">
        <f t="shared" ref="M963:M1001" si="45">L963*E963</f>
        <v>45.769999999999996</v>
      </c>
      <c r="N963" s="4" t="str">
        <f t="shared" ref="N963:N1001" si="46">IF(I963="Rob","Robusta",IF(I963="Exc","Excelsa",IF(I963="Ara","Arabica",IF(I963="Lib","Liberica",""))))</f>
        <v>Arabica</v>
      </c>
      <c r="O963" s="4" t="str">
        <f t="shared" ref="O963:O1001" si="47">IF(J963="D","Dark",IF(J963="M","Medium",IF(J963="L","Light","")))</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6">
        <f>INDEX(products!$A$1:$G$49,MATCH(orders!$D964,products!$A$1:$A$49,0),MATCH(K$1,products!$A$1:$G$1,0))</f>
        <v>1</v>
      </c>
      <c r="L964" s="7">
        <f>INDEX(products!$A$1:$G$49,MATCH(orders!$D964,products!$A$1:$A$49,0),MATCH(L$1,products!$A$1:$G$1,0))</f>
        <v>8.9499999999999993</v>
      </c>
      <c r="M964" s="7">
        <f t="shared" si="45"/>
        <v>8.9499999999999993</v>
      </c>
      <c r="N964" s="4" t="str">
        <f t="shared" si="46"/>
        <v>Robusta</v>
      </c>
      <c r="O964" s="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6">
        <f>INDEX(products!$A$1:$G$49,MATCH(orders!$D965,products!$A$1:$A$49,0),MATCH(K$1,products!$A$1:$G$1,0))</f>
        <v>0.5</v>
      </c>
      <c r="L965" s="7">
        <f>INDEX(products!$A$1:$G$49,MATCH(orders!$D965,products!$A$1:$A$49,0),MATCH(L$1,products!$A$1:$G$1,0))</f>
        <v>5.97</v>
      </c>
      <c r="M965" s="7">
        <f t="shared" si="45"/>
        <v>23.88</v>
      </c>
      <c r="N965" s="4" t="str">
        <f t="shared" si="46"/>
        <v>Robusta</v>
      </c>
      <c r="O965" s="4"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6">
        <f>INDEX(products!$A$1:$G$49,MATCH(orders!$D966,products!$A$1:$A$49,0),MATCH(K$1,products!$A$1:$G$1,0))</f>
        <v>0.2</v>
      </c>
      <c r="L966" s="7">
        <f>INDEX(products!$A$1:$G$49,MATCH(orders!$D966,products!$A$1:$A$49,0),MATCH(L$1,products!$A$1:$G$1,0))</f>
        <v>4.4550000000000001</v>
      </c>
      <c r="M966" s="7">
        <f t="shared" si="45"/>
        <v>22.274999999999999</v>
      </c>
      <c r="N966" s="4" t="str">
        <f t="shared" si="46"/>
        <v>Excelsa</v>
      </c>
      <c r="O966" s="4"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6">
        <f>INDEX(products!$A$1:$G$49,MATCH(orders!$D967,products!$A$1:$A$49,0),MATCH(K$1,products!$A$1:$G$1,0))</f>
        <v>1</v>
      </c>
      <c r="L967" s="7">
        <f>INDEX(products!$A$1:$G$49,MATCH(orders!$D967,products!$A$1:$A$49,0),MATCH(L$1,products!$A$1:$G$1,0))</f>
        <v>9.9499999999999993</v>
      </c>
      <c r="M967" s="7">
        <f t="shared" si="45"/>
        <v>29.849999999999998</v>
      </c>
      <c r="N967" s="4" t="str">
        <f t="shared" si="46"/>
        <v>Robusta</v>
      </c>
      <c r="O967" s="4"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6">
        <f>INDEX(products!$A$1:$G$49,MATCH(orders!$D968,products!$A$1:$A$49,0),MATCH(K$1,products!$A$1:$G$1,0))</f>
        <v>0.5</v>
      </c>
      <c r="L968" s="7">
        <f>INDEX(products!$A$1:$G$49,MATCH(orders!$D968,products!$A$1:$A$49,0),MATCH(L$1,products!$A$1:$G$1,0))</f>
        <v>8.91</v>
      </c>
      <c r="M968" s="7">
        <f t="shared" si="45"/>
        <v>53.46</v>
      </c>
      <c r="N968" s="4" t="str">
        <f t="shared" si="46"/>
        <v>Excelsa</v>
      </c>
      <c r="O968" s="4"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6">
        <f>INDEX(products!$A$1:$G$49,MATCH(orders!$D969,products!$A$1:$A$49,0),MATCH(K$1,products!$A$1:$G$1,0))</f>
        <v>0.2</v>
      </c>
      <c r="L969" s="7">
        <f>INDEX(products!$A$1:$G$49,MATCH(orders!$D969,products!$A$1:$A$49,0),MATCH(L$1,products!$A$1:$G$1,0))</f>
        <v>2.6849999999999996</v>
      </c>
      <c r="M969" s="7">
        <f t="shared" si="45"/>
        <v>2.6849999999999996</v>
      </c>
      <c r="N969" s="4" t="str">
        <f t="shared" si="46"/>
        <v>Robusta</v>
      </c>
      <c r="O969" s="4"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6">
        <f>INDEX(products!$A$1:$G$49,MATCH(orders!$D970,products!$A$1:$A$49,0),MATCH(K$1,products!$A$1:$G$1,0))</f>
        <v>0.2</v>
      </c>
      <c r="L970" s="7">
        <f>INDEX(products!$A$1:$G$49,MATCH(orders!$D970,products!$A$1:$A$49,0),MATCH(L$1,products!$A$1:$G$1,0))</f>
        <v>2.9849999999999999</v>
      </c>
      <c r="M970" s="7">
        <f t="shared" si="45"/>
        <v>5.97</v>
      </c>
      <c r="N970" s="4" t="str">
        <f t="shared" si="46"/>
        <v>Robusta</v>
      </c>
      <c r="O970" s="4"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6">
        <f>INDEX(products!$A$1:$G$49,MATCH(orders!$D971,products!$A$1:$A$49,0),MATCH(K$1,products!$A$1:$G$1,0))</f>
        <v>1</v>
      </c>
      <c r="L971" s="7">
        <f>INDEX(products!$A$1:$G$49,MATCH(orders!$D971,products!$A$1:$A$49,0),MATCH(L$1,products!$A$1:$G$1,0))</f>
        <v>12.95</v>
      </c>
      <c r="M971" s="7">
        <f t="shared" si="45"/>
        <v>12.95</v>
      </c>
      <c r="N971" s="4" t="str">
        <f t="shared" si="46"/>
        <v>Liberica</v>
      </c>
      <c r="O971" s="4"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6">
        <f>INDEX(products!$A$1:$G$49,MATCH(orders!$D972,products!$A$1:$A$49,0),MATCH(K$1,products!$A$1:$G$1,0))</f>
        <v>0.5</v>
      </c>
      <c r="L972" s="7">
        <f>INDEX(products!$A$1:$G$49,MATCH(orders!$D972,products!$A$1:$A$49,0),MATCH(L$1,products!$A$1:$G$1,0))</f>
        <v>8.25</v>
      </c>
      <c r="M972" s="7">
        <f t="shared" si="45"/>
        <v>8.25</v>
      </c>
      <c r="N972" s="4" t="str">
        <f t="shared" si="46"/>
        <v>Excelsa</v>
      </c>
      <c r="O972" s="4"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6">
        <f>INDEX(products!$A$1:$G$49,MATCH(orders!$D973,products!$A$1:$A$49,0),MATCH(K$1,products!$A$1:$G$1,0))</f>
        <v>2.5</v>
      </c>
      <c r="L973" s="7">
        <f>INDEX(products!$A$1:$G$49,MATCH(orders!$D973,products!$A$1:$A$49,0),MATCH(L$1,products!$A$1:$G$1,0))</f>
        <v>29.784999999999997</v>
      </c>
      <c r="M973" s="7">
        <f t="shared" si="45"/>
        <v>148.92499999999998</v>
      </c>
      <c r="N973" s="4" t="str">
        <f t="shared" si="46"/>
        <v>Arabica</v>
      </c>
      <c r="O973" s="4"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6">
        <f>INDEX(products!$A$1:$G$49,MATCH(orders!$D974,products!$A$1:$A$49,0),MATCH(K$1,products!$A$1:$G$1,0))</f>
        <v>2.5</v>
      </c>
      <c r="L974" s="7">
        <f>INDEX(products!$A$1:$G$49,MATCH(orders!$D974,products!$A$1:$A$49,0),MATCH(L$1,products!$A$1:$G$1,0))</f>
        <v>29.784999999999997</v>
      </c>
      <c r="M974" s="7">
        <f t="shared" si="45"/>
        <v>89.35499999999999</v>
      </c>
      <c r="N974" s="4" t="str">
        <f t="shared" si="46"/>
        <v>Arabica</v>
      </c>
      <c r="O974" s="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6">
        <f>INDEX(products!$A$1:$G$49,MATCH(orders!$D975,products!$A$1:$A$49,0),MATCH(K$1,products!$A$1:$G$1,0))</f>
        <v>1</v>
      </c>
      <c r="L975" s="7">
        <f>INDEX(products!$A$1:$G$49,MATCH(orders!$D975,products!$A$1:$A$49,0),MATCH(L$1,products!$A$1:$G$1,0))</f>
        <v>14.55</v>
      </c>
      <c r="M975" s="7">
        <f t="shared" si="45"/>
        <v>87.300000000000011</v>
      </c>
      <c r="N975" s="4" t="str">
        <f t="shared" si="46"/>
        <v>Liberica</v>
      </c>
      <c r="O975" s="4"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6">
        <f>INDEX(products!$A$1:$G$49,MATCH(orders!$D976,products!$A$1:$A$49,0),MATCH(K$1,products!$A$1:$G$1,0))</f>
        <v>0.5</v>
      </c>
      <c r="L976" s="7">
        <f>INDEX(products!$A$1:$G$49,MATCH(orders!$D976,products!$A$1:$A$49,0),MATCH(L$1,products!$A$1:$G$1,0))</f>
        <v>5.3699999999999992</v>
      </c>
      <c r="M976" s="7">
        <f t="shared" si="45"/>
        <v>5.3699999999999992</v>
      </c>
      <c r="N976" s="4" t="str">
        <f t="shared" si="46"/>
        <v>Robusta</v>
      </c>
      <c r="O976" s="4"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6">
        <f>INDEX(products!$A$1:$G$49,MATCH(orders!$D977,products!$A$1:$A$49,0),MATCH(K$1,products!$A$1:$G$1,0))</f>
        <v>0.2</v>
      </c>
      <c r="L977" s="7">
        <f>INDEX(products!$A$1:$G$49,MATCH(orders!$D977,products!$A$1:$A$49,0),MATCH(L$1,products!$A$1:$G$1,0))</f>
        <v>2.9849999999999999</v>
      </c>
      <c r="M977" s="7">
        <f t="shared" si="45"/>
        <v>8.9550000000000001</v>
      </c>
      <c r="N977" s="4" t="str">
        <f t="shared" si="46"/>
        <v>Arabica</v>
      </c>
      <c r="O977" s="4"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6">
        <f>INDEX(products!$A$1:$G$49,MATCH(orders!$D978,products!$A$1:$A$49,0),MATCH(K$1,products!$A$1:$G$1,0))</f>
        <v>2.5</v>
      </c>
      <c r="L978" s="7">
        <f>INDEX(products!$A$1:$G$49,MATCH(orders!$D978,products!$A$1:$A$49,0),MATCH(L$1,products!$A$1:$G$1,0))</f>
        <v>27.484999999999996</v>
      </c>
      <c r="M978" s="7">
        <f t="shared" si="45"/>
        <v>137.42499999999998</v>
      </c>
      <c r="N978" s="4" t="str">
        <f t="shared" si="46"/>
        <v>Robusta</v>
      </c>
      <c r="O978" s="4"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6">
        <f>INDEX(products!$A$1:$G$49,MATCH(orders!$D979,products!$A$1:$A$49,0),MATCH(K$1,products!$A$1:$G$1,0))</f>
        <v>1</v>
      </c>
      <c r="L979" s="7">
        <f>INDEX(products!$A$1:$G$49,MATCH(orders!$D979,products!$A$1:$A$49,0),MATCH(L$1,products!$A$1:$G$1,0))</f>
        <v>11.95</v>
      </c>
      <c r="M979" s="7">
        <f t="shared" si="45"/>
        <v>59.75</v>
      </c>
      <c r="N979" s="4" t="str">
        <f t="shared" si="46"/>
        <v>Robusta</v>
      </c>
      <c r="O979" s="4"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6">
        <f>INDEX(products!$A$1:$G$49,MATCH(orders!$D980,products!$A$1:$A$49,0),MATCH(K$1,products!$A$1:$G$1,0))</f>
        <v>0.5</v>
      </c>
      <c r="L980" s="7">
        <f>INDEX(products!$A$1:$G$49,MATCH(orders!$D980,products!$A$1:$A$49,0),MATCH(L$1,products!$A$1:$G$1,0))</f>
        <v>7.77</v>
      </c>
      <c r="M980" s="7">
        <f t="shared" si="45"/>
        <v>23.31</v>
      </c>
      <c r="N980" s="4" t="str">
        <f t="shared" si="46"/>
        <v>Arabica</v>
      </c>
      <c r="O980" s="4"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6">
        <f>INDEX(products!$A$1:$G$49,MATCH(orders!$D981,products!$A$1:$A$49,0),MATCH(K$1,products!$A$1:$G$1,0))</f>
        <v>0.5</v>
      </c>
      <c r="L981" s="7">
        <f>INDEX(products!$A$1:$G$49,MATCH(orders!$D981,products!$A$1:$A$49,0),MATCH(L$1,products!$A$1:$G$1,0))</f>
        <v>5.3699999999999992</v>
      </c>
      <c r="M981" s="7">
        <f t="shared" si="45"/>
        <v>10.739999999999998</v>
      </c>
      <c r="N981" s="4" t="str">
        <f t="shared" si="46"/>
        <v>Robusta</v>
      </c>
      <c r="O981" s="4"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6">
        <f>INDEX(products!$A$1:$G$49,MATCH(orders!$D982,products!$A$1:$A$49,0),MATCH(K$1,products!$A$1:$G$1,0))</f>
        <v>2.5</v>
      </c>
      <c r="L982" s="7">
        <f>INDEX(products!$A$1:$G$49,MATCH(orders!$D982,products!$A$1:$A$49,0),MATCH(L$1,products!$A$1:$G$1,0))</f>
        <v>27.945</v>
      </c>
      <c r="M982" s="7">
        <f t="shared" si="45"/>
        <v>167.67000000000002</v>
      </c>
      <c r="N982" s="4" t="str">
        <f t="shared" si="46"/>
        <v>Excelsa</v>
      </c>
      <c r="O982" s="4"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6">
        <f>INDEX(products!$A$1:$G$49,MATCH(orders!$D983,products!$A$1:$A$49,0),MATCH(K$1,products!$A$1:$G$1,0))</f>
        <v>0.2</v>
      </c>
      <c r="L983" s="7">
        <f>INDEX(products!$A$1:$G$49,MATCH(orders!$D983,products!$A$1:$A$49,0),MATCH(L$1,products!$A$1:$G$1,0))</f>
        <v>3.645</v>
      </c>
      <c r="M983" s="7">
        <f t="shared" si="45"/>
        <v>21.87</v>
      </c>
      <c r="N983" s="4" t="str">
        <f t="shared" si="46"/>
        <v>Excelsa</v>
      </c>
      <c r="O983" s="4"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6">
        <f>INDEX(products!$A$1:$G$49,MATCH(orders!$D984,products!$A$1:$A$49,0),MATCH(K$1,products!$A$1:$G$1,0))</f>
        <v>1</v>
      </c>
      <c r="L984" s="7">
        <f>INDEX(products!$A$1:$G$49,MATCH(orders!$D984,products!$A$1:$A$49,0),MATCH(L$1,products!$A$1:$G$1,0))</f>
        <v>11.95</v>
      </c>
      <c r="M984" s="7">
        <f t="shared" si="45"/>
        <v>23.9</v>
      </c>
      <c r="N984" s="4" t="str">
        <f t="shared" si="46"/>
        <v>Robusta</v>
      </c>
      <c r="O984" s="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6">
        <f>INDEX(products!$A$1:$G$49,MATCH(orders!$D985,products!$A$1:$A$49,0),MATCH(K$1,products!$A$1:$G$1,0))</f>
        <v>0.2</v>
      </c>
      <c r="L985" s="7">
        <f>INDEX(products!$A$1:$G$49,MATCH(orders!$D985,products!$A$1:$A$49,0),MATCH(L$1,products!$A$1:$G$1,0))</f>
        <v>3.375</v>
      </c>
      <c r="M985" s="7">
        <f t="shared" si="45"/>
        <v>6.75</v>
      </c>
      <c r="N985" s="4" t="str">
        <f t="shared" si="46"/>
        <v>Arabica</v>
      </c>
      <c r="O985" s="4"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6">
        <f>INDEX(products!$A$1:$G$49,MATCH(orders!$D986,products!$A$1:$A$49,0),MATCH(K$1,products!$A$1:$G$1,0))</f>
        <v>2.5</v>
      </c>
      <c r="L986" s="7">
        <f>INDEX(products!$A$1:$G$49,MATCH(orders!$D986,products!$A$1:$A$49,0),MATCH(L$1,products!$A$1:$G$1,0))</f>
        <v>31.624999999999996</v>
      </c>
      <c r="M986" s="7">
        <f t="shared" si="45"/>
        <v>31.624999999999996</v>
      </c>
      <c r="N986" s="4" t="str">
        <f t="shared" si="46"/>
        <v>Excelsa</v>
      </c>
      <c r="O986" s="4"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6">
        <f>INDEX(products!$A$1:$G$49,MATCH(orders!$D987,products!$A$1:$A$49,0),MATCH(K$1,products!$A$1:$G$1,0))</f>
        <v>1</v>
      </c>
      <c r="L987" s="7">
        <f>INDEX(products!$A$1:$G$49,MATCH(orders!$D987,products!$A$1:$A$49,0),MATCH(L$1,products!$A$1:$G$1,0))</f>
        <v>11.95</v>
      </c>
      <c r="M987" s="7">
        <f t="shared" si="45"/>
        <v>47.8</v>
      </c>
      <c r="N987" s="4" t="str">
        <f t="shared" si="46"/>
        <v>Robusta</v>
      </c>
      <c r="O987" s="4"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6">
        <f>INDEX(products!$A$1:$G$49,MATCH(orders!$D988,products!$A$1:$A$49,0),MATCH(K$1,products!$A$1:$G$1,0))</f>
        <v>2.5</v>
      </c>
      <c r="L988" s="7">
        <f>INDEX(products!$A$1:$G$49,MATCH(orders!$D988,products!$A$1:$A$49,0),MATCH(L$1,products!$A$1:$G$1,0))</f>
        <v>33.464999999999996</v>
      </c>
      <c r="M988" s="7">
        <f t="shared" si="45"/>
        <v>33.464999999999996</v>
      </c>
      <c r="N988" s="4" t="str">
        <f t="shared" si="46"/>
        <v>Liberica</v>
      </c>
      <c r="O988" s="4"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6">
        <f>INDEX(products!$A$1:$G$49,MATCH(orders!$D989,products!$A$1:$A$49,0),MATCH(K$1,products!$A$1:$G$1,0))</f>
        <v>0.5</v>
      </c>
      <c r="L989" s="7">
        <f>INDEX(products!$A$1:$G$49,MATCH(orders!$D989,products!$A$1:$A$49,0),MATCH(L$1,products!$A$1:$G$1,0))</f>
        <v>5.97</v>
      </c>
      <c r="M989" s="7">
        <f t="shared" si="45"/>
        <v>29.849999999999998</v>
      </c>
      <c r="N989" s="4" t="str">
        <f t="shared" si="46"/>
        <v>Arabica</v>
      </c>
      <c r="O989" s="4"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6">
        <f>INDEX(products!$A$1:$G$49,MATCH(orders!$D990,products!$A$1:$A$49,0),MATCH(K$1,products!$A$1:$G$1,0))</f>
        <v>1</v>
      </c>
      <c r="L990" s="7">
        <f>INDEX(products!$A$1:$G$49,MATCH(orders!$D990,products!$A$1:$A$49,0),MATCH(L$1,products!$A$1:$G$1,0))</f>
        <v>9.9499999999999993</v>
      </c>
      <c r="M990" s="7">
        <f t="shared" si="45"/>
        <v>29.849999999999998</v>
      </c>
      <c r="N990" s="4" t="str">
        <f t="shared" si="46"/>
        <v>Robusta</v>
      </c>
      <c r="O990" s="4"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6">
        <f>INDEX(products!$A$1:$G$49,MATCH(orders!$D991,products!$A$1:$A$49,0),MATCH(K$1,products!$A$1:$G$1,0))</f>
        <v>2.5</v>
      </c>
      <c r="L991" s="7">
        <f>INDEX(products!$A$1:$G$49,MATCH(orders!$D991,products!$A$1:$A$49,0),MATCH(L$1,products!$A$1:$G$1,0))</f>
        <v>25.874999999999996</v>
      </c>
      <c r="M991" s="7">
        <f t="shared" si="45"/>
        <v>155.24999999999997</v>
      </c>
      <c r="N991" s="4" t="str">
        <f t="shared" si="46"/>
        <v>Arabica</v>
      </c>
      <c r="O991" s="4"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6">
        <f>INDEX(products!$A$1:$G$49,MATCH(orders!$D992,products!$A$1:$A$49,0),MATCH(K$1,products!$A$1:$G$1,0))</f>
        <v>0.2</v>
      </c>
      <c r="L992" s="7">
        <f>INDEX(products!$A$1:$G$49,MATCH(orders!$D992,products!$A$1:$A$49,0),MATCH(L$1,products!$A$1:$G$1,0))</f>
        <v>3.645</v>
      </c>
      <c r="M992" s="7">
        <f t="shared" si="45"/>
        <v>18.225000000000001</v>
      </c>
      <c r="N992" s="4" t="str">
        <f t="shared" si="46"/>
        <v>Excelsa</v>
      </c>
      <c r="O992" s="4"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6">
        <f>INDEX(products!$A$1:$G$49,MATCH(orders!$D993,products!$A$1:$A$49,0),MATCH(K$1,products!$A$1:$G$1,0))</f>
        <v>0.5</v>
      </c>
      <c r="L993" s="7">
        <f>INDEX(products!$A$1:$G$49,MATCH(orders!$D993,products!$A$1:$A$49,0),MATCH(L$1,products!$A$1:$G$1,0))</f>
        <v>7.77</v>
      </c>
      <c r="M993" s="7">
        <f t="shared" si="45"/>
        <v>15.54</v>
      </c>
      <c r="N993" s="4" t="str">
        <f t="shared" si="46"/>
        <v>Liberica</v>
      </c>
      <c r="O993" s="4"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6">
        <f>INDEX(products!$A$1:$G$49,MATCH(orders!$D994,products!$A$1:$A$49,0),MATCH(K$1,products!$A$1:$G$1,0))</f>
        <v>2.5</v>
      </c>
      <c r="L994" s="7">
        <f>INDEX(products!$A$1:$G$49,MATCH(orders!$D994,products!$A$1:$A$49,0),MATCH(L$1,products!$A$1:$G$1,0))</f>
        <v>36.454999999999998</v>
      </c>
      <c r="M994" s="7">
        <f t="shared" si="45"/>
        <v>109.36499999999999</v>
      </c>
      <c r="N994" s="4" t="str">
        <f t="shared" si="46"/>
        <v>Liberica</v>
      </c>
      <c r="O994" s="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6">
        <f>INDEX(products!$A$1:$G$49,MATCH(orders!$D995,products!$A$1:$A$49,0),MATCH(K$1,products!$A$1:$G$1,0))</f>
        <v>1</v>
      </c>
      <c r="L995" s="7">
        <f>INDEX(products!$A$1:$G$49,MATCH(orders!$D995,products!$A$1:$A$49,0),MATCH(L$1,products!$A$1:$G$1,0))</f>
        <v>12.95</v>
      </c>
      <c r="M995" s="7">
        <f t="shared" si="45"/>
        <v>77.699999999999989</v>
      </c>
      <c r="N995" s="4" t="str">
        <f t="shared" si="46"/>
        <v>Arabica</v>
      </c>
      <c r="O995" s="4"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6">
        <f>INDEX(products!$A$1:$G$49,MATCH(orders!$D996,products!$A$1:$A$49,0),MATCH(K$1,products!$A$1:$G$1,0))</f>
        <v>0.2</v>
      </c>
      <c r="L996" s="7">
        <f>INDEX(products!$A$1:$G$49,MATCH(orders!$D996,products!$A$1:$A$49,0),MATCH(L$1,products!$A$1:$G$1,0))</f>
        <v>2.9849999999999999</v>
      </c>
      <c r="M996" s="7">
        <f t="shared" si="45"/>
        <v>8.9550000000000001</v>
      </c>
      <c r="N996" s="4" t="str">
        <f t="shared" si="46"/>
        <v>Arabica</v>
      </c>
      <c r="O996" s="4"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6">
        <f>INDEX(products!$A$1:$G$49,MATCH(orders!$D997,products!$A$1:$A$49,0),MATCH(K$1,products!$A$1:$G$1,0))</f>
        <v>2.5</v>
      </c>
      <c r="L997" s="7">
        <f>INDEX(products!$A$1:$G$49,MATCH(orders!$D997,products!$A$1:$A$49,0),MATCH(L$1,products!$A$1:$G$1,0))</f>
        <v>27.484999999999996</v>
      </c>
      <c r="M997" s="7">
        <f t="shared" si="45"/>
        <v>27.484999999999996</v>
      </c>
      <c r="N997" s="4" t="str">
        <f t="shared" si="46"/>
        <v>Robusta</v>
      </c>
      <c r="O997" s="4"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6">
        <f>INDEX(products!$A$1:$G$49,MATCH(orders!$D998,products!$A$1:$A$49,0),MATCH(K$1,products!$A$1:$G$1,0))</f>
        <v>0.5</v>
      </c>
      <c r="L998" s="7">
        <f>INDEX(products!$A$1:$G$49,MATCH(orders!$D998,products!$A$1:$A$49,0),MATCH(L$1,products!$A$1:$G$1,0))</f>
        <v>5.97</v>
      </c>
      <c r="M998" s="7">
        <f t="shared" si="45"/>
        <v>29.849999999999998</v>
      </c>
      <c r="N998" s="4" t="str">
        <f t="shared" si="46"/>
        <v>Robusta</v>
      </c>
      <c r="O998" s="4"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6">
        <f>INDEX(products!$A$1:$G$49,MATCH(orders!$D999,products!$A$1:$A$49,0),MATCH(K$1,products!$A$1:$G$1,0))</f>
        <v>0.5</v>
      </c>
      <c r="L999" s="7">
        <f>INDEX(products!$A$1:$G$49,MATCH(orders!$D999,products!$A$1:$A$49,0),MATCH(L$1,products!$A$1:$G$1,0))</f>
        <v>6.75</v>
      </c>
      <c r="M999" s="7">
        <f t="shared" si="45"/>
        <v>27</v>
      </c>
      <c r="N999" s="4" t="str">
        <f t="shared" si="46"/>
        <v>Arabica</v>
      </c>
      <c r="O999" s="4"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6">
        <f>INDEX(products!$A$1:$G$49,MATCH(orders!$D1000,products!$A$1:$A$49,0),MATCH(K$1,products!$A$1:$G$1,0))</f>
        <v>1</v>
      </c>
      <c r="L1000" s="7">
        <f>INDEX(products!$A$1:$G$49,MATCH(orders!$D1000,products!$A$1:$A$49,0),MATCH(L$1,products!$A$1:$G$1,0))</f>
        <v>9.9499999999999993</v>
      </c>
      <c r="M1000" s="7">
        <f t="shared" si="45"/>
        <v>9.9499999999999993</v>
      </c>
      <c r="N1000" s="4" t="str">
        <f t="shared" si="46"/>
        <v>Arabica</v>
      </c>
      <c r="O1000" s="4"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6">
        <f>INDEX(products!$A$1:$G$49,MATCH(orders!$D1001,products!$A$1:$A$49,0),MATCH(K$1,products!$A$1:$G$1,0))</f>
        <v>0.2</v>
      </c>
      <c r="L1001" s="7">
        <f>INDEX(products!$A$1:$G$49,MATCH(orders!$D1001,products!$A$1:$A$49,0),MATCH(L$1,products!$A$1:$G$1,0))</f>
        <v>4.125</v>
      </c>
      <c r="M1001" s="7">
        <f t="shared" si="45"/>
        <v>12.375</v>
      </c>
      <c r="N1001" s="4" t="str">
        <f t="shared" si="46"/>
        <v>Excelsa</v>
      </c>
      <c r="O1001" s="4"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Tahsin Ahmed</dc:creator>
  <cp:keywords/>
  <dc:description/>
  <cp:lastModifiedBy>Ahmed, Tahsin</cp:lastModifiedBy>
  <cp:revision/>
  <dcterms:created xsi:type="dcterms:W3CDTF">2022-11-26T09:51:45Z</dcterms:created>
  <dcterms:modified xsi:type="dcterms:W3CDTF">2025-05-21T19:25:09Z</dcterms:modified>
  <cp:category/>
  <cp:contentStatus/>
</cp:coreProperties>
</file>