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ee\OneDrive\Desktop\GitHub Repository\Excel Challenge\"/>
    </mc:Choice>
  </mc:AlternateContent>
  <xr:revisionPtr revIDLastSave="0" documentId="13_ncr:1_{DAB1C7A1-ECB1-4BC9-8C47-2F66365C49B8}" xr6:coauthVersionLast="47" xr6:coauthVersionMax="47" xr10:uidLastSave="{00000000-0000-0000-0000-000000000000}"/>
  <bookViews>
    <workbookView xWindow="28680" yWindow="-13980" windowWidth="38640" windowHeight="21840" firstSheet="1" activeTab="2" xr2:uid="{00000000-000D-0000-FFFF-FFFF00000000}"/>
  </bookViews>
  <sheets>
    <sheet name="Crowdfunding_Original" sheetId="1" state="hidden" r:id="rId1"/>
    <sheet name="Crowdfunding" sheetId="2" r:id="rId2"/>
    <sheet name="OUTCOME BY PARENT CATEGORY" sheetId="8" r:id="rId3"/>
    <sheet name="OUTCOME BY SUB CATEGORY" sheetId="9" r:id="rId4"/>
    <sheet name="OUTCOME BY MONTH" sheetId="10" r:id="rId5"/>
    <sheet name="GOAL ANALYSIS" sheetId="11" r:id="rId6"/>
    <sheet name="Statistical Analysis" sheetId="12" r:id="rId7"/>
  </sheets>
  <definedNames>
    <definedName name="_xlnm._FilterDatabase" localSheetId="1" hidden="1">Crowdfunding!$A$1:$T$1001</definedName>
    <definedName name="_xlnm._FilterDatabase" localSheetId="0" hidden="1">Crowdfunding_Original!$F$1:$F$1001</definedName>
  </definedNames>
  <calcPr calcId="191029" concurrentCalc="0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2" l="1"/>
  <c r="J9" i="12"/>
  <c r="I10" i="12"/>
  <c r="J10" i="12"/>
  <c r="J5" i="12"/>
  <c r="I5" i="12"/>
  <c r="J8" i="12"/>
  <c r="I8" i="12"/>
  <c r="J7" i="12"/>
  <c r="I7" i="12"/>
  <c r="J6" i="12"/>
  <c r="I6" i="12"/>
  <c r="C3" i="11"/>
  <c r="B3" i="11"/>
  <c r="D3" i="11"/>
  <c r="E3" i="11"/>
  <c r="G3" i="11"/>
  <c r="H3" i="11"/>
  <c r="C4" i="11"/>
  <c r="B4" i="11"/>
  <c r="D4" i="11"/>
  <c r="E4" i="11"/>
  <c r="G4" i="11"/>
  <c r="H4" i="11"/>
  <c r="C5" i="11"/>
  <c r="B5" i="11"/>
  <c r="D5" i="11"/>
  <c r="E5" i="11"/>
  <c r="G5" i="11"/>
  <c r="H5" i="11"/>
  <c r="C6" i="11"/>
  <c r="B6" i="11"/>
  <c r="D6" i="11"/>
  <c r="E6" i="11"/>
  <c r="G6" i="11"/>
  <c r="H6" i="11"/>
  <c r="C7" i="11"/>
  <c r="B7" i="11"/>
  <c r="D7" i="11"/>
  <c r="E7" i="11"/>
  <c r="G7" i="11"/>
  <c r="H7" i="11"/>
  <c r="C8" i="11"/>
  <c r="B8" i="11"/>
  <c r="D8" i="11"/>
  <c r="E8" i="11"/>
  <c r="G8" i="11"/>
  <c r="H8" i="11"/>
  <c r="C9" i="11"/>
  <c r="B9" i="11"/>
  <c r="D9" i="11"/>
  <c r="E9" i="11"/>
  <c r="G9" i="11"/>
  <c r="H9" i="11"/>
  <c r="C10" i="11"/>
  <c r="B10" i="11"/>
  <c r="D10" i="11"/>
  <c r="E10" i="11"/>
  <c r="G10" i="11"/>
  <c r="H10" i="11"/>
  <c r="C11" i="11"/>
  <c r="B11" i="11"/>
  <c r="D11" i="11"/>
  <c r="E11" i="11"/>
  <c r="G11" i="11"/>
  <c r="H11" i="11"/>
  <c r="C12" i="11"/>
  <c r="B12" i="11"/>
  <c r="D12" i="11"/>
  <c r="E12" i="11"/>
  <c r="G12" i="11"/>
  <c r="H12" i="11"/>
  <c r="C13" i="11"/>
  <c r="B13" i="11"/>
  <c r="D13" i="11"/>
  <c r="E13" i="11"/>
  <c r="G13" i="11"/>
  <c r="H13" i="11"/>
  <c r="D2" i="11"/>
  <c r="B2" i="11"/>
  <c r="C2" i="11"/>
  <c r="E2" i="11"/>
  <c r="H2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2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983" i="2"/>
  <c r="F98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63" i="2"/>
  <c r="F96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43" i="2"/>
  <c r="F94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23" i="2"/>
  <c r="F92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03" i="2"/>
  <c r="F90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883" i="2"/>
  <c r="F88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63" i="2"/>
  <c r="F86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43" i="2"/>
  <c r="F84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23" i="2"/>
  <c r="F82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03" i="2"/>
  <c r="F80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783" i="2"/>
  <c r="F78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63" i="2"/>
  <c r="F76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43" i="2"/>
  <c r="F74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23" i="2"/>
  <c r="F72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03" i="2"/>
  <c r="F70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683" i="2"/>
  <c r="F68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63" i="2"/>
  <c r="F66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43" i="2"/>
  <c r="F64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23" i="2"/>
  <c r="F62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03" i="2"/>
  <c r="F60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583" i="2"/>
  <c r="F58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63" i="2"/>
  <c r="F56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43" i="2"/>
  <c r="F54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23" i="2"/>
  <c r="F52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03" i="2"/>
  <c r="F50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483" i="2"/>
  <c r="F48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63" i="2"/>
  <c r="F46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43" i="2"/>
  <c r="F44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23" i="2"/>
  <c r="F42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03" i="2"/>
  <c r="F40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383" i="2"/>
  <c r="F38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63" i="2"/>
  <c r="F36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43" i="2"/>
  <c r="F34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23" i="2"/>
  <c r="F32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03" i="2"/>
  <c r="F30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283" i="2"/>
  <c r="F28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63" i="2"/>
  <c r="F26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43" i="2"/>
  <c r="F24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23" i="2"/>
  <c r="F22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03" i="2"/>
  <c r="F20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183" i="2"/>
  <c r="F18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63" i="2"/>
  <c r="F16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43" i="2"/>
  <c r="F14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23" i="2"/>
  <c r="F12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03" i="2"/>
  <c r="F10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83" i="2"/>
  <c r="F8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63" i="2"/>
  <c r="F6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3" i="2"/>
  <c r="F2" i="2"/>
</calcChain>
</file>

<file path=xl/sharedStrings.xml><?xml version="1.0" encoding="utf-8"?>
<sst xmlns="http://schemas.openxmlformats.org/spreadsheetml/2006/main" count="15091" uniqueCount="2117">
  <si>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</si>
  <si>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</si>
  <si>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</si>
  <si>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</si>
  <si>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</si>
  <si>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</si>
  <si>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</si>
  <si>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</si>
  <si>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</si>
  <si>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</si>
  <si>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</si>
  <si>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</si>
  <si>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</si>
  <si>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</si>
  <si>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</si>
  <si>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</si>
  <si>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</si>
  <si>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</si>
  <si>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</si>
  <si>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</si>
  <si>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</si>
  <si>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</si>
  <si>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</si>
  <si>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</si>
  <si>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</si>
  <si>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</si>
  <si>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</si>
  <si>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</si>
  <si>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</si>
  <si>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</si>
  <si>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</si>
  <si>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</si>
  <si>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</si>
  <si>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</si>
  <si>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</si>
  <si>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</si>
  <si>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</si>
  <si>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</si>
  <si>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</si>
  <si>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</si>
  <si>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</si>
  <si>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</si>
  <si>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</si>
  <si>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</si>
  <si>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</si>
  <si>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</si>
  <si>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</si>
  <si>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</si>
  <si>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</si>
  <si>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</si>
  <si>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</si>
  <si>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</si>
  <si>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</si>
  <si>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</si>
  <si>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</si>
  <si>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</si>
  <si>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</si>
  <si>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</si>
  <si>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</si>
  <si>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</si>
  <si>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</si>
  <si>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</si>
  <si>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</si>
  <si>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</si>
  <si>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</si>
  <si>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</si>
  <si>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</si>
  <si>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</si>
  <si>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</si>
  <si>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</si>
  <si>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</si>
  <si>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</si>
  <si>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</si>
  <si>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</si>
  <si>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</si>
  <si>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</si>
  <si>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</si>
  <si>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</si>
  <si>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</si>
  <si>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</si>
  <si>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</si>
  <si>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</si>
  <si>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</si>
  <si>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</si>
  <si>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</si>
  <si>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</si>
  <si>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</si>
  <si>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</si>
  <si>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</si>
  <si>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</si>
  <si>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</si>
  <si>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</si>
  <si>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</si>
  <si>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</si>
  <si>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</si>
  <si>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</si>
  <si>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</si>
  <si>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</si>
  <si>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</si>
  <si>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</si>
  <si>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</si>
  <si>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</si>
  <si>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</si>
  <si>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</si>
  <si>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</si>
  <si>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</si>
  <si>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</si>
  <si>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</si>
  <si>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</si>
  <si>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</si>
  <si>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</si>
  <si>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</si>
  <si>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</si>
  <si>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</si>
  <si>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</si>
  <si>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</si>
  <si>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</si>
  <si>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</si>
  <si>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</si>
  <si>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</si>
  <si>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</si>
  <si>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</si>
  <si>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</si>
  <si>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</si>
  <si>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</si>
  <si>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</si>
  <si>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</si>
  <si>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</si>
  <si>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</si>
  <si>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</si>
  <si>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</si>
  <si>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</si>
  <si>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</si>
  <si>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</si>
  <si>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</si>
  <si>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</si>
  <si>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</si>
  <si>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</si>
  <si>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</si>
  <si>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</si>
  <si>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</si>
  <si>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</si>
  <si>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</si>
  <si>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</si>
  <si>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</si>
  <si>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</si>
  <si>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</si>
  <si>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</si>
  <si>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</si>
  <si>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</si>
  <si>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</si>
  <si>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</si>
  <si>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</si>
  <si>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</si>
  <si>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</si>
  <si>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</si>
  <si>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</si>
  <si>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</si>
  <si>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</si>
  <si>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</si>
  <si>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</si>
  <si>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</si>
  <si>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</si>
  <si>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</si>
  <si>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</si>
  <si>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</si>
  <si>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</si>
  <si>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</si>
  <si>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</si>
  <si>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</si>
  <si>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</si>
  <si>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</si>
  <si>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</si>
  <si>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</si>
  <si>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</si>
  <si>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</si>
  <si>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</si>
  <si>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</si>
  <si>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</si>
  <si>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</si>
  <si>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</si>
  <si>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</si>
  <si>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</si>
  <si>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</si>
  <si>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</si>
  <si>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</si>
  <si>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</si>
  <si>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</si>
  <si>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</si>
  <si>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</si>
  <si>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</si>
  <si>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</si>
  <si>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</si>
  <si>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</si>
  <si>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</si>
  <si>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</si>
  <si>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</si>
  <si>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</si>
  <si>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</si>
  <si>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</si>
  <si>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</si>
  <si>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</si>
  <si>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</si>
  <si>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</si>
  <si>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</si>
  <si>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</si>
  <si>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</si>
  <si>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</si>
  <si>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</si>
  <si>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</si>
  <si>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</si>
  <si>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</si>
  <si>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</si>
  <si>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</si>
  <si>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</si>
  <si>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</si>
  <si>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</si>
  <si>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</si>
  <si>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</si>
  <si>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</si>
  <si>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</si>
  <si>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</si>
  <si>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</si>
  <si>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</si>
  <si>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</si>
  <si>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</si>
  <si>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</si>
  <si>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</si>
  <si>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</si>
  <si>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</si>
  <si>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</si>
  <si>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</si>
  <si>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</si>
  <si>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</si>
  <si>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</si>
  <si>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</si>
  <si>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</si>
  <si>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</si>
  <si>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</si>
  <si>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</si>
  <si>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</si>
  <si>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</si>
  <si>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</si>
  <si>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</si>
  <si>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</si>
  <si>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</si>
  <si>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</si>
  <si>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</si>
  <si>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</si>
  <si>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</si>
  <si>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</si>
  <si>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</si>
  <si>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</si>
  <si>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</si>
  <si>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</si>
  <si>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</si>
  <si>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</si>
  <si>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</si>
  <si>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</si>
  <si>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</si>
  <si>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</si>
  <si>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</si>
  <si>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</si>
  <si>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</si>
  <si>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</si>
  <si>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</si>
  <si>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</si>
  <si>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</si>
  <si>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</si>
  <si>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</si>
  <si>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</si>
  <si>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</si>
  <si>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</si>
  <si>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</si>
  <si>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</si>
  <si>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</si>
  <si>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</si>
  <si>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</si>
  <si>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</si>
  <si>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</si>
  <si>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</si>
  <si>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</si>
  <si>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</si>
  <si>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</si>
  <si>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</si>
  <si>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</si>
  <si>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</si>
  <si>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</si>
  <si>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</si>
  <si>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</si>
  <si>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</si>
  <si>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</si>
  <si>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</si>
  <si>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</si>
  <si>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</si>
  <si>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</si>
  <si>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</si>
  <si>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</si>
  <si>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</si>
  <si>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</si>
  <si>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</si>
  <si>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</si>
  <si>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</si>
  <si>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</si>
  <si>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</si>
  <si>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</si>
  <si>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</si>
  <si>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</si>
  <si>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</si>
  <si>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</si>
  <si>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</si>
  <si>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</si>
  <si>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</si>
  <si>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</si>
  <si>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</si>
  <si>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</si>
  <si>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</si>
  <si>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</si>
  <si>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</si>
  <si>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</si>
  <si>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</si>
  <si>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</si>
  <si>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</si>
  <si>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</si>
  <si>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</si>
  <si>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</si>
  <si>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</si>
  <si>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</si>
  <si>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</si>
  <si>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</si>
  <si>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</si>
  <si>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</si>
  <si>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</si>
  <si>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</si>
  <si>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</si>
  <si>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</si>
  <si>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</si>
  <si>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</si>
  <si>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</si>
  <si>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</si>
  <si>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</si>
  <si>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</si>
  <si>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</si>
  <si>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</si>
  <si>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</si>
  <si>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</si>
  <si>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</si>
  <si>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</si>
  <si>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</si>
  <si>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</si>
  <si>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</si>
  <si>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</si>
  <si>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</si>
  <si>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</si>
  <si>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</si>
  <si>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</si>
  <si>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</si>
  <si>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</si>
  <si>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</si>
  <si>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</si>
  <si>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</si>
  <si>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</si>
  <si>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</si>
  <si>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</si>
  <si>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</si>
  <si>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</si>
  <si>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</si>
  <si>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</si>
  <si>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</si>
  <si>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</si>
  <si>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</si>
  <si>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</si>
  <si>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</si>
  <si>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</si>
  <si>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</si>
  <si>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</si>
  <si>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</si>
  <si>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</si>
  <si>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</si>
  <si>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</si>
  <si>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</si>
  <si>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</si>
  <si>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</si>
  <si>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</si>
  <si>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</si>
  <si>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</si>
  <si>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</si>
  <si>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</si>
  <si>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</si>
  <si>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</si>
  <si>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</si>
  <si>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</si>
  <si>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</si>
  <si>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</si>
  <si>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</si>
  <si>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</si>
  <si>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</si>
  <si>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</si>
  <si>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</si>
  <si>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</si>
  <si>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</si>
  <si>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</si>
  <si>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</si>
  <si>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</si>
  <si>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</si>
  <si>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</si>
  <si>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</si>
  <si>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</si>
  <si>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</si>
  <si>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</si>
  <si>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</si>
  <si>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</si>
  <si>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</si>
  <si>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</si>
  <si>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</si>
  <si>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</si>
  <si>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</si>
  <si>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</si>
  <si>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</si>
  <si>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</si>
  <si>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</si>
  <si>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</si>
  <si>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</si>
  <si>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</si>
  <si>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</si>
  <si>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</si>
  <si>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</si>
  <si>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</si>
  <si>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</si>
  <si>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</si>
  <si>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</si>
  <si>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</si>
  <si>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</si>
  <si>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</si>
  <si>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</si>
  <si>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</si>
  <si>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</si>
  <si>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</si>
  <si>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</si>
  <si>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</si>
  <si>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</si>
  <si>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</si>
  <si>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</si>
  <si>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</si>
  <si>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</si>
  <si>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</si>
  <si>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</si>
  <si>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</si>
  <si>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</si>
  <si>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</si>
  <si>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</si>
  <si>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</si>
  <si>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</si>
  <si>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</si>
  <si>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</si>
  <si>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</si>
  <si>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</si>
  <si>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</si>
  <si>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</si>
  <si>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</si>
  <si>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</si>
  <si>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</si>
  <si>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</si>
  <si>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</si>
  <si>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</si>
  <si>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</si>
  <si>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</si>
  <si>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</si>
  <si>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</si>
  <si>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</si>
  <si>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</si>
  <si>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</si>
  <si>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</si>
  <si>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</si>
  <si>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</si>
  <si>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</si>
  <si>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</si>
  <si>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</si>
  <si>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</si>
  <si>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</si>
  <si>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</si>
  <si>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</si>
  <si>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</si>
  <si>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</si>
  <si>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</si>
  <si>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</si>
  <si>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</si>
  <si>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</si>
  <si>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</si>
  <si>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</si>
  <si>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</si>
  <si>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</si>
  <si>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</si>
  <si>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</si>
  <si>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</si>
  <si>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</si>
  <si>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</si>
  <si>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</si>
  <si>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</si>
  <si>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</si>
  <si>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</si>
  <si>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</si>
  <si>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</si>
  <si>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</si>
  <si>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</si>
  <si>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</si>
  <si>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</si>
  <si>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</si>
  <si>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</si>
  <si>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</si>
  <si>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</si>
  <si>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</si>
  <si>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</si>
  <si>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</si>
  <si>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</si>
  <si>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</si>
  <si>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</si>
  <si>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</si>
  <si>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</si>
  <si>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</si>
  <si>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</si>
  <si>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</si>
  <si>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</si>
  <si>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</si>
  <si>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</si>
  <si>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</si>
  <si>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</si>
  <si>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</si>
  <si>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</si>
  <si>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</si>
  <si>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</si>
  <si>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</si>
  <si>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</si>
  <si>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</si>
  <si>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</si>
  <si>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</si>
  <si>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</si>
  <si>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</si>
  <si>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</si>
  <si>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</si>
  <si>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</si>
  <si>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</si>
  <si>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</si>
  <si>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</si>
  <si>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</si>
  <si>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</si>
  <si>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</si>
  <si>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</si>
  <si>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</si>
  <si>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</si>
  <si>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</si>
  <si>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</si>
  <si>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</si>
  <si>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</si>
  <si>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</si>
  <si>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</si>
  <si>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</si>
  <si>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</si>
  <si>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</si>
  <si>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</si>
  <si>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</si>
  <si>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</si>
  <si>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</si>
  <si>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</si>
  <si>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</si>
  <si>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</si>
  <si>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</si>
  <si>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</si>
  <si>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</si>
  <si>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</si>
  <si>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</si>
  <si>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</si>
  <si>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</si>
  <si>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</si>
  <si>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</si>
  <si>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</si>
  <si>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</si>
  <si>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</si>
  <si>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</si>
  <si>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</si>
  <si>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</si>
  <si>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</si>
  <si>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</si>
  <si>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</si>
  <si>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</si>
  <si>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</si>
  <si>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</si>
  <si>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</si>
  <si>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</si>
  <si>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</si>
  <si>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</si>
  <si>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</si>
  <si>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</si>
  <si>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</si>
  <si>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</si>
  <si>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</si>
  <si>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</si>
  <si>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</si>
  <si>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</si>
  <si>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</si>
  <si>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</si>
  <si>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</si>
  <si>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</si>
  <si>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</si>
  <si>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</si>
  <si>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</si>
  <si>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</si>
  <si>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</si>
  <si>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</si>
  <si>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</si>
  <si>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</si>
  <si>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</si>
  <si>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</si>
  <si>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</si>
  <si>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</si>
  <si>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</si>
  <si>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</si>
  <si>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</si>
  <si>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</si>
  <si>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</si>
  <si>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</si>
  <si>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</si>
  <si>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</si>
  <si>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</si>
  <si>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</si>
  <si>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</si>
  <si>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</si>
  <si>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</si>
  <si>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</si>
  <si>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</si>
  <si>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</si>
  <si>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</si>
  <si>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</si>
  <si>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</si>
  <si>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</si>
  <si>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</si>
  <si>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</si>
  <si>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</si>
  <si>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</si>
  <si>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</si>
  <si>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</si>
  <si>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</si>
  <si>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</si>
  <si>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</si>
  <si>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</si>
  <si>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</si>
  <si>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</si>
  <si>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</si>
  <si>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</si>
  <si>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</si>
  <si>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</si>
  <si>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</si>
  <si>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</si>
  <si>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</si>
  <si>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</si>
  <si>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</si>
  <si>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</si>
  <si>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</si>
  <si>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</si>
  <si>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</si>
  <si>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</si>
  <si>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</si>
  <si>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</si>
  <si>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</si>
  <si>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</si>
  <si>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</si>
  <si>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</si>
  <si>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</si>
  <si>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</si>
  <si>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</si>
  <si>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</si>
  <si>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</si>
  <si>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</si>
  <si>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</si>
  <si>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</si>
  <si>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</si>
  <si>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</si>
  <si>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</si>
  <si>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</si>
  <si>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</si>
  <si>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</si>
  <si>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</si>
  <si>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</si>
  <si>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</si>
  <si>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</si>
  <si>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</si>
  <si>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</si>
  <si>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</si>
  <si>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</si>
  <si>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</si>
  <si>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</si>
  <si>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</si>
  <si>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</si>
  <si>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</si>
  <si>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</si>
  <si>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</si>
  <si>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</si>
  <si>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</si>
  <si>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</si>
  <si>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</si>
  <si>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</si>
  <si>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</si>
  <si>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</si>
  <si>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</si>
  <si>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</si>
  <si>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</si>
  <si>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</si>
  <si>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</si>
  <si>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</si>
  <si>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</si>
  <si>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</si>
  <si>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</si>
  <si>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</si>
  <si>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</si>
  <si>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</si>
  <si>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</si>
  <si>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</si>
  <si>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</si>
  <si>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</si>
  <si>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</si>
  <si>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</si>
  <si>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</si>
  <si>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</si>
  <si>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</si>
  <si>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</si>
  <si>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</si>
  <si>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</si>
  <si>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</si>
  <si>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</si>
  <si>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</si>
  <si>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</si>
  <si>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</si>
  <si>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</si>
  <si>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</si>
  <si>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</si>
  <si>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</si>
  <si>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</si>
  <si>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</si>
  <si>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</si>
  <si>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</si>
  <si>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</si>
  <si>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</si>
  <si>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</si>
  <si>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</si>
  <si>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</si>
  <si>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</si>
  <si>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</si>
  <si>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</si>
  <si>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</si>
  <si>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</si>
  <si>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</si>
  <si>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</si>
  <si>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</si>
  <si>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</si>
  <si>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</si>
  <si>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</si>
  <si>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</si>
  <si>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</si>
  <si>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</si>
  <si>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</si>
  <si>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</si>
  <si>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</si>
  <si>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</si>
  <si>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</si>
  <si>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</si>
  <si>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</si>
  <si>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</si>
  <si>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</si>
  <si>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</si>
  <si>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</si>
  <si>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</si>
  <si>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</si>
  <si>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</si>
  <si>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</si>
  <si>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</si>
  <si>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</si>
  <si>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</si>
  <si>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</si>
  <si>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</si>
  <si>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</si>
  <si>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</si>
  <si>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</si>
  <si>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</si>
  <si>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</si>
  <si>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</si>
  <si>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</si>
  <si>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</si>
  <si>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</si>
  <si>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</si>
  <si>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</si>
  <si>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</si>
  <si>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</si>
  <si>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</si>
  <si>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</si>
  <si>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</si>
  <si>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</si>
  <si>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</si>
  <si>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</si>
  <si>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</si>
  <si>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</si>
  <si>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</si>
  <si>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</si>
  <si>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</si>
  <si>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</si>
  <si>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</si>
  <si>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</si>
  <si>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</si>
  <si>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</si>
  <si>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</si>
  <si>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</si>
  <si>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</si>
  <si>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</si>
  <si>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</si>
  <si>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</si>
  <si>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</si>
  <si>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</si>
  <si>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</si>
  <si>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</si>
  <si>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</si>
  <si>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</si>
  <si>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</si>
  <si>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</si>
  <si>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</si>
  <si>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</si>
  <si>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</si>
  <si>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</si>
  <si>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</si>
  <si>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</si>
  <si>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</si>
  <si>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</si>
  <si>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</si>
  <si>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</si>
  <si>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</si>
  <si>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</si>
  <si>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</si>
  <si>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</si>
  <si>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</si>
  <si>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</si>
  <si>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</si>
  <si>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</si>
  <si>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</si>
  <si>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</si>
  <si>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</si>
  <si>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</si>
  <si>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</si>
  <si>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</si>
  <si>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</si>
  <si>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</si>
  <si>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</si>
  <si>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</si>
  <si>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</si>
  <si>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</si>
  <si>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</si>
  <si>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</si>
  <si>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</si>
  <si>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</si>
  <si>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</si>
  <si>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</si>
  <si>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</si>
  <si>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</si>
  <si>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</si>
  <si>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</si>
  <si>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</si>
  <si>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</si>
  <si>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</si>
  <si>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</si>
  <si>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</si>
  <si>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</si>
  <si>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</si>
  <si>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</si>
  <si>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</si>
  <si>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</si>
  <si>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</si>
  <si>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</si>
  <si>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</si>
  <si>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</si>
  <si>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</si>
  <si>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</si>
  <si>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</si>
  <si>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</si>
  <si>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</si>
  <si>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</si>
  <si>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</si>
  <si>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</si>
  <si>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</si>
  <si>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</si>
  <si>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</si>
  <si>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</si>
  <si>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</si>
  <si>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</si>
  <si>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</si>
  <si>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</si>
  <si>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</si>
  <si>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</si>
  <si>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</si>
  <si>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</si>
  <si>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</si>
  <si>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</si>
  <si>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</si>
  <si>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</si>
  <si>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</si>
  <si>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</si>
  <si>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</si>
  <si>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</si>
  <si>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</si>
  <si>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</si>
  <si>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</si>
  <si>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</si>
  <si>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</si>
  <si>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</si>
  <si>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</si>
  <si>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</si>
  <si>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</si>
  <si>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</si>
  <si>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</si>
  <si>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</si>
  <si>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</si>
  <si>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</si>
  <si>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</si>
  <si>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</si>
  <si>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</si>
  <si>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</si>
  <si>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</si>
  <si>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</si>
  <si>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</si>
  <si>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</si>
  <si>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</si>
  <si>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</si>
  <si>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</si>
  <si>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</si>
  <si>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</si>
  <si>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</si>
  <si>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</si>
  <si>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</si>
  <si>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</si>
  <si>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</si>
  <si>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</si>
  <si>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</si>
  <si>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</si>
  <si>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</si>
  <si>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</si>
  <si>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</si>
  <si>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</si>
  <si>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</si>
  <si>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</si>
  <si>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</si>
  <si>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</si>
  <si>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</si>
  <si>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</si>
  <si>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</si>
  <si>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</si>
  <si>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</si>
  <si>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</si>
  <si>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</si>
  <si>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</si>
  <si>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</si>
  <si>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</si>
  <si>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</si>
  <si>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</si>
  <si>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</si>
  <si>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</si>
  <si>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</si>
  <si>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</si>
  <si>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</si>
  <si>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</si>
  <si>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</si>
  <si>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</si>
  <si>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</si>
  <si>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</si>
  <si>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</si>
  <si>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</si>
  <si>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</si>
  <si>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</si>
  <si>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</si>
  <si>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</si>
  <si>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</si>
  <si>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</si>
  <si>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</si>
  <si>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</si>
  <si>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</si>
  <si>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</si>
  <si>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</si>
  <si>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</si>
  <si>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</si>
  <si>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</si>
  <si>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</si>
  <si>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</si>
  <si>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</si>
  <si>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</si>
  <si>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</si>
  <si>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</si>
  <si>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</si>
  <si>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</si>
  <si>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</si>
  <si>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</si>
  <si>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</si>
  <si>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</si>
  <si>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</si>
  <si>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</si>
  <si>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</si>
  <si>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</si>
  <si>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</si>
  <si>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</si>
  <si>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</si>
  <si>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</si>
  <si>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</si>
  <si>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</si>
  <si>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</si>
  <si>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</si>
  <si>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</si>
  <si>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</si>
  <si>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</si>
  <si>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</si>
  <si>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</si>
  <si>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</si>
  <si>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</si>
  <si>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</si>
  <si>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</si>
  <si>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</si>
  <si>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</si>
  <si>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</si>
  <si>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</si>
  <si>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</si>
  <si>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</si>
  <si>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</si>
  <si>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</si>
  <si>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</si>
  <si>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</si>
  <si>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</si>
  <si>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</si>
  <si>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</si>
  <si>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</si>
  <si>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</si>
  <si>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</si>
  <si>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</si>
  <si>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</si>
  <si>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</si>
  <si>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</si>
  <si>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</si>
  <si>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</si>
  <si>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</si>
  <si>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</si>
  <si>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</si>
  <si>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</si>
  <si>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</si>
  <si>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</si>
  <si>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</si>
  <si>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</si>
  <si>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</si>
  <si>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</si>
  <si>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</si>
  <si>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</si>
  <si>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</si>
  <si>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</si>
  <si>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</si>
  <si>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</si>
  <si>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</si>
  <si>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</si>
  <si>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</si>
  <si>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</si>
  <si>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</si>
  <si>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</si>
  <si>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</si>
  <si>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</si>
  <si>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</si>
  <si>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</si>
  <si>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</si>
  <si>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</si>
  <si>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</si>
  <si>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</si>
  <si>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</si>
  <si>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</si>
  <si>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</si>
  <si>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</si>
  <si>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</si>
  <si>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</si>
  <si>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</si>
  <si>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</si>
  <si>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</si>
  <si>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</si>
  <si>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</si>
  <si>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</si>
  <si>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</si>
  <si>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</si>
  <si>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</si>
  <si>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</si>
  <si>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</si>
  <si>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</si>
  <si>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</si>
  <si>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</si>
  <si>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</si>
  <si>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</si>
  <si>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</si>
  <si>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</si>
  <si>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</si>
  <si>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</si>
  <si>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</si>
  <si>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</si>
  <si>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</si>
  <si>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</si>
  <si>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</si>
  <si>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</si>
  <si>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</si>
  <si>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</si>
  <si>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</si>
  <si>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</si>
  <si>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</si>
  <si>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</si>
  <si>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</si>
  <si>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</si>
  <si>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</si>
  <si>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</si>
  <si>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</si>
  <si>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</si>
  <si>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</si>
  <si>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</si>
  <si>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</si>
  <si>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</si>
  <si>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</si>
  <si>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</si>
  <si>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</si>
  <si>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</si>
  <si>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</si>
  <si>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</si>
  <si>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</si>
  <si>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</si>
  <si>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</si>
  <si>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</si>
  <si>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</si>
  <si>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</si>
  <si>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</si>
  <si>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</si>
  <si>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</si>
  <si>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</si>
  <si>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</si>
  <si>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</si>
  <si>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</si>
  <si>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</si>
  <si>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</si>
  <si>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</si>
  <si>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</si>
  <si>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</si>
  <si>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</si>
  <si>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</si>
  <si>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</si>
  <si>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</si>
  <si>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</si>
  <si>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</si>
  <si>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</si>
  <si>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</si>
  <si>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</si>
  <si>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</si>
  <si>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</si>
  <si>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</si>
  <si>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</si>
  <si>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</si>
  <si>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</si>
  <si>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</si>
  <si>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</si>
  <si>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</si>
  <si>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</si>
  <si>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</si>
  <si>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</si>
  <si>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</si>
  <si>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</si>
  <si>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</si>
  <si>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</si>
  <si>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</si>
  <si>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</si>
  <si>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</si>
  <si>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</si>
  <si>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</si>
  <si>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</si>
  <si>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</si>
  <si>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</si>
  <si>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</si>
  <si>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</si>
  <si>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</si>
  <si>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</si>
  <si>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</si>
  <si>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</si>
  <si>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</si>
  <si>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</si>
  <si>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</si>
  <si>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</si>
  <si>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</si>
  <si>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</si>
  <si>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</si>
  <si>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</si>
  <si>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</si>
  <si>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</si>
  <si>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</si>
  <si>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</si>
  <si>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</si>
  <si>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</si>
  <si>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</si>
  <si>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</si>
  <si>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</si>
  <si>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</si>
  <si>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</si>
  <si>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</si>
  <si>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</si>
  <si>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</si>
  <si>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</si>
  <si>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</si>
  <si>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</si>
  <si>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</si>
  <si>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</si>
  <si>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</si>
  <si>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</si>
  <si>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</si>
  <si>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</si>
  <si>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</si>
  <si>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</si>
  <si>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</si>
  <si>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</si>
  <si>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</si>
  <si>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</si>
  <si>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</si>
  <si>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</si>
  <si>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</si>
  <si>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</si>
  <si>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</si>
  <si>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</si>
  <si>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</si>
  <si>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</si>
  <si>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</si>
  <si>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</si>
  <si>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</si>
  <si>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</si>
  <si>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</si>
  <si>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</si>
  <si>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</si>
  <si>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</si>
  <si>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</si>
  <si>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</si>
  <si>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</si>
  <si>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</si>
  <si>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</si>
  <si>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</si>
  <si>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</si>
  <si>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</si>
  <si>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</si>
  <si>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</si>
  <si>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</si>
  <si>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</si>
  <si>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</si>
  <si>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</si>
  <si>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</si>
  <si>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</si>
  <si>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</si>
  <si>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</si>
  <si>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</si>
  <si>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</si>
  <si>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</si>
  <si>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</si>
  <si>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</si>
  <si>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</si>
  <si>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</si>
  <si>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</si>
  <si>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</si>
  <si>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</si>
  <si>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</si>
  <si>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</si>
  <si>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</si>
  <si>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</si>
  <si>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</si>
  <si>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</si>
  <si>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</si>
  <si>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</si>
  <si>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</si>
  <si>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</si>
  <si>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</si>
  <si>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</si>
  <si>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</si>
  <si>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</si>
  <si>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</si>
  <si>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</si>
  <si>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</si>
  <si>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</si>
  <si>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</si>
  <si>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</si>
  <si>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</si>
  <si>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</si>
  <si>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</si>
  <si>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</si>
  <si>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</si>
  <si>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</si>
  <si>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</si>
  <si>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</si>
  <si>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</si>
  <si>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</si>
  <si>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</si>
  <si>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</si>
  <si>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</si>
  <si>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</si>
  <si>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</si>
  <si>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</si>
  <si>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</si>
  <si>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</si>
  <si>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</si>
  <si>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</si>
  <si>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</si>
  <si>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</si>
  <si>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</si>
  <si>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</si>
  <si>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</si>
  <si>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</si>
  <si>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</si>
  <si>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</si>
  <si>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</si>
  <si>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</si>
  <si>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</si>
  <si>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</si>
  <si>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</si>
  <si>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</si>
  <si>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</si>
  <si>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</si>
  <si>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</si>
  <si>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</si>
  <si>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</si>
  <si>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</si>
  <si>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</si>
  <si>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</si>
  <si>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</si>
  <si>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</si>
  <si>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</si>
  <si>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</si>
  <si>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</si>
  <si>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</si>
  <si>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</si>
  <si>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</si>
  <si>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</si>
  <si>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</si>
  <si>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</si>
  <si>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</si>
  <si>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</si>
  <si>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</si>
  <si>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</si>
  <si>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</si>
  <si>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</si>
  <si>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</si>
  <si>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</si>
  <si>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</si>
  <si>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</si>
  <si>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</si>
  <si>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</si>
  <si>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</si>
  <si>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</si>
  <si>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</si>
  <si>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</si>
  <si>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</si>
  <si>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</si>
  <si>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</si>
  <si>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</si>
  <si>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</si>
  <si>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</si>
  <si>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</si>
  <si>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</si>
  <si>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</si>
  <si>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</si>
  <si>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</si>
  <si>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</si>
  <si>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</si>
  <si>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</si>
  <si>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</si>
  <si>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</si>
  <si>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</si>
  <si>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</si>
  <si>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</si>
  <si>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</si>
  <si>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</si>
  <si>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</si>
  <si>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</si>
  <si>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</si>
  <si>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</si>
  <si>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</si>
  <si>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</si>
  <si>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</si>
  <si>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</si>
  <si>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</si>
  <si>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</si>
  <si>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</si>
  <si>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</si>
  <si>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</si>
  <si>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</si>
  <si>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</si>
  <si>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</si>
  <si>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</si>
  <si>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</si>
  <si>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</si>
  <si>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</si>
  <si>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</si>
  <si>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</si>
  <si>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</si>
  <si>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</si>
  <si>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</si>
  <si>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</si>
  <si>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</si>
  <si>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</si>
  <si>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</si>
  <si>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</si>
  <si>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</si>
  <si>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</si>
  <si>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</si>
  <si>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</si>
  <si>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</si>
  <si>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</si>
  <si>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</si>
  <si>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</si>
  <si>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</si>
  <si>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</si>
  <si>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</si>
  <si>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</si>
  <si>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</si>
  <si>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</si>
  <si>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</si>
  <si>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</si>
  <si>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</si>
  <si>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</si>
  <si>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</si>
  <si>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</si>
  <si>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</si>
  <si>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</si>
  <si>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</si>
  <si>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</si>
  <si>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</si>
  <si>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</si>
  <si>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</si>
  <si>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</si>
  <si>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</si>
  <si>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</si>
  <si>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</si>
  <si>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</si>
  <si>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</si>
  <si>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</si>
  <si>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</si>
  <si>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</si>
  <si>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</si>
  <si>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</si>
  <si>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</si>
  <si>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</si>
  <si>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</si>
  <si>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</si>
  <si>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</si>
  <si>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</si>
  <si>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</si>
  <si>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</si>
  <si>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</si>
  <si>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</si>
  <si>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</si>
  <si>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</si>
  <si>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</si>
  <si>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</si>
  <si>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</si>
  <si>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</si>
  <si>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</si>
  <si>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</si>
  <si>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</si>
  <si>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</si>
  <si>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</si>
  <si>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</si>
  <si>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</si>
  <si>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</si>
  <si>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</si>
  <si>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</si>
  <si>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</si>
  <si>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</si>
  <si>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</si>
  <si>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</si>
  <si>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</si>
  <si>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</si>
  <si>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</si>
  <si>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</si>
  <si>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</si>
  <si>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</si>
  <si>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</si>
  <si>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</si>
  <si>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</si>
  <si>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</si>
  <si>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</si>
  <si>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</si>
  <si>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</si>
  <si>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</si>
  <si>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</si>
  <si>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</si>
  <si>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</si>
  <si>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</si>
  <si>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</si>
  <si>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</si>
  <si>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</si>
  <si>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</si>
  <si>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</si>
  <si>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</si>
  <si>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</si>
  <si>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</si>
  <si>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</si>
  <si>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</si>
  <si>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</si>
  <si>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</si>
  <si>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</si>
  <si>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</si>
  <si>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</si>
  <si>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</si>
  <si>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</si>
  <si>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</si>
  <si>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</si>
  <si>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</si>
  <si>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</si>
  <si>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</si>
  <si>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</si>
  <si>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</si>
  <si>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</si>
  <si>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</si>
  <si>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</si>
  <si>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</si>
  <si>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</si>
  <si>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</si>
  <si>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</si>
  <si>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</si>
  <si>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</si>
  <si>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</si>
  <si>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</si>
  <si>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</si>
  <si>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</si>
  <si>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</si>
  <si>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</si>
  <si>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</si>
  <si>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</si>
  <si>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</si>
  <si>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</si>
  <si>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</si>
  <si>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</si>
  <si>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</si>
  <si>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</si>
  <si>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</si>
  <si>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</si>
  <si>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</si>
  <si>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</si>
  <si>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</si>
  <si>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</si>
  <si>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</si>
  <si>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</si>
  <si>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</si>
  <si>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</si>
  <si>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</si>
  <si>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</si>
  <si>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</si>
  <si>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</si>
  <si>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</si>
  <si>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</si>
  <si>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</si>
  <si>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</si>
  <si>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</si>
  <si>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</si>
  <si>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</si>
  <si>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</si>
  <si>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</si>
  <si>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</si>
  <si>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</si>
  <si>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</si>
  <si>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</si>
  <si>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</si>
  <si>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</si>
  <si>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</si>
  <si>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</si>
  <si>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</si>
  <si>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</si>
  <si>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</si>
  <si>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</si>
  <si>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</si>
  <si>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</si>
  <si>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</si>
  <si>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</si>
  <si>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</si>
  <si>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</si>
  <si>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</si>
  <si>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</si>
  <si>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</si>
  <si>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</si>
  <si>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</si>
  <si>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</si>
  <si>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</si>
  <si>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</si>
  <si>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</si>
  <si>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</si>
  <si>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</si>
  <si>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</si>
  <si>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</si>
  <si>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</si>
  <si>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</si>
  <si>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</si>
  <si>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</si>
  <si>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</si>
  <si>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</si>
  <si>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</si>
  <si>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</si>
  <si>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</si>
  <si>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</si>
  <si>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</si>
  <si>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</si>
  <si>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</si>
  <si>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</si>
  <si>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</si>
  <si>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</si>
  <si>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</si>
  <si>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</si>
  <si>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</si>
  <si>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</si>
  <si>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</si>
  <si>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</si>
  <si>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</si>
  <si>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</si>
  <si>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</si>
  <si>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</si>
  <si>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</si>
  <si>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</si>
  <si>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</si>
  <si>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</si>
  <si>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</si>
  <si>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</si>
  <si>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</si>
  <si>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</si>
  <si>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</si>
  <si>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</si>
  <si>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</si>
  <si>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</si>
  <si>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</si>
  <si>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</si>
  <si>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</si>
  <si>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</si>
  <si>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</si>
  <si>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</si>
  <si>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</si>
  <si>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</si>
  <si>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</si>
  <si>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</si>
  <si>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</si>
  <si>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</si>
  <si>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</si>
  <si>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</si>
  <si>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</si>
  <si>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</si>
  <si>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</si>
  <si>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</si>
  <si>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</si>
  <si>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</si>
  <si>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</si>
  <si>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</si>
  <si>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</si>
  <si>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</si>
  <si>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</si>
  <si>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</si>
  <si>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</si>
  <si>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</si>
  <si>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</si>
  <si>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</si>
  <si>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</si>
  <si>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</si>
  <si>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</si>
  <si>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</si>
  <si>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</si>
  <si>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</si>
  <si>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</si>
  <si>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</si>
  <si>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</si>
  <si>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</si>
  <si>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</si>
  <si>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</si>
  <si>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</si>
  <si>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</si>
  <si>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</si>
  <si>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</si>
  <si>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</si>
  <si>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</si>
  <si>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</si>
  <si>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</si>
  <si>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</si>
  <si>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</si>
  <si>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</si>
  <si>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</si>
  <si>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</si>
  <si>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</si>
  <si>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</si>
  <si>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</si>
  <si>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</si>
  <si>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</si>
  <si>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</si>
  <si>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</si>
  <si>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</si>
  <si>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</si>
  <si>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</si>
  <si>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</si>
  <si>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</si>
  <si>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</si>
  <si>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</si>
  <si>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</si>
  <si>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</si>
  <si>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</si>
  <si>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</si>
  <si>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</si>
  <si>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</si>
  <si>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</si>
  <si>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</si>
  <si>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</si>
  <si>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</si>
  <si>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</si>
  <si>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</si>
  <si>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</si>
  <si>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</si>
  <si>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</si>
  <si>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</si>
  <si>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</si>
  <si>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</si>
  <si>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</si>
  <si>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</si>
  <si>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</si>
  <si>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</si>
  <si>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</si>
  <si>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</si>
  <si>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</si>
  <si>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</si>
  <si>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</si>
  <si>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</si>
  <si>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</si>
  <si>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</si>
  <si>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</si>
  <si>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</si>
  <si>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</si>
  <si>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</si>
  <si>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</si>
  <si>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</si>
  <si>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</si>
  <si>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</si>
  <si>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</si>
  <si>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</si>
  <si>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</si>
  <si>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</si>
  <si>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</si>
  <si>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</si>
  <si>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</si>
  <si>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</si>
  <si>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</si>
  <si>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</si>
  <si>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</si>
  <si>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</si>
  <si>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</si>
  <si>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</si>
  <si>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</si>
  <si>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</si>
  <si>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</si>
  <si>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</si>
  <si>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</si>
  <si>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</si>
  <si>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</si>
  <si>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</si>
  <si>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</si>
  <si>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</si>
  <si>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</si>
  <si>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</si>
  <si>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</si>
  <si>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</si>
  <si>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</si>
  <si>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</si>
  <si>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</si>
  <si>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</si>
  <si>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</si>
  <si>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</si>
  <si>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</si>
  <si>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</si>
  <si>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</si>
  <si>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</si>
  <si>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</si>
  <si>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</si>
  <si>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</si>
  <si>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</si>
  <si>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</si>
  <si>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</si>
  <si>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</si>
  <si>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</si>
  <si>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</si>
  <si>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</si>
  <si>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</si>
  <si>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</si>
  <si>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</si>
  <si>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</si>
  <si>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</si>
  <si>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</si>
  <si>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</si>
  <si>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</si>
  <si>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</si>
  <si>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</si>
  <si>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</si>
  <si>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</si>
  <si>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</si>
  <si>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</si>
  <si>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</si>
  <si>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</si>
  <si>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</si>
  <si>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</si>
  <si>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</si>
  <si>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</si>
  <si>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</si>
  <si>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</si>
  <si>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</si>
  <si>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</si>
  <si>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</si>
  <si>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</si>
  <si>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</si>
  <si>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</si>
  <si>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</si>
  <si>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</si>
  <si>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</si>
  <si>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</si>
  <si>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</si>
  <si>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</si>
  <si>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</si>
  <si>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</si>
  <si>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</si>
  <si>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</si>
  <si>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</si>
  <si>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</si>
  <si>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</si>
  <si>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</si>
  <si>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</si>
  <si>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</si>
  <si>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</si>
  <si>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</si>
  <si>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</si>
  <si>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</si>
  <si>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</si>
  <si>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</si>
  <si>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</si>
  <si>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</si>
  <si>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</si>
  <si>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</si>
  <si>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</si>
  <si>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</si>
  <si>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</si>
  <si>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</si>
  <si>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</si>
  <si>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</si>
  <si>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</si>
  <si>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</si>
  <si>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</si>
  <si>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</si>
  <si>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</si>
  <si>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</si>
  <si>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</si>
  <si>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</si>
  <si>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</si>
  <si>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</si>
  <si>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</si>
  <si>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</si>
  <si>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</si>
  <si>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</si>
  <si>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</si>
  <si>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</si>
  <si>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</si>
  <si>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</si>
  <si>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</si>
  <si>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</si>
  <si>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</si>
  <si>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</si>
  <si>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</si>
  <si>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</si>
  <si>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</si>
  <si>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</si>
  <si>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</si>
  <si>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</si>
  <si>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</si>
  <si>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</si>
  <si>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</si>
  <si>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</si>
  <si>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</si>
  <si>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</si>
  <si>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</si>
  <si>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</si>
  <si>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</si>
  <si>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</si>
  <si>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</si>
  <si>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</si>
  <si>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</si>
  <si>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</si>
  <si>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</si>
  <si>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</si>
  <si>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</si>
  <si>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</si>
  <si>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</si>
  <si>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</si>
  <si>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</si>
  <si>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</si>
  <si>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</si>
  <si>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</si>
  <si>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</si>
  <si>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</si>
  <si>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</si>
  <si>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</si>
  <si>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</si>
  <si>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</si>
  <si>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</si>
  <si>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</si>
  <si>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</si>
  <si>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</si>
  <si>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</si>
  <si>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</si>
  <si>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</si>
  <si>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</si>
  <si>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</si>
  <si>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</si>
  <si>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</si>
  <si>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</si>
  <si>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</si>
  <si>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</si>
  <si>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</si>
  <si>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</si>
  <si>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</si>
  <si>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</si>
  <si>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</si>
  <si>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</si>
  <si>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</si>
  <si>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</si>
  <si>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</si>
  <si>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</si>
  <si>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</si>
  <si>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</si>
  <si>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</si>
  <si>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</si>
  <si>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</si>
  <si>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</si>
  <si>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</si>
  <si>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</si>
  <si>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</si>
  <si>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</si>
  <si>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</si>
  <si>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</si>
  <si>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</si>
  <si>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</si>
  <si>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</si>
  <si>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</si>
  <si>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</si>
  <si>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</si>
  <si>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</si>
  <si>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</si>
  <si>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</si>
  <si>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</si>
  <si>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</si>
  <si>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</si>
  <si>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</si>
  <si>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</si>
  <si>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</si>
  <si>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</si>
  <si>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</si>
  <si>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</si>
  <si>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</si>
  <si>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</si>
  <si>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</si>
  <si>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</si>
  <si>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</si>
  <si>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</si>
  <si>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</si>
  <si>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</si>
  <si>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</si>
  <si>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</si>
  <si>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</si>
  <si>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</si>
  <si>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</si>
  <si>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</si>
  <si>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</si>
  <si>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</si>
  <si>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</si>
  <si>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</si>
  <si>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</si>
  <si>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</si>
  <si>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</si>
  <si>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</si>
  <si>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</si>
  <si>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</si>
  <si>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</si>
  <si>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</si>
  <si>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</si>
  <si>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</si>
  <si>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</si>
  <si>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</si>
  <si>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</si>
  <si>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</si>
  <si>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</si>
  <si>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</si>
  <si>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</si>
  <si>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</si>
  <si>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</si>
  <si>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</si>
  <si>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</si>
  <si>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</si>
  <si>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</si>
  <si>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</si>
  <si>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</si>
  <si>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</si>
  <si>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</si>
  <si>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</si>
  <si>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</si>
  <si>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</si>
  <si>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</si>
  <si>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</si>
  <si>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</si>
  <si>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</si>
  <si>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</si>
  <si>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</si>
  <si>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</si>
  <si>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</si>
  <si>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</si>
  <si>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</si>
  <si>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</si>
  <si>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</si>
  <si>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</si>
  <si>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</si>
  <si>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</si>
  <si>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</si>
  <si>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</si>
  <si>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</si>
  <si>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</si>
  <si>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</si>
  <si>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</si>
  <si>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</si>
  <si>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</si>
  <si>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</si>
  <si>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</si>
  <si>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</si>
  <si>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</si>
  <si>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</si>
  <si>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</si>
  <si>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Created Conversion</t>
  </si>
  <si>
    <t>Date ended Conversion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</si>
  <si>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</si>
  <si>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</si>
  <si>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</si>
  <si>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</si>
  <si>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</si>
  <si>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</si>
  <si>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</si>
  <si>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</si>
  <si>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</si>
  <si>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</si>
  <si>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</si>
  <si>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</si>
  <si>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</si>
  <si>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</si>
  <si>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</si>
  <si>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</si>
  <si>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</si>
  <si>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</si>
  <si>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</si>
  <si>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</si>
  <si>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</si>
  <si>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</si>
  <si>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</si>
  <si>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</si>
  <si>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</si>
  <si>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</si>
  <si>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</si>
  <si>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</si>
  <si>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</si>
  <si>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</si>
  <si>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</si>
  <si>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</si>
  <si>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</si>
  <si>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</si>
  <si>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</si>
  <si>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</si>
  <si>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</si>
  <si>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</si>
  <si>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</si>
  <si>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</si>
  <si>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</si>
  <si>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</si>
  <si>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</si>
  <si>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</si>
  <si>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</si>
  <si>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</si>
  <si>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</si>
  <si>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</si>
  <si>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</si>
  <si>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</si>
  <si>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</si>
  <si>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</si>
  <si>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</si>
  <si>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</si>
  <si>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</si>
  <si>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</si>
  <si>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</si>
  <si>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</si>
  <si>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</si>
  <si>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</si>
  <si>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</si>
  <si>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</si>
  <si>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</si>
  <si>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</si>
  <si>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</si>
  <si>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</si>
  <si>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</si>
  <si>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</si>
  <si>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</si>
  <si>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</si>
  <si>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</si>
  <si>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Number Canceled</t>
  </si>
  <si>
    <t>Maximum number of Backers</t>
  </si>
  <si>
    <t>Variance of the number of backers</t>
  </si>
  <si>
    <t>Mean number of Backers</t>
  </si>
  <si>
    <t>Median number of Backers</t>
  </si>
  <si>
    <t>Minimum number of backers</t>
  </si>
  <si>
    <t>Standard Deviation of the number of backers</t>
  </si>
  <si>
    <t>Successful Campaigns</t>
  </si>
  <si>
    <t>Failed Campagins</t>
  </si>
  <si>
    <t>Greater than or equal 50000</t>
  </si>
  <si>
    <t>Prepared by: Ratima Chowadee</t>
  </si>
  <si>
    <t>Data Analytics Bootcamp</t>
  </si>
  <si>
    <t xml:space="preserve">Dr. Arrington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</si>
</sst>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2B2B2B"/>
      <name val="Roboto"/>
    </font>
    <font>
      <sz val="10"/>
      <color rgb="FF2B2B2B"/>
      <name val="Roboto"/>
    </font>
    <font>
      <b/>
      <sz val="10"/>
      <color rgb="FF2B2B2B"/>
      <name val="Roboto"/>
    </font>
    <font>
      <sz val="12"/>
      <color rgb="FF333333"/>
      <name val="Arial"/>
      <family val="2"/>
    </font>
    <font>
      <sz val="12"/>
      <color rgb="FF202124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42" applyNumberFormat="1" applyFont="1"/>
    <xf numFmtId="14" fontId="0" fillId="0" borderId="0" xfId="0" applyNumberFormat="1"/>
    <xf numFmtId="0" fontId="16" fillId="0" borderId="10" xfId="0" applyFont="1" applyBorder="1"/>
    <xf numFmtId="9" fontId="16" fillId="0" borderId="10" xfId="43" applyFont="1" applyBorder="1"/>
    <xf numFmtId="0" fontId="0" fillId="0" borderId="0" xfId="0" applyAlignment="1">
      <alignment horizontal="right"/>
    </xf>
    <xf numFmtId="0" fontId="18" fillId="0" borderId="0" xfId="0" applyFont="1"/>
    <xf numFmtId="0" fontId="21" fillId="0" borderId="0" xfId="0" applyFont="1"/>
    <xf numFmtId="0" fontId="22" fillId="0" borderId="0" xfId="0" applyFont="1"/>
    <xf numFmtId="0" fontId="19" fillId="0" borderId="0" xfId="0" applyFont="1" applyAlignment="1">
      <alignment horizontal="left" vertical="center" indent="1"/>
    </xf>
    <xf numFmtId="0" fontId="16" fillId="0" borderId="0" xfId="0" applyFont="1"/>
    <xf numFmtId="0" fontId="20" fillId="0" borderId="0" xfId="0" applyFont="1" applyAlignment="1">
      <alignment horizontal="left" vertical="center" indent="1"/>
    </xf>
    <xf numFmtId="0" fontId="18" fillId="0" borderId="0" xfId="0" applyFont="1" applyAlignment="1">
      <alignment horizontal="left" vertical="center"/>
    </xf>
    <xf numFmtId="9" fontId="0" fillId="0" borderId="0" xfId="43" applyFont="1" applyFill="1"/>
    <xf numFmtId="164" fontId="0" fillId="0" borderId="0" xfId="42" applyNumberFormat="1" applyFont="1" applyFill="1"/>
    <xf numFmtId="164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EF574B"/>
        </patternFill>
      </fill>
    </dxf>
    <dxf>
      <fill>
        <patternFill>
          <bgColor rgb="FF66FF99"/>
        </patternFill>
      </fill>
    </dxf>
    <dxf>
      <fill>
        <patternFill>
          <bgColor rgb="FFFFFF5B"/>
        </patternFill>
      </fill>
    </dxf>
    <dxf>
      <fill>
        <patternFill>
          <bgColor rgb="FFD1CECD"/>
        </patternFill>
      </fill>
    </dxf>
    <dxf>
      <fill>
        <patternFill>
          <bgColor rgb="FFEF574B"/>
        </patternFill>
      </fill>
    </dxf>
    <dxf>
      <fill>
        <patternFill>
          <bgColor rgb="FF66FF99"/>
        </patternFill>
      </fill>
    </dxf>
    <dxf>
      <fill>
        <patternFill>
          <bgColor rgb="FFFFFF5B"/>
        </patternFill>
      </fill>
    </dxf>
    <dxf>
      <fill>
        <patternFill>
          <bgColor rgb="FFD1CECD"/>
        </patternFill>
      </fill>
    </dxf>
    <dxf>
      <fill>
        <patternFill>
          <bgColor rgb="FFEF574B"/>
        </patternFill>
      </fill>
    </dxf>
    <dxf>
      <fill>
        <patternFill>
          <bgColor rgb="FF66FF99"/>
        </patternFill>
      </fill>
    </dxf>
    <dxf>
      <fill>
        <patternFill>
          <bgColor rgb="FFFFFF5B"/>
        </patternFill>
      </fill>
    </dxf>
    <dxf>
      <fill>
        <patternFill>
          <bgColor rgb="FFD1CECD"/>
        </patternFill>
      </fill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colors>
    <mruColors>
      <color rgb="FFFFFF00"/>
      <color rgb="FF48D86A"/>
      <color rgb="FF960000"/>
      <color rgb="FF8E0000"/>
      <color rgb="FFEF574B"/>
      <color rgb="FFD1CECD"/>
      <color rgb="FFFFFF5B"/>
      <color rgb="FF66FF99"/>
      <color rgb="FFF48880"/>
      <color rgb="FFC7C5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PARENT CATEGORY!PivotTable1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8D8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6-43AF-8FBB-45FD4B368331}"/>
            </c:ext>
          </c:extLst>
        </c:ser>
        <c:ser>
          <c:idx val="1"/>
          <c:order val="1"/>
          <c:tx>
            <c:strRef>
              <c:f>'OUTCOME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6-43AF-8FBB-45FD4B368331}"/>
            </c:ext>
          </c:extLst>
        </c:ser>
        <c:ser>
          <c:idx val="2"/>
          <c:order val="2"/>
          <c:tx>
            <c:strRef>
              <c:f>'OUTCOME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B6-43AF-8FBB-45FD4B368331}"/>
            </c:ext>
          </c:extLst>
        </c:ser>
        <c:ser>
          <c:idx val="3"/>
          <c:order val="3"/>
          <c:tx>
            <c:strRef>
              <c:f>'OUTCOME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48D86A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B6-43AF-8FBB-45FD4B36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741839"/>
        <c:axId val="911731439"/>
      </c:barChart>
      <c:catAx>
        <c:axId val="91174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31439"/>
        <c:crosses val="autoZero"/>
        <c:auto val="1"/>
        <c:lblAlgn val="ctr"/>
        <c:lblOffset val="100"/>
        <c:noMultiLvlLbl val="0"/>
      </c:catAx>
      <c:valAx>
        <c:axId val="9117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4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[CrowdfundingBook.xlsx]OUTCOME BY SUB CATEGORY!PivotTable2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9-414C-B2E0-CBA6D3C878B2}"/>
            </c:ext>
          </c:extLst>
        </c:ser>
        <c:ser>
          <c:idx val="1"/>
          <c:order val="1"/>
          <c:tx>
            <c:strRef>
              <c:f>'OUTCOME BY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9-414C-B2E0-CBA6D3C878B2}"/>
            </c:ext>
          </c:extLst>
        </c:ser>
        <c:ser>
          <c:idx val="2"/>
          <c:order val="2"/>
          <c:tx>
            <c:strRef>
              <c:f>'OUTCOME BY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39-414C-B2E0-CBA6D3C878B2}"/>
            </c:ext>
          </c:extLst>
        </c:ser>
        <c:ser>
          <c:idx val="3"/>
          <c:order val="3"/>
          <c:tx>
            <c:strRef>
              <c:f>'OUTCOME BY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B-4283-9F19-2F5F68EFB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724783"/>
        <c:axId val="911708975"/>
      </c:barChart>
      <c:catAx>
        <c:axId val="91172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08975"/>
        <c:crosses val="autoZero"/>
        <c:auto val="1"/>
        <c:lblAlgn val="ctr"/>
        <c:lblOffset val="100"/>
        <c:noMultiLvlLbl val="0"/>
      </c:catAx>
      <c:valAx>
        <c:axId val="91170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2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MONTH!PivotTable3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0-4E0E-9399-EBB7BC535F53}"/>
            </c:ext>
          </c:extLst>
        </c:ser>
        <c:ser>
          <c:idx val="1"/>
          <c:order val="1"/>
          <c:tx>
            <c:strRef>
              <c:f>'OUTCOME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2-41B7-B201-9973838F0DAD}"/>
            </c:ext>
          </c:extLst>
        </c:ser>
        <c:ser>
          <c:idx val="2"/>
          <c:order val="2"/>
          <c:tx>
            <c:strRef>
              <c:f>'OUTCOME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2-41B7-B201-9973838F0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744591"/>
        <c:axId val="762737103"/>
      </c:lineChart>
      <c:catAx>
        <c:axId val="76274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37103"/>
        <c:crosses val="autoZero"/>
        <c:auto val="1"/>
        <c:lblAlgn val="ctr"/>
        <c:lblOffset val="100"/>
        <c:noMultiLvlLbl val="0"/>
      </c:catAx>
      <c:valAx>
        <c:axId val="7627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4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B-44FC-8501-95FFD7B2A28F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B-44FC-8501-95FFD7B2A28F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B-44FC-8501-95FFD7B2A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726703"/>
        <c:axId val="762739599"/>
      </c:lineChart>
      <c:catAx>
        <c:axId val="76272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39599"/>
        <c:crosses val="autoZero"/>
        <c:auto val="1"/>
        <c:lblAlgn val="ctr"/>
        <c:lblOffset val="100"/>
        <c:noMultiLvlLbl val="0"/>
      </c:catAx>
      <c:valAx>
        <c:axId val="76273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2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638174</xdr:colOff>
      <xdr:row>0</xdr:row>
      <xdr:rowOff>147636</xdr:rowOff>
    </xdr:from>
    <xdr:to>
      <xdr:col>17</xdr:col>
      <xdr:colOff>685799</xdr:colOff>
      <xdr:row>21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F5AFF-D562-401B-EFA6-2E54A3DB3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</xdr:row>
      <xdr:rowOff>190500</xdr:rowOff>
    </xdr:from>
    <xdr:to>
      <xdr:col>19</xdr:col>
      <xdr:colOff>457200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A0739-A64C-621F-BFD0-1373277B2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395286</xdr:colOff>
      <xdr:row>0</xdr:row>
      <xdr:rowOff>33336</xdr:rowOff>
    </xdr:from>
    <xdr:to>
      <xdr:col>15</xdr:col>
      <xdr:colOff>266700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9F10E-B8BF-6FAD-572C-F964BA868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309561</xdr:colOff>
      <xdr:row>16</xdr:row>
      <xdr:rowOff>33337</xdr:rowOff>
    </xdr:from>
    <xdr:to>
      <xdr:col>8</xdr:col>
      <xdr:colOff>514350</xdr:colOff>
      <xdr:row>42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7107A7-EA9F-3826-76E1-857A28523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 Cee" refreshedDate="44950.47315740741" createdVersion="8" refreshedVersion="8" minRefreshableVersion="3" recordCount="1001" xr:uid="{F31005AB-1342-423A-AD95-5C3513140D45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x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x v="1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x v="2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x v="3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x v="4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x v="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x v="6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x v="7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x v="8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x v="9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x v="10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x v="11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x v="12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x v="13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x v="14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x v="15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x v="16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x v="17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x v="18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x v="19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x v="20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x v="21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x v="22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x v="23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x v="24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x v="25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x v="26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x v="27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x v="28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x v="29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x v="30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x v="31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x v="32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x v="33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x v="34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x v="35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x v="36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x v="37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x v="38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x v="39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x v="40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x v="41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x v="42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x v="43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x v="44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x v="45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x v="46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x v="47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x v="48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x v="49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x v="50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x v="51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x v="52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x v="53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x v="54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x v="55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x v="56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x v="57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x v="58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x v="59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x v="60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x v="61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x v="6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x v="63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x v="6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x v="6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x v="66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x v="67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x v="6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x v="69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x v="70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x v="71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x v="7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x v="7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x v="74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x v="75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x v="76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x v="77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x v="78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x v="79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x v="80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x v="81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x v="82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x v="83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x v="8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x v="85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x v="86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x v="87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x v="88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x v="89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x v="58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x v="90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x v="91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x v="92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x v="93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x v="94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x v="95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x v="96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x v="97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x v="98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x v="99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x v="100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x v="101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x v="102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x v="10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x v="104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x v="105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x v="106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x v="107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x v="108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x v="109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x v="110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x v="111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x v="112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x v="113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x v="114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x v="115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x v="116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x v="117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x v="11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x v="119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x v="120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x v="121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x v="12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x v="123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x v="124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x v="125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x v="126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x v="127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x v="128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x v="129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x v="130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x v="131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x v="132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x v="133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x v="134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x v="135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x v="136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x v="137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x v="138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x v="139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x v="140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x v="141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x v="14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x v="143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x v="144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x v="145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x v="146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x v="147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x v="148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x v="99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x v="149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x v="150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x v="151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x v="152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x v="153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x v="15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x v="155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x v="156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x v="157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x v="158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x v="159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x v="160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x v="161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x v="162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x v="163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x v="164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x v="165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x v="166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x v="167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x v="16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x v="169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x v="170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x v="171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x v="172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x v="173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x v="174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x v="175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x v="176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x v="177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x v="178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x v="179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x v="18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x v="181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x v="182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x v="183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x v="184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x v="185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x v="186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x v="187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x v="18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x v="189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x v="190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x v="191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x v="192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x v="193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x v="194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x v="195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x v="196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x v="197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x v="50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x v="198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x v="199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x v="200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x v="201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x v="202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x v="203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x v="204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x v="205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x v="206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x v="207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x v="208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x v="209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x v="210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x v="211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x v="212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x v="213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x v="214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x v="215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x v="216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x v="21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x v="218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x v="219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x v="220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x v="221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x v="222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x v="223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x v="224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x v="225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x v="226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x v="227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x v="228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x v="229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x v="23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x v="23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x v="232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x v="23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x v="234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x v="235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x v="236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x v="237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x v="238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x v="23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x v="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x v="241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x v="242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x v="243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x v="244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x v="245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x v="246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x v="247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x v="248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x v="249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x v="250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x v="251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x v="252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x v="253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x v="254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x v="255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x v="256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x v="257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x v="258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x v="259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x v="260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x v="261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x v="262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x v="263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x v="264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x v="265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x v="266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x v="267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x v="268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x v="26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x v="270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x v="271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x v="272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x v="273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x v="274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x v="275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x v="27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x v="277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x v="278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x v="279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x v="280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x v="281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x v="282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x v="283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x v="284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x v="285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x v="286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x v="287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x v="288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x v="289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x v="290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x v="291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x v="292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x v="293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x v="294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x v="295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x v="296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x v="297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x v="298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x v="299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x v="300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x v="301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x v="302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x v="303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x v="304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x v="305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x v="306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x v="307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x v="308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x v="309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x v="310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x v="311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x v="312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x v="313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x v="314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x v="315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x v="316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x v="317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x v="318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x v="319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x v="320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x v="321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x v="322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x v="323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x v="324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x v="325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x v="326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x v="327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x v="328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x v="329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x v="33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x v="331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x v="332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x v="333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x v="33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x v="335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x v="336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x v="337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x v="338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x v="339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x v="340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x v="341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x v="342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x v="343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x v="344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x v="345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x v="346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x v="297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x v="347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x v="348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x v="349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x v="350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x v="35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x v="352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x v="3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x v="354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x v="355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x v="356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x v="357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x v="358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x v="359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x v="360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x v="361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x v="362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x v="363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x v="36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x v="365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x v="366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x v="367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x v="211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x v="368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x v="369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x v="370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x v="371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x v="372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x v="373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x v="374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x v="375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x v="376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x v="377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x v="378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x v="3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x v="380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x v="381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x v="382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x v="383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x v="384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x v="385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x v="386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x v="387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x v="3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x v="389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x v="390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x v="391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x v="392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x v="393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x v="394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x v="50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x v="395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x v="39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x v="397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x v="398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x v="399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x v="400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x v="401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x v="402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x v="403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x v="404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x v="405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x v="40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x v="407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x v="408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x v="409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x v="410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x v="411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x v="412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x v="413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x v="414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x v="4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x v="416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x v="417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x v="418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x v="419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x v="420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x v="421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x v="422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x v="423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x v="424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x v="425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x v="426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x v="427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x v="315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x v="428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x v="429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x v="430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x v="431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x v="432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x v="433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x v="43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x v="435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x v="436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x v="437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x v="438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x v="43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x v="440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x v="441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x v="442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x v="443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x v="444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x v="4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x v="446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x v="447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x v="448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x v="449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x v="450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x v="451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x v="452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x v="453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x v="4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x v="455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x v="456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x v="457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x v="458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x v="459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x v="460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x v="461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x v="462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x v="463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x v="464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x v="465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x v="466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x v="75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x v="467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x v="468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x v="469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x v="470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x v="471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x v="472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x v="473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x v="474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x v="475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x v="476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x v="477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x v="478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x v="479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x v="480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x v="481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x v="482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x v="483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x v="484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x v="485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x v="486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x v="487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x v="488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x v="48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x v="490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x v="491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x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x v="492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x v="493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x v="494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x v="495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x v="496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x v="497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x v="498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x v="499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x v="50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x v="501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x v="502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x v="503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x v="504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x v="505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x v="506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x v="507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x v="5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x v="509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x v="510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x v="511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x v="512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x v="513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x v="514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x v="515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x v="516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x v="517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x v="518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x v="519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x v="520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x v="521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x v="522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x v="523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x v="524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x v="52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x v="526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x v="52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x v="528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x v="529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x v="53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x v="531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x v="532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x v="533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x v="53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x v="535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x v="536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x v="537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x v="538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x v="539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x v="540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x v="443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x v="541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x v="542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x v="543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x v="544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x v="545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x v="546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x v="547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x v="548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x v="549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x v="550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x v="55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x v="314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x v="552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x v="55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x v="554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x v="555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x v="556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x v="557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x v="558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x v="559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x v="560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x v="561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x v="562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x v="563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x v="564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x v="565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x v="56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x v="567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x v="568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x v="569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x v="570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x v="57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x v="572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x v="573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x v="574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x v="575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x v="576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x v="57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x v="578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x v="579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x v="580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x v="581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x v="582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x v="583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x v="584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x v="58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x v="586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x v="587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x v="588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x v="297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x v="589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x v="590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x v="591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x v="592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x v="593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x v="594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x v="595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x v="416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x v="596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x v="597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x v="598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x v="599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x v="600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x v="601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x v="602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x v="402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x v="203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x v="603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x v="604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x v="60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x v="606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x v="607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x v="608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x v="60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x v="377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x v="610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x v="611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x v="612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x v="613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x v="614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x v="615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x v="616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x v="617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x v="618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x v="619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x v="620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x v="621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x v="622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x v="623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x v="624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x v="625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x v="626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x v="627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x v="628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x v="629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x v="630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x v="631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x v="632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x v="63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x v="50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x v="634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x v="635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x v="636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x v="637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x v="638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x v="63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x v="640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x v="641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x v="642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x v="643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x v="644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x v="645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x v="646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x v="647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x v="648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x v="649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x v="650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x v="651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x v="652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x v="653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x v="654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x v="655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x v="656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x v="657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x v="658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x v="659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x v="660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x v="661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x v="662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x v="663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x v="664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x v="665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x v="666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x v="667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x v="668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x v="669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x v="67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x v="671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x v="672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x v="673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x v="674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x v="675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x v="67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x v="677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x v="678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x v="679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x v="68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x v="681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x v="682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x v="247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x v="683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x v="684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x v="685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x v="686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x v="687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x v="688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x v="68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x v="69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x v="691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x v="692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x v="693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x v="694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x v="695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x v="69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x v="697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x v="698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x v="699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x v="700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x v="701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x v="702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x v="703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x v="704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x v="705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x v="706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x v="707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x v="708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x v="709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x v="710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x v="711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x v="712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x v="713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x v="714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x v="715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x v="716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x v="717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x v="718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x v="719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x v="720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x v="721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x v="72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x v="723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x v="724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x v="725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x v="726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x v="727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x v="728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x v="729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x v="730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x v="731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x v="99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x v="732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x v="733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x v="734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x v="735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x v="562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x v="736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x v="737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x v="738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x v="739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x v="740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x v="741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x v="742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x v="207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x v="743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x v="744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x v="49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x v="745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x v="746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x v="747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x v="748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x v="74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x v="750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x v="751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x v="752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x v="197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x v="75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x v="754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x v="755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x v="756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x v="757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x v="758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x v="759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x v="760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x v="761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x v="762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x v="763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x v="76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x v="765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x v="766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x v="767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x v="768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x v="769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x v="770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x v="771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x v="77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x v="773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x v="774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x v="775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x v="776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x v="99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x v="77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x v="778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x v="106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x v="779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x v="780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x v="781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x v="782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x v="7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x v="784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x v="785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x v="786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x v="787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x v="788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x v="789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x v="790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x v="723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x v="791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x v="792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x v="793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x v="794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x v="795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x v="796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x v="797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x v="798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x v="799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x v="800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x v="801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x v="802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x v="803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x v="80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x v="805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x v="80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x v="807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x v="80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x v="809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x v="810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x v="811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x v="812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x v="813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x v="814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x v="815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x v="816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x v="817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x v="818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x v="819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x v="820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x v="695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x v="82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x v="822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x v="99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x v="823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x v="824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x v="825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x v="826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x v="827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x v="82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x v="829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x v="830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x v="831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x v="832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x v="833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x v="834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x v="83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x v="836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x v="837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x v="838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x v="839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x v="762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x v="840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x v="841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x v="84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x v="843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x v="844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x v="845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x v="846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x v="847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x v="84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x v="849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x v="675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x v="850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x v="851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x v="852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x v="853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x v="85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x v="855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x v="856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x v="857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x v="858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x v="859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x v="860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x v="861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x v="862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x v="863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x v="9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x v="611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x v="864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x v="865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x v="866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x v="867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x v="50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x v="868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x v="869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x v="870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x v="871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x v="872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x v="873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x v="874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x v="875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x v="876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x v="877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x v="878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x v="879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x v="880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x v="881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x v="882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x v="88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x v="884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x v="885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x v="886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x v="887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x v="888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x v="889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x v="890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x v="891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x v="89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x v="893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x v="894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x v="895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x v="896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x v="897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x v="898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x v="899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x v="900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x v="901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x v="90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x v="903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x v="904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x v="905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x v="906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x v="907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x v="908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x v="909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x v="910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x v="911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x v="912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x v="913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x v="914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x v="915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x v="916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x v="297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x v="917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x v="918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x v="919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x v="920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x v="921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x v="922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x v="923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x v="924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x v="925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x v="926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x v="927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x v="928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x v="929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x v="930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x v="93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x v="932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x v="933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x v="934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x v="935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x v="936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x v="937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x v="938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x v="939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x v="940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x v="941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x v="942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x v="943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x v="944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x v="945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x v="946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x v="947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x v="948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x v="949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x v="95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x v="951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x v="952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x v="953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x v="802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x v="954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x v="955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x v="55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x v="956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x v="957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x v="958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x v="959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x v="960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x v="961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x v="962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x v="963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  <r>
    <m/>
    <m/>
    <m/>
    <x v="447"/>
    <x v="964"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F24C0-230A-4824-AF71-F6129764FA9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">
    <format dxfId="14">
      <pivotArea dataOnly="0" labelOnly="1" fieldPosition="0">
        <references count="1">
          <reference field="6" count="1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D6480-A6C4-46F5-96CF-028EB1D644F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1">
    <format dxfId="13">
      <pivotArea dataOnly="0" labelOnly="1" fieldPosition="0">
        <references count="1">
          <reference field="6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A2E54-A96A-479A-982A-35945CF1B68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multipleItemSelectionAllowed="1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formats count="1">
    <format dxfId="12">
      <pivotArea dataOnly="0" labelOnly="1" fieldPosition="0">
        <references count="1">
          <reference field="6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B47" sqref="B47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autoFilter ref="F1:F100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64A2-7F60-4B15-A5AC-66EFCBCBC4D7}">
  <dimension ref="A1:T1001"/>
  <sheetViews>
    <sheetView workbookViewId="0">
      <selection activeCell="I503" sqref="I50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875" bestFit="1" customWidth="1"/>
    <col min="8" max="8" width="13" bestFit="1" customWidth="1"/>
    <col min="9" max="9" width="16.5" bestFit="1" customWidth="1"/>
    <col min="12" max="12" width="11.5" bestFit="1" customWidth="1"/>
    <col min="13" max="13" width="10.875" bestFit="1" customWidth="1"/>
    <col min="14" max="14" width="22.375" bestFit="1" customWidth="1"/>
    <col min="15" max="15" width="22.375" customWidth="1"/>
    <col min="18" max="19" width="28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6" t="s">
        <v>2033</v>
      </c>
      <c r="T1" s="1" t="s">
        <v>2034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9">
        <f>ROUND((E2/D2)*100,0)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s="5" t="s">
        <v>2035</v>
      </c>
      <c r="T2" t="s">
        <v>2036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10">
        <f>ROUND((E3/D3)*100,0)</f>
        <v>1040</v>
      </c>
      <c r="G3" t="s">
        <v>20</v>
      </c>
      <c r="H3">
        <v>158</v>
      </c>
      <c r="I3">
        <f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0">(((L3/60)/60)/24)+DATE(1970,1,1)</f>
        <v>41870.208333333336</v>
      </c>
      <c r="O3" s="11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s="5" t="s">
        <v>2037</v>
      </c>
      <c r="T3" t="s">
        <v>2038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10">
        <f t="shared" ref="F4:F67" si="2">ROUND((E4/D4)*100,0)</f>
        <v>131</v>
      </c>
      <c r="G4" t="s">
        <v>20</v>
      </c>
      <c r="H4">
        <v>1425</v>
      </c>
      <c r="I4">
        <f t="shared" ref="I4:I67" si="3">ROUND(E4/H4,2)</f>
        <v>100.02</v>
      </c>
      <c r="J4" t="s">
        <v>26</v>
      </c>
      <c r="K4" t="s">
        <v>27</v>
      </c>
      <c r="L4">
        <v>1384668000</v>
      </c>
      <c r="M4">
        <v>1384840800</v>
      </c>
      <c r="N4" s="11">
        <f t="shared" si="0"/>
        <v>41595.25</v>
      </c>
      <c r="O4" s="11">
        <f t="shared" si="1"/>
        <v>41597.25</v>
      </c>
      <c r="P4" t="b">
        <v>0</v>
      </c>
      <c r="Q4" t="b">
        <v>0</v>
      </c>
      <c r="R4" t="s">
        <v>28</v>
      </c>
      <c r="S4" s="5" t="s">
        <v>2039</v>
      </c>
      <c r="T4" t="s">
        <v>2040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10">
        <f t="shared" si="2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11">
        <f t="shared" si="0"/>
        <v>43688.208333333328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s="5" t="s">
        <v>2037</v>
      </c>
      <c r="T5" t="s">
        <v>2038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10">
        <f t="shared" si="2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11">
        <f t="shared" si="0"/>
        <v>43485.25</v>
      </c>
      <c r="O6" s="11">
        <f t="shared" si="1"/>
        <v>43489.25</v>
      </c>
      <c r="P6" t="b">
        <v>0</v>
      </c>
      <c r="Q6" t="b">
        <v>0</v>
      </c>
      <c r="R6" t="s">
        <v>33</v>
      </c>
      <c r="S6" s="5" t="s">
        <v>2041</v>
      </c>
      <c r="T6" t="s">
        <v>2042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10">
        <f t="shared" si="2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11">
        <f t="shared" si="0"/>
        <v>41149.208333333336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s="5" t="s">
        <v>2041</v>
      </c>
      <c r="T7" t="s">
        <v>2042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10">
        <f t="shared" si="2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11">
        <f t="shared" si="0"/>
        <v>42991.208333333328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s="5" t="s">
        <v>2043</v>
      </c>
      <c r="T8" t="s">
        <v>2044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10">
        <f t="shared" si="2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11">
        <f t="shared" si="0"/>
        <v>42229.208333333328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s="5" t="s">
        <v>2041</v>
      </c>
      <c r="T9" t="s">
        <v>2042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0">
        <f t="shared" si="2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0"/>
        <v>40399.208333333336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s="5" t="s">
        <v>2041</v>
      </c>
      <c r="T10" t="s">
        <v>2042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0">
        <f t="shared" si="2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0"/>
        <v>41536.208333333336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s="5" t="s">
        <v>2037</v>
      </c>
      <c r="T11" t="s">
        <v>2045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0">
        <f t="shared" si="2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0"/>
        <v>40404.208333333336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s="5" t="s">
        <v>2043</v>
      </c>
      <c r="T12" t="s">
        <v>2046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0">
        <f t="shared" si="2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0"/>
        <v>40442.208333333336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s="5" t="s">
        <v>2041</v>
      </c>
      <c r="T13" t="s">
        <v>2042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0">
        <f t="shared" si="2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0"/>
        <v>43760.208333333328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s="5" t="s">
        <v>2043</v>
      </c>
      <c r="T14" t="s">
        <v>2046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0">
        <f t="shared" si="2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0"/>
        <v>42532.208333333328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s="5" t="s">
        <v>2037</v>
      </c>
      <c r="T15" t="s">
        <v>2047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0">
        <f t="shared" si="2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0"/>
        <v>40974.25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s="5" t="s">
        <v>2037</v>
      </c>
      <c r="T16" t="s">
        <v>2047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0">
        <f t="shared" si="2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0"/>
        <v>43809.25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s="5" t="s">
        <v>2039</v>
      </c>
      <c r="T17" t="s">
        <v>2048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0">
        <f t="shared" si="2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0"/>
        <v>41661.25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s="5" t="s">
        <v>2049</v>
      </c>
      <c r="T18" t="s">
        <v>2050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0">
        <f t="shared" si="2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0"/>
        <v>40555.25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s="5" t="s">
        <v>2043</v>
      </c>
      <c r="T19" t="s">
        <v>2051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0">
        <f t="shared" si="2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0"/>
        <v>43351.208333333328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s="5" t="s">
        <v>2041</v>
      </c>
      <c r="T20" t="s">
        <v>2042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0">
        <f t="shared" si="2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0"/>
        <v>43528.25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s="5" t="s">
        <v>2041</v>
      </c>
      <c r="T21" t="s">
        <v>2042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0">
        <f t="shared" si="2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0"/>
        <v>41848.208333333336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s="5" t="s">
        <v>2043</v>
      </c>
      <c r="T22" t="s">
        <v>2046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0">
        <f t="shared" si="2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0"/>
        <v>40770.208333333336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s="5" t="s">
        <v>2041</v>
      </c>
      <c r="T23" t="s">
        <v>2042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0">
        <f t="shared" si="2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0"/>
        <v>43193.208333333328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s="5" t="s">
        <v>2041</v>
      </c>
      <c r="T24" t="s">
        <v>2042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0">
        <f t="shared" si="2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0"/>
        <v>43510.25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s="5" t="s">
        <v>2043</v>
      </c>
      <c r="T25" t="s">
        <v>2044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0">
        <f t="shared" si="2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0"/>
        <v>41811.208333333336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s="5" t="s">
        <v>2039</v>
      </c>
      <c r="T26" t="s">
        <v>2048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0">
        <f t="shared" si="2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0"/>
        <v>40681.208333333336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s="5" t="s">
        <v>2052</v>
      </c>
      <c r="T27" t="s">
        <v>2053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0">
        <f t="shared" si="2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0"/>
        <v>43312.208333333328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s="5" t="s">
        <v>2041</v>
      </c>
      <c r="T28" t="s">
        <v>2042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0">
        <f t="shared" si="2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0"/>
        <v>42280.208333333328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s="5" t="s">
        <v>2037</v>
      </c>
      <c r="T29" t="s">
        <v>2038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0">
        <f t="shared" si="2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0"/>
        <v>40218.25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s="5" t="s">
        <v>2041</v>
      </c>
      <c r="T30" t="s">
        <v>2042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0">
        <f t="shared" si="2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0"/>
        <v>43301.208333333328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s="5" t="s">
        <v>2043</v>
      </c>
      <c r="T31" t="s">
        <v>2054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0">
        <f t="shared" si="2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0"/>
        <v>43609.208333333328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s="5" t="s">
        <v>2043</v>
      </c>
      <c r="T32" t="s">
        <v>2051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0">
        <f t="shared" si="2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0"/>
        <v>42374.25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s="5" t="s">
        <v>2052</v>
      </c>
      <c r="T33" t="s">
        <v>2053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0">
        <f t="shared" si="2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0"/>
        <v>43110.25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s="5" t="s">
        <v>2043</v>
      </c>
      <c r="T34" t="s">
        <v>2044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0">
        <f t="shared" si="2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0"/>
        <v>41917.208333333336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s="5" t="s">
        <v>2041</v>
      </c>
      <c r="T35" t="s">
        <v>2042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0">
        <f t="shared" si="2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0"/>
        <v>42817.208333333328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s="5" t="s">
        <v>2043</v>
      </c>
      <c r="T36" t="s">
        <v>2044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0">
        <f t="shared" si="2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0"/>
        <v>43484.25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s="5" t="s">
        <v>2043</v>
      </c>
      <c r="T37" t="s">
        <v>2046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0">
        <f t="shared" si="2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0"/>
        <v>40600.25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s="5" t="s">
        <v>2041</v>
      </c>
      <c r="T38" t="s">
        <v>2042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0">
        <f t="shared" si="2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0"/>
        <v>43744.208333333328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s="5" t="s">
        <v>2049</v>
      </c>
      <c r="T39" t="s">
        <v>2055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0">
        <f t="shared" si="2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0"/>
        <v>40469.208333333336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s="5" t="s">
        <v>2056</v>
      </c>
      <c r="T40" t="s">
        <v>2057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0">
        <f t="shared" si="2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0"/>
        <v>41330.25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s="5" t="s">
        <v>2041</v>
      </c>
      <c r="T41" t="s">
        <v>2042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0">
        <f t="shared" si="2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0"/>
        <v>40334.208333333336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s="5" t="s">
        <v>2039</v>
      </c>
      <c r="T42" t="s">
        <v>2048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0">
        <f t="shared" si="2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0"/>
        <v>41156.208333333336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s="5" t="s">
        <v>2037</v>
      </c>
      <c r="T43" t="s">
        <v>2038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0">
        <f t="shared" si="2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0"/>
        <v>40728.208333333336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s="5" t="s">
        <v>2035</v>
      </c>
      <c r="T44" t="s">
        <v>2036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0">
        <f t="shared" si="2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0"/>
        <v>41844.208333333336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s="5" t="s">
        <v>2049</v>
      </c>
      <c r="T45" t="s">
        <v>2058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0">
        <f t="shared" si="2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0"/>
        <v>43541.208333333328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s="5" t="s">
        <v>2049</v>
      </c>
      <c r="T46" t="s">
        <v>2055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0">
        <f t="shared" si="2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0"/>
        <v>42676.208333333328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s="5" t="s">
        <v>2041</v>
      </c>
      <c r="T47" t="s">
        <v>2042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0">
        <f t="shared" si="2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0"/>
        <v>40367.208333333336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s="5" t="s">
        <v>2037</v>
      </c>
      <c r="T48" t="s">
        <v>2038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0">
        <f t="shared" si="2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0"/>
        <v>41727.208333333336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s="5" t="s">
        <v>2041</v>
      </c>
      <c r="T49" t="s">
        <v>2042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0">
        <f t="shared" si="2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0"/>
        <v>42180.208333333328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s="5" t="s">
        <v>2041</v>
      </c>
      <c r="T50" t="s">
        <v>2042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0">
        <f t="shared" si="2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0"/>
        <v>43758.208333333328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s="5" t="s">
        <v>2037</v>
      </c>
      <c r="T51" t="s">
        <v>2038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0">
        <f t="shared" si="2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0"/>
        <v>41487.208333333336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s="5" t="s">
        <v>2037</v>
      </c>
      <c r="T52" t="s">
        <v>2059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0">
        <f t="shared" si="2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0"/>
        <v>40995.208333333336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s="5" t="s">
        <v>2039</v>
      </c>
      <c r="T53" t="s">
        <v>2048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0">
        <f t="shared" si="2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0"/>
        <v>40436.208333333336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s="5" t="s">
        <v>2041</v>
      </c>
      <c r="T54" t="s">
        <v>2042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0">
        <f t="shared" si="2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0"/>
        <v>41779.208333333336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s="5" t="s">
        <v>2043</v>
      </c>
      <c r="T55" t="s">
        <v>2046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0">
        <f t="shared" si="2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0"/>
        <v>43170.25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s="5" t="s">
        <v>2039</v>
      </c>
      <c r="T56" t="s">
        <v>2048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0">
        <f t="shared" si="2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0"/>
        <v>43311.208333333328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s="5" t="s">
        <v>2037</v>
      </c>
      <c r="T57" t="s">
        <v>2060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0">
        <f t="shared" si="2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0"/>
        <v>42014.25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s="5" t="s">
        <v>2039</v>
      </c>
      <c r="T58" t="s">
        <v>2048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0">
        <f t="shared" si="2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0"/>
        <v>42979.208333333328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s="5" t="s">
        <v>2052</v>
      </c>
      <c r="T59" t="s">
        <v>2053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0">
        <f t="shared" si="2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0"/>
        <v>42268.208333333328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s="5" t="s">
        <v>2041</v>
      </c>
      <c r="T60" t="s">
        <v>2042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0">
        <f t="shared" si="2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0"/>
        <v>42898.208333333328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s="5" t="s">
        <v>2041</v>
      </c>
      <c r="T61" t="s">
        <v>2042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0">
        <f t="shared" si="2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0"/>
        <v>41107.208333333336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s="5" t="s">
        <v>2041</v>
      </c>
      <c r="T62" t="s">
        <v>2042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0">
        <f t="shared" si="2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0"/>
        <v>40595.25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s="5" t="s">
        <v>2041</v>
      </c>
      <c r="T63" t="s">
        <v>2042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0">
        <f t="shared" si="2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0"/>
        <v>42160.208333333328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s="5" t="s">
        <v>2039</v>
      </c>
      <c r="T64" t="s">
        <v>2040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0">
        <f t="shared" si="2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0"/>
        <v>42853.208333333328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s="5" t="s">
        <v>2041</v>
      </c>
      <c r="T65" t="s">
        <v>2042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0">
        <f t="shared" si="2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0"/>
        <v>43283.208333333328</v>
      </c>
      <c r="O66" s="11">
        <f t="shared" si="1"/>
        <v>43298.208333333328</v>
      </c>
      <c r="P66" t="b">
        <v>0</v>
      </c>
      <c r="Q66" t="b">
        <v>1</v>
      </c>
      <c r="R66" t="s">
        <v>28</v>
      </c>
      <c r="S66" s="5" t="s">
        <v>2039</v>
      </c>
      <c r="T66" t="s">
        <v>2040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0">
        <f t="shared" si="2"/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4">(((L67/60)/60)/24)+DATE(1970,1,1)</f>
        <v>40570.25</v>
      </c>
      <c r="O67" s="11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s="5" t="s">
        <v>2041</v>
      </c>
      <c r="T67" t="s">
        <v>2042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0">
        <f t="shared" ref="F68:F131" si="6">ROUND((E68/D68)*100,0)</f>
        <v>45</v>
      </c>
      <c r="G68" t="s">
        <v>14</v>
      </c>
      <c r="H68">
        <v>12</v>
      </c>
      <c r="I68">
        <f t="shared" ref="I68:I131" si="7">ROUND(E68/H68,2)</f>
        <v>108.92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4"/>
        <v>42102.208333333328</v>
      </c>
      <c r="O68" s="11">
        <f t="shared" si="5"/>
        <v>42107.208333333328</v>
      </c>
      <c r="P68" t="b">
        <v>0</v>
      </c>
      <c r="Q68" t="b">
        <v>1</v>
      </c>
      <c r="R68" t="s">
        <v>33</v>
      </c>
      <c r="S68" s="5" t="s">
        <v>2041</v>
      </c>
      <c r="T68" t="s">
        <v>2042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0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4"/>
        <v>40203.25</v>
      </c>
      <c r="O69" s="11">
        <f t="shared" si="5"/>
        <v>40208.25</v>
      </c>
      <c r="P69" t="b">
        <v>0</v>
      </c>
      <c r="Q69" t="b">
        <v>1</v>
      </c>
      <c r="R69" t="s">
        <v>65</v>
      </c>
      <c r="S69" s="5" t="s">
        <v>2039</v>
      </c>
      <c r="T69" t="s">
        <v>2048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4"/>
        <v>42943.208333333328</v>
      </c>
      <c r="O70" s="11">
        <f t="shared" si="5"/>
        <v>42990.208333333328</v>
      </c>
      <c r="P70" t="b">
        <v>0</v>
      </c>
      <c r="Q70" t="b">
        <v>1</v>
      </c>
      <c r="R70" t="s">
        <v>33</v>
      </c>
      <c r="S70" s="5" t="s">
        <v>2041</v>
      </c>
      <c r="T70" t="s">
        <v>2042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0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4"/>
        <v>40531.25</v>
      </c>
      <c r="O71" s="11">
        <f t="shared" si="5"/>
        <v>40565.25</v>
      </c>
      <c r="P71" t="b">
        <v>0</v>
      </c>
      <c r="Q71" t="b">
        <v>0</v>
      </c>
      <c r="R71" t="s">
        <v>33</v>
      </c>
      <c r="S71" s="5" t="s">
        <v>2041</v>
      </c>
      <c r="T71" t="s">
        <v>2042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0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4"/>
        <v>40484.208333333336</v>
      </c>
      <c r="O72" s="11">
        <f t="shared" si="5"/>
        <v>40533.25</v>
      </c>
      <c r="P72" t="b">
        <v>0</v>
      </c>
      <c r="Q72" t="b">
        <v>1</v>
      </c>
      <c r="R72" t="s">
        <v>33</v>
      </c>
      <c r="S72" s="5" t="s">
        <v>2041</v>
      </c>
      <c r="T72" t="s">
        <v>2042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0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4"/>
        <v>43799.25</v>
      </c>
      <c r="O73" s="11">
        <f t="shared" si="5"/>
        <v>43803.25</v>
      </c>
      <c r="P73" t="b">
        <v>0</v>
      </c>
      <c r="Q73" t="b">
        <v>0</v>
      </c>
      <c r="R73" t="s">
        <v>33</v>
      </c>
      <c r="S73" s="5" t="s">
        <v>2041</v>
      </c>
      <c r="T73" t="s">
        <v>2042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0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4"/>
        <v>42186.208333333328</v>
      </c>
      <c r="O74" s="11">
        <f t="shared" si="5"/>
        <v>42222.208333333328</v>
      </c>
      <c r="P74" t="b">
        <v>0</v>
      </c>
      <c r="Q74" t="b">
        <v>0</v>
      </c>
      <c r="R74" t="s">
        <v>71</v>
      </c>
      <c r="S74" s="5" t="s">
        <v>2043</v>
      </c>
      <c r="T74" t="s">
        <v>2051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0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4"/>
        <v>42701.25</v>
      </c>
      <c r="O75" s="11">
        <f t="shared" si="5"/>
        <v>42704.25</v>
      </c>
      <c r="P75" t="b">
        <v>0</v>
      </c>
      <c r="Q75" t="b">
        <v>0</v>
      </c>
      <c r="R75" t="s">
        <v>159</v>
      </c>
      <c r="S75" s="5" t="s">
        <v>2037</v>
      </c>
      <c r="T75" t="s">
        <v>2060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0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4"/>
        <v>42456.208333333328</v>
      </c>
      <c r="O76" s="11">
        <f t="shared" si="5"/>
        <v>42457.208333333328</v>
      </c>
      <c r="P76" t="b">
        <v>0</v>
      </c>
      <c r="Q76" t="b">
        <v>0</v>
      </c>
      <c r="R76" t="s">
        <v>148</v>
      </c>
      <c r="S76" s="5" t="s">
        <v>2037</v>
      </c>
      <c r="T76" t="s">
        <v>2059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0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4"/>
        <v>43296.208333333328</v>
      </c>
      <c r="O77" s="11">
        <f t="shared" si="5"/>
        <v>43304.208333333328</v>
      </c>
      <c r="P77" t="b">
        <v>0</v>
      </c>
      <c r="Q77" t="b">
        <v>0</v>
      </c>
      <c r="R77" t="s">
        <v>122</v>
      </c>
      <c r="S77" s="5" t="s">
        <v>2056</v>
      </c>
      <c r="T77" t="s">
        <v>2057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0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4"/>
        <v>42027.25</v>
      </c>
      <c r="O78" s="11">
        <f t="shared" si="5"/>
        <v>42076.208333333328</v>
      </c>
      <c r="P78" t="b">
        <v>1</v>
      </c>
      <c r="Q78" t="b">
        <v>1</v>
      </c>
      <c r="R78" t="s">
        <v>33</v>
      </c>
      <c r="S78" s="5" t="s">
        <v>2041</v>
      </c>
      <c r="T78" t="s">
        <v>2042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0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4"/>
        <v>40448.208333333336</v>
      </c>
      <c r="O79" s="11">
        <f t="shared" si="5"/>
        <v>40462.208333333336</v>
      </c>
      <c r="P79" t="b">
        <v>0</v>
      </c>
      <c r="Q79" t="b">
        <v>1</v>
      </c>
      <c r="R79" t="s">
        <v>71</v>
      </c>
      <c r="S79" s="5" t="s">
        <v>2043</v>
      </c>
      <c r="T79" t="s">
        <v>2051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4"/>
        <v>43206.208333333328</v>
      </c>
      <c r="O80" s="11">
        <f t="shared" si="5"/>
        <v>43207.208333333328</v>
      </c>
      <c r="P80" t="b">
        <v>0</v>
      </c>
      <c r="Q80" t="b">
        <v>0</v>
      </c>
      <c r="R80" t="s">
        <v>206</v>
      </c>
      <c r="S80" s="5" t="s">
        <v>2049</v>
      </c>
      <c r="T80" t="s">
        <v>2061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0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4"/>
        <v>43267.208333333328</v>
      </c>
      <c r="O81" s="11">
        <f t="shared" si="5"/>
        <v>43272.208333333328</v>
      </c>
      <c r="P81" t="b">
        <v>0</v>
      </c>
      <c r="Q81" t="b">
        <v>0</v>
      </c>
      <c r="R81" t="s">
        <v>33</v>
      </c>
      <c r="S81" s="5" t="s">
        <v>2041</v>
      </c>
      <c r="T81" t="s">
        <v>2042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0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4"/>
        <v>42976.208333333328</v>
      </c>
      <c r="O82" s="11">
        <f t="shared" si="5"/>
        <v>43006.208333333328</v>
      </c>
      <c r="P82" t="b">
        <v>0</v>
      </c>
      <c r="Q82" t="b">
        <v>0</v>
      </c>
      <c r="R82" t="s">
        <v>89</v>
      </c>
      <c r="S82" s="5" t="s">
        <v>2052</v>
      </c>
      <c r="T82" t="s">
        <v>2053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0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4"/>
        <v>43062.25</v>
      </c>
      <c r="O83" s="11">
        <f t="shared" si="5"/>
        <v>43087.25</v>
      </c>
      <c r="P83" t="b">
        <v>0</v>
      </c>
      <c r="Q83" t="b">
        <v>0</v>
      </c>
      <c r="R83" t="s">
        <v>23</v>
      </c>
      <c r="S83" s="5" t="s">
        <v>2037</v>
      </c>
      <c r="T83" t="s">
        <v>2038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0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4"/>
        <v>43482.25</v>
      </c>
      <c r="O84" s="11">
        <f t="shared" si="5"/>
        <v>43489.25</v>
      </c>
      <c r="P84" t="b">
        <v>0</v>
      </c>
      <c r="Q84" t="b">
        <v>1</v>
      </c>
      <c r="R84" t="s">
        <v>89</v>
      </c>
      <c r="S84" s="5" t="s">
        <v>2052</v>
      </c>
      <c r="T84" t="s">
        <v>2053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0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4"/>
        <v>42579.208333333328</v>
      </c>
      <c r="O85" s="11">
        <f t="shared" si="5"/>
        <v>42601.208333333328</v>
      </c>
      <c r="P85" t="b">
        <v>0</v>
      </c>
      <c r="Q85" t="b">
        <v>0</v>
      </c>
      <c r="R85" t="s">
        <v>50</v>
      </c>
      <c r="S85" s="5" t="s">
        <v>2037</v>
      </c>
      <c r="T85" t="s">
        <v>2045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0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4"/>
        <v>41118.208333333336</v>
      </c>
      <c r="O86" s="11">
        <f t="shared" si="5"/>
        <v>41128.208333333336</v>
      </c>
      <c r="P86" t="b">
        <v>0</v>
      </c>
      <c r="Q86" t="b">
        <v>0</v>
      </c>
      <c r="R86" t="s">
        <v>65</v>
      </c>
      <c r="S86" s="5" t="s">
        <v>2039</v>
      </c>
      <c r="T86" t="s">
        <v>2048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0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4"/>
        <v>40797.208333333336</v>
      </c>
      <c r="O87" s="11">
        <f t="shared" si="5"/>
        <v>40805.208333333336</v>
      </c>
      <c r="P87" t="b">
        <v>0</v>
      </c>
      <c r="Q87" t="b">
        <v>0</v>
      </c>
      <c r="R87" t="s">
        <v>60</v>
      </c>
      <c r="S87" s="5" t="s">
        <v>2037</v>
      </c>
      <c r="T87" t="s">
        <v>2047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0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4"/>
        <v>42128.208333333328</v>
      </c>
      <c r="O88" s="11">
        <f t="shared" si="5"/>
        <v>42141.208333333328</v>
      </c>
      <c r="P88" t="b">
        <v>1</v>
      </c>
      <c r="Q88" t="b">
        <v>0</v>
      </c>
      <c r="R88" t="s">
        <v>33</v>
      </c>
      <c r="S88" s="5" t="s">
        <v>2041</v>
      </c>
      <c r="T88" t="s">
        <v>2042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0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4"/>
        <v>40610.25</v>
      </c>
      <c r="O89" s="11">
        <f t="shared" si="5"/>
        <v>40621.208333333336</v>
      </c>
      <c r="P89" t="b">
        <v>0</v>
      </c>
      <c r="Q89" t="b">
        <v>1</v>
      </c>
      <c r="R89" t="s">
        <v>23</v>
      </c>
      <c r="S89" s="5" t="s">
        <v>2037</v>
      </c>
      <c r="T89" t="s">
        <v>2038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4"/>
        <v>42110.208333333328</v>
      </c>
      <c r="O90" s="11">
        <f t="shared" si="5"/>
        <v>42132.208333333328</v>
      </c>
      <c r="P90" t="b">
        <v>0</v>
      </c>
      <c r="Q90" t="b">
        <v>0</v>
      </c>
      <c r="R90" t="s">
        <v>206</v>
      </c>
      <c r="S90" s="5" t="s">
        <v>2049</v>
      </c>
      <c r="T90" t="s">
        <v>2061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0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4"/>
        <v>40283.208333333336</v>
      </c>
      <c r="O91" s="11">
        <f t="shared" si="5"/>
        <v>40285.208333333336</v>
      </c>
      <c r="P91" t="b">
        <v>0</v>
      </c>
      <c r="Q91" t="b">
        <v>0</v>
      </c>
      <c r="R91" t="s">
        <v>33</v>
      </c>
      <c r="S91" s="5" t="s">
        <v>2041</v>
      </c>
      <c r="T91" t="s">
        <v>2042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0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4"/>
        <v>42425.25</v>
      </c>
      <c r="O92" s="11">
        <f t="shared" si="5"/>
        <v>42425.25</v>
      </c>
      <c r="P92" t="b">
        <v>0</v>
      </c>
      <c r="Q92" t="b">
        <v>1</v>
      </c>
      <c r="R92" t="s">
        <v>33</v>
      </c>
      <c r="S92" s="5" t="s">
        <v>2041</v>
      </c>
      <c r="T92" t="s">
        <v>2042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0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4"/>
        <v>42588.208333333328</v>
      </c>
      <c r="O93" s="11">
        <f t="shared" si="5"/>
        <v>42616.208333333328</v>
      </c>
      <c r="P93" t="b">
        <v>0</v>
      </c>
      <c r="Q93" t="b">
        <v>0</v>
      </c>
      <c r="R93" t="s">
        <v>206</v>
      </c>
      <c r="S93" s="5" t="s">
        <v>2049</v>
      </c>
      <c r="T93" t="s">
        <v>2061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0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4"/>
        <v>40352.208333333336</v>
      </c>
      <c r="O94" s="11">
        <f t="shared" si="5"/>
        <v>40353.208333333336</v>
      </c>
      <c r="P94" t="b">
        <v>0</v>
      </c>
      <c r="Q94" t="b">
        <v>1</v>
      </c>
      <c r="R94" t="s">
        <v>89</v>
      </c>
      <c r="S94" s="5" t="s">
        <v>2052</v>
      </c>
      <c r="T94" t="s">
        <v>2053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0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4"/>
        <v>41202.208333333336</v>
      </c>
      <c r="O95" s="11">
        <f t="shared" si="5"/>
        <v>41206.208333333336</v>
      </c>
      <c r="P95" t="b">
        <v>0</v>
      </c>
      <c r="Q95" t="b">
        <v>1</v>
      </c>
      <c r="R95" t="s">
        <v>33</v>
      </c>
      <c r="S95" s="5" t="s">
        <v>2041</v>
      </c>
      <c r="T95" t="s">
        <v>2042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0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4"/>
        <v>43562.208333333328</v>
      </c>
      <c r="O96" s="11">
        <f t="shared" si="5"/>
        <v>43573.208333333328</v>
      </c>
      <c r="P96" t="b">
        <v>0</v>
      </c>
      <c r="Q96" t="b">
        <v>0</v>
      </c>
      <c r="R96" t="s">
        <v>28</v>
      </c>
      <c r="S96" s="5" t="s">
        <v>2039</v>
      </c>
      <c r="T96" t="s">
        <v>2040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0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4"/>
        <v>43752.208333333328</v>
      </c>
      <c r="O97" s="11">
        <f t="shared" si="5"/>
        <v>43759.208333333328</v>
      </c>
      <c r="P97" t="b">
        <v>0</v>
      </c>
      <c r="Q97" t="b">
        <v>0</v>
      </c>
      <c r="R97" t="s">
        <v>42</v>
      </c>
      <c r="S97" s="5" t="s">
        <v>2043</v>
      </c>
      <c r="T97" t="s">
        <v>2044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0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4"/>
        <v>40612.25</v>
      </c>
      <c r="O98" s="11">
        <f t="shared" si="5"/>
        <v>40625.208333333336</v>
      </c>
      <c r="P98" t="b">
        <v>0</v>
      </c>
      <c r="Q98" t="b">
        <v>0</v>
      </c>
      <c r="R98" t="s">
        <v>33</v>
      </c>
      <c r="S98" s="5" t="s">
        <v>2041</v>
      </c>
      <c r="T98" t="s">
        <v>2042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0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4"/>
        <v>42180.208333333328</v>
      </c>
      <c r="O99" s="11">
        <f t="shared" si="5"/>
        <v>42234.208333333328</v>
      </c>
      <c r="P99" t="b">
        <v>0</v>
      </c>
      <c r="Q99" t="b">
        <v>0</v>
      </c>
      <c r="R99" t="s">
        <v>17</v>
      </c>
      <c r="S99" s="5" t="s">
        <v>2035</v>
      </c>
      <c r="T99" t="s">
        <v>2036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4"/>
        <v>42212.208333333328</v>
      </c>
      <c r="O100" s="11">
        <f t="shared" si="5"/>
        <v>42216.208333333328</v>
      </c>
      <c r="P100" t="b">
        <v>0</v>
      </c>
      <c r="Q100" t="b">
        <v>0</v>
      </c>
      <c r="R100" t="s">
        <v>89</v>
      </c>
      <c r="S100" s="5" t="s">
        <v>2052</v>
      </c>
      <c r="T100" t="s">
        <v>2053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0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4"/>
        <v>41968.25</v>
      </c>
      <c r="O101" s="11">
        <f t="shared" si="5"/>
        <v>41997.25</v>
      </c>
      <c r="P101" t="b">
        <v>0</v>
      </c>
      <c r="Q101" t="b">
        <v>0</v>
      </c>
      <c r="R101" t="s">
        <v>33</v>
      </c>
      <c r="S101" s="5" t="s">
        <v>2041</v>
      </c>
      <c r="T101" t="s">
        <v>2042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0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4"/>
        <v>40835.208333333336</v>
      </c>
      <c r="O102" s="11">
        <f t="shared" si="5"/>
        <v>40853.208333333336</v>
      </c>
      <c r="P102" t="b">
        <v>0</v>
      </c>
      <c r="Q102" t="b">
        <v>0</v>
      </c>
      <c r="R102" t="s">
        <v>33</v>
      </c>
      <c r="S102" s="5" t="s">
        <v>2041</v>
      </c>
      <c r="T102" t="s">
        <v>2042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0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4"/>
        <v>42056.25</v>
      </c>
      <c r="O103" s="11">
        <f t="shared" si="5"/>
        <v>42063.25</v>
      </c>
      <c r="P103" t="b">
        <v>0</v>
      </c>
      <c r="Q103" t="b">
        <v>1</v>
      </c>
      <c r="R103" t="s">
        <v>50</v>
      </c>
      <c r="S103" s="5" t="s">
        <v>2037</v>
      </c>
      <c r="T103" t="s">
        <v>2045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0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4"/>
        <v>43234.208333333328</v>
      </c>
      <c r="O104" s="11">
        <f t="shared" si="5"/>
        <v>43241.208333333328</v>
      </c>
      <c r="P104" t="b">
        <v>0</v>
      </c>
      <c r="Q104" t="b">
        <v>1</v>
      </c>
      <c r="R104" t="s">
        <v>65</v>
      </c>
      <c r="S104" s="5" t="s">
        <v>2039</v>
      </c>
      <c r="T104" t="s">
        <v>2048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0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4"/>
        <v>40475.208333333336</v>
      </c>
      <c r="O105" s="11">
        <f t="shared" si="5"/>
        <v>40484.208333333336</v>
      </c>
      <c r="P105" t="b">
        <v>0</v>
      </c>
      <c r="Q105" t="b">
        <v>0</v>
      </c>
      <c r="R105" t="s">
        <v>50</v>
      </c>
      <c r="S105" s="5" t="s">
        <v>2037</v>
      </c>
      <c r="T105" t="s">
        <v>2045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0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4"/>
        <v>42878.208333333328</v>
      </c>
      <c r="O106" s="11">
        <f t="shared" si="5"/>
        <v>42879.208333333328</v>
      </c>
      <c r="P106" t="b">
        <v>0</v>
      </c>
      <c r="Q106" t="b">
        <v>0</v>
      </c>
      <c r="R106" t="s">
        <v>60</v>
      </c>
      <c r="S106" s="5" t="s">
        <v>2037</v>
      </c>
      <c r="T106" t="s">
        <v>2047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0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4"/>
        <v>41366.208333333336</v>
      </c>
      <c r="O107" s="11">
        <f t="shared" si="5"/>
        <v>41384.208333333336</v>
      </c>
      <c r="P107" t="b">
        <v>0</v>
      </c>
      <c r="Q107" t="b">
        <v>0</v>
      </c>
      <c r="R107" t="s">
        <v>28</v>
      </c>
      <c r="S107" s="5" t="s">
        <v>2039</v>
      </c>
      <c r="T107" t="s">
        <v>2040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0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4"/>
        <v>43716.208333333328</v>
      </c>
      <c r="O108" s="11">
        <f t="shared" si="5"/>
        <v>43721.208333333328</v>
      </c>
      <c r="P108" t="b">
        <v>0</v>
      </c>
      <c r="Q108" t="b">
        <v>0</v>
      </c>
      <c r="R108" t="s">
        <v>33</v>
      </c>
      <c r="S108" s="5" t="s">
        <v>2041</v>
      </c>
      <c r="T108" t="s">
        <v>2042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0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4"/>
        <v>43213.208333333328</v>
      </c>
      <c r="O109" s="11">
        <f t="shared" si="5"/>
        <v>43230.208333333328</v>
      </c>
      <c r="P109" t="b">
        <v>0</v>
      </c>
      <c r="Q109" t="b">
        <v>1</v>
      </c>
      <c r="R109" t="s">
        <v>33</v>
      </c>
      <c r="S109" s="5" t="s">
        <v>2041</v>
      </c>
      <c r="T109" t="s">
        <v>2042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4"/>
        <v>41005.208333333336</v>
      </c>
      <c r="O110" s="11">
        <f t="shared" si="5"/>
        <v>41042.208333333336</v>
      </c>
      <c r="P110" t="b">
        <v>0</v>
      </c>
      <c r="Q110" t="b">
        <v>0</v>
      </c>
      <c r="R110" t="s">
        <v>42</v>
      </c>
      <c r="S110" s="5" t="s">
        <v>2043</v>
      </c>
      <c r="T110" t="s">
        <v>2044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0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4"/>
        <v>41651.25</v>
      </c>
      <c r="O111" s="11">
        <f t="shared" si="5"/>
        <v>41653.25</v>
      </c>
      <c r="P111" t="b">
        <v>0</v>
      </c>
      <c r="Q111" t="b">
        <v>0</v>
      </c>
      <c r="R111" t="s">
        <v>269</v>
      </c>
      <c r="S111" s="5" t="s">
        <v>2043</v>
      </c>
      <c r="T111" t="s">
        <v>2062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0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4"/>
        <v>43354.208333333328</v>
      </c>
      <c r="O112" s="11">
        <f t="shared" si="5"/>
        <v>43373.208333333328</v>
      </c>
      <c r="P112" t="b">
        <v>0</v>
      </c>
      <c r="Q112" t="b">
        <v>0</v>
      </c>
      <c r="R112" t="s">
        <v>17</v>
      </c>
      <c r="S112" s="5" t="s">
        <v>2035</v>
      </c>
      <c r="T112" t="s">
        <v>2036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0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4"/>
        <v>41174.208333333336</v>
      </c>
      <c r="O113" s="11">
        <f t="shared" si="5"/>
        <v>41180.208333333336</v>
      </c>
      <c r="P113" t="b">
        <v>0</v>
      </c>
      <c r="Q113" t="b">
        <v>0</v>
      </c>
      <c r="R113" t="s">
        <v>133</v>
      </c>
      <c r="S113" s="5" t="s">
        <v>2049</v>
      </c>
      <c r="T113" t="s">
        <v>2058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0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4"/>
        <v>41875.208333333336</v>
      </c>
      <c r="O114" s="11">
        <f t="shared" si="5"/>
        <v>41890.208333333336</v>
      </c>
      <c r="P114" t="b">
        <v>0</v>
      </c>
      <c r="Q114" t="b">
        <v>0</v>
      </c>
      <c r="R114" t="s">
        <v>28</v>
      </c>
      <c r="S114" s="5" t="s">
        <v>2039</v>
      </c>
      <c r="T114" t="s">
        <v>2040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0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4"/>
        <v>42990.208333333328</v>
      </c>
      <c r="O115" s="11">
        <f t="shared" si="5"/>
        <v>42997.208333333328</v>
      </c>
      <c r="P115" t="b">
        <v>0</v>
      </c>
      <c r="Q115" t="b">
        <v>0</v>
      </c>
      <c r="R115" t="s">
        <v>17</v>
      </c>
      <c r="S115" s="5" t="s">
        <v>2035</v>
      </c>
      <c r="T115" t="s">
        <v>2036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0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4"/>
        <v>43564.208333333328</v>
      </c>
      <c r="O116" s="11">
        <f t="shared" si="5"/>
        <v>43565.208333333328</v>
      </c>
      <c r="P116" t="b">
        <v>0</v>
      </c>
      <c r="Q116" t="b">
        <v>1</v>
      </c>
      <c r="R116" t="s">
        <v>65</v>
      </c>
      <c r="S116" s="5" t="s">
        <v>2039</v>
      </c>
      <c r="T116" t="s">
        <v>2048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0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4"/>
        <v>43056.25</v>
      </c>
      <c r="O117" s="11">
        <f t="shared" si="5"/>
        <v>43091.25</v>
      </c>
      <c r="P117" t="b">
        <v>0</v>
      </c>
      <c r="Q117" t="b">
        <v>0</v>
      </c>
      <c r="R117" t="s">
        <v>119</v>
      </c>
      <c r="S117" s="5" t="s">
        <v>2049</v>
      </c>
      <c r="T117" t="s">
        <v>2055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0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4"/>
        <v>42265.208333333328</v>
      </c>
      <c r="O118" s="11">
        <f t="shared" si="5"/>
        <v>42266.208333333328</v>
      </c>
      <c r="P118" t="b">
        <v>0</v>
      </c>
      <c r="Q118" t="b">
        <v>0</v>
      </c>
      <c r="R118" t="s">
        <v>33</v>
      </c>
      <c r="S118" s="5" t="s">
        <v>2041</v>
      </c>
      <c r="T118" t="s">
        <v>2042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0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4"/>
        <v>40808.208333333336</v>
      </c>
      <c r="O119" s="11">
        <f t="shared" si="5"/>
        <v>40814.208333333336</v>
      </c>
      <c r="P119" t="b">
        <v>0</v>
      </c>
      <c r="Q119" t="b">
        <v>0</v>
      </c>
      <c r="R119" t="s">
        <v>269</v>
      </c>
      <c r="S119" s="5" t="s">
        <v>2043</v>
      </c>
      <c r="T119" t="s">
        <v>2062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4"/>
        <v>41665.25</v>
      </c>
      <c r="O120" s="11">
        <f t="shared" si="5"/>
        <v>41671.25</v>
      </c>
      <c r="P120" t="b">
        <v>0</v>
      </c>
      <c r="Q120" t="b">
        <v>0</v>
      </c>
      <c r="R120" t="s">
        <v>122</v>
      </c>
      <c r="S120" s="5" t="s">
        <v>2056</v>
      </c>
      <c r="T120" t="s">
        <v>2057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0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4"/>
        <v>41806.208333333336</v>
      </c>
      <c r="O121" s="11">
        <f t="shared" si="5"/>
        <v>41823.208333333336</v>
      </c>
      <c r="P121" t="b">
        <v>0</v>
      </c>
      <c r="Q121" t="b">
        <v>1</v>
      </c>
      <c r="R121" t="s">
        <v>42</v>
      </c>
      <c r="S121" s="5" t="s">
        <v>2043</v>
      </c>
      <c r="T121" t="s">
        <v>2044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0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4"/>
        <v>42111.208333333328</v>
      </c>
      <c r="O122" s="11">
        <f t="shared" si="5"/>
        <v>42115.208333333328</v>
      </c>
      <c r="P122" t="b">
        <v>0</v>
      </c>
      <c r="Q122" t="b">
        <v>1</v>
      </c>
      <c r="R122" t="s">
        <v>292</v>
      </c>
      <c r="S122" s="5" t="s">
        <v>2052</v>
      </c>
      <c r="T122" t="s">
        <v>2063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0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4"/>
        <v>41917.208333333336</v>
      </c>
      <c r="O123" s="11">
        <f t="shared" si="5"/>
        <v>41930.208333333336</v>
      </c>
      <c r="P123" t="b">
        <v>0</v>
      </c>
      <c r="Q123" t="b">
        <v>0</v>
      </c>
      <c r="R123" t="s">
        <v>89</v>
      </c>
      <c r="S123" s="5" t="s">
        <v>2052</v>
      </c>
      <c r="T123" t="s">
        <v>2053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0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4"/>
        <v>41970.25</v>
      </c>
      <c r="O124" s="11">
        <f t="shared" si="5"/>
        <v>41997.25</v>
      </c>
      <c r="P124" t="b">
        <v>0</v>
      </c>
      <c r="Q124" t="b">
        <v>0</v>
      </c>
      <c r="R124" t="s">
        <v>119</v>
      </c>
      <c r="S124" s="5" t="s">
        <v>2049</v>
      </c>
      <c r="T124" t="s">
        <v>2055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0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4"/>
        <v>42332.25</v>
      </c>
      <c r="O125" s="11">
        <f t="shared" si="5"/>
        <v>42335.25</v>
      </c>
      <c r="P125" t="b">
        <v>1</v>
      </c>
      <c r="Q125" t="b">
        <v>0</v>
      </c>
      <c r="R125" t="s">
        <v>33</v>
      </c>
      <c r="S125" s="5" t="s">
        <v>2041</v>
      </c>
      <c r="T125" t="s">
        <v>2042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0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4"/>
        <v>43598.208333333328</v>
      </c>
      <c r="O126" s="11">
        <f t="shared" si="5"/>
        <v>43651.208333333328</v>
      </c>
      <c r="P126" t="b">
        <v>0</v>
      </c>
      <c r="Q126" t="b">
        <v>0</v>
      </c>
      <c r="R126" t="s">
        <v>122</v>
      </c>
      <c r="S126" s="5" t="s">
        <v>2056</v>
      </c>
      <c r="T126" t="s">
        <v>2057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0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4"/>
        <v>43362.208333333328</v>
      </c>
      <c r="O127" s="11">
        <f t="shared" si="5"/>
        <v>43366.208333333328</v>
      </c>
      <c r="P127" t="b">
        <v>0</v>
      </c>
      <c r="Q127" t="b">
        <v>0</v>
      </c>
      <c r="R127" t="s">
        <v>33</v>
      </c>
      <c r="S127" s="5" t="s">
        <v>2041</v>
      </c>
      <c r="T127" t="s">
        <v>2042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0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4"/>
        <v>42596.208333333328</v>
      </c>
      <c r="O128" s="11">
        <f t="shared" si="5"/>
        <v>42624.208333333328</v>
      </c>
      <c r="P128" t="b">
        <v>0</v>
      </c>
      <c r="Q128" t="b">
        <v>1</v>
      </c>
      <c r="R128" t="s">
        <v>33</v>
      </c>
      <c r="S128" s="5" t="s">
        <v>2041</v>
      </c>
      <c r="T128" t="s">
        <v>2042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0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4"/>
        <v>40310.208333333336</v>
      </c>
      <c r="O129" s="11">
        <f t="shared" si="5"/>
        <v>40313.208333333336</v>
      </c>
      <c r="P129" t="b">
        <v>0</v>
      </c>
      <c r="Q129" t="b">
        <v>0</v>
      </c>
      <c r="R129" t="s">
        <v>33</v>
      </c>
      <c r="S129" s="5" t="s">
        <v>2041</v>
      </c>
      <c r="T129" t="s">
        <v>2042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4"/>
        <v>40417.208333333336</v>
      </c>
      <c r="O130" s="11">
        <f t="shared" si="5"/>
        <v>40430.208333333336</v>
      </c>
      <c r="P130" t="b">
        <v>0</v>
      </c>
      <c r="Q130" t="b">
        <v>0</v>
      </c>
      <c r="R130" t="s">
        <v>23</v>
      </c>
      <c r="S130" s="5" t="s">
        <v>2037</v>
      </c>
      <c r="T130" t="s">
        <v>2038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0">
        <f t="shared" si="6"/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8">(((L131/60)/60)/24)+DATE(1970,1,1)</f>
        <v>42038.25</v>
      </c>
      <c r="O131" s="11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s="5" t="s">
        <v>2035</v>
      </c>
      <c r="T131" t="s">
        <v>2036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0">
        <f t="shared" ref="F132:F195" si="10">ROUND((E132/D132)*100,0)</f>
        <v>155</v>
      </c>
      <c r="G132" t="s">
        <v>20</v>
      </c>
      <c r="H132">
        <v>533</v>
      </c>
      <c r="I132">
        <f t="shared" ref="I132:I195" si="11">ROUND(E132/H132,2)</f>
        <v>28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8"/>
        <v>40842.208333333336</v>
      </c>
      <c r="O132" s="11">
        <f t="shared" si="9"/>
        <v>40858.25</v>
      </c>
      <c r="P132" t="b">
        <v>0</v>
      </c>
      <c r="Q132" t="b">
        <v>0</v>
      </c>
      <c r="R132" t="s">
        <v>53</v>
      </c>
      <c r="S132" s="5" t="s">
        <v>2043</v>
      </c>
      <c r="T132" t="s">
        <v>2046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0">
        <f t="shared" si="10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8"/>
        <v>41607.25</v>
      </c>
      <c r="O133" s="11">
        <f t="shared" si="9"/>
        <v>41620.25</v>
      </c>
      <c r="P133" t="b">
        <v>0</v>
      </c>
      <c r="Q133" t="b">
        <v>0</v>
      </c>
      <c r="R133" t="s">
        <v>28</v>
      </c>
      <c r="S133" s="5" t="s">
        <v>2039</v>
      </c>
      <c r="T133" t="s">
        <v>2040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0">
        <f t="shared" si="10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8"/>
        <v>43112.25</v>
      </c>
      <c r="O134" s="11">
        <f t="shared" si="9"/>
        <v>43128.25</v>
      </c>
      <c r="P134" t="b">
        <v>0</v>
      </c>
      <c r="Q134" t="b">
        <v>1</v>
      </c>
      <c r="R134" t="s">
        <v>33</v>
      </c>
      <c r="S134" s="5" t="s">
        <v>2041</v>
      </c>
      <c r="T134" t="s">
        <v>2042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0">
        <f t="shared" si="10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8"/>
        <v>40767.208333333336</v>
      </c>
      <c r="O135" s="11">
        <f t="shared" si="9"/>
        <v>40789.208333333336</v>
      </c>
      <c r="P135" t="b">
        <v>0</v>
      </c>
      <c r="Q135" t="b">
        <v>0</v>
      </c>
      <c r="R135" t="s">
        <v>319</v>
      </c>
      <c r="S135" s="5" t="s">
        <v>2037</v>
      </c>
      <c r="T135" t="s">
        <v>2064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0">
        <f t="shared" si="10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8"/>
        <v>40713.208333333336</v>
      </c>
      <c r="O136" s="11">
        <f t="shared" si="9"/>
        <v>40762.208333333336</v>
      </c>
      <c r="P136" t="b">
        <v>0</v>
      </c>
      <c r="Q136" t="b">
        <v>1</v>
      </c>
      <c r="R136" t="s">
        <v>42</v>
      </c>
      <c r="S136" s="5" t="s">
        <v>2043</v>
      </c>
      <c r="T136" t="s">
        <v>2044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0">
        <f t="shared" si="10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8"/>
        <v>41340.25</v>
      </c>
      <c r="O137" s="11">
        <f t="shared" si="9"/>
        <v>41345.208333333336</v>
      </c>
      <c r="P137" t="b">
        <v>0</v>
      </c>
      <c r="Q137" t="b">
        <v>1</v>
      </c>
      <c r="R137" t="s">
        <v>33</v>
      </c>
      <c r="S137" s="5" t="s">
        <v>2041</v>
      </c>
      <c r="T137" t="s">
        <v>2042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0">
        <f t="shared" si="10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8"/>
        <v>41797.208333333336</v>
      </c>
      <c r="O138" s="11">
        <f t="shared" si="9"/>
        <v>41809.208333333336</v>
      </c>
      <c r="P138" t="b">
        <v>0</v>
      </c>
      <c r="Q138" t="b">
        <v>1</v>
      </c>
      <c r="R138" t="s">
        <v>53</v>
      </c>
      <c r="S138" s="5" t="s">
        <v>2043</v>
      </c>
      <c r="T138" t="s">
        <v>2046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0">
        <f t="shared" si="10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8"/>
        <v>40457.208333333336</v>
      </c>
      <c r="O139" s="11">
        <f t="shared" si="9"/>
        <v>40463.208333333336</v>
      </c>
      <c r="P139" t="b">
        <v>0</v>
      </c>
      <c r="Q139" t="b">
        <v>0</v>
      </c>
      <c r="R139" t="s">
        <v>68</v>
      </c>
      <c r="S139" s="5" t="s">
        <v>2049</v>
      </c>
      <c r="T139" t="s">
        <v>2050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0">
        <f t="shared" si="10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8"/>
        <v>41180.208333333336</v>
      </c>
      <c r="O140" s="11">
        <f t="shared" si="9"/>
        <v>41186.208333333336</v>
      </c>
      <c r="P140" t="b">
        <v>0</v>
      </c>
      <c r="Q140" t="b">
        <v>0</v>
      </c>
      <c r="R140" t="s">
        <v>292</v>
      </c>
      <c r="S140" s="5" t="s">
        <v>2052</v>
      </c>
      <c r="T140" t="s">
        <v>2063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0">
        <f t="shared" si="10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8"/>
        <v>42115.208333333328</v>
      </c>
      <c r="O141" s="11">
        <f t="shared" si="9"/>
        <v>42131.208333333328</v>
      </c>
      <c r="P141" t="b">
        <v>0</v>
      </c>
      <c r="Q141" t="b">
        <v>1</v>
      </c>
      <c r="R141" t="s">
        <v>65</v>
      </c>
      <c r="S141" s="5" t="s">
        <v>2039</v>
      </c>
      <c r="T141" t="s">
        <v>2048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0">
        <f t="shared" si="10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8"/>
        <v>43156.25</v>
      </c>
      <c r="O142" s="11">
        <f t="shared" si="9"/>
        <v>43161.25</v>
      </c>
      <c r="P142" t="b">
        <v>0</v>
      </c>
      <c r="Q142" t="b">
        <v>0</v>
      </c>
      <c r="R142" t="s">
        <v>42</v>
      </c>
      <c r="S142" s="5" t="s">
        <v>2043</v>
      </c>
      <c r="T142" t="s">
        <v>2044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0">
        <f t="shared" si="10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8"/>
        <v>42167.208333333328</v>
      </c>
      <c r="O143" s="11">
        <f t="shared" si="9"/>
        <v>42173.208333333328</v>
      </c>
      <c r="P143" t="b">
        <v>0</v>
      </c>
      <c r="Q143" t="b">
        <v>0</v>
      </c>
      <c r="R143" t="s">
        <v>28</v>
      </c>
      <c r="S143" s="5" t="s">
        <v>2039</v>
      </c>
      <c r="T143" t="s">
        <v>2040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0">
        <f t="shared" si="10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8"/>
        <v>41005.208333333336</v>
      </c>
      <c r="O144" s="11">
        <f t="shared" si="9"/>
        <v>41046.208333333336</v>
      </c>
      <c r="P144" t="b">
        <v>0</v>
      </c>
      <c r="Q144" t="b">
        <v>0</v>
      </c>
      <c r="R144" t="s">
        <v>28</v>
      </c>
      <c r="S144" s="5" t="s">
        <v>2039</v>
      </c>
      <c r="T144" t="s">
        <v>2040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0">
        <f t="shared" si="10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8"/>
        <v>40357.208333333336</v>
      </c>
      <c r="O145" s="11">
        <f t="shared" si="9"/>
        <v>40377.208333333336</v>
      </c>
      <c r="P145" t="b">
        <v>0</v>
      </c>
      <c r="Q145" t="b">
        <v>0</v>
      </c>
      <c r="R145" t="s">
        <v>60</v>
      </c>
      <c r="S145" s="5" t="s">
        <v>2037</v>
      </c>
      <c r="T145" t="s">
        <v>2047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0">
        <f t="shared" si="10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8"/>
        <v>43633.208333333328</v>
      </c>
      <c r="O146" s="11">
        <f t="shared" si="9"/>
        <v>43641.208333333328</v>
      </c>
      <c r="P146" t="b">
        <v>0</v>
      </c>
      <c r="Q146" t="b">
        <v>0</v>
      </c>
      <c r="R146" t="s">
        <v>33</v>
      </c>
      <c r="S146" s="5" t="s">
        <v>2041</v>
      </c>
      <c r="T146" t="s">
        <v>2042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0">
        <f t="shared" si="10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8"/>
        <v>41889.208333333336</v>
      </c>
      <c r="O147" s="11">
        <f t="shared" si="9"/>
        <v>41894.208333333336</v>
      </c>
      <c r="P147" t="b">
        <v>0</v>
      </c>
      <c r="Q147" t="b">
        <v>0</v>
      </c>
      <c r="R147" t="s">
        <v>65</v>
      </c>
      <c r="S147" s="5" t="s">
        <v>2039</v>
      </c>
      <c r="T147" t="s">
        <v>2048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0">
        <f t="shared" si="10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8"/>
        <v>40855.25</v>
      </c>
      <c r="O148" s="11">
        <f t="shared" si="9"/>
        <v>40875.25</v>
      </c>
      <c r="P148" t="b">
        <v>0</v>
      </c>
      <c r="Q148" t="b">
        <v>0</v>
      </c>
      <c r="R148" t="s">
        <v>33</v>
      </c>
      <c r="S148" s="5" t="s">
        <v>2041</v>
      </c>
      <c r="T148" t="s">
        <v>2042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0">
        <f t="shared" si="10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8"/>
        <v>42534.208333333328</v>
      </c>
      <c r="O149" s="11">
        <f t="shared" si="9"/>
        <v>42540.208333333328</v>
      </c>
      <c r="P149" t="b">
        <v>0</v>
      </c>
      <c r="Q149" t="b">
        <v>1</v>
      </c>
      <c r="R149" t="s">
        <v>33</v>
      </c>
      <c r="S149" s="5" t="s">
        <v>2041</v>
      </c>
      <c r="T149" t="s">
        <v>2042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0">
        <f t="shared" si="10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8"/>
        <v>42941.208333333328</v>
      </c>
      <c r="O150" s="11">
        <f t="shared" si="9"/>
        <v>42950.208333333328</v>
      </c>
      <c r="P150" t="b">
        <v>0</v>
      </c>
      <c r="Q150" t="b">
        <v>0</v>
      </c>
      <c r="R150" t="s">
        <v>65</v>
      </c>
      <c r="S150" s="5" t="s">
        <v>2039</v>
      </c>
      <c r="T150" t="s">
        <v>2048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0">
        <f t="shared" si="10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8"/>
        <v>41275.25</v>
      </c>
      <c r="O151" s="11">
        <f t="shared" si="9"/>
        <v>41327.25</v>
      </c>
      <c r="P151" t="b">
        <v>0</v>
      </c>
      <c r="Q151" t="b">
        <v>0</v>
      </c>
      <c r="R151" t="s">
        <v>60</v>
      </c>
      <c r="S151" s="5" t="s">
        <v>2037</v>
      </c>
      <c r="T151" t="s">
        <v>2047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0">
        <f t="shared" si="10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8"/>
        <v>43450.25</v>
      </c>
      <c r="O152" s="11">
        <f t="shared" si="9"/>
        <v>43451.25</v>
      </c>
      <c r="P152" t="b">
        <v>0</v>
      </c>
      <c r="Q152" t="b">
        <v>0</v>
      </c>
      <c r="R152" t="s">
        <v>23</v>
      </c>
      <c r="S152" s="5" t="s">
        <v>2037</v>
      </c>
      <c r="T152" t="s">
        <v>2038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0">
        <f t="shared" si="10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8"/>
        <v>41799.208333333336</v>
      </c>
      <c r="O153" s="11">
        <f t="shared" si="9"/>
        <v>41850.208333333336</v>
      </c>
      <c r="P153" t="b">
        <v>0</v>
      </c>
      <c r="Q153" t="b">
        <v>0</v>
      </c>
      <c r="R153" t="s">
        <v>50</v>
      </c>
      <c r="S153" s="5" t="s">
        <v>2037</v>
      </c>
      <c r="T153" t="s">
        <v>2045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0">
        <f t="shared" si="10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8"/>
        <v>42783.25</v>
      </c>
      <c r="O154" s="11">
        <f t="shared" si="9"/>
        <v>42790.25</v>
      </c>
      <c r="P154" t="b">
        <v>0</v>
      </c>
      <c r="Q154" t="b">
        <v>0</v>
      </c>
      <c r="R154" t="s">
        <v>60</v>
      </c>
      <c r="S154" s="5" t="s">
        <v>2037</v>
      </c>
      <c r="T154" t="s">
        <v>2047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0">
        <f t="shared" si="10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8"/>
        <v>41201.208333333336</v>
      </c>
      <c r="O155" s="11">
        <f t="shared" si="9"/>
        <v>41207.208333333336</v>
      </c>
      <c r="P155" t="b">
        <v>0</v>
      </c>
      <c r="Q155" t="b">
        <v>0</v>
      </c>
      <c r="R155" t="s">
        <v>33</v>
      </c>
      <c r="S155" s="5" t="s">
        <v>2041</v>
      </c>
      <c r="T155" t="s">
        <v>2042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0">
        <f t="shared" si="10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8"/>
        <v>42502.208333333328</v>
      </c>
      <c r="O156" s="11">
        <f t="shared" si="9"/>
        <v>42525.208333333328</v>
      </c>
      <c r="P156" t="b">
        <v>0</v>
      </c>
      <c r="Q156" t="b">
        <v>1</v>
      </c>
      <c r="R156" t="s">
        <v>60</v>
      </c>
      <c r="S156" s="5" t="s">
        <v>2037</v>
      </c>
      <c r="T156" t="s">
        <v>2047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0">
        <f t="shared" si="10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8"/>
        <v>40262.208333333336</v>
      </c>
      <c r="O157" s="11">
        <f t="shared" si="9"/>
        <v>40277.208333333336</v>
      </c>
      <c r="P157" t="b">
        <v>0</v>
      </c>
      <c r="Q157" t="b">
        <v>0</v>
      </c>
      <c r="R157" t="s">
        <v>33</v>
      </c>
      <c r="S157" s="5" t="s">
        <v>2041</v>
      </c>
      <c r="T157" t="s">
        <v>2042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0">
        <f t="shared" si="10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8"/>
        <v>43743.208333333328</v>
      </c>
      <c r="O158" s="11">
        <f t="shared" si="9"/>
        <v>43767.208333333328</v>
      </c>
      <c r="P158" t="b">
        <v>0</v>
      </c>
      <c r="Q158" t="b">
        <v>0</v>
      </c>
      <c r="R158" t="s">
        <v>23</v>
      </c>
      <c r="S158" s="5" t="s">
        <v>2037</v>
      </c>
      <c r="T158" t="s">
        <v>2038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0">
        <f t="shared" si="10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8"/>
        <v>41638.25</v>
      </c>
      <c r="O159" s="11">
        <f t="shared" si="9"/>
        <v>41650.25</v>
      </c>
      <c r="P159" t="b">
        <v>0</v>
      </c>
      <c r="Q159" t="b">
        <v>0</v>
      </c>
      <c r="R159" t="s">
        <v>122</v>
      </c>
      <c r="S159" s="5" t="s">
        <v>2056</v>
      </c>
      <c r="T159" t="s">
        <v>2057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0">
        <f t="shared" si="10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8"/>
        <v>42346.25</v>
      </c>
      <c r="O160" s="11">
        <f t="shared" si="9"/>
        <v>42347.25</v>
      </c>
      <c r="P160" t="b">
        <v>0</v>
      </c>
      <c r="Q160" t="b">
        <v>0</v>
      </c>
      <c r="R160" t="s">
        <v>23</v>
      </c>
      <c r="S160" s="5" t="s">
        <v>2037</v>
      </c>
      <c r="T160" t="s">
        <v>2038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0">
        <f t="shared" si="10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8"/>
        <v>43551.208333333328</v>
      </c>
      <c r="O161" s="11">
        <f t="shared" si="9"/>
        <v>43569.208333333328</v>
      </c>
      <c r="P161" t="b">
        <v>0</v>
      </c>
      <c r="Q161" t="b">
        <v>1</v>
      </c>
      <c r="R161" t="s">
        <v>33</v>
      </c>
      <c r="S161" s="5" t="s">
        <v>2041</v>
      </c>
      <c r="T161" t="s">
        <v>2042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0">
        <f t="shared" si="10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8"/>
        <v>43582.208333333328</v>
      </c>
      <c r="O162" s="11">
        <f t="shared" si="9"/>
        <v>43598.208333333328</v>
      </c>
      <c r="P162" t="b">
        <v>0</v>
      </c>
      <c r="Q162" t="b">
        <v>0</v>
      </c>
      <c r="R162" t="s">
        <v>65</v>
      </c>
      <c r="S162" s="5" t="s">
        <v>2039</v>
      </c>
      <c r="T162" t="s">
        <v>2048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0">
        <f t="shared" si="10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8"/>
        <v>42270.208333333328</v>
      </c>
      <c r="O163" s="11">
        <f t="shared" si="9"/>
        <v>42276.208333333328</v>
      </c>
      <c r="P163" t="b">
        <v>0</v>
      </c>
      <c r="Q163" t="b">
        <v>1</v>
      </c>
      <c r="R163" t="s">
        <v>28</v>
      </c>
      <c r="S163" s="5" t="s">
        <v>2039</v>
      </c>
      <c r="T163" t="s">
        <v>2040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0">
        <f t="shared" si="10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8"/>
        <v>43442.25</v>
      </c>
      <c r="O164" s="11">
        <f t="shared" si="9"/>
        <v>43472.25</v>
      </c>
      <c r="P164" t="b">
        <v>0</v>
      </c>
      <c r="Q164" t="b">
        <v>0</v>
      </c>
      <c r="R164" t="s">
        <v>23</v>
      </c>
      <c r="S164" s="5" t="s">
        <v>2037</v>
      </c>
      <c r="T164" t="s">
        <v>2038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0">
        <f t="shared" si="10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8"/>
        <v>43028.208333333328</v>
      </c>
      <c r="O165" s="11">
        <f t="shared" si="9"/>
        <v>43077.25</v>
      </c>
      <c r="P165" t="b">
        <v>0</v>
      </c>
      <c r="Q165" t="b">
        <v>1</v>
      </c>
      <c r="R165" t="s">
        <v>122</v>
      </c>
      <c r="S165" s="5" t="s">
        <v>2056</v>
      </c>
      <c r="T165" t="s">
        <v>2057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0">
        <f t="shared" si="10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8"/>
        <v>43016.208333333328</v>
      </c>
      <c r="O166" s="11">
        <f t="shared" si="9"/>
        <v>43017.208333333328</v>
      </c>
      <c r="P166" t="b">
        <v>0</v>
      </c>
      <c r="Q166" t="b">
        <v>0</v>
      </c>
      <c r="R166" t="s">
        <v>33</v>
      </c>
      <c r="S166" s="5" t="s">
        <v>2041</v>
      </c>
      <c r="T166" t="s">
        <v>2042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0">
        <f t="shared" si="10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8"/>
        <v>42948.208333333328</v>
      </c>
      <c r="O167" s="11">
        <f t="shared" si="9"/>
        <v>42980.208333333328</v>
      </c>
      <c r="P167" t="b">
        <v>0</v>
      </c>
      <c r="Q167" t="b">
        <v>0</v>
      </c>
      <c r="R167" t="s">
        <v>28</v>
      </c>
      <c r="S167" s="5" t="s">
        <v>2039</v>
      </c>
      <c r="T167" t="s">
        <v>2040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0">
        <f t="shared" si="10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8"/>
        <v>40534.25</v>
      </c>
      <c r="O168" s="11">
        <f t="shared" si="9"/>
        <v>40538.25</v>
      </c>
      <c r="P168" t="b">
        <v>0</v>
      </c>
      <c r="Q168" t="b">
        <v>0</v>
      </c>
      <c r="R168" t="s">
        <v>122</v>
      </c>
      <c r="S168" s="5" t="s">
        <v>2056</v>
      </c>
      <c r="T168" t="s">
        <v>2057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0">
        <f t="shared" si="10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8"/>
        <v>41435.208333333336</v>
      </c>
      <c r="O169" s="11">
        <f t="shared" si="9"/>
        <v>41445.208333333336</v>
      </c>
      <c r="P169" t="b">
        <v>0</v>
      </c>
      <c r="Q169" t="b">
        <v>0</v>
      </c>
      <c r="R169" t="s">
        <v>33</v>
      </c>
      <c r="S169" s="5" t="s">
        <v>2041</v>
      </c>
      <c r="T169" t="s">
        <v>2042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0">
        <f t="shared" si="10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8"/>
        <v>43518.25</v>
      </c>
      <c r="O170" s="11">
        <f t="shared" si="9"/>
        <v>43541.208333333328</v>
      </c>
      <c r="P170" t="b">
        <v>0</v>
      </c>
      <c r="Q170" t="b">
        <v>1</v>
      </c>
      <c r="R170" t="s">
        <v>60</v>
      </c>
      <c r="S170" s="5" t="s">
        <v>2037</v>
      </c>
      <c r="T170" t="s">
        <v>2047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0">
        <f t="shared" si="10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8"/>
        <v>41077.208333333336</v>
      </c>
      <c r="O171" s="11">
        <f t="shared" si="9"/>
        <v>41105.208333333336</v>
      </c>
      <c r="P171" t="b">
        <v>0</v>
      </c>
      <c r="Q171" t="b">
        <v>1</v>
      </c>
      <c r="R171" t="s">
        <v>100</v>
      </c>
      <c r="S171" s="5" t="s">
        <v>2043</v>
      </c>
      <c r="T171" t="s">
        <v>2054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0">
        <f t="shared" si="10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8"/>
        <v>42950.208333333328</v>
      </c>
      <c r="O172" s="11">
        <f t="shared" si="9"/>
        <v>42957.208333333328</v>
      </c>
      <c r="P172" t="b">
        <v>0</v>
      </c>
      <c r="Q172" t="b">
        <v>0</v>
      </c>
      <c r="R172" t="s">
        <v>60</v>
      </c>
      <c r="S172" s="5" t="s">
        <v>2037</v>
      </c>
      <c r="T172" t="s">
        <v>2047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0">
        <f t="shared" si="10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8"/>
        <v>41718.208333333336</v>
      </c>
      <c r="O173" s="11">
        <f t="shared" si="9"/>
        <v>41740.208333333336</v>
      </c>
      <c r="P173" t="b">
        <v>0</v>
      </c>
      <c r="Q173" t="b">
        <v>0</v>
      </c>
      <c r="R173" t="s">
        <v>206</v>
      </c>
      <c r="S173" s="5" t="s">
        <v>2049</v>
      </c>
      <c r="T173" t="s">
        <v>2061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0">
        <f t="shared" si="10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8"/>
        <v>41839.208333333336</v>
      </c>
      <c r="O174" s="11">
        <f t="shared" si="9"/>
        <v>41854.208333333336</v>
      </c>
      <c r="P174" t="b">
        <v>0</v>
      </c>
      <c r="Q174" t="b">
        <v>1</v>
      </c>
      <c r="R174" t="s">
        <v>42</v>
      </c>
      <c r="S174" s="5" t="s">
        <v>2043</v>
      </c>
      <c r="T174" t="s">
        <v>2044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0">
        <f t="shared" si="10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8"/>
        <v>41412.208333333336</v>
      </c>
      <c r="O175" s="11">
        <f t="shared" si="9"/>
        <v>41418.208333333336</v>
      </c>
      <c r="P175" t="b">
        <v>0</v>
      </c>
      <c r="Q175" t="b">
        <v>0</v>
      </c>
      <c r="R175" t="s">
        <v>33</v>
      </c>
      <c r="S175" s="5" t="s">
        <v>2041</v>
      </c>
      <c r="T175" t="s">
        <v>2042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0">
        <f t="shared" si="10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8"/>
        <v>42282.208333333328</v>
      </c>
      <c r="O176" s="11">
        <f t="shared" si="9"/>
        <v>42283.208333333328</v>
      </c>
      <c r="P176" t="b">
        <v>0</v>
      </c>
      <c r="Q176" t="b">
        <v>1</v>
      </c>
      <c r="R176" t="s">
        <v>65</v>
      </c>
      <c r="S176" s="5" t="s">
        <v>2039</v>
      </c>
      <c r="T176" t="s">
        <v>2048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0">
        <f t="shared" si="10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8"/>
        <v>42613.208333333328</v>
      </c>
      <c r="O177" s="11">
        <f t="shared" si="9"/>
        <v>42632.208333333328</v>
      </c>
      <c r="P177" t="b">
        <v>0</v>
      </c>
      <c r="Q177" t="b">
        <v>0</v>
      </c>
      <c r="R177" t="s">
        <v>33</v>
      </c>
      <c r="S177" s="5" t="s">
        <v>2041</v>
      </c>
      <c r="T177" t="s">
        <v>2042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0">
        <f t="shared" si="10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8"/>
        <v>42616.208333333328</v>
      </c>
      <c r="O178" s="11">
        <f t="shared" si="9"/>
        <v>42625.208333333328</v>
      </c>
      <c r="P178" t="b">
        <v>0</v>
      </c>
      <c r="Q178" t="b">
        <v>0</v>
      </c>
      <c r="R178" t="s">
        <v>33</v>
      </c>
      <c r="S178" s="5" t="s">
        <v>2041</v>
      </c>
      <c r="T178" t="s">
        <v>2042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0">
        <f t="shared" si="10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8"/>
        <v>40497.25</v>
      </c>
      <c r="O179" s="11">
        <f t="shared" si="9"/>
        <v>40522.25</v>
      </c>
      <c r="P179" t="b">
        <v>0</v>
      </c>
      <c r="Q179" t="b">
        <v>0</v>
      </c>
      <c r="R179" t="s">
        <v>33</v>
      </c>
      <c r="S179" s="5" t="s">
        <v>2041</v>
      </c>
      <c r="T179" t="s">
        <v>2042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0">
        <f t="shared" si="10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8"/>
        <v>42999.208333333328</v>
      </c>
      <c r="O180" s="11">
        <f t="shared" si="9"/>
        <v>43008.208333333328</v>
      </c>
      <c r="P180" t="b">
        <v>0</v>
      </c>
      <c r="Q180" t="b">
        <v>0</v>
      </c>
      <c r="R180" t="s">
        <v>17</v>
      </c>
      <c r="S180" s="5" t="s">
        <v>2035</v>
      </c>
      <c r="T180" t="s">
        <v>2036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0">
        <f t="shared" si="10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8"/>
        <v>41350.208333333336</v>
      </c>
      <c r="O181" s="11">
        <f t="shared" si="9"/>
        <v>41351.208333333336</v>
      </c>
      <c r="P181" t="b">
        <v>0</v>
      </c>
      <c r="Q181" t="b">
        <v>1</v>
      </c>
      <c r="R181" t="s">
        <v>33</v>
      </c>
      <c r="S181" s="5" t="s">
        <v>2041</v>
      </c>
      <c r="T181" t="s">
        <v>2042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0">
        <f t="shared" si="10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8"/>
        <v>40259.208333333336</v>
      </c>
      <c r="O182" s="11">
        <f t="shared" si="9"/>
        <v>40264.208333333336</v>
      </c>
      <c r="P182" t="b">
        <v>0</v>
      </c>
      <c r="Q182" t="b">
        <v>0</v>
      </c>
      <c r="R182" t="s">
        <v>65</v>
      </c>
      <c r="S182" s="5" t="s">
        <v>2039</v>
      </c>
      <c r="T182" t="s">
        <v>2048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0">
        <f t="shared" si="10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8"/>
        <v>43012.208333333328</v>
      </c>
      <c r="O183" s="11">
        <f t="shared" si="9"/>
        <v>43030.208333333328</v>
      </c>
      <c r="P183" t="b">
        <v>0</v>
      </c>
      <c r="Q183" t="b">
        <v>0</v>
      </c>
      <c r="R183" t="s">
        <v>28</v>
      </c>
      <c r="S183" s="5" t="s">
        <v>2039</v>
      </c>
      <c r="T183" t="s">
        <v>2040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0">
        <f t="shared" si="10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8"/>
        <v>43631.208333333328</v>
      </c>
      <c r="O184" s="11">
        <f t="shared" si="9"/>
        <v>43647.208333333328</v>
      </c>
      <c r="P184" t="b">
        <v>0</v>
      </c>
      <c r="Q184" t="b">
        <v>0</v>
      </c>
      <c r="R184" t="s">
        <v>33</v>
      </c>
      <c r="S184" s="5" t="s">
        <v>2041</v>
      </c>
      <c r="T184" t="s">
        <v>2042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0">
        <f t="shared" si="10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8"/>
        <v>40430.208333333336</v>
      </c>
      <c r="O185" s="11">
        <f t="shared" si="9"/>
        <v>40443.208333333336</v>
      </c>
      <c r="P185" t="b">
        <v>0</v>
      </c>
      <c r="Q185" t="b">
        <v>0</v>
      </c>
      <c r="R185" t="s">
        <v>23</v>
      </c>
      <c r="S185" s="5" t="s">
        <v>2037</v>
      </c>
      <c r="T185" t="s">
        <v>2038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0">
        <f t="shared" si="10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8"/>
        <v>43588.208333333328</v>
      </c>
      <c r="O186" s="11">
        <f t="shared" si="9"/>
        <v>43589.208333333328</v>
      </c>
      <c r="P186" t="b">
        <v>0</v>
      </c>
      <c r="Q186" t="b">
        <v>0</v>
      </c>
      <c r="R186" t="s">
        <v>33</v>
      </c>
      <c r="S186" s="5" t="s">
        <v>2041</v>
      </c>
      <c r="T186" t="s">
        <v>2042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0">
        <f t="shared" si="10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8"/>
        <v>43233.208333333328</v>
      </c>
      <c r="O187" s="11">
        <f t="shared" si="9"/>
        <v>43244.208333333328</v>
      </c>
      <c r="P187" t="b">
        <v>0</v>
      </c>
      <c r="Q187" t="b">
        <v>0</v>
      </c>
      <c r="R187" t="s">
        <v>269</v>
      </c>
      <c r="S187" s="5" t="s">
        <v>2043</v>
      </c>
      <c r="T187" t="s">
        <v>2062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0">
        <f t="shared" si="10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8"/>
        <v>41782.208333333336</v>
      </c>
      <c r="O188" s="11">
        <f t="shared" si="9"/>
        <v>41797.208333333336</v>
      </c>
      <c r="P188" t="b">
        <v>0</v>
      </c>
      <c r="Q188" t="b">
        <v>0</v>
      </c>
      <c r="R188" t="s">
        <v>33</v>
      </c>
      <c r="S188" s="5" t="s">
        <v>2041</v>
      </c>
      <c r="T188" t="s">
        <v>2042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0">
        <f t="shared" si="10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8"/>
        <v>41328.25</v>
      </c>
      <c r="O189" s="11">
        <f t="shared" si="9"/>
        <v>41356.208333333336</v>
      </c>
      <c r="P189" t="b">
        <v>0</v>
      </c>
      <c r="Q189" t="b">
        <v>1</v>
      </c>
      <c r="R189" t="s">
        <v>100</v>
      </c>
      <c r="S189" s="5" t="s">
        <v>2043</v>
      </c>
      <c r="T189" t="s">
        <v>2054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0">
        <f t="shared" si="10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8"/>
        <v>41975.25</v>
      </c>
      <c r="O190" s="11">
        <f t="shared" si="9"/>
        <v>41976.25</v>
      </c>
      <c r="P190" t="b">
        <v>0</v>
      </c>
      <c r="Q190" t="b">
        <v>0</v>
      </c>
      <c r="R190" t="s">
        <v>33</v>
      </c>
      <c r="S190" s="5" t="s">
        <v>2041</v>
      </c>
      <c r="T190" t="s">
        <v>2042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0">
        <f t="shared" si="10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8"/>
        <v>42433.25</v>
      </c>
      <c r="O191" s="11">
        <f t="shared" si="9"/>
        <v>42433.25</v>
      </c>
      <c r="P191" t="b">
        <v>0</v>
      </c>
      <c r="Q191" t="b">
        <v>0</v>
      </c>
      <c r="R191" t="s">
        <v>33</v>
      </c>
      <c r="S191" s="5" t="s">
        <v>2041</v>
      </c>
      <c r="T191" t="s">
        <v>2042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0">
        <f t="shared" si="10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8"/>
        <v>41429.208333333336</v>
      </c>
      <c r="O192" s="11">
        <f t="shared" si="9"/>
        <v>41430.208333333336</v>
      </c>
      <c r="P192" t="b">
        <v>0</v>
      </c>
      <c r="Q192" t="b">
        <v>1</v>
      </c>
      <c r="R192" t="s">
        <v>33</v>
      </c>
      <c r="S192" s="5" t="s">
        <v>2041</v>
      </c>
      <c r="T192" t="s">
        <v>2042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0">
        <f t="shared" si="10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8"/>
        <v>43536.208333333328</v>
      </c>
      <c r="O193" s="11">
        <f t="shared" si="9"/>
        <v>43539.208333333328</v>
      </c>
      <c r="P193" t="b">
        <v>0</v>
      </c>
      <c r="Q193" t="b">
        <v>0</v>
      </c>
      <c r="R193" t="s">
        <v>33</v>
      </c>
      <c r="S193" s="5" t="s">
        <v>2041</v>
      </c>
      <c r="T193" t="s">
        <v>2042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0">
        <f t="shared" si="10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8"/>
        <v>41817.208333333336</v>
      </c>
      <c r="O194" s="11">
        <f t="shared" si="9"/>
        <v>41821.208333333336</v>
      </c>
      <c r="P194" t="b">
        <v>0</v>
      </c>
      <c r="Q194" t="b">
        <v>0</v>
      </c>
      <c r="R194" t="s">
        <v>23</v>
      </c>
      <c r="S194" s="5" t="s">
        <v>2037</v>
      </c>
      <c r="T194" t="s">
        <v>2038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0">
        <f t="shared" si="10"/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2">(((L195/60)/60)/24)+DATE(1970,1,1)</f>
        <v>43198.208333333328</v>
      </c>
      <c r="O195" s="11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s="5" t="s">
        <v>2037</v>
      </c>
      <c r="T195" t="s">
        <v>2047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0">
        <f t="shared" ref="F196:F259" si="14">ROUND((E196/D196)*100,0)</f>
        <v>123</v>
      </c>
      <c r="G196" t="s">
        <v>20</v>
      </c>
      <c r="H196">
        <v>126</v>
      </c>
      <c r="I196">
        <f t="shared" ref="I196:I259" si="15">ROUND(E196/H196,2)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2"/>
        <v>42261.208333333328</v>
      </c>
      <c r="O196" s="11">
        <f t="shared" si="13"/>
        <v>42277.208333333328</v>
      </c>
      <c r="P196" t="b">
        <v>0</v>
      </c>
      <c r="Q196" t="b">
        <v>0</v>
      </c>
      <c r="R196" t="s">
        <v>148</v>
      </c>
      <c r="S196" s="5" t="s">
        <v>2037</v>
      </c>
      <c r="T196" t="s">
        <v>2059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0">
        <f t="shared" si="14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2"/>
        <v>43310.208333333328</v>
      </c>
      <c r="O197" s="11">
        <f t="shared" si="13"/>
        <v>43317.208333333328</v>
      </c>
      <c r="P197" t="b">
        <v>0</v>
      </c>
      <c r="Q197" t="b">
        <v>0</v>
      </c>
      <c r="R197" t="s">
        <v>50</v>
      </c>
      <c r="S197" s="5" t="s">
        <v>2037</v>
      </c>
      <c r="T197" t="s">
        <v>2045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0">
        <f t="shared" si="14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2"/>
        <v>42616.208333333328</v>
      </c>
      <c r="O198" s="11">
        <f t="shared" si="13"/>
        <v>42635.208333333328</v>
      </c>
      <c r="P198" t="b">
        <v>0</v>
      </c>
      <c r="Q198" t="b">
        <v>0</v>
      </c>
      <c r="R198" t="s">
        <v>65</v>
      </c>
      <c r="S198" s="5" t="s">
        <v>2039</v>
      </c>
      <c r="T198" t="s">
        <v>2048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0">
        <f t="shared" si="14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2"/>
        <v>42909.208333333328</v>
      </c>
      <c r="O199" s="11">
        <f t="shared" si="13"/>
        <v>42923.208333333328</v>
      </c>
      <c r="P199" t="b">
        <v>0</v>
      </c>
      <c r="Q199" t="b">
        <v>0</v>
      </c>
      <c r="R199" t="s">
        <v>53</v>
      </c>
      <c r="S199" s="5" t="s">
        <v>2043</v>
      </c>
      <c r="T199" t="s">
        <v>2046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0">
        <f t="shared" si="14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2"/>
        <v>40396.208333333336</v>
      </c>
      <c r="O200" s="11">
        <f t="shared" si="13"/>
        <v>40425.208333333336</v>
      </c>
      <c r="P200" t="b">
        <v>0</v>
      </c>
      <c r="Q200" t="b">
        <v>0</v>
      </c>
      <c r="R200" t="s">
        <v>50</v>
      </c>
      <c r="S200" s="5" t="s">
        <v>2037</v>
      </c>
      <c r="T200" t="s">
        <v>2045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0">
        <f t="shared" si="14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2"/>
        <v>42192.208333333328</v>
      </c>
      <c r="O201" s="11">
        <f t="shared" si="13"/>
        <v>42196.208333333328</v>
      </c>
      <c r="P201" t="b">
        <v>0</v>
      </c>
      <c r="Q201" t="b">
        <v>0</v>
      </c>
      <c r="R201" t="s">
        <v>23</v>
      </c>
      <c r="S201" s="5" t="s">
        <v>2037</v>
      </c>
      <c r="T201" t="s">
        <v>2038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0">
        <f t="shared" si="14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2"/>
        <v>40262.208333333336</v>
      </c>
      <c r="O202" s="11">
        <f t="shared" si="13"/>
        <v>40273.208333333336</v>
      </c>
      <c r="P202" t="b">
        <v>0</v>
      </c>
      <c r="Q202" t="b">
        <v>0</v>
      </c>
      <c r="R202" t="s">
        <v>33</v>
      </c>
      <c r="S202" s="5" t="s">
        <v>2041</v>
      </c>
      <c r="T202" t="s">
        <v>2042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0">
        <f t="shared" si="14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2"/>
        <v>41845.208333333336</v>
      </c>
      <c r="O203" s="11">
        <f t="shared" si="13"/>
        <v>41863.208333333336</v>
      </c>
      <c r="P203" t="b">
        <v>0</v>
      </c>
      <c r="Q203" t="b">
        <v>0</v>
      </c>
      <c r="R203" t="s">
        <v>28</v>
      </c>
      <c r="S203" s="5" t="s">
        <v>2039</v>
      </c>
      <c r="T203" t="s">
        <v>2040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0">
        <f t="shared" si="14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2"/>
        <v>40818.208333333336</v>
      </c>
      <c r="O204" s="11">
        <f t="shared" si="13"/>
        <v>40822.208333333336</v>
      </c>
      <c r="P204" t="b">
        <v>0</v>
      </c>
      <c r="Q204" t="b">
        <v>0</v>
      </c>
      <c r="R204" t="s">
        <v>17</v>
      </c>
      <c r="S204" s="5" t="s">
        <v>2035</v>
      </c>
      <c r="T204" t="s">
        <v>2036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0">
        <f t="shared" si="14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2"/>
        <v>42752.25</v>
      </c>
      <c r="O205" s="11">
        <f t="shared" si="13"/>
        <v>42754.25</v>
      </c>
      <c r="P205" t="b">
        <v>0</v>
      </c>
      <c r="Q205" t="b">
        <v>0</v>
      </c>
      <c r="R205" t="s">
        <v>33</v>
      </c>
      <c r="S205" s="5" t="s">
        <v>2041</v>
      </c>
      <c r="T205" t="s">
        <v>2042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0">
        <f t="shared" si="14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2"/>
        <v>40636.208333333336</v>
      </c>
      <c r="O206" s="11">
        <f t="shared" si="13"/>
        <v>40646.208333333336</v>
      </c>
      <c r="P206" t="b">
        <v>0</v>
      </c>
      <c r="Q206" t="b">
        <v>0</v>
      </c>
      <c r="R206" t="s">
        <v>159</v>
      </c>
      <c r="S206" s="5" t="s">
        <v>2037</v>
      </c>
      <c r="T206" t="s">
        <v>2060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0">
        <f t="shared" si="14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2"/>
        <v>43390.208333333328</v>
      </c>
      <c r="O207" s="11">
        <f t="shared" si="13"/>
        <v>43402.208333333328</v>
      </c>
      <c r="P207" t="b">
        <v>1</v>
      </c>
      <c r="Q207" t="b">
        <v>0</v>
      </c>
      <c r="R207" t="s">
        <v>33</v>
      </c>
      <c r="S207" s="5" t="s">
        <v>2041</v>
      </c>
      <c r="T207" t="s">
        <v>2042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0">
        <f t="shared" si="14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2"/>
        <v>40236.25</v>
      </c>
      <c r="O208" s="11">
        <f t="shared" si="13"/>
        <v>40245.25</v>
      </c>
      <c r="P208" t="b">
        <v>0</v>
      </c>
      <c r="Q208" t="b">
        <v>0</v>
      </c>
      <c r="R208" t="s">
        <v>119</v>
      </c>
      <c r="S208" s="5" t="s">
        <v>2049</v>
      </c>
      <c r="T208" t="s">
        <v>2055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0">
        <f t="shared" si="14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2"/>
        <v>43340.208333333328</v>
      </c>
      <c r="O209" s="11">
        <f t="shared" si="13"/>
        <v>43360.208333333328</v>
      </c>
      <c r="P209" t="b">
        <v>0</v>
      </c>
      <c r="Q209" t="b">
        <v>1</v>
      </c>
      <c r="R209" t="s">
        <v>23</v>
      </c>
      <c r="S209" s="5" t="s">
        <v>2037</v>
      </c>
      <c r="T209" t="s">
        <v>2038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0">
        <f t="shared" si="14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2"/>
        <v>43048.25</v>
      </c>
      <c r="O210" s="11">
        <f t="shared" si="13"/>
        <v>43072.25</v>
      </c>
      <c r="P210" t="b">
        <v>0</v>
      </c>
      <c r="Q210" t="b">
        <v>0</v>
      </c>
      <c r="R210" t="s">
        <v>42</v>
      </c>
      <c r="S210" s="5" t="s">
        <v>2043</v>
      </c>
      <c r="T210" t="s">
        <v>2044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0">
        <f t="shared" si="14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2"/>
        <v>42496.208333333328</v>
      </c>
      <c r="O211" s="11">
        <f t="shared" si="13"/>
        <v>42503.208333333328</v>
      </c>
      <c r="P211" t="b">
        <v>0</v>
      </c>
      <c r="Q211" t="b">
        <v>0</v>
      </c>
      <c r="R211" t="s">
        <v>42</v>
      </c>
      <c r="S211" s="5" t="s">
        <v>2043</v>
      </c>
      <c r="T211" t="s">
        <v>2044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0">
        <f t="shared" si="14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2"/>
        <v>42797.25</v>
      </c>
      <c r="O212" s="11">
        <f t="shared" si="13"/>
        <v>42824.208333333328</v>
      </c>
      <c r="P212" t="b">
        <v>0</v>
      </c>
      <c r="Q212" t="b">
        <v>0</v>
      </c>
      <c r="R212" t="s">
        <v>474</v>
      </c>
      <c r="S212" s="5" t="s">
        <v>2043</v>
      </c>
      <c r="T212" t="s">
        <v>2065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0">
        <f t="shared" si="14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2"/>
        <v>41513.208333333336</v>
      </c>
      <c r="O213" s="11">
        <f t="shared" si="13"/>
        <v>41537.208333333336</v>
      </c>
      <c r="P213" t="b">
        <v>0</v>
      </c>
      <c r="Q213" t="b">
        <v>0</v>
      </c>
      <c r="R213" t="s">
        <v>33</v>
      </c>
      <c r="S213" s="5" t="s">
        <v>2041</v>
      </c>
      <c r="T213" t="s">
        <v>2042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0">
        <f t="shared" si="14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2"/>
        <v>43814.25</v>
      </c>
      <c r="O214" s="11">
        <f t="shared" si="13"/>
        <v>43860.25</v>
      </c>
      <c r="P214" t="b">
        <v>0</v>
      </c>
      <c r="Q214" t="b">
        <v>0</v>
      </c>
      <c r="R214" t="s">
        <v>33</v>
      </c>
      <c r="S214" s="5" t="s">
        <v>2041</v>
      </c>
      <c r="T214" t="s">
        <v>2042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0">
        <f t="shared" si="14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2"/>
        <v>40488.208333333336</v>
      </c>
      <c r="O215" s="11">
        <f t="shared" si="13"/>
        <v>40496.25</v>
      </c>
      <c r="P215" t="b">
        <v>0</v>
      </c>
      <c r="Q215" t="b">
        <v>1</v>
      </c>
      <c r="R215" t="s">
        <v>60</v>
      </c>
      <c r="S215" s="5" t="s">
        <v>2037</v>
      </c>
      <c r="T215" t="s">
        <v>2047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0">
        <f t="shared" si="14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2"/>
        <v>40409.208333333336</v>
      </c>
      <c r="O216" s="11">
        <f t="shared" si="13"/>
        <v>40415.208333333336</v>
      </c>
      <c r="P216" t="b">
        <v>0</v>
      </c>
      <c r="Q216" t="b">
        <v>0</v>
      </c>
      <c r="R216" t="s">
        <v>23</v>
      </c>
      <c r="S216" s="5" t="s">
        <v>2037</v>
      </c>
      <c r="T216" t="s">
        <v>2038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0">
        <f t="shared" si="14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2"/>
        <v>43509.25</v>
      </c>
      <c r="O217" s="11">
        <f t="shared" si="13"/>
        <v>43511.25</v>
      </c>
      <c r="P217" t="b">
        <v>0</v>
      </c>
      <c r="Q217" t="b">
        <v>0</v>
      </c>
      <c r="R217" t="s">
        <v>33</v>
      </c>
      <c r="S217" s="5" t="s">
        <v>2041</v>
      </c>
      <c r="T217" t="s">
        <v>2042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0">
        <f t="shared" si="14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2"/>
        <v>40869.25</v>
      </c>
      <c r="O218" s="11">
        <f t="shared" si="13"/>
        <v>40871.25</v>
      </c>
      <c r="P218" t="b">
        <v>0</v>
      </c>
      <c r="Q218" t="b">
        <v>0</v>
      </c>
      <c r="R218" t="s">
        <v>33</v>
      </c>
      <c r="S218" s="5" t="s">
        <v>2041</v>
      </c>
      <c r="T218" t="s">
        <v>2042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0">
        <f t="shared" si="14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2"/>
        <v>43583.208333333328</v>
      </c>
      <c r="O219" s="11">
        <f t="shared" si="13"/>
        <v>43592.208333333328</v>
      </c>
      <c r="P219" t="b">
        <v>0</v>
      </c>
      <c r="Q219" t="b">
        <v>0</v>
      </c>
      <c r="R219" t="s">
        <v>474</v>
      </c>
      <c r="S219" s="5" t="s">
        <v>2043</v>
      </c>
      <c r="T219" t="s">
        <v>2065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0">
        <f t="shared" si="14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2"/>
        <v>40858.25</v>
      </c>
      <c r="O220" s="11">
        <f t="shared" si="13"/>
        <v>40892.25</v>
      </c>
      <c r="P220" t="b">
        <v>0</v>
      </c>
      <c r="Q220" t="b">
        <v>1</v>
      </c>
      <c r="R220" t="s">
        <v>100</v>
      </c>
      <c r="S220" s="5" t="s">
        <v>2043</v>
      </c>
      <c r="T220" t="s">
        <v>2054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0">
        <f t="shared" si="14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2"/>
        <v>41137.208333333336</v>
      </c>
      <c r="O221" s="11">
        <f t="shared" si="13"/>
        <v>41149.208333333336</v>
      </c>
      <c r="P221" t="b">
        <v>0</v>
      </c>
      <c r="Q221" t="b">
        <v>0</v>
      </c>
      <c r="R221" t="s">
        <v>71</v>
      </c>
      <c r="S221" s="5" t="s">
        <v>2043</v>
      </c>
      <c r="T221" t="s">
        <v>2051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0">
        <f t="shared" si="14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2"/>
        <v>40725.208333333336</v>
      </c>
      <c r="O222" s="11">
        <f t="shared" si="13"/>
        <v>40743.208333333336</v>
      </c>
      <c r="P222" t="b">
        <v>1</v>
      </c>
      <c r="Q222" t="b">
        <v>0</v>
      </c>
      <c r="R222" t="s">
        <v>33</v>
      </c>
      <c r="S222" s="5" t="s">
        <v>2041</v>
      </c>
      <c r="T222" t="s">
        <v>2042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0">
        <f t="shared" si="14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2"/>
        <v>41081.208333333336</v>
      </c>
      <c r="O223" s="11">
        <f t="shared" si="13"/>
        <v>41083.208333333336</v>
      </c>
      <c r="P223" t="b">
        <v>1</v>
      </c>
      <c r="Q223" t="b">
        <v>0</v>
      </c>
      <c r="R223" t="s">
        <v>17</v>
      </c>
      <c r="S223" s="5" t="s">
        <v>2035</v>
      </c>
      <c r="T223" t="s">
        <v>2036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0">
        <f t="shared" si="14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2"/>
        <v>41914.208333333336</v>
      </c>
      <c r="O224" s="11">
        <f t="shared" si="13"/>
        <v>41915.208333333336</v>
      </c>
      <c r="P224" t="b">
        <v>0</v>
      </c>
      <c r="Q224" t="b">
        <v>0</v>
      </c>
      <c r="R224" t="s">
        <v>122</v>
      </c>
      <c r="S224" s="5" t="s">
        <v>2056</v>
      </c>
      <c r="T224" t="s">
        <v>2057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0">
        <f t="shared" si="14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2"/>
        <v>42445.208333333328</v>
      </c>
      <c r="O225" s="11">
        <f t="shared" si="13"/>
        <v>42459.208333333328</v>
      </c>
      <c r="P225" t="b">
        <v>0</v>
      </c>
      <c r="Q225" t="b">
        <v>0</v>
      </c>
      <c r="R225" t="s">
        <v>33</v>
      </c>
      <c r="S225" s="5" t="s">
        <v>2041</v>
      </c>
      <c r="T225" t="s">
        <v>2042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0">
        <f t="shared" si="14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2"/>
        <v>41906.208333333336</v>
      </c>
      <c r="O226" s="11">
        <f t="shared" si="13"/>
        <v>41951.25</v>
      </c>
      <c r="P226" t="b">
        <v>0</v>
      </c>
      <c r="Q226" t="b">
        <v>0</v>
      </c>
      <c r="R226" t="s">
        <v>474</v>
      </c>
      <c r="S226" s="5" t="s">
        <v>2043</v>
      </c>
      <c r="T226" t="s">
        <v>2065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0">
        <f t="shared" si="14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2"/>
        <v>41762.208333333336</v>
      </c>
      <c r="O227" s="11">
        <f t="shared" si="13"/>
        <v>41762.208333333336</v>
      </c>
      <c r="P227" t="b">
        <v>1</v>
      </c>
      <c r="Q227" t="b">
        <v>0</v>
      </c>
      <c r="R227" t="s">
        <v>23</v>
      </c>
      <c r="S227" s="5" t="s">
        <v>2037</v>
      </c>
      <c r="T227" t="s">
        <v>2038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0">
        <f t="shared" si="14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2"/>
        <v>40276.208333333336</v>
      </c>
      <c r="O228" s="11">
        <f t="shared" si="13"/>
        <v>40313.208333333336</v>
      </c>
      <c r="P228" t="b">
        <v>0</v>
      </c>
      <c r="Q228" t="b">
        <v>0</v>
      </c>
      <c r="R228" t="s">
        <v>122</v>
      </c>
      <c r="S228" s="5" t="s">
        <v>2056</v>
      </c>
      <c r="T228" t="s">
        <v>2057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0">
        <f t="shared" si="14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2"/>
        <v>42139.208333333328</v>
      </c>
      <c r="O229" s="11">
        <f t="shared" si="13"/>
        <v>42145.208333333328</v>
      </c>
      <c r="P229" t="b">
        <v>0</v>
      </c>
      <c r="Q229" t="b">
        <v>0</v>
      </c>
      <c r="R229" t="s">
        <v>292</v>
      </c>
      <c r="S229" s="5" t="s">
        <v>2052</v>
      </c>
      <c r="T229" t="s">
        <v>2063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0">
        <f t="shared" si="14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2"/>
        <v>42613.208333333328</v>
      </c>
      <c r="O230" s="11">
        <f t="shared" si="13"/>
        <v>42638.208333333328</v>
      </c>
      <c r="P230" t="b">
        <v>0</v>
      </c>
      <c r="Q230" t="b">
        <v>0</v>
      </c>
      <c r="R230" t="s">
        <v>71</v>
      </c>
      <c r="S230" s="5" t="s">
        <v>2043</v>
      </c>
      <c r="T230" t="s">
        <v>2051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0">
        <f t="shared" si="14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2"/>
        <v>42887.208333333328</v>
      </c>
      <c r="O231" s="11">
        <f t="shared" si="13"/>
        <v>42935.208333333328</v>
      </c>
      <c r="P231" t="b">
        <v>0</v>
      </c>
      <c r="Q231" t="b">
        <v>1</v>
      </c>
      <c r="R231" t="s">
        <v>292</v>
      </c>
      <c r="S231" s="5" t="s">
        <v>2052</v>
      </c>
      <c r="T231" t="s">
        <v>2063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0">
        <f t="shared" si="14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2"/>
        <v>43805.25</v>
      </c>
      <c r="O232" s="11">
        <f t="shared" si="13"/>
        <v>43805.25</v>
      </c>
      <c r="P232" t="b">
        <v>0</v>
      </c>
      <c r="Q232" t="b">
        <v>0</v>
      </c>
      <c r="R232" t="s">
        <v>89</v>
      </c>
      <c r="S232" s="5" t="s">
        <v>2052</v>
      </c>
      <c r="T232" t="s">
        <v>2053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0">
        <f t="shared" si="14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2"/>
        <v>41415.208333333336</v>
      </c>
      <c r="O233" s="11">
        <f t="shared" si="13"/>
        <v>41473.208333333336</v>
      </c>
      <c r="P233" t="b">
        <v>0</v>
      </c>
      <c r="Q233" t="b">
        <v>0</v>
      </c>
      <c r="R233" t="s">
        <v>33</v>
      </c>
      <c r="S233" s="5" t="s">
        <v>2041</v>
      </c>
      <c r="T233" t="s">
        <v>2042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0">
        <f t="shared" si="14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2"/>
        <v>42576.208333333328</v>
      </c>
      <c r="O234" s="11">
        <f t="shared" si="13"/>
        <v>42577.208333333328</v>
      </c>
      <c r="P234" t="b">
        <v>0</v>
      </c>
      <c r="Q234" t="b">
        <v>0</v>
      </c>
      <c r="R234" t="s">
        <v>33</v>
      </c>
      <c r="S234" s="5" t="s">
        <v>2041</v>
      </c>
      <c r="T234" t="s">
        <v>2042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0">
        <f t="shared" si="14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2"/>
        <v>40706.208333333336</v>
      </c>
      <c r="O235" s="11">
        <f t="shared" si="13"/>
        <v>40722.208333333336</v>
      </c>
      <c r="P235" t="b">
        <v>0</v>
      </c>
      <c r="Q235" t="b">
        <v>0</v>
      </c>
      <c r="R235" t="s">
        <v>71</v>
      </c>
      <c r="S235" s="5" t="s">
        <v>2043</v>
      </c>
      <c r="T235" t="s">
        <v>2051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0">
        <f t="shared" si="14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2"/>
        <v>42969.208333333328</v>
      </c>
      <c r="O236" s="11">
        <f t="shared" si="13"/>
        <v>42976.208333333328</v>
      </c>
      <c r="P236" t="b">
        <v>0</v>
      </c>
      <c r="Q236" t="b">
        <v>1</v>
      </c>
      <c r="R236" t="s">
        <v>89</v>
      </c>
      <c r="S236" s="5" t="s">
        <v>2052</v>
      </c>
      <c r="T236" t="s">
        <v>2053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0">
        <f t="shared" si="14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2"/>
        <v>42779.25</v>
      </c>
      <c r="O237" s="11">
        <f t="shared" si="13"/>
        <v>42784.25</v>
      </c>
      <c r="P237" t="b">
        <v>0</v>
      </c>
      <c r="Q237" t="b">
        <v>0</v>
      </c>
      <c r="R237" t="s">
        <v>71</v>
      </c>
      <c r="S237" s="5" t="s">
        <v>2043</v>
      </c>
      <c r="T237" t="s">
        <v>2051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0">
        <f t="shared" si="14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2"/>
        <v>43641.208333333328</v>
      </c>
      <c r="O238" s="11">
        <f t="shared" si="13"/>
        <v>43648.208333333328</v>
      </c>
      <c r="P238" t="b">
        <v>0</v>
      </c>
      <c r="Q238" t="b">
        <v>1</v>
      </c>
      <c r="R238" t="s">
        <v>23</v>
      </c>
      <c r="S238" s="5" t="s">
        <v>2037</v>
      </c>
      <c r="T238" t="s">
        <v>2038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0">
        <f t="shared" si="14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2"/>
        <v>41754.208333333336</v>
      </c>
      <c r="O239" s="11">
        <f t="shared" si="13"/>
        <v>41756.208333333336</v>
      </c>
      <c r="P239" t="b">
        <v>0</v>
      </c>
      <c r="Q239" t="b">
        <v>0</v>
      </c>
      <c r="R239" t="s">
        <v>71</v>
      </c>
      <c r="S239" s="5" t="s">
        <v>2043</v>
      </c>
      <c r="T239" t="s">
        <v>2051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0">
        <f t="shared" si="14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2"/>
        <v>43083.25</v>
      </c>
      <c r="O240" s="11">
        <f t="shared" si="13"/>
        <v>43108.25</v>
      </c>
      <c r="P240" t="b">
        <v>0</v>
      </c>
      <c r="Q240" t="b">
        <v>1</v>
      </c>
      <c r="R240" t="s">
        <v>33</v>
      </c>
      <c r="S240" s="5" t="s">
        <v>2041</v>
      </c>
      <c r="T240" t="s">
        <v>2042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0">
        <f t="shared" si="14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2"/>
        <v>42245.208333333328</v>
      </c>
      <c r="O241" s="11">
        <f t="shared" si="13"/>
        <v>42249.208333333328</v>
      </c>
      <c r="P241" t="b">
        <v>0</v>
      </c>
      <c r="Q241" t="b">
        <v>0</v>
      </c>
      <c r="R241" t="s">
        <v>65</v>
      </c>
      <c r="S241" s="5" t="s">
        <v>2039</v>
      </c>
      <c r="T241" t="s">
        <v>2048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0">
        <f t="shared" si="14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2"/>
        <v>40396.208333333336</v>
      </c>
      <c r="O242" s="11">
        <f t="shared" si="13"/>
        <v>40397.208333333336</v>
      </c>
      <c r="P242" t="b">
        <v>0</v>
      </c>
      <c r="Q242" t="b">
        <v>0</v>
      </c>
      <c r="R242" t="s">
        <v>33</v>
      </c>
      <c r="S242" s="5" t="s">
        <v>2041</v>
      </c>
      <c r="T242" t="s">
        <v>2042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0">
        <f t="shared" si="14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2"/>
        <v>41742.208333333336</v>
      </c>
      <c r="O243" s="11">
        <f t="shared" si="13"/>
        <v>41752.208333333336</v>
      </c>
      <c r="P243" t="b">
        <v>0</v>
      </c>
      <c r="Q243" t="b">
        <v>1</v>
      </c>
      <c r="R243" t="s">
        <v>68</v>
      </c>
      <c r="S243" s="5" t="s">
        <v>2049</v>
      </c>
      <c r="T243" t="s">
        <v>2050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0">
        <f t="shared" si="14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2"/>
        <v>42865.208333333328</v>
      </c>
      <c r="O244" s="11">
        <f t="shared" si="13"/>
        <v>42875.208333333328</v>
      </c>
      <c r="P244" t="b">
        <v>0</v>
      </c>
      <c r="Q244" t="b">
        <v>1</v>
      </c>
      <c r="R244" t="s">
        <v>23</v>
      </c>
      <c r="S244" s="5" t="s">
        <v>2037</v>
      </c>
      <c r="T244" t="s">
        <v>2038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0">
        <f t="shared" si="14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2"/>
        <v>43163.25</v>
      </c>
      <c r="O245" s="11">
        <f t="shared" si="13"/>
        <v>43166.25</v>
      </c>
      <c r="P245" t="b">
        <v>0</v>
      </c>
      <c r="Q245" t="b">
        <v>0</v>
      </c>
      <c r="R245" t="s">
        <v>33</v>
      </c>
      <c r="S245" s="5" t="s">
        <v>2041</v>
      </c>
      <c r="T245" t="s">
        <v>2042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0">
        <f t="shared" si="14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2"/>
        <v>41834.208333333336</v>
      </c>
      <c r="O246" s="11">
        <f t="shared" si="13"/>
        <v>41886.208333333336</v>
      </c>
      <c r="P246" t="b">
        <v>0</v>
      </c>
      <c r="Q246" t="b">
        <v>0</v>
      </c>
      <c r="R246" t="s">
        <v>33</v>
      </c>
      <c r="S246" s="5" t="s">
        <v>2041</v>
      </c>
      <c r="T246" t="s">
        <v>2042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0">
        <f t="shared" si="14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2"/>
        <v>41736.208333333336</v>
      </c>
      <c r="O247" s="11">
        <f t="shared" si="13"/>
        <v>41737.208333333336</v>
      </c>
      <c r="P247" t="b">
        <v>0</v>
      </c>
      <c r="Q247" t="b">
        <v>0</v>
      </c>
      <c r="R247" t="s">
        <v>33</v>
      </c>
      <c r="S247" s="5" t="s">
        <v>2041</v>
      </c>
      <c r="T247" t="s">
        <v>2042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0">
        <f t="shared" si="14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2"/>
        <v>41491.208333333336</v>
      </c>
      <c r="O248" s="11">
        <f t="shared" si="13"/>
        <v>41495.208333333336</v>
      </c>
      <c r="P248" t="b">
        <v>0</v>
      </c>
      <c r="Q248" t="b">
        <v>0</v>
      </c>
      <c r="R248" t="s">
        <v>28</v>
      </c>
      <c r="S248" s="5" t="s">
        <v>2039</v>
      </c>
      <c r="T248" t="s">
        <v>2040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0">
        <f t="shared" si="14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2"/>
        <v>42726.25</v>
      </c>
      <c r="O249" s="11">
        <f t="shared" si="13"/>
        <v>42741.25</v>
      </c>
      <c r="P249" t="b">
        <v>0</v>
      </c>
      <c r="Q249" t="b">
        <v>1</v>
      </c>
      <c r="R249" t="s">
        <v>119</v>
      </c>
      <c r="S249" s="5" t="s">
        <v>2049</v>
      </c>
      <c r="T249" t="s">
        <v>2055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0">
        <f t="shared" si="14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2"/>
        <v>42004.25</v>
      </c>
      <c r="O250" s="11">
        <f t="shared" si="13"/>
        <v>42009.25</v>
      </c>
      <c r="P250" t="b">
        <v>0</v>
      </c>
      <c r="Q250" t="b">
        <v>0</v>
      </c>
      <c r="R250" t="s">
        <v>292</v>
      </c>
      <c r="S250" s="5" t="s">
        <v>2052</v>
      </c>
      <c r="T250" t="s">
        <v>2063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0">
        <f t="shared" si="14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2"/>
        <v>42006.25</v>
      </c>
      <c r="O251" s="11">
        <f t="shared" si="13"/>
        <v>42013.25</v>
      </c>
      <c r="P251" t="b">
        <v>0</v>
      </c>
      <c r="Q251" t="b">
        <v>0</v>
      </c>
      <c r="R251" t="s">
        <v>206</v>
      </c>
      <c r="S251" s="5" t="s">
        <v>2049</v>
      </c>
      <c r="T251" t="s">
        <v>2061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0">
        <f t="shared" si="14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2"/>
        <v>40203.25</v>
      </c>
      <c r="O252" s="11">
        <f t="shared" si="13"/>
        <v>40238.25</v>
      </c>
      <c r="P252" t="b">
        <v>0</v>
      </c>
      <c r="Q252" t="b">
        <v>0</v>
      </c>
      <c r="R252" t="s">
        <v>23</v>
      </c>
      <c r="S252" s="5" t="s">
        <v>2037</v>
      </c>
      <c r="T252" t="s">
        <v>2038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0">
        <f t="shared" si="14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2"/>
        <v>41252.25</v>
      </c>
      <c r="O253" s="11">
        <f t="shared" si="13"/>
        <v>41254.25</v>
      </c>
      <c r="P253" t="b">
        <v>0</v>
      </c>
      <c r="Q253" t="b">
        <v>0</v>
      </c>
      <c r="R253" t="s">
        <v>33</v>
      </c>
      <c r="S253" s="5" t="s">
        <v>2041</v>
      </c>
      <c r="T253" t="s">
        <v>2042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0">
        <f t="shared" si="14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2"/>
        <v>41572.208333333336</v>
      </c>
      <c r="O254" s="11">
        <f t="shared" si="13"/>
        <v>41577.208333333336</v>
      </c>
      <c r="P254" t="b">
        <v>0</v>
      </c>
      <c r="Q254" t="b">
        <v>0</v>
      </c>
      <c r="R254" t="s">
        <v>33</v>
      </c>
      <c r="S254" s="5" t="s">
        <v>2041</v>
      </c>
      <c r="T254" t="s">
        <v>2042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0">
        <f t="shared" si="14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2"/>
        <v>40641.208333333336</v>
      </c>
      <c r="O255" s="11">
        <f t="shared" si="13"/>
        <v>40653.208333333336</v>
      </c>
      <c r="P255" t="b">
        <v>0</v>
      </c>
      <c r="Q255" t="b">
        <v>0</v>
      </c>
      <c r="R255" t="s">
        <v>53</v>
      </c>
      <c r="S255" s="5" t="s">
        <v>2043</v>
      </c>
      <c r="T255" t="s">
        <v>2046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0">
        <f t="shared" si="14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2"/>
        <v>42787.25</v>
      </c>
      <c r="O256" s="11">
        <f t="shared" si="13"/>
        <v>42789.25</v>
      </c>
      <c r="P256" t="b">
        <v>0</v>
      </c>
      <c r="Q256" t="b">
        <v>0</v>
      </c>
      <c r="R256" t="s">
        <v>68</v>
      </c>
      <c r="S256" s="5" t="s">
        <v>2049</v>
      </c>
      <c r="T256" t="s">
        <v>2050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0">
        <f t="shared" si="14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2"/>
        <v>40590.25</v>
      </c>
      <c r="O257" s="11">
        <f t="shared" si="13"/>
        <v>40595.25</v>
      </c>
      <c r="P257" t="b">
        <v>0</v>
      </c>
      <c r="Q257" t="b">
        <v>1</v>
      </c>
      <c r="R257" t="s">
        <v>23</v>
      </c>
      <c r="S257" s="5" t="s">
        <v>2037</v>
      </c>
      <c r="T257" t="s">
        <v>2038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0">
        <f t="shared" si="14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2"/>
        <v>42393.25</v>
      </c>
      <c r="O258" s="11">
        <f t="shared" si="13"/>
        <v>42430.25</v>
      </c>
      <c r="P258" t="b">
        <v>0</v>
      </c>
      <c r="Q258" t="b">
        <v>0</v>
      </c>
      <c r="R258" t="s">
        <v>23</v>
      </c>
      <c r="S258" s="5" t="s">
        <v>2037</v>
      </c>
      <c r="T258" t="s">
        <v>2038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0">
        <f t="shared" si="14"/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6">(((L259/60)/60)/24)+DATE(1970,1,1)</f>
        <v>41338.25</v>
      </c>
      <c r="O259" s="11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s="5" t="s">
        <v>2041</v>
      </c>
      <c r="T259" t="s">
        <v>2042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0">
        <f t="shared" ref="F260:F325" si="18">ROUND((E260/D260)*100,0)</f>
        <v>268</v>
      </c>
      <c r="G260" t="s">
        <v>20</v>
      </c>
      <c r="H260">
        <v>186</v>
      </c>
      <c r="I260">
        <f t="shared" ref="I260:I323" si="19">ROUND(E260/H260,2)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6"/>
        <v>42712.25</v>
      </c>
      <c r="O260" s="11">
        <f t="shared" si="17"/>
        <v>42732.25</v>
      </c>
      <c r="P260" t="b">
        <v>0</v>
      </c>
      <c r="Q260" t="b">
        <v>1</v>
      </c>
      <c r="R260" t="s">
        <v>33</v>
      </c>
      <c r="S260" s="5" t="s">
        <v>2041</v>
      </c>
      <c r="T260" t="s">
        <v>2042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0">
        <f t="shared" si="18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6"/>
        <v>41251.25</v>
      </c>
      <c r="O261" s="11">
        <f t="shared" si="17"/>
        <v>41270.25</v>
      </c>
      <c r="P261" t="b">
        <v>1</v>
      </c>
      <c r="Q261" t="b">
        <v>0</v>
      </c>
      <c r="R261" t="s">
        <v>122</v>
      </c>
      <c r="S261" s="5" t="s">
        <v>2056</v>
      </c>
      <c r="T261" t="s">
        <v>2057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0">
        <f t="shared" si="18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6"/>
        <v>41180.208333333336</v>
      </c>
      <c r="O262" s="11">
        <f t="shared" si="17"/>
        <v>41192.208333333336</v>
      </c>
      <c r="P262" t="b">
        <v>0</v>
      </c>
      <c r="Q262" t="b">
        <v>0</v>
      </c>
      <c r="R262" t="s">
        <v>23</v>
      </c>
      <c r="S262" s="5" t="s">
        <v>2037</v>
      </c>
      <c r="T262" t="s">
        <v>2038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0">
        <f t="shared" si="18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6"/>
        <v>40415.208333333336</v>
      </c>
      <c r="O263" s="11">
        <f t="shared" si="17"/>
        <v>40419.208333333336</v>
      </c>
      <c r="P263" t="b">
        <v>0</v>
      </c>
      <c r="Q263" t="b">
        <v>1</v>
      </c>
      <c r="R263" t="s">
        <v>23</v>
      </c>
      <c r="S263" s="5" t="s">
        <v>2037</v>
      </c>
      <c r="T263" t="s">
        <v>2038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0">
        <f t="shared" si="18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6"/>
        <v>40638.208333333336</v>
      </c>
      <c r="O264" s="11">
        <f t="shared" si="17"/>
        <v>40664.208333333336</v>
      </c>
      <c r="P264" t="b">
        <v>0</v>
      </c>
      <c r="Q264" t="b">
        <v>1</v>
      </c>
      <c r="R264" t="s">
        <v>60</v>
      </c>
      <c r="S264" s="5" t="s">
        <v>2037</v>
      </c>
      <c r="T264" t="s">
        <v>2047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0">
        <f t="shared" si="18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6"/>
        <v>40187.25</v>
      </c>
      <c r="O265" s="11">
        <f t="shared" si="17"/>
        <v>40187.25</v>
      </c>
      <c r="P265" t="b">
        <v>0</v>
      </c>
      <c r="Q265" t="b">
        <v>0</v>
      </c>
      <c r="R265" t="s">
        <v>122</v>
      </c>
      <c r="S265" s="5" t="s">
        <v>2056</v>
      </c>
      <c r="T265" t="s">
        <v>2057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0">
        <f t="shared" si="18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6"/>
        <v>41317.25</v>
      </c>
      <c r="O266" s="11">
        <f t="shared" si="17"/>
        <v>41333.25</v>
      </c>
      <c r="P266" t="b">
        <v>0</v>
      </c>
      <c r="Q266" t="b">
        <v>0</v>
      </c>
      <c r="R266" t="s">
        <v>33</v>
      </c>
      <c r="S266" s="5" t="s">
        <v>2041</v>
      </c>
      <c r="T266" t="s">
        <v>2042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0">
        <f t="shared" si="18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6"/>
        <v>42372.25</v>
      </c>
      <c r="O267" s="11">
        <f t="shared" si="17"/>
        <v>42416.25</v>
      </c>
      <c r="P267" t="b">
        <v>0</v>
      </c>
      <c r="Q267" t="b">
        <v>0</v>
      </c>
      <c r="R267" t="s">
        <v>33</v>
      </c>
      <c r="S267" s="5" t="s">
        <v>2041</v>
      </c>
      <c r="T267" t="s">
        <v>2042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0">
        <f t="shared" si="18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6"/>
        <v>41950.25</v>
      </c>
      <c r="O268" s="11">
        <f t="shared" si="17"/>
        <v>41983.25</v>
      </c>
      <c r="P268" t="b">
        <v>0</v>
      </c>
      <c r="Q268" t="b">
        <v>1</v>
      </c>
      <c r="R268" t="s">
        <v>159</v>
      </c>
      <c r="S268" s="5" t="s">
        <v>2037</v>
      </c>
      <c r="T268" t="s">
        <v>2060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0">
        <f t="shared" si="18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6"/>
        <v>41206.208333333336</v>
      </c>
      <c r="O269" s="11">
        <f t="shared" si="17"/>
        <v>41222.25</v>
      </c>
      <c r="P269" t="b">
        <v>0</v>
      </c>
      <c r="Q269" t="b">
        <v>0</v>
      </c>
      <c r="R269" t="s">
        <v>33</v>
      </c>
      <c r="S269" s="5" t="s">
        <v>2041</v>
      </c>
      <c r="T269" t="s">
        <v>2042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0">
        <f t="shared" si="18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6"/>
        <v>41186.208333333336</v>
      </c>
      <c r="O270" s="11">
        <f t="shared" si="17"/>
        <v>41232.25</v>
      </c>
      <c r="P270" t="b">
        <v>0</v>
      </c>
      <c r="Q270" t="b">
        <v>0</v>
      </c>
      <c r="R270" t="s">
        <v>42</v>
      </c>
      <c r="S270" s="5" t="s">
        <v>2043</v>
      </c>
      <c r="T270" t="s">
        <v>2044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0">
        <f t="shared" si="18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6"/>
        <v>43496.25</v>
      </c>
      <c r="O271" s="11">
        <f t="shared" si="17"/>
        <v>43517.25</v>
      </c>
      <c r="P271" t="b">
        <v>0</v>
      </c>
      <c r="Q271" t="b">
        <v>0</v>
      </c>
      <c r="R271" t="s">
        <v>269</v>
      </c>
      <c r="S271" s="5" t="s">
        <v>2043</v>
      </c>
      <c r="T271" t="s">
        <v>2062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0">
        <f t="shared" si="18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6"/>
        <v>40514.25</v>
      </c>
      <c r="O272" s="11">
        <f t="shared" si="17"/>
        <v>40516.25</v>
      </c>
      <c r="P272" t="b">
        <v>0</v>
      </c>
      <c r="Q272" t="b">
        <v>0</v>
      </c>
      <c r="R272" t="s">
        <v>89</v>
      </c>
      <c r="S272" s="5" t="s">
        <v>2052</v>
      </c>
      <c r="T272" t="s">
        <v>2053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0">
        <f t="shared" si="18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6"/>
        <v>42345.25</v>
      </c>
      <c r="O273" s="11">
        <f t="shared" si="17"/>
        <v>42376.25</v>
      </c>
      <c r="P273" t="b">
        <v>0</v>
      </c>
      <c r="Q273" t="b">
        <v>0</v>
      </c>
      <c r="R273" t="s">
        <v>122</v>
      </c>
      <c r="S273" s="5" t="s">
        <v>2056</v>
      </c>
      <c r="T273" t="s">
        <v>2057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0">
        <f t="shared" si="18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6"/>
        <v>43656.208333333328</v>
      </c>
      <c r="O274" s="11">
        <f t="shared" si="17"/>
        <v>43681.208333333328</v>
      </c>
      <c r="P274" t="b">
        <v>0</v>
      </c>
      <c r="Q274" t="b">
        <v>1</v>
      </c>
      <c r="R274" t="s">
        <v>33</v>
      </c>
      <c r="S274" s="5" t="s">
        <v>2041</v>
      </c>
      <c r="T274" t="s">
        <v>2042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0">
        <f t="shared" si="18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6"/>
        <v>42995.208333333328</v>
      </c>
      <c r="O275" s="11">
        <f t="shared" si="17"/>
        <v>42998.208333333328</v>
      </c>
      <c r="P275" t="b">
        <v>0</v>
      </c>
      <c r="Q275" t="b">
        <v>0</v>
      </c>
      <c r="R275" t="s">
        <v>33</v>
      </c>
      <c r="S275" s="5" t="s">
        <v>2041</v>
      </c>
      <c r="T275" t="s">
        <v>2042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0">
        <f t="shared" si="18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6"/>
        <v>43045.25</v>
      </c>
      <c r="O276" s="11">
        <f t="shared" si="17"/>
        <v>43050.25</v>
      </c>
      <c r="P276" t="b">
        <v>0</v>
      </c>
      <c r="Q276" t="b">
        <v>0</v>
      </c>
      <c r="R276" t="s">
        <v>33</v>
      </c>
      <c r="S276" s="5" t="s">
        <v>2041</v>
      </c>
      <c r="T276" t="s">
        <v>2042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0">
        <f t="shared" si="18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6"/>
        <v>43561.208333333328</v>
      </c>
      <c r="O277" s="11">
        <f t="shared" si="17"/>
        <v>43569.208333333328</v>
      </c>
      <c r="P277" t="b">
        <v>0</v>
      </c>
      <c r="Q277" t="b">
        <v>0</v>
      </c>
      <c r="R277" t="s">
        <v>206</v>
      </c>
      <c r="S277" s="5" t="s">
        <v>2049</v>
      </c>
      <c r="T277" t="s">
        <v>2061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0">
        <f t="shared" si="18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6"/>
        <v>41018.208333333336</v>
      </c>
      <c r="O278" s="11">
        <f t="shared" si="17"/>
        <v>41023.208333333336</v>
      </c>
      <c r="P278" t="b">
        <v>0</v>
      </c>
      <c r="Q278" t="b">
        <v>1</v>
      </c>
      <c r="R278" t="s">
        <v>89</v>
      </c>
      <c r="S278" s="5" t="s">
        <v>2052</v>
      </c>
      <c r="T278" t="s">
        <v>2053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0">
        <f t="shared" si="18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6"/>
        <v>40378.208333333336</v>
      </c>
      <c r="O279" s="11">
        <f t="shared" si="17"/>
        <v>40380.208333333336</v>
      </c>
      <c r="P279" t="b">
        <v>0</v>
      </c>
      <c r="Q279" t="b">
        <v>0</v>
      </c>
      <c r="R279" t="s">
        <v>33</v>
      </c>
      <c r="S279" s="5" t="s">
        <v>2041</v>
      </c>
      <c r="T279" t="s">
        <v>2042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0">
        <f t="shared" si="18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6"/>
        <v>41239.25</v>
      </c>
      <c r="O280" s="11">
        <f t="shared" si="17"/>
        <v>41264.25</v>
      </c>
      <c r="P280" t="b">
        <v>0</v>
      </c>
      <c r="Q280" t="b">
        <v>0</v>
      </c>
      <c r="R280" t="s">
        <v>28</v>
      </c>
      <c r="S280" s="5" t="s">
        <v>2039</v>
      </c>
      <c r="T280" t="s">
        <v>2040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0">
        <f t="shared" si="18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6"/>
        <v>43346.208333333328</v>
      </c>
      <c r="O281" s="11">
        <f t="shared" si="17"/>
        <v>43349.208333333328</v>
      </c>
      <c r="P281" t="b">
        <v>0</v>
      </c>
      <c r="Q281" t="b">
        <v>0</v>
      </c>
      <c r="R281" t="s">
        <v>33</v>
      </c>
      <c r="S281" s="5" t="s">
        <v>2041</v>
      </c>
      <c r="T281" t="s">
        <v>2042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0">
        <f t="shared" si="18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6"/>
        <v>43060.25</v>
      </c>
      <c r="O282" s="11">
        <f t="shared" si="17"/>
        <v>43066.25</v>
      </c>
      <c r="P282" t="b">
        <v>0</v>
      </c>
      <c r="Q282" t="b">
        <v>0</v>
      </c>
      <c r="R282" t="s">
        <v>71</v>
      </c>
      <c r="S282" s="5" t="s">
        <v>2043</v>
      </c>
      <c r="T282" t="s">
        <v>2051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0">
        <f t="shared" si="18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6"/>
        <v>40979.25</v>
      </c>
      <c r="O283" s="11">
        <f t="shared" si="17"/>
        <v>41000.208333333336</v>
      </c>
      <c r="P283" t="b">
        <v>0</v>
      </c>
      <c r="Q283" t="b">
        <v>1</v>
      </c>
      <c r="R283" t="s">
        <v>33</v>
      </c>
      <c r="S283" s="5" t="s">
        <v>2041</v>
      </c>
      <c r="T283" t="s">
        <v>2042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0">
        <f t="shared" si="18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6"/>
        <v>42701.25</v>
      </c>
      <c r="O284" s="11">
        <f t="shared" si="17"/>
        <v>42707.25</v>
      </c>
      <c r="P284" t="b">
        <v>0</v>
      </c>
      <c r="Q284" t="b">
        <v>1</v>
      </c>
      <c r="R284" t="s">
        <v>269</v>
      </c>
      <c r="S284" s="5" t="s">
        <v>2043</v>
      </c>
      <c r="T284" t="s">
        <v>2062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0">
        <f t="shared" si="18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6"/>
        <v>42520.208333333328</v>
      </c>
      <c r="O285" s="11">
        <f t="shared" si="17"/>
        <v>42525.208333333328</v>
      </c>
      <c r="P285" t="b">
        <v>0</v>
      </c>
      <c r="Q285" t="b">
        <v>0</v>
      </c>
      <c r="R285" t="s">
        <v>23</v>
      </c>
      <c r="S285" s="5" t="s">
        <v>2037</v>
      </c>
      <c r="T285" t="s">
        <v>2038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0">
        <f t="shared" si="18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6"/>
        <v>41030.208333333336</v>
      </c>
      <c r="O286" s="11">
        <f t="shared" si="17"/>
        <v>41035.208333333336</v>
      </c>
      <c r="P286" t="b">
        <v>0</v>
      </c>
      <c r="Q286" t="b">
        <v>0</v>
      </c>
      <c r="R286" t="s">
        <v>28</v>
      </c>
      <c r="S286" s="5" t="s">
        <v>2039</v>
      </c>
      <c r="T286" t="s">
        <v>2040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0">
        <f t="shared" si="18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6"/>
        <v>42623.208333333328</v>
      </c>
      <c r="O287" s="11">
        <f t="shared" si="17"/>
        <v>42661.208333333328</v>
      </c>
      <c r="P287" t="b">
        <v>0</v>
      </c>
      <c r="Q287" t="b">
        <v>0</v>
      </c>
      <c r="R287" t="s">
        <v>33</v>
      </c>
      <c r="S287" s="5" t="s">
        <v>2041</v>
      </c>
      <c r="T287" t="s">
        <v>2042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0">
        <f t="shared" si="18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6"/>
        <v>42697.25</v>
      </c>
      <c r="O288" s="11">
        <f t="shared" si="17"/>
        <v>42704.25</v>
      </c>
      <c r="P288" t="b">
        <v>0</v>
      </c>
      <c r="Q288" t="b">
        <v>0</v>
      </c>
      <c r="R288" t="s">
        <v>33</v>
      </c>
      <c r="S288" s="5" t="s">
        <v>2041</v>
      </c>
      <c r="T288" t="s">
        <v>2042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0">
        <f t="shared" si="18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6"/>
        <v>42122.208333333328</v>
      </c>
      <c r="O289" s="11">
        <f t="shared" si="17"/>
        <v>42122.208333333328</v>
      </c>
      <c r="P289" t="b">
        <v>0</v>
      </c>
      <c r="Q289" t="b">
        <v>0</v>
      </c>
      <c r="R289" t="s">
        <v>50</v>
      </c>
      <c r="S289" s="5" t="s">
        <v>2037</v>
      </c>
      <c r="T289" t="s">
        <v>2045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0">
        <f t="shared" si="18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6"/>
        <v>40982.208333333336</v>
      </c>
      <c r="O290" s="11">
        <f t="shared" si="17"/>
        <v>40983.208333333336</v>
      </c>
      <c r="P290" t="b">
        <v>0</v>
      </c>
      <c r="Q290" t="b">
        <v>1</v>
      </c>
      <c r="R290" t="s">
        <v>148</v>
      </c>
      <c r="S290" s="5" t="s">
        <v>2037</v>
      </c>
      <c r="T290" t="s">
        <v>2059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0">
        <f t="shared" si="18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6"/>
        <v>42219.208333333328</v>
      </c>
      <c r="O291" s="11">
        <f t="shared" si="17"/>
        <v>42222.208333333328</v>
      </c>
      <c r="P291" t="b">
        <v>0</v>
      </c>
      <c r="Q291" t="b">
        <v>0</v>
      </c>
      <c r="R291" t="s">
        <v>33</v>
      </c>
      <c r="S291" s="5" t="s">
        <v>2041</v>
      </c>
      <c r="T291" t="s">
        <v>2042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0">
        <f t="shared" si="18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6"/>
        <v>41404.208333333336</v>
      </c>
      <c r="O292" s="11">
        <f t="shared" si="17"/>
        <v>41436.208333333336</v>
      </c>
      <c r="P292" t="b">
        <v>0</v>
      </c>
      <c r="Q292" t="b">
        <v>1</v>
      </c>
      <c r="R292" t="s">
        <v>42</v>
      </c>
      <c r="S292" s="5" t="s">
        <v>2043</v>
      </c>
      <c r="T292" t="s">
        <v>2044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0">
        <f t="shared" si="18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6"/>
        <v>40831.208333333336</v>
      </c>
      <c r="O293" s="11">
        <f t="shared" si="17"/>
        <v>40835.208333333336</v>
      </c>
      <c r="P293" t="b">
        <v>1</v>
      </c>
      <c r="Q293" t="b">
        <v>0</v>
      </c>
      <c r="R293" t="s">
        <v>28</v>
      </c>
      <c r="S293" s="5" t="s">
        <v>2039</v>
      </c>
      <c r="T293" t="s">
        <v>2040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0">
        <f t="shared" si="18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6"/>
        <v>40984.208333333336</v>
      </c>
      <c r="O294" s="11">
        <f t="shared" si="17"/>
        <v>41002.208333333336</v>
      </c>
      <c r="P294" t="b">
        <v>0</v>
      </c>
      <c r="Q294" t="b">
        <v>0</v>
      </c>
      <c r="R294" t="s">
        <v>17</v>
      </c>
      <c r="S294" s="5" t="s">
        <v>2035</v>
      </c>
      <c r="T294" t="s">
        <v>2036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0">
        <f t="shared" si="18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6"/>
        <v>40456.208333333336</v>
      </c>
      <c r="O295" s="11">
        <f t="shared" si="17"/>
        <v>40465.208333333336</v>
      </c>
      <c r="P295" t="b">
        <v>0</v>
      </c>
      <c r="Q295" t="b">
        <v>0</v>
      </c>
      <c r="R295" t="s">
        <v>33</v>
      </c>
      <c r="S295" s="5" t="s">
        <v>2041</v>
      </c>
      <c r="T295" t="s">
        <v>2042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0">
        <f t="shared" si="18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6"/>
        <v>43399.208333333328</v>
      </c>
      <c r="O296" s="11">
        <f t="shared" si="17"/>
        <v>43411.25</v>
      </c>
      <c r="P296" t="b">
        <v>0</v>
      </c>
      <c r="Q296" t="b">
        <v>0</v>
      </c>
      <c r="R296" t="s">
        <v>33</v>
      </c>
      <c r="S296" s="5" t="s">
        <v>2041</v>
      </c>
      <c r="T296" t="s">
        <v>2042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0">
        <f t="shared" si="18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6"/>
        <v>41562.208333333336</v>
      </c>
      <c r="O297" s="11">
        <f t="shared" si="17"/>
        <v>41587.25</v>
      </c>
      <c r="P297" t="b">
        <v>0</v>
      </c>
      <c r="Q297" t="b">
        <v>0</v>
      </c>
      <c r="R297" t="s">
        <v>33</v>
      </c>
      <c r="S297" s="5" t="s">
        <v>2041</v>
      </c>
      <c r="T297" t="s">
        <v>2042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0">
        <f t="shared" si="18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6"/>
        <v>43493.25</v>
      </c>
      <c r="O298" s="11">
        <f t="shared" si="17"/>
        <v>43515.25</v>
      </c>
      <c r="P298" t="b">
        <v>0</v>
      </c>
      <c r="Q298" t="b">
        <v>0</v>
      </c>
      <c r="R298" t="s">
        <v>33</v>
      </c>
      <c r="S298" s="5" t="s">
        <v>2041</v>
      </c>
      <c r="T298" t="s">
        <v>2042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0">
        <f t="shared" si="18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6"/>
        <v>41653.25</v>
      </c>
      <c r="O299" s="11">
        <f t="shared" si="17"/>
        <v>41662.25</v>
      </c>
      <c r="P299" t="b">
        <v>0</v>
      </c>
      <c r="Q299" t="b">
        <v>1</v>
      </c>
      <c r="R299" t="s">
        <v>33</v>
      </c>
      <c r="S299" s="5" t="s">
        <v>2041</v>
      </c>
      <c r="T299" t="s">
        <v>2042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0">
        <f t="shared" si="18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6"/>
        <v>42426.25</v>
      </c>
      <c r="O300" s="11">
        <f t="shared" si="17"/>
        <v>42444.208333333328</v>
      </c>
      <c r="P300" t="b">
        <v>0</v>
      </c>
      <c r="Q300" t="b">
        <v>1</v>
      </c>
      <c r="R300" t="s">
        <v>23</v>
      </c>
      <c r="S300" s="5" t="s">
        <v>2037</v>
      </c>
      <c r="T300" t="s">
        <v>2038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0">
        <f t="shared" si="18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6"/>
        <v>42432.25</v>
      </c>
      <c r="O301" s="11">
        <f t="shared" si="17"/>
        <v>42488.208333333328</v>
      </c>
      <c r="P301" t="b">
        <v>0</v>
      </c>
      <c r="Q301" t="b">
        <v>0</v>
      </c>
      <c r="R301" t="s">
        <v>17</v>
      </c>
      <c r="S301" s="5" t="s">
        <v>2035</v>
      </c>
      <c r="T301" t="s">
        <v>2036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0">
        <f t="shared" si="18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6"/>
        <v>42977.208333333328</v>
      </c>
      <c r="O302" s="11">
        <f t="shared" si="17"/>
        <v>42978.208333333328</v>
      </c>
      <c r="P302" t="b">
        <v>0</v>
      </c>
      <c r="Q302" t="b">
        <v>1</v>
      </c>
      <c r="R302" t="s">
        <v>68</v>
      </c>
      <c r="S302" s="5" t="s">
        <v>2049</v>
      </c>
      <c r="T302" t="s">
        <v>2050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0">
        <f t="shared" si="18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6"/>
        <v>42061.25</v>
      </c>
      <c r="O303" s="11">
        <f t="shared" si="17"/>
        <v>42078.208333333328</v>
      </c>
      <c r="P303" t="b">
        <v>0</v>
      </c>
      <c r="Q303" t="b">
        <v>0</v>
      </c>
      <c r="R303" t="s">
        <v>42</v>
      </c>
      <c r="S303" s="5" t="s">
        <v>2043</v>
      </c>
      <c r="T303" t="s">
        <v>2044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0">
        <f t="shared" si="18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6"/>
        <v>43345.208333333328</v>
      </c>
      <c r="O304" s="11">
        <f t="shared" si="17"/>
        <v>43359.208333333328</v>
      </c>
      <c r="P304" t="b">
        <v>0</v>
      </c>
      <c r="Q304" t="b">
        <v>0</v>
      </c>
      <c r="R304" t="s">
        <v>33</v>
      </c>
      <c r="S304" s="5" t="s">
        <v>2041</v>
      </c>
      <c r="T304" t="s">
        <v>2042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0">
        <f t="shared" si="18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6"/>
        <v>42376.25</v>
      </c>
      <c r="O305" s="11">
        <f t="shared" si="17"/>
        <v>42381.25</v>
      </c>
      <c r="P305" t="b">
        <v>0</v>
      </c>
      <c r="Q305" t="b">
        <v>0</v>
      </c>
      <c r="R305" t="s">
        <v>60</v>
      </c>
      <c r="S305" s="5" t="s">
        <v>2037</v>
      </c>
      <c r="T305" t="s">
        <v>2047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0">
        <f t="shared" si="18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6"/>
        <v>42589.208333333328</v>
      </c>
      <c r="O306" s="11">
        <f t="shared" si="17"/>
        <v>42630.208333333328</v>
      </c>
      <c r="P306" t="b">
        <v>0</v>
      </c>
      <c r="Q306" t="b">
        <v>0</v>
      </c>
      <c r="R306" t="s">
        <v>42</v>
      </c>
      <c r="S306" s="5" t="s">
        <v>2043</v>
      </c>
      <c r="T306" t="s">
        <v>2044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0">
        <f t="shared" si="18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6"/>
        <v>42448.208333333328</v>
      </c>
      <c r="O307" s="11">
        <f t="shared" si="17"/>
        <v>42489.208333333328</v>
      </c>
      <c r="P307" t="b">
        <v>0</v>
      </c>
      <c r="Q307" t="b">
        <v>0</v>
      </c>
      <c r="R307" t="s">
        <v>33</v>
      </c>
      <c r="S307" s="5" t="s">
        <v>2041</v>
      </c>
      <c r="T307" t="s">
        <v>2042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0">
        <f t="shared" si="18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6"/>
        <v>42930.208333333328</v>
      </c>
      <c r="O308" s="11">
        <f t="shared" si="17"/>
        <v>42933.208333333328</v>
      </c>
      <c r="P308" t="b">
        <v>0</v>
      </c>
      <c r="Q308" t="b">
        <v>1</v>
      </c>
      <c r="R308" t="s">
        <v>33</v>
      </c>
      <c r="S308" s="5" t="s">
        <v>2041</v>
      </c>
      <c r="T308" t="s">
        <v>2042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0">
        <f t="shared" si="18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6"/>
        <v>41066.208333333336</v>
      </c>
      <c r="O309" s="11">
        <f t="shared" si="17"/>
        <v>41086.208333333336</v>
      </c>
      <c r="P309" t="b">
        <v>0</v>
      </c>
      <c r="Q309" t="b">
        <v>1</v>
      </c>
      <c r="R309" t="s">
        <v>119</v>
      </c>
      <c r="S309" s="5" t="s">
        <v>2049</v>
      </c>
      <c r="T309" t="s">
        <v>2055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0">
        <f t="shared" si="18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6"/>
        <v>40651.208333333336</v>
      </c>
      <c r="O310" s="11">
        <f t="shared" si="17"/>
        <v>40652.208333333336</v>
      </c>
      <c r="P310" t="b">
        <v>0</v>
      </c>
      <c r="Q310" t="b">
        <v>0</v>
      </c>
      <c r="R310" t="s">
        <v>33</v>
      </c>
      <c r="S310" s="5" t="s">
        <v>2041</v>
      </c>
      <c r="T310" t="s">
        <v>2042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0">
        <f t="shared" si="18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6"/>
        <v>40807.208333333336</v>
      </c>
      <c r="O311" s="11">
        <f t="shared" si="17"/>
        <v>40827.208333333336</v>
      </c>
      <c r="P311" t="b">
        <v>0</v>
      </c>
      <c r="Q311" t="b">
        <v>1</v>
      </c>
      <c r="R311" t="s">
        <v>60</v>
      </c>
      <c r="S311" s="5" t="s">
        <v>2037</v>
      </c>
      <c r="T311" t="s">
        <v>2047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0">
        <f t="shared" si="18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6"/>
        <v>40277.208333333336</v>
      </c>
      <c r="O312" s="11">
        <f t="shared" si="17"/>
        <v>40293.208333333336</v>
      </c>
      <c r="P312" t="b">
        <v>0</v>
      </c>
      <c r="Q312" t="b">
        <v>0</v>
      </c>
      <c r="R312" t="s">
        <v>89</v>
      </c>
      <c r="S312" s="5" t="s">
        <v>2052</v>
      </c>
      <c r="T312" t="s">
        <v>2053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0">
        <f t="shared" si="18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6"/>
        <v>40590.25</v>
      </c>
      <c r="O313" s="11">
        <f t="shared" si="17"/>
        <v>40602.25</v>
      </c>
      <c r="P313" t="b">
        <v>0</v>
      </c>
      <c r="Q313" t="b">
        <v>0</v>
      </c>
      <c r="R313" t="s">
        <v>33</v>
      </c>
      <c r="S313" s="5" t="s">
        <v>2041</v>
      </c>
      <c r="T313" t="s">
        <v>2042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0">
        <f t="shared" si="18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6"/>
        <v>41572.208333333336</v>
      </c>
      <c r="O314" s="11">
        <f t="shared" si="17"/>
        <v>41579.208333333336</v>
      </c>
      <c r="P314" t="b">
        <v>0</v>
      </c>
      <c r="Q314" t="b">
        <v>0</v>
      </c>
      <c r="R314" t="s">
        <v>33</v>
      </c>
      <c r="S314" s="5" t="s">
        <v>2041</v>
      </c>
      <c r="T314" t="s">
        <v>2042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0">
        <f t="shared" si="18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6"/>
        <v>40966.25</v>
      </c>
      <c r="O315" s="11">
        <f t="shared" si="17"/>
        <v>40968.25</v>
      </c>
      <c r="P315" t="b">
        <v>0</v>
      </c>
      <c r="Q315" t="b">
        <v>0</v>
      </c>
      <c r="R315" t="s">
        <v>23</v>
      </c>
      <c r="S315" s="5" t="s">
        <v>2037</v>
      </c>
      <c r="T315" t="s">
        <v>2038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0">
        <f t="shared" si="18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6"/>
        <v>43536.208333333328</v>
      </c>
      <c r="O316" s="11">
        <f t="shared" si="17"/>
        <v>43541.208333333328</v>
      </c>
      <c r="P316" t="b">
        <v>0</v>
      </c>
      <c r="Q316" t="b">
        <v>1</v>
      </c>
      <c r="R316" t="s">
        <v>42</v>
      </c>
      <c r="S316" s="5" t="s">
        <v>2043</v>
      </c>
      <c r="T316" t="s">
        <v>2044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0">
        <f t="shared" si="18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6"/>
        <v>41783.208333333336</v>
      </c>
      <c r="O317" s="11">
        <f t="shared" si="17"/>
        <v>41812.208333333336</v>
      </c>
      <c r="P317" t="b">
        <v>0</v>
      </c>
      <c r="Q317" t="b">
        <v>0</v>
      </c>
      <c r="R317" t="s">
        <v>33</v>
      </c>
      <c r="S317" s="5" t="s">
        <v>2041</v>
      </c>
      <c r="T317" t="s">
        <v>2042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0">
        <f t="shared" si="18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6"/>
        <v>43788.25</v>
      </c>
      <c r="O318" s="11">
        <f t="shared" si="17"/>
        <v>43789.25</v>
      </c>
      <c r="P318" t="b">
        <v>0</v>
      </c>
      <c r="Q318" t="b">
        <v>1</v>
      </c>
      <c r="R318" t="s">
        <v>17</v>
      </c>
      <c r="S318" s="5" t="s">
        <v>2035</v>
      </c>
      <c r="T318" t="s">
        <v>2036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0">
        <f t="shared" si="18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6"/>
        <v>42869.208333333328</v>
      </c>
      <c r="O319" s="11">
        <f t="shared" si="17"/>
        <v>42882.208333333328</v>
      </c>
      <c r="P319" t="b">
        <v>0</v>
      </c>
      <c r="Q319" t="b">
        <v>0</v>
      </c>
      <c r="R319" t="s">
        <v>33</v>
      </c>
      <c r="S319" s="5" t="s">
        <v>2041</v>
      </c>
      <c r="T319" t="s">
        <v>2042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0">
        <f t="shared" si="18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6"/>
        <v>41684.25</v>
      </c>
      <c r="O320" s="11">
        <f t="shared" si="17"/>
        <v>41686.25</v>
      </c>
      <c r="P320" t="b">
        <v>0</v>
      </c>
      <c r="Q320" t="b">
        <v>0</v>
      </c>
      <c r="R320" t="s">
        <v>23</v>
      </c>
      <c r="S320" s="5" t="s">
        <v>2037</v>
      </c>
      <c r="T320" t="s">
        <v>2038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0">
        <f t="shared" si="18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6"/>
        <v>40402.208333333336</v>
      </c>
      <c r="O321" s="11">
        <f t="shared" si="17"/>
        <v>40426.208333333336</v>
      </c>
      <c r="P321" t="b">
        <v>0</v>
      </c>
      <c r="Q321" t="b">
        <v>0</v>
      </c>
      <c r="R321" t="s">
        <v>28</v>
      </c>
      <c r="S321" s="5" t="s">
        <v>2039</v>
      </c>
      <c r="T321" t="s">
        <v>2040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0">
        <f t="shared" si="18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6"/>
        <v>40673.208333333336</v>
      </c>
      <c r="O322" s="11">
        <f t="shared" si="17"/>
        <v>40682.208333333336</v>
      </c>
      <c r="P322" t="b">
        <v>0</v>
      </c>
      <c r="Q322" t="b">
        <v>0</v>
      </c>
      <c r="R322" t="s">
        <v>119</v>
      </c>
      <c r="S322" s="5" t="s">
        <v>2049</v>
      </c>
      <c r="T322" t="s">
        <v>2055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0">
        <f t="shared" si="18"/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0">(((L323/60)/60)/24)+DATE(1970,1,1)</f>
        <v>40634.208333333336</v>
      </c>
      <c r="O323" s="11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s="5" t="s">
        <v>2043</v>
      </c>
      <c r="T323" t="s">
        <v>2054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0">
        <f t="shared" ref="F324" si="22">ROUND((E324/D324)*100,0)</f>
        <v>167</v>
      </c>
      <c r="G324" t="s">
        <v>20</v>
      </c>
      <c r="H324">
        <v>5168</v>
      </c>
      <c r="I324">
        <f t="shared" ref="I324:I387" si="23">ROUND(E324/H324,2)</f>
        <v>38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0"/>
        <v>40507.25</v>
      </c>
      <c r="O324" s="11">
        <f t="shared" si="21"/>
        <v>40520.25</v>
      </c>
      <c r="P324" t="b">
        <v>0</v>
      </c>
      <c r="Q324" t="b">
        <v>0</v>
      </c>
      <c r="R324" t="s">
        <v>33</v>
      </c>
      <c r="S324" s="5" t="s">
        <v>2041</v>
      </c>
      <c r="T324" t="s">
        <v>2042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0">
        <f t="shared" si="18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0"/>
        <v>41725.208333333336</v>
      </c>
      <c r="O325" s="11">
        <f t="shared" si="21"/>
        <v>41727.208333333336</v>
      </c>
      <c r="P325" t="b">
        <v>0</v>
      </c>
      <c r="Q325" t="b">
        <v>0</v>
      </c>
      <c r="R325" t="s">
        <v>42</v>
      </c>
      <c r="S325" s="5" t="s">
        <v>2043</v>
      </c>
      <c r="T325" t="s">
        <v>2044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0">
        <f t="shared" ref="F326:F389" si="24">ROUND((E326/D326)*100,0)</f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0"/>
        <v>42176.208333333328</v>
      </c>
      <c r="O326" s="11">
        <f t="shared" si="21"/>
        <v>42188.208333333328</v>
      </c>
      <c r="P326" t="b">
        <v>0</v>
      </c>
      <c r="Q326" t="b">
        <v>1</v>
      </c>
      <c r="R326" t="s">
        <v>33</v>
      </c>
      <c r="S326" s="5" t="s">
        <v>2041</v>
      </c>
      <c r="T326" t="s">
        <v>2042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0">
        <f t="shared" si="24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0"/>
        <v>43267.208333333328</v>
      </c>
      <c r="O327" s="11">
        <f t="shared" si="21"/>
        <v>43290.208333333328</v>
      </c>
      <c r="P327" t="b">
        <v>0</v>
      </c>
      <c r="Q327" t="b">
        <v>1</v>
      </c>
      <c r="R327" t="s">
        <v>33</v>
      </c>
      <c r="S327" s="5" t="s">
        <v>2041</v>
      </c>
      <c r="T327" t="s">
        <v>2042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0">
        <f t="shared" si="24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0"/>
        <v>42364.25</v>
      </c>
      <c r="O328" s="11">
        <f t="shared" si="21"/>
        <v>42370.25</v>
      </c>
      <c r="P328" t="b">
        <v>0</v>
      </c>
      <c r="Q328" t="b">
        <v>0</v>
      </c>
      <c r="R328" t="s">
        <v>71</v>
      </c>
      <c r="S328" s="5" t="s">
        <v>2043</v>
      </c>
      <c r="T328" t="s">
        <v>2051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0">
        <f t="shared" si="24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0"/>
        <v>43705.208333333328</v>
      </c>
      <c r="O329" s="11">
        <f t="shared" si="21"/>
        <v>43709.208333333328</v>
      </c>
      <c r="P329" t="b">
        <v>0</v>
      </c>
      <c r="Q329" t="b">
        <v>1</v>
      </c>
      <c r="R329" t="s">
        <v>33</v>
      </c>
      <c r="S329" s="5" t="s">
        <v>2041</v>
      </c>
      <c r="T329" t="s">
        <v>2042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0">
        <f t="shared" si="24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0"/>
        <v>43434.25</v>
      </c>
      <c r="O330" s="11">
        <f t="shared" si="21"/>
        <v>43445.25</v>
      </c>
      <c r="P330" t="b">
        <v>0</v>
      </c>
      <c r="Q330" t="b">
        <v>0</v>
      </c>
      <c r="R330" t="s">
        <v>23</v>
      </c>
      <c r="S330" s="5" t="s">
        <v>2037</v>
      </c>
      <c r="T330" t="s">
        <v>2038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0">
        <f t="shared" si="24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0"/>
        <v>42716.25</v>
      </c>
      <c r="O331" s="11">
        <f t="shared" si="21"/>
        <v>42727.25</v>
      </c>
      <c r="P331" t="b">
        <v>0</v>
      </c>
      <c r="Q331" t="b">
        <v>0</v>
      </c>
      <c r="R331" t="s">
        <v>89</v>
      </c>
      <c r="S331" s="5" t="s">
        <v>2052</v>
      </c>
      <c r="T331" t="s">
        <v>2053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0">
        <f t="shared" si="24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0"/>
        <v>43077.25</v>
      </c>
      <c r="O332" s="11">
        <f t="shared" si="21"/>
        <v>43078.25</v>
      </c>
      <c r="P332" t="b">
        <v>0</v>
      </c>
      <c r="Q332" t="b">
        <v>0</v>
      </c>
      <c r="R332" t="s">
        <v>42</v>
      </c>
      <c r="S332" s="5" t="s">
        <v>2043</v>
      </c>
      <c r="T332" t="s">
        <v>2044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0">
        <f t="shared" si="24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0"/>
        <v>40896.25</v>
      </c>
      <c r="O333" s="11">
        <f t="shared" si="21"/>
        <v>40897.25</v>
      </c>
      <c r="P333" t="b">
        <v>0</v>
      </c>
      <c r="Q333" t="b">
        <v>0</v>
      </c>
      <c r="R333" t="s">
        <v>17</v>
      </c>
      <c r="S333" s="5" t="s">
        <v>2035</v>
      </c>
      <c r="T333" t="s">
        <v>2036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0">
        <f t="shared" si="24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0"/>
        <v>41361.208333333336</v>
      </c>
      <c r="O334" s="11">
        <f t="shared" si="21"/>
        <v>41362.208333333336</v>
      </c>
      <c r="P334" t="b">
        <v>0</v>
      </c>
      <c r="Q334" t="b">
        <v>0</v>
      </c>
      <c r="R334" t="s">
        <v>65</v>
      </c>
      <c r="S334" s="5" t="s">
        <v>2039</v>
      </c>
      <c r="T334" t="s">
        <v>2048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0">
        <f t="shared" si="24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0"/>
        <v>43424.25</v>
      </c>
      <c r="O335" s="11">
        <f t="shared" si="21"/>
        <v>43452.25</v>
      </c>
      <c r="P335" t="b">
        <v>0</v>
      </c>
      <c r="Q335" t="b">
        <v>0</v>
      </c>
      <c r="R335" t="s">
        <v>33</v>
      </c>
      <c r="S335" s="5" t="s">
        <v>2041</v>
      </c>
      <c r="T335" t="s">
        <v>2042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0">
        <f t="shared" si="24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0"/>
        <v>43110.25</v>
      </c>
      <c r="O336" s="11">
        <f t="shared" si="21"/>
        <v>43117.25</v>
      </c>
      <c r="P336" t="b">
        <v>0</v>
      </c>
      <c r="Q336" t="b">
        <v>0</v>
      </c>
      <c r="R336" t="s">
        <v>23</v>
      </c>
      <c r="S336" s="5" t="s">
        <v>2037</v>
      </c>
      <c r="T336" t="s">
        <v>2038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0">
        <f t="shared" si="24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0"/>
        <v>43784.25</v>
      </c>
      <c r="O337" s="11">
        <f t="shared" si="21"/>
        <v>43797.25</v>
      </c>
      <c r="P337" t="b">
        <v>0</v>
      </c>
      <c r="Q337" t="b">
        <v>0</v>
      </c>
      <c r="R337" t="s">
        <v>23</v>
      </c>
      <c r="S337" s="5" t="s">
        <v>2037</v>
      </c>
      <c r="T337" t="s">
        <v>2038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0">
        <f t="shared" si="24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0"/>
        <v>40527.25</v>
      </c>
      <c r="O338" s="11">
        <f t="shared" si="21"/>
        <v>40528.25</v>
      </c>
      <c r="P338" t="b">
        <v>0</v>
      </c>
      <c r="Q338" t="b">
        <v>1</v>
      </c>
      <c r="R338" t="s">
        <v>23</v>
      </c>
      <c r="S338" s="5" t="s">
        <v>2037</v>
      </c>
      <c r="T338" t="s">
        <v>2038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0">
        <f t="shared" si="24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0"/>
        <v>43780.25</v>
      </c>
      <c r="O339" s="11">
        <f t="shared" si="21"/>
        <v>43781.25</v>
      </c>
      <c r="P339" t="b">
        <v>0</v>
      </c>
      <c r="Q339" t="b">
        <v>0</v>
      </c>
      <c r="R339" t="s">
        <v>33</v>
      </c>
      <c r="S339" s="5" t="s">
        <v>2041</v>
      </c>
      <c r="T339" t="s">
        <v>2042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0">
        <f t="shared" si="24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0"/>
        <v>40821.208333333336</v>
      </c>
      <c r="O340" s="11">
        <f t="shared" si="21"/>
        <v>40851.208333333336</v>
      </c>
      <c r="P340" t="b">
        <v>0</v>
      </c>
      <c r="Q340" t="b">
        <v>0</v>
      </c>
      <c r="R340" t="s">
        <v>33</v>
      </c>
      <c r="S340" s="5" t="s">
        <v>2041</v>
      </c>
      <c r="T340" t="s">
        <v>2042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0">
        <f t="shared" si="24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0"/>
        <v>42949.208333333328</v>
      </c>
      <c r="O341" s="11">
        <f t="shared" si="21"/>
        <v>42963.208333333328</v>
      </c>
      <c r="P341" t="b">
        <v>0</v>
      </c>
      <c r="Q341" t="b">
        <v>0</v>
      </c>
      <c r="R341" t="s">
        <v>33</v>
      </c>
      <c r="S341" s="5" t="s">
        <v>2041</v>
      </c>
      <c r="T341" t="s">
        <v>2042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0">
        <f t="shared" si="24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0"/>
        <v>40889.25</v>
      </c>
      <c r="O342" s="11">
        <f t="shared" si="21"/>
        <v>40890.25</v>
      </c>
      <c r="P342" t="b">
        <v>0</v>
      </c>
      <c r="Q342" t="b">
        <v>0</v>
      </c>
      <c r="R342" t="s">
        <v>122</v>
      </c>
      <c r="S342" s="5" t="s">
        <v>2056</v>
      </c>
      <c r="T342" t="s">
        <v>2057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0">
        <f t="shared" si="24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0"/>
        <v>42244.208333333328</v>
      </c>
      <c r="O343" s="11">
        <f t="shared" si="21"/>
        <v>42251.208333333328</v>
      </c>
      <c r="P343" t="b">
        <v>0</v>
      </c>
      <c r="Q343" t="b">
        <v>0</v>
      </c>
      <c r="R343" t="s">
        <v>60</v>
      </c>
      <c r="S343" s="5" t="s">
        <v>2037</v>
      </c>
      <c r="T343" t="s">
        <v>2047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0">
        <f t="shared" si="24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0"/>
        <v>41475.208333333336</v>
      </c>
      <c r="O344" s="11">
        <f t="shared" si="21"/>
        <v>41487.208333333336</v>
      </c>
      <c r="P344" t="b">
        <v>0</v>
      </c>
      <c r="Q344" t="b">
        <v>0</v>
      </c>
      <c r="R344" t="s">
        <v>33</v>
      </c>
      <c r="S344" s="5" t="s">
        <v>2041</v>
      </c>
      <c r="T344" t="s">
        <v>2042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0">
        <f t="shared" si="24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0"/>
        <v>41597.25</v>
      </c>
      <c r="O345" s="11">
        <f t="shared" si="21"/>
        <v>41650.25</v>
      </c>
      <c r="P345" t="b">
        <v>0</v>
      </c>
      <c r="Q345" t="b">
        <v>0</v>
      </c>
      <c r="R345" t="s">
        <v>33</v>
      </c>
      <c r="S345" s="5" t="s">
        <v>2041</v>
      </c>
      <c r="T345" t="s">
        <v>2042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0">
        <f t="shared" si="24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0"/>
        <v>43122.25</v>
      </c>
      <c r="O346" s="11">
        <f t="shared" si="21"/>
        <v>43162.25</v>
      </c>
      <c r="P346" t="b">
        <v>0</v>
      </c>
      <c r="Q346" t="b">
        <v>0</v>
      </c>
      <c r="R346" t="s">
        <v>89</v>
      </c>
      <c r="S346" s="5" t="s">
        <v>2052</v>
      </c>
      <c r="T346" t="s">
        <v>2053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0">
        <f t="shared" si="24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0"/>
        <v>42194.208333333328</v>
      </c>
      <c r="O347" s="11">
        <f t="shared" si="21"/>
        <v>42195.208333333328</v>
      </c>
      <c r="P347" t="b">
        <v>0</v>
      </c>
      <c r="Q347" t="b">
        <v>0</v>
      </c>
      <c r="R347" t="s">
        <v>53</v>
      </c>
      <c r="S347" s="5" t="s">
        <v>2043</v>
      </c>
      <c r="T347" t="s">
        <v>2046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0">
        <f t="shared" si="24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0"/>
        <v>42971.208333333328</v>
      </c>
      <c r="O348" s="11">
        <f t="shared" si="21"/>
        <v>43026.208333333328</v>
      </c>
      <c r="P348" t="b">
        <v>0</v>
      </c>
      <c r="Q348" t="b">
        <v>1</v>
      </c>
      <c r="R348" t="s">
        <v>60</v>
      </c>
      <c r="S348" s="5" t="s">
        <v>2037</v>
      </c>
      <c r="T348" t="s">
        <v>2047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0">
        <f t="shared" si="24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0"/>
        <v>42046.25</v>
      </c>
      <c r="O349" s="11">
        <f t="shared" si="21"/>
        <v>42070.25</v>
      </c>
      <c r="P349" t="b">
        <v>0</v>
      </c>
      <c r="Q349" t="b">
        <v>0</v>
      </c>
      <c r="R349" t="s">
        <v>28</v>
      </c>
      <c r="S349" s="5" t="s">
        <v>2039</v>
      </c>
      <c r="T349" t="s">
        <v>2040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0">
        <f t="shared" si="24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0"/>
        <v>42782.25</v>
      </c>
      <c r="O350" s="11">
        <f t="shared" si="21"/>
        <v>42795.25</v>
      </c>
      <c r="P350" t="b">
        <v>0</v>
      </c>
      <c r="Q350" t="b">
        <v>0</v>
      </c>
      <c r="R350" t="s">
        <v>17</v>
      </c>
      <c r="S350" s="5" t="s">
        <v>2035</v>
      </c>
      <c r="T350" t="s">
        <v>2036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0">
        <f t="shared" si="24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0"/>
        <v>42930.208333333328</v>
      </c>
      <c r="O351" s="11">
        <f t="shared" si="21"/>
        <v>42960.208333333328</v>
      </c>
      <c r="P351" t="b">
        <v>0</v>
      </c>
      <c r="Q351" t="b">
        <v>0</v>
      </c>
      <c r="R351" t="s">
        <v>33</v>
      </c>
      <c r="S351" s="5" t="s">
        <v>2041</v>
      </c>
      <c r="T351" t="s">
        <v>2042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0">
        <f t="shared" si="24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0"/>
        <v>42144.208333333328</v>
      </c>
      <c r="O352" s="11">
        <f t="shared" si="21"/>
        <v>42162.208333333328</v>
      </c>
      <c r="P352" t="b">
        <v>0</v>
      </c>
      <c r="Q352" t="b">
        <v>1</v>
      </c>
      <c r="R352" t="s">
        <v>159</v>
      </c>
      <c r="S352" s="5" t="s">
        <v>2037</v>
      </c>
      <c r="T352" t="s">
        <v>2060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0">
        <f t="shared" si="24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0"/>
        <v>42240.208333333328</v>
      </c>
      <c r="O353" s="11">
        <f t="shared" si="21"/>
        <v>42254.208333333328</v>
      </c>
      <c r="P353" t="b">
        <v>0</v>
      </c>
      <c r="Q353" t="b">
        <v>0</v>
      </c>
      <c r="R353" t="s">
        <v>23</v>
      </c>
      <c r="S353" s="5" t="s">
        <v>2037</v>
      </c>
      <c r="T353" t="s">
        <v>2038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0">
        <f t="shared" si="24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0"/>
        <v>42315.25</v>
      </c>
      <c r="O354" s="11">
        <f t="shared" si="21"/>
        <v>42323.25</v>
      </c>
      <c r="P354" t="b">
        <v>0</v>
      </c>
      <c r="Q354" t="b">
        <v>0</v>
      </c>
      <c r="R354" t="s">
        <v>33</v>
      </c>
      <c r="S354" s="5" t="s">
        <v>2041</v>
      </c>
      <c r="T354" t="s">
        <v>2042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0">
        <f t="shared" si="24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0"/>
        <v>43651.208333333328</v>
      </c>
      <c r="O355" s="11">
        <f t="shared" si="21"/>
        <v>43652.208333333328</v>
      </c>
      <c r="P355" t="b">
        <v>0</v>
      </c>
      <c r="Q355" t="b">
        <v>0</v>
      </c>
      <c r="R355" t="s">
        <v>33</v>
      </c>
      <c r="S355" s="5" t="s">
        <v>2041</v>
      </c>
      <c r="T355" t="s">
        <v>2042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0">
        <f t="shared" si="24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0"/>
        <v>41520.208333333336</v>
      </c>
      <c r="O356" s="11">
        <f t="shared" si="21"/>
        <v>41527.208333333336</v>
      </c>
      <c r="P356" t="b">
        <v>0</v>
      </c>
      <c r="Q356" t="b">
        <v>0</v>
      </c>
      <c r="R356" t="s">
        <v>42</v>
      </c>
      <c r="S356" s="5" t="s">
        <v>2043</v>
      </c>
      <c r="T356" t="s">
        <v>2044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0">
        <f t="shared" si="24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0"/>
        <v>42757.25</v>
      </c>
      <c r="O357" s="11">
        <f t="shared" si="21"/>
        <v>42797.25</v>
      </c>
      <c r="P357" t="b">
        <v>0</v>
      </c>
      <c r="Q357" t="b">
        <v>0</v>
      </c>
      <c r="R357" t="s">
        <v>65</v>
      </c>
      <c r="S357" s="5" t="s">
        <v>2039</v>
      </c>
      <c r="T357" t="s">
        <v>2048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0">
        <f t="shared" si="24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0"/>
        <v>40922.25</v>
      </c>
      <c r="O358" s="11">
        <f t="shared" si="21"/>
        <v>40931.25</v>
      </c>
      <c r="P358" t="b">
        <v>0</v>
      </c>
      <c r="Q358" t="b">
        <v>0</v>
      </c>
      <c r="R358" t="s">
        <v>33</v>
      </c>
      <c r="S358" s="5" t="s">
        <v>2041</v>
      </c>
      <c r="T358" t="s">
        <v>2042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0">
        <f t="shared" si="24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0"/>
        <v>42250.208333333328</v>
      </c>
      <c r="O359" s="11">
        <f t="shared" si="21"/>
        <v>42275.208333333328</v>
      </c>
      <c r="P359" t="b">
        <v>0</v>
      </c>
      <c r="Q359" t="b">
        <v>0</v>
      </c>
      <c r="R359" t="s">
        <v>89</v>
      </c>
      <c r="S359" s="5" t="s">
        <v>2052</v>
      </c>
      <c r="T359" t="s">
        <v>2053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0">
        <f t="shared" si="24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0"/>
        <v>43322.208333333328</v>
      </c>
      <c r="O360" s="11">
        <f t="shared" si="21"/>
        <v>43325.208333333328</v>
      </c>
      <c r="P360" t="b">
        <v>1</v>
      </c>
      <c r="Q360" t="b">
        <v>0</v>
      </c>
      <c r="R360" t="s">
        <v>122</v>
      </c>
      <c r="S360" s="5" t="s">
        <v>2056</v>
      </c>
      <c r="T360" t="s">
        <v>2057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0">
        <f t="shared" si="24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0"/>
        <v>40782.208333333336</v>
      </c>
      <c r="O361" s="11">
        <f t="shared" si="21"/>
        <v>40789.208333333336</v>
      </c>
      <c r="P361" t="b">
        <v>0</v>
      </c>
      <c r="Q361" t="b">
        <v>0</v>
      </c>
      <c r="R361" t="s">
        <v>71</v>
      </c>
      <c r="S361" s="5" t="s">
        <v>2043</v>
      </c>
      <c r="T361" t="s">
        <v>2051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0">
        <f t="shared" si="24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0"/>
        <v>40544.25</v>
      </c>
      <c r="O362" s="11">
        <f t="shared" si="21"/>
        <v>40558.25</v>
      </c>
      <c r="P362" t="b">
        <v>0</v>
      </c>
      <c r="Q362" t="b">
        <v>1</v>
      </c>
      <c r="R362" t="s">
        <v>33</v>
      </c>
      <c r="S362" s="5" t="s">
        <v>2041</v>
      </c>
      <c r="T362" t="s">
        <v>2042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0">
        <f t="shared" si="24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0"/>
        <v>43015.208333333328</v>
      </c>
      <c r="O363" s="11">
        <f t="shared" si="21"/>
        <v>43039.208333333328</v>
      </c>
      <c r="P363" t="b">
        <v>0</v>
      </c>
      <c r="Q363" t="b">
        <v>0</v>
      </c>
      <c r="R363" t="s">
        <v>33</v>
      </c>
      <c r="S363" s="5" t="s">
        <v>2041</v>
      </c>
      <c r="T363" t="s">
        <v>2042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0">
        <f t="shared" si="24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0"/>
        <v>40570.25</v>
      </c>
      <c r="O364" s="11">
        <f t="shared" si="21"/>
        <v>40608.25</v>
      </c>
      <c r="P364" t="b">
        <v>0</v>
      </c>
      <c r="Q364" t="b">
        <v>0</v>
      </c>
      <c r="R364" t="s">
        <v>23</v>
      </c>
      <c r="S364" s="5" t="s">
        <v>2037</v>
      </c>
      <c r="T364" t="s">
        <v>2038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0">
        <f t="shared" si="24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0"/>
        <v>40904.25</v>
      </c>
      <c r="O365" s="11">
        <f t="shared" si="21"/>
        <v>40905.25</v>
      </c>
      <c r="P365" t="b">
        <v>0</v>
      </c>
      <c r="Q365" t="b">
        <v>0</v>
      </c>
      <c r="R365" t="s">
        <v>23</v>
      </c>
      <c r="S365" s="5" t="s">
        <v>2037</v>
      </c>
      <c r="T365" t="s">
        <v>2038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0">
        <f t="shared" si="24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0"/>
        <v>43164.25</v>
      </c>
      <c r="O366" s="11">
        <f t="shared" si="21"/>
        <v>43194.208333333328</v>
      </c>
      <c r="P366" t="b">
        <v>0</v>
      </c>
      <c r="Q366" t="b">
        <v>0</v>
      </c>
      <c r="R366" t="s">
        <v>60</v>
      </c>
      <c r="S366" s="5" t="s">
        <v>2037</v>
      </c>
      <c r="T366" t="s">
        <v>2047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0">
        <f t="shared" si="24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0"/>
        <v>42733.25</v>
      </c>
      <c r="O367" s="11">
        <f t="shared" si="21"/>
        <v>42760.25</v>
      </c>
      <c r="P367" t="b">
        <v>0</v>
      </c>
      <c r="Q367" t="b">
        <v>0</v>
      </c>
      <c r="R367" t="s">
        <v>33</v>
      </c>
      <c r="S367" s="5" t="s">
        <v>2041</v>
      </c>
      <c r="T367" t="s">
        <v>2042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0">
        <f t="shared" si="24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0"/>
        <v>40546.25</v>
      </c>
      <c r="O368" s="11">
        <f t="shared" si="21"/>
        <v>40547.25</v>
      </c>
      <c r="P368" t="b">
        <v>0</v>
      </c>
      <c r="Q368" t="b">
        <v>1</v>
      </c>
      <c r="R368" t="s">
        <v>33</v>
      </c>
      <c r="S368" s="5" t="s">
        <v>2041</v>
      </c>
      <c r="T368" t="s">
        <v>2042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0">
        <f t="shared" si="24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0"/>
        <v>41930.208333333336</v>
      </c>
      <c r="O369" s="11">
        <f t="shared" si="21"/>
        <v>41954.25</v>
      </c>
      <c r="P369" t="b">
        <v>0</v>
      </c>
      <c r="Q369" t="b">
        <v>1</v>
      </c>
      <c r="R369" t="s">
        <v>33</v>
      </c>
      <c r="S369" s="5" t="s">
        <v>2041</v>
      </c>
      <c r="T369" t="s">
        <v>2042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0">
        <f t="shared" si="24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0"/>
        <v>40464.208333333336</v>
      </c>
      <c r="O370" s="11">
        <f t="shared" si="21"/>
        <v>40487.208333333336</v>
      </c>
      <c r="P370" t="b">
        <v>0</v>
      </c>
      <c r="Q370" t="b">
        <v>1</v>
      </c>
      <c r="R370" t="s">
        <v>42</v>
      </c>
      <c r="S370" s="5" t="s">
        <v>2043</v>
      </c>
      <c r="T370" t="s">
        <v>2044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0">
        <f t="shared" si="24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0"/>
        <v>41308.25</v>
      </c>
      <c r="O371" s="11">
        <f t="shared" si="21"/>
        <v>41347.208333333336</v>
      </c>
      <c r="P371" t="b">
        <v>0</v>
      </c>
      <c r="Q371" t="b">
        <v>1</v>
      </c>
      <c r="R371" t="s">
        <v>269</v>
      </c>
      <c r="S371" s="5" t="s">
        <v>2043</v>
      </c>
      <c r="T371" t="s">
        <v>2062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0">
        <f t="shared" si="24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0"/>
        <v>43570.208333333328</v>
      </c>
      <c r="O372" s="11">
        <f t="shared" si="21"/>
        <v>43576.208333333328</v>
      </c>
      <c r="P372" t="b">
        <v>0</v>
      </c>
      <c r="Q372" t="b">
        <v>0</v>
      </c>
      <c r="R372" t="s">
        <v>33</v>
      </c>
      <c r="S372" s="5" t="s">
        <v>2041</v>
      </c>
      <c r="T372" t="s">
        <v>2042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0">
        <f t="shared" si="24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0"/>
        <v>42043.25</v>
      </c>
      <c r="O373" s="11">
        <f t="shared" si="21"/>
        <v>42094.208333333328</v>
      </c>
      <c r="P373" t="b">
        <v>0</v>
      </c>
      <c r="Q373" t="b">
        <v>0</v>
      </c>
      <c r="R373" t="s">
        <v>33</v>
      </c>
      <c r="S373" s="5" t="s">
        <v>2041</v>
      </c>
      <c r="T373" t="s">
        <v>2042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0">
        <f t="shared" si="24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0"/>
        <v>42012.25</v>
      </c>
      <c r="O374" s="11">
        <f t="shared" si="21"/>
        <v>42032.25</v>
      </c>
      <c r="P374" t="b">
        <v>0</v>
      </c>
      <c r="Q374" t="b">
        <v>1</v>
      </c>
      <c r="R374" t="s">
        <v>42</v>
      </c>
      <c r="S374" s="5" t="s">
        <v>2043</v>
      </c>
      <c r="T374" t="s">
        <v>2044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0">
        <f t="shared" si="24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0"/>
        <v>42964.208333333328</v>
      </c>
      <c r="O375" s="11">
        <f t="shared" si="21"/>
        <v>42972.208333333328</v>
      </c>
      <c r="P375" t="b">
        <v>0</v>
      </c>
      <c r="Q375" t="b">
        <v>0</v>
      </c>
      <c r="R375" t="s">
        <v>33</v>
      </c>
      <c r="S375" s="5" t="s">
        <v>2041</v>
      </c>
      <c r="T375" t="s">
        <v>2042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0">
        <f t="shared" si="24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0"/>
        <v>43476.25</v>
      </c>
      <c r="O376" s="11">
        <f t="shared" si="21"/>
        <v>43481.25</v>
      </c>
      <c r="P376" t="b">
        <v>0</v>
      </c>
      <c r="Q376" t="b">
        <v>1</v>
      </c>
      <c r="R376" t="s">
        <v>42</v>
      </c>
      <c r="S376" s="5" t="s">
        <v>2043</v>
      </c>
      <c r="T376" t="s">
        <v>2044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0">
        <f t="shared" si="24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0"/>
        <v>42293.208333333328</v>
      </c>
      <c r="O377" s="11">
        <f t="shared" si="21"/>
        <v>42350.25</v>
      </c>
      <c r="P377" t="b">
        <v>0</v>
      </c>
      <c r="Q377" t="b">
        <v>0</v>
      </c>
      <c r="R377" t="s">
        <v>60</v>
      </c>
      <c r="S377" s="5" t="s">
        <v>2037</v>
      </c>
      <c r="T377" t="s">
        <v>2047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0">
        <f t="shared" si="24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0"/>
        <v>41826.208333333336</v>
      </c>
      <c r="O378" s="11">
        <f t="shared" si="21"/>
        <v>41832.208333333336</v>
      </c>
      <c r="P378" t="b">
        <v>0</v>
      </c>
      <c r="Q378" t="b">
        <v>0</v>
      </c>
      <c r="R378" t="s">
        <v>23</v>
      </c>
      <c r="S378" s="5" t="s">
        <v>2037</v>
      </c>
      <c r="T378" t="s">
        <v>2038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0">
        <f t="shared" si="24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0"/>
        <v>43760.208333333328</v>
      </c>
      <c r="O379" s="11">
        <f t="shared" si="21"/>
        <v>43774.25</v>
      </c>
      <c r="P379" t="b">
        <v>0</v>
      </c>
      <c r="Q379" t="b">
        <v>0</v>
      </c>
      <c r="R379" t="s">
        <v>33</v>
      </c>
      <c r="S379" s="5" t="s">
        <v>2041</v>
      </c>
      <c r="T379" t="s">
        <v>2042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0">
        <f t="shared" si="24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0"/>
        <v>43241.208333333328</v>
      </c>
      <c r="O380" s="11">
        <f t="shared" si="21"/>
        <v>43279.208333333328</v>
      </c>
      <c r="P380" t="b">
        <v>0</v>
      </c>
      <c r="Q380" t="b">
        <v>0</v>
      </c>
      <c r="R380" t="s">
        <v>42</v>
      </c>
      <c r="S380" s="5" t="s">
        <v>2043</v>
      </c>
      <c r="T380" t="s">
        <v>2044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0">
        <f t="shared" si="24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0"/>
        <v>40843.208333333336</v>
      </c>
      <c r="O381" s="11">
        <f t="shared" si="21"/>
        <v>40857.25</v>
      </c>
      <c r="P381" t="b">
        <v>0</v>
      </c>
      <c r="Q381" t="b">
        <v>0</v>
      </c>
      <c r="R381" t="s">
        <v>33</v>
      </c>
      <c r="S381" s="5" t="s">
        <v>2041</v>
      </c>
      <c r="T381" t="s">
        <v>2042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0">
        <f t="shared" si="24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0"/>
        <v>41448.208333333336</v>
      </c>
      <c r="O382" s="11">
        <f t="shared" si="21"/>
        <v>41453.208333333336</v>
      </c>
      <c r="P382" t="b">
        <v>0</v>
      </c>
      <c r="Q382" t="b">
        <v>0</v>
      </c>
      <c r="R382" t="s">
        <v>33</v>
      </c>
      <c r="S382" s="5" t="s">
        <v>2041</v>
      </c>
      <c r="T382" t="s">
        <v>2042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0">
        <f t="shared" si="24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0"/>
        <v>42163.208333333328</v>
      </c>
      <c r="O383" s="11">
        <f t="shared" si="21"/>
        <v>42209.208333333328</v>
      </c>
      <c r="P383" t="b">
        <v>0</v>
      </c>
      <c r="Q383" t="b">
        <v>0</v>
      </c>
      <c r="R383" t="s">
        <v>33</v>
      </c>
      <c r="S383" s="5" t="s">
        <v>2041</v>
      </c>
      <c r="T383" t="s">
        <v>2042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0">
        <f t="shared" si="24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0"/>
        <v>43024.208333333328</v>
      </c>
      <c r="O384" s="11">
        <f t="shared" si="21"/>
        <v>43043.208333333328</v>
      </c>
      <c r="P384" t="b">
        <v>0</v>
      </c>
      <c r="Q384" t="b">
        <v>0</v>
      </c>
      <c r="R384" t="s">
        <v>122</v>
      </c>
      <c r="S384" s="5" t="s">
        <v>2056</v>
      </c>
      <c r="T384" t="s">
        <v>2057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0">
        <f t="shared" si="24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0"/>
        <v>43509.25</v>
      </c>
      <c r="O385" s="11">
        <f t="shared" si="21"/>
        <v>43515.25</v>
      </c>
      <c r="P385" t="b">
        <v>0</v>
      </c>
      <c r="Q385" t="b">
        <v>1</v>
      </c>
      <c r="R385" t="s">
        <v>17</v>
      </c>
      <c r="S385" s="5" t="s">
        <v>2035</v>
      </c>
      <c r="T385" t="s">
        <v>2036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0">
        <f t="shared" si="24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0"/>
        <v>42776.25</v>
      </c>
      <c r="O386" s="11">
        <f t="shared" si="21"/>
        <v>42803.25</v>
      </c>
      <c r="P386" t="b">
        <v>1</v>
      </c>
      <c r="Q386" t="b">
        <v>1</v>
      </c>
      <c r="R386" t="s">
        <v>42</v>
      </c>
      <c r="S386" s="5" t="s">
        <v>2043</v>
      </c>
      <c r="T386" t="s">
        <v>2044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0">
        <f t="shared" si="24"/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5">(((L387/60)/60)/24)+DATE(1970,1,1)</f>
        <v>43553.208333333328</v>
      </c>
      <c r="O387" s="11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s="5" t="s">
        <v>2049</v>
      </c>
      <c r="T387" t="s">
        <v>2050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0">
        <f t="shared" si="24"/>
        <v>76</v>
      </c>
      <c r="G388" t="s">
        <v>14</v>
      </c>
      <c r="H388">
        <v>1068</v>
      </c>
      <c r="I388">
        <f t="shared" ref="I388:I451" si="27">ROUND(E388/H388,2)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5"/>
        <v>40355.208333333336</v>
      </c>
      <c r="O388" s="11">
        <f t="shared" si="26"/>
        <v>40367.208333333336</v>
      </c>
      <c r="P388" t="b">
        <v>0</v>
      </c>
      <c r="Q388" t="b">
        <v>0</v>
      </c>
      <c r="R388" t="s">
        <v>33</v>
      </c>
      <c r="S388" s="5" t="s">
        <v>2041</v>
      </c>
      <c r="T388" t="s">
        <v>2042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0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5"/>
        <v>41072.208333333336</v>
      </c>
      <c r="O389" s="11">
        <f t="shared" si="26"/>
        <v>41077.208333333336</v>
      </c>
      <c r="P389" t="b">
        <v>0</v>
      </c>
      <c r="Q389" t="b">
        <v>0</v>
      </c>
      <c r="R389" t="s">
        <v>65</v>
      </c>
      <c r="S389" s="5" t="s">
        <v>2039</v>
      </c>
      <c r="T389" t="s">
        <v>2048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0">
        <f t="shared" ref="F390:F453" si="28">ROUND((E390/D390)*100,0)</f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5"/>
        <v>40912.25</v>
      </c>
      <c r="O390" s="11">
        <f t="shared" si="26"/>
        <v>40914.25</v>
      </c>
      <c r="P390" t="b">
        <v>0</v>
      </c>
      <c r="Q390" t="b">
        <v>0</v>
      </c>
      <c r="R390" t="s">
        <v>60</v>
      </c>
      <c r="S390" s="5" t="s">
        <v>2037</v>
      </c>
      <c r="T390" t="s">
        <v>2047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0">
        <f t="shared" si="28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5"/>
        <v>40479.208333333336</v>
      </c>
      <c r="O391" s="11">
        <f t="shared" si="26"/>
        <v>40506.25</v>
      </c>
      <c r="P391" t="b">
        <v>0</v>
      </c>
      <c r="Q391" t="b">
        <v>0</v>
      </c>
      <c r="R391" t="s">
        <v>33</v>
      </c>
      <c r="S391" s="5" t="s">
        <v>2041</v>
      </c>
      <c r="T391" t="s">
        <v>2042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0">
        <f t="shared" si="28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5"/>
        <v>41530.208333333336</v>
      </c>
      <c r="O392" s="11">
        <f t="shared" si="26"/>
        <v>41545.208333333336</v>
      </c>
      <c r="P392" t="b">
        <v>0</v>
      </c>
      <c r="Q392" t="b">
        <v>0</v>
      </c>
      <c r="R392" t="s">
        <v>122</v>
      </c>
      <c r="S392" s="5" t="s">
        <v>2056</v>
      </c>
      <c r="T392" t="s">
        <v>2057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0">
        <f t="shared" si="28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5"/>
        <v>41653.25</v>
      </c>
      <c r="O393" s="11">
        <f t="shared" si="26"/>
        <v>41655.25</v>
      </c>
      <c r="P393" t="b">
        <v>0</v>
      </c>
      <c r="Q393" t="b">
        <v>0</v>
      </c>
      <c r="R393" t="s">
        <v>68</v>
      </c>
      <c r="S393" s="5" t="s">
        <v>2049</v>
      </c>
      <c r="T393" t="s">
        <v>2050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0">
        <f t="shared" si="28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5"/>
        <v>40549.25</v>
      </c>
      <c r="O394" s="11">
        <f t="shared" si="26"/>
        <v>40551.25</v>
      </c>
      <c r="P394" t="b">
        <v>0</v>
      </c>
      <c r="Q394" t="b">
        <v>0</v>
      </c>
      <c r="R394" t="s">
        <v>65</v>
      </c>
      <c r="S394" s="5" t="s">
        <v>2039</v>
      </c>
      <c r="T394" t="s">
        <v>2048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0">
        <f t="shared" si="28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5"/>
        <v>42933.208333333328</v>
      </c>
      <c r="O395" s="11">
        <f t="shared" si="26"/>
        <v>42934.208333333328</v>
      </c>
      <c r="P395" t="b">
        <v>0</v>
      </c>
      <c r="Q395" t="b">
        <v>0</v>
      </c>
      <c r="R395" t="s">
        <v>159</v>
      </c>
      <c r="S395" s="5" t="s">
        <v>2037</v>
      </c>
      <c r="T395" t="s">
        <v>2060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0">
        <f t="shared" si="28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5"/>
        <v>41484.208333333336</v>
      </c>
      <c r="O396" s="11">
        <f t="shared" si="26"/>
        <v>41494.208333333336</v>
      </c>
      <c r="P396" t="b">
        <v>0</v>
      </c>
      <c r="Q396" t="b">
        <v>1</v>
      </c>
      <c r="R396" t="s">
        <v>42</v>
      </c>
      <c r="S396" s="5" t="s">
        <v>2043</v>
      </c>
      <c r="T396" t="s">
        <v>2044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0">
        <f t="shared" si="28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5"/>
        <v>40885.25</v>
      </c>
      <c r="O397" s="11">
        <f t="shared" si="26"/>
        <v>40886.25</v>
      </c>
      <c r="P397" t="b">
        <v>1</v>
      </c>
      <c r="Q397" t="b">
        <v>0</v>
      </c>
      <c r="R397" t="s">
        <v>33</v>
      </c>
      <c r="S397" s="5" t="s">
        <v>2041</v>
      </c>
      <c r="T397" t="s">
        <v>2042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0">
        <f t="shared" si="28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5"/>
        <v>43378.208333333328</v>
      </c>
      <c r="O398" s="11">
        <f t="shared" si="26"/>
        <v>43386.208333333328</v>
      </c>
      <c r="P398" t="b">
        <v>0</v>
      </c>
      <c r="Q398" t="b">
        <v>0</v>
      </c>
      <c r="R398" t="s">
        <v>53</v>
      </c>
      <c r="S398" s="5" t="s">
        <v>2043</v>
      </c>
      <c r="T398" t="s">
        <v>2046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0">
        <f t="shared" si="28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5"/>
        <v>41417.208333333336</v>
      </c>
      <c r="O399" s="11">
        <f t="shared" si="26"/>
        <v>41423.208333333336</v>
      </c>
      <c r="P399" t="b">
        <v>0</v>
      </c>
      <c r="Q399" t="b">
        <v>0</v>
      </c>
      <c r="R399" t="s">
        <v>23</v>
      </c>
      <c r="S399" s="5" t="s">
        <v>2037</v>
      </c>
      <c r="T399" t="s">
        <v>2038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0">
        <f t="shared" si="28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5"/>
        <v>43228.208333333328</v>
      </c>
      <c r="O400" s="11">
        <f t="shared" si="26"/>
        <v>43230.208333333328</v>
      </c>
      <c r="P400" t="b">
        <v>0</v>
      </c>
      <c r="Q400" t="b">
        <v>1</v>
      </c>
      <c r="R400" t="s">
        <v>71</v>
      </c>
      <c r="S400" s="5" t="s">
        <v>2043</v>
      </c>
      <c r="T400" t="s">
        <v>2051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0">
        <f t="shared" si="28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5"/>
        <v>40576.25</v>
      </c>
      <c r="O401" s="11">
        <f t="shared" si="26"/>
        <v>40583.25</v>
      </c>
      <c r="P401" t="b">
        <v>0</v>
      </c>
      <c r="Q401" t="b">
        <v>0</v>
      </c>
      <c r="R401" t="s">
        <v>60</v>
      </c>
      <c r="S401" s="5" t="s">
        <v>2037</v>
      </c>
      <c r="T401" t="s">
        <v>2047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0">
        <f t="shared" si="28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5"/>
        <v>41502.208333333336</v>
      </c>
      <c r="O402" s="11">
        <f t="shared" si="26"/>
        <v>41524.208333333336</v>
      </c>
      <c r="P402" t="b">
        <v>0</v>
      </c>
      <c r="Q402" t="b">
        <v>1</v>
      </c>
      <c r="R402" t="s">
        <v>122</v>
      </c>
      <c r="S402" s="5" t="s">
        <v>2056</v>
      </c>
      <c r="T402" t="s">
        <v>2057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0">
        <f t="shared" si="28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5"/>
        <v>43765.208333333328</v>
      </c>
      <c r="O403" s="11">
        <f t="shared" si="26"/>
        <v>43765.208333333328</v>
      </c>
      <c r="P403" t="b">
        <v>0</v>
      </c>
      <c r="Q403" t="b">
        <v>0</v>
      </c>
      <c r="R403" t="s">
        <v>33</v>
      </c>
      <c r="S403" s="5" t="s">
        <v>2041</v>
      </c>
      <c r="T403" t="s">
        <v>2042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0">
        <f t="shared" si="28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5"/>
        <v>40914.25</v>
      </c>
      <c r="O404" s="11">
        <f t="shared" si="26"/>
        <v>40961.25</v>
      </c>
      <c r="P404" t="b">
        <v>0</v>
      </c>
      <c r="Q404" t="b">
        <v>1</v>
      </c>
      <c r="R404" t="s">
        <v>100</v>
      </c>
      <c r="S404" s="5" t="s">
        <v>2043</v>
      </c>
      <c r="T404" t="s">
        <v>2054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0">
        <f t="shared" si="28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5"/>
        <v>40310.208333333336</v>
      </c>
      <c r="O405" s="11">
        <f t="shared" si="26"/>
        <v>40346.208333333336</v>
      </c>
      <c r="P405" t="b">
        <v>0</v>
      </c>
      <c r="Q405" t="b">
        <v>1</v>
      </c>
      <c r="R405" t="s">
        <v>33</v>
      </c>
      <c r="S405" s="5" t="s">
        <v>2041</v>
      </c>
      <c r="T405" t="s">
        <v>2042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0">
        <f t="shared" si="28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5"/>
        <v>43053.25</v>
      </c>
      <c r="O406" s="11">
        <f t="shared" si="26"/>
        <v>43056.25</v>
      </c>
      <c r="P406" t="b">
        <v>0</v>
      </c>
      <c r="Q406" t="b">
        <v>0</v>
      </c>
      <c r="R406" t="s">
        <v>33</v>
      </c>
      <c r="S406" s="5" t="s">
        <v>2041</v>
      </c>
      <c r="T406" t="s">
        <v>2042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0">
        <f t="shared" si="28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5"/>
        <v>43255.208333333328</v>
      </c>
      <c r="O407" s="11">
        <f t="shared" si="26"/>
        <v>43305.208333333328</v>
      </c>
      <c r="P407" t="b">
        <v>0</v>
      </c>
      <c r="Q407" t="b">
        <v>0</v>
      </c>
      <c r="R407" t="s">
        <v>33</v>
      </c>
      <c r="S407" s="5" t="s">
        <v>2041</v>
      </c>
      <c r="T407" t="s">
        <v>2042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0">
        <f t="shared" si="28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5"/>
        <v>41304.25</v>
      </c>
      <c r="O408" s="11">
        <f t="shared" si="26"/>
        <v>41316.25</v>
      </c>
      <c r="P408" t="b">
        <v>1</v>
      </c>
      <c r="Q408" t="b">
        <v>0</v>
      </c>
      <c r="R408" t="s">
        <v>42</v>
      </c>
      <c r="S408" s="5" t="s">
        <v>2043</v>
      </c>
      <c r="T408" t="s">
        <v>2044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0">
        <f t="shared" si="28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5"/>
        <v>43751.208333333328</v>
      </c>
      <c r="O409" s="11">
        <f t="shared" si="26"/>
        <v>43758.208333333328</v>
      </c>
      <c r="P409" t="b">
        <v>0</v>
      </c>
      <c r="Q409" t="b">
        <v>0</v>
      </c>
      <c r="R409" t="s">
        <v>33</v>
      </c>
      <c r="S409" s="5" t="s">
        <v>2041</v>
      </c>
      <c r="T409" t="s">
        <v>2042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0">
        <f t="shared" si="28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5"/>
        <v>42541.208333333328</v>
      </c>
      <c r="O410" s="11">
        <f t="shared" si="26"/>
        <v>42561.208333333328</v>
      </c>
      <c r="P410" t="b">
        <v>0</v>
      </c>
      <c r="Q410" t="b">
        <v>0</v>
      </c>
      <c r="R410" t="s">
        <v>42</v>
      </c>
      <c r="S410" s="5" t="s">
        <v>2043</v>
      </c>
      <c r="T410" t="s">
        <v>2044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0">
        <f t="shared" si="28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5"/>
        <v>42843.208333333328</v>
      </c>
      <c r="O411" s="11">
        <f t="shared" si="26"/>
        <v>42847.208333333328</v>
      </c>
      <c r="P411" t="b">
        <v>0</v>
      </c>
      <c r="Q411" t="b">
        <v>0</v>
      </c>
      <c r="R411" t="s">
        <v>23</v>
      </c>
      <c r="S411" s="5" t="s">
        <v>2037</v>
      </c>
      <c r="T411" t="s">
        <v>2038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0">
        <f t="shared" si="28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5"/>
        <v>42122.208333333328</v>
      </c>
      <c r="O412" s="11">
        <f t="shared" si="26"/>
        <v>42122.208333333328</v>
      </c>
      <c r="P412" t="b">
        <v>0</v>
      </c>
      <c r="Q412" t="b">
        <v>0</v>
      </c>
      <c r="R412" t="s">
        <v>292</v>
      </c>
      <c r="S412" s="5" t="s">
        <v>2052</v>
      </c>
      <c r="T412" t="s">
        <v>2063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0">
        <f t="shared" si="28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5"/>
        <v>42884.208333333328</v>
      </c>
      <c r="O413" s="11">
        <f t="shared" si="26"/>
        <v>42886.208333333328</v>
      </c>
      <c r="P413" t="b">
        <v>0</v>
      </c>
      <c r="Q413" t="b">
        <v>0</v>
      </c>
      <c r="R413" t="s">
        <v>33</v>
      </c>
      <c r="S413" s="5" t="s">
        <v>2041</v>
      </c>
      <c r="T413" t="s">
        <v>2042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0">
        <f t="shared" si="28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5"/>
        <v>41642.25</v>
      </c>
      <c r="O414" s="11">
        <f t="shared" si="26"/>
        <v>41652.25</v>
      </c>
      <c r="P414" t="b">
        <v>0</v>
      </c>
      <c r="Q414" t="b">
        <v>0</v>
      </c>
      <c r="R414" t="s">
        <v>119</v>
      </c>
      <c r="S414" s="5" t="s">
        <v>2049</v>
      </c>
      <c r="T414" t="s">
        <v>2055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0">
        <f t="shared" si="28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5"/>
        <v>43431.25</v>
      </c>
      <c r="O415" s="11">
        <f t="shared" si="26"/>
        <v>43458.25</v>
      </c>
      <c r="P415" t="b">
        <v>0</v>
      </c>
      <c r="Q415" t="b">
        <v>0</v>
      </c>
      <c r="R415" t="s">
        <v>71</v>
      </c>
      <c r="S415" s="5" t="s">
        <v>2043</v>
      </c>
      <c r="T415" t="s">
        <v>2051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0">
        <f t="shared" si="28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5"/>
        <v>40288.208333333336</v>
      </c>
      <c r="O416" s="11">
        <f t="shared" si="26"/>
        <v>40296.208333333336</v>
      </c>
      <c r="P416" t="b">
        <v>0</v>
      </c>
      <c r="Q416" t="b">
        <v>1</v>
      </c>
      <c r="R416" t="s">
        <v>17</v>
      </c>
      <c r="S416" s="5" t="s">
        <v>2035</v>
      </c>
      <c r="T416" t="s">
        <v>2036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0">
        <f t="shared" si="28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5"/>
        <v>40921.25</v>
      </c>
      <c r="O417" s="11">
        <f t="shared" si="26"/>
        <v>40938.25</v>
      </c>
      <c r="P417" t="b">
        <v>0</v>
      </c>
      <c r="Q417" t="b">
        <v>0</v>
      </c>
      <c r="R417" t="s">
        <v>33</v>
      </c>
      <c r="S417" s="5" t="s">
        <v>2041</v>
      </c>
      <c r="T417" t="s">
        <v>2042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0">
        <f t="shared" si="28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5"/>
        <v>40560.25</v>
      </c>
      <c r="O418" s="11">
        <f t="shared" si="26"/>
        <v>40569.25</v>
      </c>
      <c r="P418" t="b">
        <v>0</v>
      </c>
      <c r="Q418" t="b">
        <v>1</v>
      </c>
      <c r="R418" t="s">
        <v>42</v>
      </c>
      <c r="S418" s="5" t="s">
        <v>2043</v>
      </c>
      <c r="T418" t="s">
        <v>2044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0">
        <f t="shared" si="28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5"/>
        <v>43407.208333333328</v>
      </c>
      <c r="O419" s="11">
        <f t="shared" si="26"/>
        <v>43431.25</v>
      </c>
      <c r="P419" t="b">
        <v>0</v>
      </c>
      <c r="Q419" t="b">
        <v>0</v>
      </c>
      <c r="R419" t="s">
        <v>33</v>
      </c>
      <c r="S419" s="5" t="s">
        <v>2041</v>
      </c>
      <c r="T419" t="s">
        <v>2042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0">
        <f t="shared" si="28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5"/>
        <v>41035.208333333336</v>
      </c>
      <c r="O420" s="11">
        <f t="shared" si="26"/>
        <v>41036.208333333336</v>
      </c>
      <c r="P420" t="b">
        <v>0</v>
      </c>
      <c r="Q420" t="b">
        <v>0</v>
      </c>
      <c r="R420" t="s">
        <v>42</v>
      </c>
      <c r="S420" s="5" t="s">
        <v>2043</v>
      </c>
      <c r="T420" t="s">
        <v>2044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0">
        <f t="shared" si="28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5"/>
        <v>40899.25</v>
      </c>
      <c r="O421" s="11">
        <f t="shared" si="26"/>
        <v>40905.25</v>
      </c>
      <c r="P421" t="b">
        <v>0</v>
      </c>
      <c r="Q421" t="b">
        <v>0</v>
      </c>
      <c r="R421" t="s">
        <v>28</v>
      </c>
      <c r="S421" s="5" t="s">
        <v>2039</v>
      </c>
      <c r="T421" t="s">
        <v>2040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0">
        <f t="shared" si="28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5"/>
        <v>42911.208333333328</v>
      </c>
      <c r="O422" s="11">
        <f t="shared" si="26"/>
        <v>42925.208333333328</v>
      </c>
      <c r="P422" t="b">
        <v>0</v>
      </c>
      <c r="Q422" t="b">
        <v>0</v>
      </c>
      <c r="R422" t="s">
        <v>33</v>
      </c>
      <c r="S422" s="5" t="s">
        <v>2041</v>
      </c>
      <c r="T422" t="s">
        <v>2042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0">
        <f t="shared" si="28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5"/>
        <v>42915.208333333328</v>
      </c>
      <c r="O423" s="11">
        <f t="shared" si="26"/>
        <v>42945.208333333328</v>
      </c>
      <c r="P423" t="b">
        <v>0</v>
      </c>
      <c r="Q423" t="b">
        <v>1</v>
      </c>
      <c r="R423" t="s">
        <v>65</v>
      </c>
      <c r="S423" s="5" t="s">
        <v>2039</v>
      </c>
      <c r="T423" t="s">
        <v>2048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0">
        <f t="shared" si="28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5"/>
        <v>40285.208333333336</v>
      </c>
      <c r="O424" s="11">
        <f t="shared" si="26"/>
        <v>40305.208333333336</v>
      </c>
      <c r="P424" t="b">
        <v>0</v>
      </c>
      <c r="Q424" t="b">
        <v>1</v>
      </c>
      <c r="R424" t="s">
        <v>33</v>
      </c>
      <c r="S424" s="5" t="s">
        <v>2041</v>
      </c>
      <c r="T424" t="s">
        <v>2042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0">
        <f t="shared" si="28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5"/>
        <v>40808.208333333336</v>
      </c>
      <c r="O425" s="11">
        <f t="shared" si="26"/>
        <v>40810.208333333336</v>
      </c>
      <c r="P425" t="b">
        <v>0</v>
      </c>
      <c r="Q425" t="b">
        <v>1</v>
      </c>
      <c r="R425" t="s">
        <v>17</v>
      </c>
      <c r="S425" s="5" t="s">
        <v>2035</v>
      </c>
      <c r="T425" t="s">
        <v>2036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0">
        <f t="shared" si="28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5"/>
        <v>43208.208333333328</v>
      </c>
      <c r="O426" s="11">
        <f t="shared" si="26"/>
        <v>43214.208333333328</v>
      </c>
      <c r="P426" t="b">
        <v>0</v>
      </c>
      <c r="Q426" t="b">
        <v>0</v>
      </c>
      <c r="R426" t="s">
        <v>60</v>
      </c>
      <c r="S426" s="5" t="s">
        <v>2037</v>
      </c>
      <c r="T426" t="s">
        <v>2047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0">
        <f t="shared" si="28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5"/>
        <v>42213.208333333328</v>
      </c>
      <c r="O427" s="11">
        <f t="shared" si="26"/>
        <v>42219.208333333328</v>
      </c>
      <c r="P427" t="b">
        <v>0</v>
      </c>
      <c r="Q427" t="b">
        <v>0</v>
      </c>
      <c r="R427" t="s">
        <v>122</v>
      </c>
      <c r="S427" s="5" t="s">
        <v>2056</v>
      </c>
      <c r="T427" t="s">
        <v>2057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0">
        <f t="shared" si="28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5"/>
        <v>41332.25</v>
      </c>
      <c r="O428" s="11">
        <f t="shared" si="26"/>
        <v>41339.25</v>
      </c>
      <c r="P428" t="b">
        <v>0</v>
      </c>
      <c r="Q428" t="b">
        <v>0</v>
      </c>
      <c r="R428" t="s">
        <v>33</v>
      </c>
      <c r="S428" s="5" t="s">
        <v>2041</v>
      </c>
      <c r="T428" t="s">
        <v>2042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0">
        <f t="shared" si="28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5"/>
        <v>41895.208333333336</v>
      </c>
      <c r="O429" s="11">
        <f t="shared" si="26"/>
        <v>41927.208333333336</v>
      </c>
      <c r="P429" t="b">
        <v>0</v>
      </c>
      <c r="Q429" t="b">
        <v>1</v>
      </c>
      <c r="R429" t="s">
        <v>33</v>
      </c>
      <c r="S429" s="5" t="s">
        <v>2041</v>
      </c>
      <c r="T429" t="s">
        <v>2042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0">
        <f t="shared" si="28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5"/>
        <v>40585.25</v>
      </c>
      <c r="O430" s="11">
        <f t="shared" si="26"/>
        <v>40592.25</v>
      </c>
      <c r="P430" t="b">
        <v>0</v>
      </c>
      <c r="Q430" t="b">
        <v>0</v>
      </c>
      <c r="R430" t="s">
        <v>71</v>
      </c>
      <c r="S430" s="5" t="s">
        <v>2043</v>
      </c>
      <c r="T430" t="s">
        <v>2051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0">
        <f t="shared" si="28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5"/>
        <v>41680.25</v>
      </c>
      <c r="O431" s="11">
        <f t="shared" si="26"/>
        <v>41708.208333333336</v>
      </c>
      <c r="P431" t="b">
        <v>0</v>
      </c>
      <c r="Q431" t="b">
        <v>1</v>
      </c>
      <c r="R431" t="s">
        <v>122</v>
      </c>
      <c r="S431" s="5" t="s">
        <v>2056</v>
      </c>
      <c r="T431" t="s">
        <v>2057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0">
        <f t="shared" si="28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5"/>
        <v>43737.208333333328</v>
      </c>
      <c r="O432" s="11">
        <f t="shared" si="26"/>
        <v>43771.208333333328</v>
      </c>
      <c r="P432" t="b">
        <v>0</v>
      </c>
      <c r="Q432" t="b">
        <v>0</v>
      </c>
      <c r="R432" t="s">
        <v>33</v>
      </c>
      <c r="S432" s="5" t="s">
        <v>2041</v>
      </c>
      <c r="T432" t="s">
        <v>2042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0">
        <f t="shared" si="28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5"/>
        <v>43273.208333333328</v>
      </c>
      <c r="O433" s="11">
        <f t="shared" si="26"/>
        <v>43290.208333333328</v>
      </c>
      <c r="P433" t="b">
        <v>1</v>
      </c>
      <c r="Q433" t="b">
        <v>0</v>
      </c>
      <c r="R433" t="s">
        <v>33</v>
      </c>
      <c r="S433" s="5" t="s">
        <v>2041</v>
      </c>
      <c r="T433" t="s">
        <v>2042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0">
        <f t="shared" si="28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5"/>
        <v>41761.208333333336</v>
      </c>
      <c r="O434" s="11">
        <f t="shared" si="26"/>
        <v>41781.208333333336</v>
      </c>
      <c r="P434" t="b">
        <v>0</v>
      </c>
      <c r="Q434" t="b">
        <v>0</v>
      </c>
      <c r="R434" t="s">
        <v>33</v>
      </c>
      <c r="S434" s="5" t="s">
        <v>2041</v>
      </c>
      <c r="T434" t="s">
        <v>2042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0">
        <f t="shared" si="28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5"/>
        <v>41603.25</v>
      </c>
      <c r="O435" s="11">
        <f t="shared" si="26"/>
        <v>41619.25</v>
      </c>
      <c r="P435" t="b">
        <v>0</v>
      </c>
      <c r="Q435" t="b">
        <v>1</v>
      </c>
      <c r="R435" t="s">
        <v>42</v>
      </c>
      <c r="S435" s="5" t="s">
        <v>2043</v>
      </c>
      <c r="T435" t="s">
        <v>2044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0">
        <f t="shared" si="28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5"/>
        <v>42705.25</v>
      </c>
      <c r="O436" s="11">
        <f t="shared" si="26"/>
        <v>42719.25</v>
      </c>
      <c r="P436" t="b">
        <v>1</v>
      </c>
      <c r="Q436" t="b">
        <v>0</v>
      </c>
      <c r="R436" t="s">
        <v>33</v>
      </c>
      <c r="S436" s="5" t="s">
        <v>2041</v>
      </c>
      <c r="T436" t="s">
        <v>2042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0">
        <f t="shared" si="28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5"/>
        <v>41988.25</v>
      </c>
      <c r="O437" s="11">
        <f t="shared" si="26"/>
        <v>42000.25</v>
      </c>
      <c r="P437" t="b">
        <v>0</v>
      </c>
      <c r="Q437" t="b">
        <v>1</v>
      </c>
      <c r="R437" t="s">
        <v>33</v>
      </c>
      <c r="S437" s="5" t="s">
        <v>2041</v>
      </c>
      <c r="T437" t="s">
        <v>2042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0">
        <f t="shared" si="28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5"/>
        <v>43575.208333333328</v>
      </c>
      <c r="O438" s="11">
        <f t="shared" si="26"/>
        <v>43576.208333333328</v>
      </c>
      <c r="P438" t="b">
        <v>0</v>
      </c>
      <c r="Q438" t="b">
        <v>0</v>
      </c>
      <c r="R438" t="s">
        <v>159</v>
      </c>
      <c r="S438" s="5" t="s">
        <v>2037</v>
      </c>
      <c r="T438" t="s">
        <v>2060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0">
        <f t="shared" si="28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5"/>
        <v>42260.208333333328</v>
      </c>
      <c r="O439" s="11">
        <f t="shared" si="26"/>
        <v>42263.208333333328</v>
      </c>
      <c r="P439" t="b">
        <v>0</v>
      </c>
      <c r="Q439" t="b">
        <v>1</v>
      </c>
      <c r="R439" t="s">
        <v>71</v>
      </c>
      <c r="S439" s="5" t="s">
        <v>2043</v>
      </c>
      <c r="T439" t="s">
        <v>2051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0">
        <f t="shared" si="28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5"/>
        <v>41337.25</v>
      </c>
      <c r="O440" s="11">
        <f t="shared" si="26"/>
        <v>41367.208333333336</v>
      </c>
      <c r="P440" t="b">
        <v>0</v>
      </c>
      <c r="Q440" t="b">
        <v>0</v>
      </c>
      <c r="R440" t="s">
        <v>33</v>
      </c>
      <c r="S440" s="5" t="s">
        <v>2041</v>
      </c>
      <c r="T440" t="s">
        <v>2042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0">
        <f t="shared" si="28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5"/>
        <v>42680.208333333328</v>
      </c>
      <c r="O441" s="11">
        <f t="shared" si="26"/>
        <v>42687.25</v>
      </c>
      <c r="P441" t="b">
        <v>0</v>
      </c>
      <c r="Q441" t="b">
        <v>0</v>
      </c>
      <c r="R441" t="s">
        <v>474</v>
      </c>
      <c r="S441" s="5" t="s">
        <v>2043</v>
      </c>
      <c r="T441" t="s">
        <v>2065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0">
        <f t="shared" si="28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5"/>
        <v>42916.208333333328</v>
      </c>
      <c r="O442" s="11">
        <f t="shared" si="26"/>
        <v>42926.208333333328</v>
      </c>
      <c r="P442" t="b">
        <v>0</v>
      </c>
      <c r="Q442" t="b">
        <v>0</v>
      </c>
      <c r="R442" t="s">
        <v>269</v>
      </c>
      <c r="S442" s="5" t="s">
        <v>2043</v>
      </c>
      <c r="T442" t="s">
        <v>2062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0">
        <f t="shared" si="28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5"/>
        <v>41025.208333333336</v>
      </c>
      <c r="O443" s="11">
        <f t="shared" si="26"/>
        <v>41053.208333333336</v>
      </c>
      <c r="P443" t="b">
        <v>0</v>
      </c>
      <c r="Q443" t="b">
        <v>0</v>
      </c>
      <c r="R443" t="s">
        <v>65</v>
      </c>
      <c r="S443" s="5" t="s">
        <v>2039</v>
      </c>
      <c r="T443" t="s">
        <v>2048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0">
        <f t="shared" si="28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5"/>
        <v>42980.208333333328</v>
      </c>
      <c r="O444" s="11">
        <f t="shared" si="26"/>
        <v>42996.208333333328</v>
      </c>
      <c r="P444" t="b">
        <v>0</v>
      </c>
      <c r="Q444" t="b">
        <v>0</v>
      </c>
      <c r="R444" t="s">
        <v>33</v>
      </c>
      <c r="S444" s="5" t="s">
        <v>2041</v>
      </c>
      <c r="T444" t="s">
        <v>2042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0">
        <f t="shared" si="28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5"/>
        <v>40451.208333333336</v>
      </c>
      <c r="O445" s="11">
        <f t="shared" si="26"/>
        <v>40470.208333333336</v>
      </c>
      <c r="P445" t="b">
        <v>0</v>
      </c>
      <c r="Q445" t="b">
        <v>0</v>
      </c>
      <c r="R445" t="s">
        <v>33</v>
      </c>
      <c r="S445" s="5" t="s">
        <v>2041</v>
      </c>
      <c r="T445" t="s">
        <v>2042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0">
        <f t="shared" si="28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5"/>
        <v>40748.208333333336</v>
      </c>
      <c r="O446" s="11">
        <f t="shared" si="26"/>
        <v>40750.208333333336</v>
      </c>
      <c r="P446" t="b">
        <v>0</v>
      </c>
      <c r="Q446" t="b">
        <v>1</v>
      </c>
      <c r="R446" t="s">
        <v>60</v>
      </c>
      <c r="S446" s="5" t="s">
        <v>2037</v>
      </c>
      <c r="T446" t="s">
        <v>2047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0">
        <f t="shared" si="28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5"/>
        <v>40515.25</v>
      </c>
      <c r="O447" s="11">
        <f t="shared" si="26"/>
        <v>40536.25</v>
      </c>
      <c r="P447" t="b">
        <v>0</v>
      </c>
      <c r="Q447" t="b">
        <v>1</v>
      </c>
      <c r="R447" t="s">
        <v>33</v>
      </c>
      <c r="S447" s="5" t="s">
        <v>2041</v>
      </c>
      <c r="T447" t="s">
        <v>2042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0">
        <f t="shared" si="28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5"/>
        <v>41261.25</v>
      </c>
      <c r="O448" s="11">
        <f t="shared" si="26"/>
        <v>41263.25</v>
      </c>
      <c r="P448" t="b">
        <v>0</v>
      </c>
      <c r="Q448" t="b">
        <v>0</v>
      </c>
      <c r="R448" t="s">
        <v>65</v>
      </c>
      <c r="S448" s="5" t="s">
        <v>2039</v>
      </c>
      <c r="T448" t="s">
        <v>2048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0">
        <f t="shared" si="28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5"/>
        <v>43088.25</v>
      </c>
      <c r="O449" s="11">
        <f t="shared" si="26"/>
        <v>43104.25</v>
      </c>
      <c r="P449" t="b">
        <v>0</v>
      </c>
      <c r="Q449" t="b">
        <v>0</v>
      </c>
      <c r="R449" t="s">
        <v>269</v>
      </c>
      <c r="S449" s="5" t="s">
        <v>2043</v>
      </c>
      <c r="T449" t="s">
        <v>2062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0">
        <f t="shared" si="28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5"/>
        <v>41378.208333333336</v>
      </c>
      <c r="O450" s="11">
        <f t="shared" si="26"/>
        <v>41380.208333333336</v>
      </c>
      <c r="P450" t="b">
        <v>0</v>
      </c>
      <c r="Q450" t="b">
        <v>1</v>
      </c>
      <c r="R450" t="s">
        <v>89</v>
      </c>
      <c r="S450" s="5" t="s">
        <v>2052</v>
      </c>
      <c r="T450" t="s">
        <v>2053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0">
        <f t="shared" si="28"/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29">(((L451/60)/60)/24)+DATE(1970,1,1)</f>
        <v>43530.25</v>
      </c>
      <c r="O451" s="11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s="5" t="s">
        <v>2052</v>
      </c>
      <c r="T451" t="s">
        <v>2053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0">
        <f t="shared" si="28"/>
        <v>4</v>
      </c>
      <c r="G452" t="s">
        <v>14</v>
      </c>
      <c r="H452">
        <v>1</v>
      </c>
      <c r="I452">
        <f t="shared" ref="I452:I515" si="31">ROUND(E452/H452,2)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29"/>
        <v>43394.208333333328</v>
      </c>
      <c r="O452" s="11">
        <f t="shared" si="30"/>
        <v>43417.25</v>
      </c>
      <c r="P452" t="b">
        <v>0</v>
      </c>
      <c r="Q452" t="b">
        <v>0</v>
      </c>
      <c r="R452" t="s">
        <v>71</v>
      </c>
      <c r="S452" s="5" t="s">
        <v>2043</v>
      </c>
      <c r="T452" t="s">
        <v>2051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0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29"/>
        <v>42935.208333333328</v>
      </c>
      <c r="O453" s="11">
        <f t="shared" si="30"/>
        <v>42966.208333333328</v>
      </c>
      <c r="P453" t="b">
        <v>0</v>
      </c>
      <c r="Q453" t="b">
        <v>0</v>
      </c>
      <c r="R453" t="s">
        <v>23</v>
      </c>
      <c r="S453" s="5" t="s">
        <v>2037</v>
      </c>
      <c r="T453" t="s">
        <v>2038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0">
        <f t="shared" ref="F454:F517" si="32">ROUND((E454/D454)*100,0)</f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29"/>
        <v>40365.208333333336</v>
      </c>
      <c r="O454" s="11">
        <f t="shared" si="30"/>
        <v>40366.208333333336</v>
      </c>
      <c r="P454" t="b">
        <v>0</v>
      </c>
      <c r="Q454" t="b">
        <v>0</v>
      </c>
      <c r="R454" t="s">
        <v>53</v>
      </c>
      <c r="S454" s="5" t="s">
        <v>2043</v>
      </c>
      <c r="T454" t="s">
        <v>2046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0">
        <f t="shared" si="32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29"/>
        <v>42705.25</v>
      </c>
      <c r="O455" s="11">
        <f t="shared" si="30"/>
        <v>42746.25</v>
      </c>
      <c r="P455" t="b">
        <v>0</v>
      </c>
      <c r="Q455" t="b">
        <v>0</v>
      </c>
      <c r="R455" t="s">
        <v>474</v>
      </c>
      <c r="S455" s="5" t="s">
        <v>2043</v>
      </c>
      <c r="T455" t="s">
        <v>2065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0">
        <f t="shared" si="32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29"/>
        <v>41568.208333333336</v>
      </c>
      <c r="O456" s="11">
        <f t="shared" si="30"/>
        <v>41604.25</v>
      </c>
      <c r="P456" t="b">
        <v>0</v>
      </c>
      <c r="Q456" t="b">
        <v>1</v>
      </c>
      <c r="R456" t="s">
        <v>53</v>
      </c>
      <c r="S456" s="5" t="s">
        <v>2043</v>
      </c>
      <c r="T456" t="s">
        <v>2046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0">
        <f t="shared" si="32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29"/>
        <v>40809.208333333336</v>
      </c>
      <c r="O457" s="11">
        <f t="shared" si="30"/>
        <v>40832.208333333336</v>
      </c>
      <c r="P457" t="b">
        <v>0</v>
      </c>
      <c r="Q457" t="b">
        <v>0</v>
      </c>
      <c r="R457" t="s">
        <v>33</v>
      </c>
      <c r="S457" s="5" t="s">
        <v>2041</v>
      </c>
      <c r="T457" t="s">
        <v>2042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0">
        <f t="shared" si="32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29"/>
        <v>43141.25</v>
      </c>
      <c r="O458" s="11">
        <f t="shared" si="30"/>
        <v>43141.25</v>
      </c>
      <c r="P458" t="b">
        <v>0</v>
      </c>
      <c r="Q458" t="b">
        <v>1</v>
      </c>
      <c r="R458" t="s">
        <v>60</v>
      </c>
      <c r="S458" s="5" t="s">
        <v>2037</v>
      </c>
      <c r="T458" t="s">
        <v>2047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0">
        <f t="shared" si="32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29"/>
        <v>42657.208333333328</v>
      </c>
      <c r="O459" s="11">
        <f t="shared" si="30"/>
        <v>42659.208333333328</v>
      </c>
      <c r="P459" t="b">
        <v>0</v>
      </c>
      <c r="Q459" t="b">
        <v>0</v>
      </c>
      <c r="R459" t="s">
        <v>33</v>
      </c>
      <c r="S459" s="5" t="s">
        <v>2041</v>
      </c>
      <c r="T459" t="s">
        <v>2042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0">
        <f t="shared" si="32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29"/>
        <v>40265.208333333336</v>
      </c>
      <c r="O460" s="11">
        <f t="shared" si="30"/>
        <v>40309.208333333336</v>
      </c>
      <c r="P460" t="b">
        <v>0</v>
      </c>
      <c r="Q460" t="b">
        <v>0</v>
      </c>
      <c r="R460" t="s">
        <v>33</v>
      </c>
      <c r="S460" s="5" t="s">
        <v>2041</v>
      </c>
      <c r="T460" t="s">
        <v>2042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0">
        <f t="shared" si="32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29"/>
        <v>42001.25</v>
      </c>
      <c r="O461" s="11">
        <f t="shared" si="30"/>
        <v>42026.25</v>
      </c>
      <c r="P461" t="b">
        <v>0</v>
      </c>
      <c r="Q461" t="b">
        <v>0</v>
      </c>
      <c r="R461" t="s">
        <v>42</v>
      </c>
      <c r="S461" s="5" t="s">
        <v>2043</v>
      </c>
      <c r="T461" t="s">
        <v>2044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0">
        <f t="shared" si="32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29"/>
        <v>40399.208333333336</v>
      </c>
      <c r="O462" s="11">
        <f t="shared" si="30"/>
        <v>40402.208333333336</v>
      </c>
      <c r="P462" t="b">
        <v>0</v>
      </c>
      <c r="Q462" t="b">
        <v>0</v>
      </c>
      <c r="R462" t="s">
        <v>33</v>
      </c>
      <c r="S462" s="5" t="s">
        <v>2041</v>
      </c>
      <c r="T462" t="s">
        <v>2042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0">
        <f t="shared" si="32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29"/>
        <v>41757.208333333336</v>
      </c>
      <c r="O463" s="11">
        <f t="shared" si="30"/>
        <v>41777.208333333336</v>
      </c>
      <c r="P463" t="b">
        <v>0</v>
      </c>
      <c r="Q463" t="b">
        <v>0</v>
      </c>
      <c r="R463" t="s">
        <v>53</v>
      </c>
      <c r="S463" s="5" t="s">
        <v>2043</v>
      </c>
      <c r="T463" t="s">
        <v>2046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0">
        <f t="shared" si="32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29"/>
        <v>41304.25</v>
      </c>
      <c r="O464" s="11">
        <f t="shared" si="30"/>
        <v>41342.25</v>
      </c>
      <c r="P464" t="b">
        <v>0</v>
      </c>
      <c r="Q464" t="b">
        <v>0</v>
      </c>
      <c r="R464" t="s">
        <v>292</v>
      </c>
      <c r="S464" s="5" t="s">
        <v>2052</v>
      </c>
      <c r="T464" t="s">
        <v>2063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0">
        <f t="shared" si="32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29"/>
        <v>41639.25</v>
      </c>
      <c r="O465" s="11">
        <f t="shared" si="30"/>
        <v>41643.25</v>
      </c>
      <c r="P465" t="b">
        <v>0</v>
      </c>
      <c r="Q465" t="b">
        <v>0</v>
      </c>
      <c r="R465" t="s">
        <v>71</v>
      </c>
      <c r="S465" s="5" t="s">
        <v>2043</v>
      </c>
      <c r="T465" t="s">
        <v>2051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0">
        <f t="shared" si="32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29"/>
        <v>43142.25</v>
      </c>
      <c r="O466" s="11">
        <f t="shared" si="30"/>
        <v>43156.25</v>
      </c>
      <c r="P466" t="b">
        <v>0</v>
      </c>
      <c r="Q466" t="b">
        <v>0</v>
      </c>
      <c r="R466" t="s">
        <v>33</v>
      </c>
      <c r="S466" s="5" t="s">
        <v>2041</v>
      </c>
      <c r="T466" t="s">
        <v>2042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0">
        <f t="shared" si="32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29"/>
        <v>43127.25</v>
      </c>
      <c r="O467" s="11">
        <f t="shared" si="30"/>
        <v>43136.25</v>
      </c>
      <c r="P467" t="b">
        <v>0</v>
      </c>
      <c r="Q467" t="b">
        <v>0</v>
      </c>
      <c r="R467" t="s">
        <v>206</v>
      </c>
      <c r="S467" s="5" t="s">
        <v>2049</v>
      </c>
      <c r="T467" t="s">
        <v>2061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0">
        <f t="shared" si="32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29"/>
        <v>41409.208333333336</v>
      </c>
      <c r="O468" s="11">
        <f t="shared" si="30"/>
        <v>41432.208333333336</v>
      </c>
      <c r="P468" t="b">
        <v>0</v>
      </c>
      <c r="Q468" t="b">
        <v>1</v>
      </c>
      <c r="R468" t="s">
        <v>65</v>
      </c>
      <c r="S468" s="5" t="s">
        <v>2039</v>
      </c>
      <c r="T468" t="s">
        <v>2048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0">
        <f t="shared" si="32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29"/>
        <v>42331.25</v>
      </c>
      <c r="O469" s="11">
        <f t="shared" si="30"/>
        <v>42338.25</v>
      </c>
      <c r="P469" t="b">
        <v>0</v>
      </c>
      <c r="Q469" t="b">
        <v>1</v>
      </c>
      <c r="R469" t="s">
        <v>28</v>
      </c>
      <c r="S469" s="5" t="s">
        <v>2039</v>
      </c>
      <c r="T469" t="s">
        <v>2040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0">
        <f t="shared" si="32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29"/>
        <v>43569.208333333328</v>
      </c>
      <c r="O470" s="11">
        <f t="shared" si="30"/>
        <v>43585.208333333328</v>
      </c>
      <c r="P470" t="b">
        <v>0</v>
      </c>
      <c r="Q470" t="b">
        <v>0</v>
      </c>
      <c r="R470" t="s">
        <v>33</v>
      </c>
      <c r="S470" s="5" t="s">
        <v>2041</v>
      </c>
      <c r="T470" t="s">
        <v>2042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0">
        <f t="shared" si="32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29"/>
        <v>42142.208333333328</v>
      </c>
      <c r="O471" s="11">
        <f t="shared" si="30"/>
        <v>42144.208333333328</v>
      </c>
      <c r="P471" t="b">
        <v>0</v>
      </c>
      <c r="Q471" t="b">
        <v>0</v>
      </c>
      <c r="R471" t="s">
        <v>53</v>
      </c>
      <c r="S471" s="5" t="s">
        <v>2043</v>
      </c>
      <c r="T471" t="s">
        <v>2046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0">
        <f t="shared" si="32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29"/>
        <v>42716.25</v>
      </c>
      <c r="O472" s="11">
        <f t="shared" si="30"/>
        <v>42723.25</v>
      </c>
      <c r="P472" t="b">
        <v>0</v>
      </c>
      <c r="Q472" t="b">
        <v>0</v>
      </c>
      <c r="R472" t="s">
        <v>65</v>
      </c>
      <c r="S472" s="5" t="s">
        <v>2039</v>
      </c>
      <c r="T472" t="s">
        <v>2048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0">
        <f t="shared" si="32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29"/>
        <v>41031.208333333336</v>
      </c>
      <c r="O473" s="11">
        <f t="shared" si="30"/>
        <v>41031.208333333336</v>
      </c>
      <c r="P473" t="b">
        <v>0</v>
      </c>
      <c r="Q473" t="b">
        <v>1</v>
      </c>
      <c r="R473" t="s">
        <v>17</v>
      </c>
      <c r="S473" s="5" t="s">
        <v>2035</v>
      </c>
      <c r="T473" t="s">
        <v>2036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0">
        <f t="shared" si="32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29"/>
        <v>43535.208333333328</v>
      </c>
      <c r="O474" s="11">
        <f t="shared" si="30"/>
        <v>43589.208333333328</v>
      </c>
      <c r="P474" t="b">
        <v>0</v>
      </c>
      <c r="Q474" t="b">
        <v>0</v>
      </c>
      <c r="R474" t="s">
        <v>23</v>
      </c>
      <c r="S474" s="5" t="s">
        <v>2037</v>
      </c>
      <c r="T474" t="s">
        <v>2038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0">
        <f t="shared" si="32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29"/>
        <v>43277.208333333328</v>
      </c>
      <c r="O475" s="11">
        <f t="shared" si="30"/>
        <v>43278.208333333328</v>
      </c>
      <c r="P475" t="b">
        <v>0</v>
      </c>
      <c r="Q475" t="b">
        <v>0</v>
      </c>
      <c r="R475" t="s">
        <v>50</v>
      </c>
      <c r="S475" s="5" t="s">
        <v>2037</v>
      </c>
      <c r="T475" t="s">
        <v>2045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0">
        <f t="shared" si="32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29"/>
        <v>41989.25</v>
      </c>
      <c r="O476" s="11">
        <f t="shared" si="30"/>
        <v>41990.25</v>
      </c>
      <c r="P476" t="b">
        <v>0</v>
      </c>
      <c r="Q476" t="b">
        <v>0</v>
      </c>
      <c r="R476" t="s">
        <v>269</v>
      </c>
      <c r="S476" s="5" t="s">
        <v>2043</v>
      </c>
      <c r="T476" t="s">
        <v>2062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0">
        <f t="shared" si="32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29"/>
        <v>41450.208333333336</v>
      </c>
      <c r="O477" s="11">
        <f t="shared" si="30"/>
        <v>41454.208333333336</v>
      </c>
      <c r="P477" t="b">
        <v>0</v>
      </c>
      <c r="Q477" t="b">
        <v>1</v>
      </c>
      <c r="R477" t="s">
        <v>206</v>
      </c>
      <c r="S477" s="5" t="s">
        <v>2049</v>
      </c>
      <c r="T477" t="s">
        <v>2061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0">
        <f t="shared" si="32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29"/>
        <v>43322.208333333328</v>
      </c>
      <c r="O478" s="11">
        <f t="shared" si="30"/>
        <v>43328.208333333328</v>
      </c>
      <c r="P478" t="b">
        <v>0</v>
      </c>
      <c r="Q478" t="b">
        <v>0</v>
      </c>
      <c r="R478" t="s">
        <v>119</v>
      </c>
      <c r="S478" s="5" t="s">
        <v>2049</v>
      </c>
      <c r="T478" t="s">
        <v>2055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0">
        <f t="shared" si="32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29"/>
        <v>40720.208333333336</v>
      </c>
      <c r="O479" s="11">
        <f t="shared" si="30"/>
        <v>40747.208333333336</v>
      </c>
      <c r="P479" t="b">
        <v>0</v>
      </c>
      <c r="Q479" t="b">
        <v>0</v>
      </c>
      <c r="R479" t="s">
        <v>474</v>
      </c>
      <c r="S479" s="5" t="s">
        <v>2043</v>
      </c>
      <c r="T479" t="s">
        <v>2065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0">
        <f t="shared" si="32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29"/>
        <v>42072.208333333328</v>
      </c>
      <c r="O480" s="11">
        <f t="shared" si="30"/>
        <v>42084.208333333328</v>
      </c>
      <c r="P480" t="b">
        <v>0</v>
      </c>
      <c r="Q480" t="b">
        <v>0</v>
      </c>
      <c r="R480" t="s">
        <v>65</v>
      </c>
      <c r="S480" s="5" t="s">
        <v>2039</v>
      </c>
      <c r="T480" t="s">
        <v>2048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0">
        <f t="shared" si="32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29"/>
        <v>42945.208333333328</v>
      </c>
      <c r="O481" s="11">
        <f t="shared" si="30"/>
        <v>42947.208333333328</v>
      </c>
      <c r="P481" t="b">
        <v>0</v>
      </c>
      <c r="Q481" t="b">
        <v>0</v>
      </c>
      <c r="R481" t="s">
        <v>17</v>
      </c>
      <c r="S481" s="5" t="s">
        <v>2035</v>
      </c>
      <c r="T481" t="s">
        <v>2036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0">
        <f t="shared" si="32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29"/>
        <v>40248.25</v>
      </c>
      <c r="O482" s="11">
        <f t="shared" si="30"/>
        <v>40257.208333333336</v>
      </c>
      <c r="P482" t="b">
        <v>0</v>
      </c>
      <c r="Q482" t="b">
        <v>1</v>
      </c>
      <c r="R482" t="s">
        <v>122</v>
      </c>
      <c r="S482" s="5" t="s">
        <v>2056</v>
      </c>
      <c r="T482" t="s">
        <v>2057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0">
        <f t="shared" si="32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29"/>
        <v>41913.208333333336</v>
      </c>
      <c r="O483" s="11">
        <f t="shared" si="30"/>
        <v>41955.25</v>
      </c>
      <c r="P483" t="b">
        <v>0</v>
      </c>
      <c r="Q483" t="b">
        <v>1</v>
      </c>
      <c r="R483" t="s">
        <v>33</v>
      </c>
      <c r="S483" s="5" t="s">
        <v>2041</v>
      </c>
      <c r="T483" t="s">
        <v>2042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0">
        <f t="shared" si="32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29"/>
        <v>40963.25</v>
      </c>
      <c r="O484" s="11">
        <f t="shared" si="30"/>
        <v>40974.25</v>
      </c>
      <c r="P484" t="b">
        <v>0</v>
      </c>
      <c r="Q484" t="b">
        <v>1</v>
      </c>
      <c r="R484" t="s">
        <v>119</v>
      </c>
      <c r="S484" s="5" t="s">
        <v>2049</v>
      </c>
      <c r="T484" t="s">
        <v>2055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0">
        <f t="shared" si="32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29"/>
        <v>43811.25</v>
      </c>
      <c r="O485" s="11">
        <f t="shared" si="30"/>
        <v>43818.25</v>
      </c>
      <c r="P485" t="b">
        <v>0</v>
      </c>
      <c r="Q485" t="b">
        <v>0</v>
      </c>
      <c r="R485" t="s">
        <v>33</v>
      </c>
      <c r="S485" s="5" t="s">
        <v>2041</v>
      </c>
      <c r="T485" t="s">
        <v>2042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0">
        <f t="shared" si="32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29"/>
        <v>41855.208333333336</v>
      </c>
      <c r="O486" s="11">
        <f t="shared" si="30"/>
        <v>41904.208333333336</v>
      </c>
      <c r="P486" t="b">
        <v>0</v>
      </c>
      <c r="Q486" t="b">
        <v>1</v>
      </c>
      <c r="R486" t="s">
        <v>17</v>
      </c>
      <c r="S486" s="5" t="s">
        <v>2035</v>
      </c>
      <c r="T486" t="s">
        <v>2036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0">
        <f t="shared" si="32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29"/>
        <v>43626.208333333328</v>
      </c>
      <c r="O487" s="11">
        <f t="shared" si="30"/>
        <v>43667.208333333328</v>
      </c>
      <c r="P487" t="b">
        <v>0</v>
      </c>
      <c r="Q487" t="b">
        <v>0</v>
      </c>
      <c r="R487" t="s">
        <v>33</v>
      </c>
      <c r="S487" s="5" t="s">
        <v>2041</v>
      </c>
      <c r="T487" t="s">
        <v>2042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0">
        <f t="shared" si="32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29"/>
        <v>43168.25</v>
      </c>
      <c r="O488" s="11">
        <f t="shared" si="30"/>
        <v>43183.208333333328</v>
      </c>
      <c r="P488" t="b">
        <v>0</v>
      </c>
      <c r="Q488" t="b">
        <v>1</v>
      </c>
      <c r="R488" t="s">
        <v>206</v>
      </c>
      <c r="S488" s="5" t="s">
        <v>2049</v>
      </c>
      <c r="T488" t="s">
        <v>2061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0">
        <f t="shared" si="32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29"/>
        <v>42845.208333333328</v>
      </c>
      <c r="O489" s="11">
        <f t="shared" si="30"/>
        <v>42878.208333333328</v>
      </c>
      <c r="P489" t="b">
        <v>0</v>
      </c>
      <c r="Q489" t="b">
        <v>0</v>
      </c>
      <c r="R489" t="s">
        <v>33</v>
      </c>
      <c r="S489" s="5" t="s">
        <v>2041</v>
      </c>
      <c r="T489" t="s">
        <v>2042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0">
        <f t="shared" si="32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29"/>
        <v>42403.25</v>
      </c>
      <c r="O490" s="11">
        <f t="shared" si="30"/>
        <v>42420.25</v>
      </c>
      <c r="P490" t="b">
        <v>0</v>
      </c>
      <c r="Q490" t="b">
        <v>0</v>
      </c>
      <c r="R490" t="s">
        <v>33</v>
      </c>
      <c r="S490" s="5" t="s">
        <v>2041</v>
      </c>
      <c r="T490" t="s">
        <v>2042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0">
        <f t="shared" si="32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29"/>
        <v>40406.208333333336</v>
      </c>
      <c r="O491" s="11">
        <f t="shared" si="30"/>
        <v>40411.208333333336</v>
      </c>
      <c r="P491" t="b">
        <v>0</v>
      </c>
      <c r="Q491" t="b">
        <v>0</v>
      </c>
      <c r="R491" t="s">
        <v>65</v>
      </c>
      <c r="S491" s="5" t="s">
        <v>2039</v>
      </c>
      <c r="T491" t="s">
        <v>2048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0">
        <f t="shared" si="32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29"/>
        <v>43786.25</v>
      </c>
      <c r="O492" s="11">
        <f t="shared" si="30"/>
        <v>43793.25</v>
      </c>
      <c r="P492" t="b">
        <v>0</v>
      </c>
      <c r="Q492" t="b">
        <v>0</v>
      </c>
      <c r="R492" t="s">
        <v>1029</v>
      </c>
      <c r="S492" s="5" t="s">
        <v>2066</v>
      </c>
      <c r="T492" t="s">
        <v>2067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0">
        <f t="shared" si="32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29"/>
        <v>41456.208333333336</v>
      </c>
      <c r="O493" s="11">
        <f t="shared" si="30"/>
        <v>41482.208333333336</v>
      </c>
      <c r="P493" t="b">
        <v>0</v>
      </c>
      <c r="Q493" t="b">
        <v>1</v>
      </c>
      <c r="R493" t="s">
        <v>17</v>
      </c>
      <c r="S493" s="5" t="s">
        <v>2035</v>
      </c>
      <c r="T493" t="s">
        <v>2036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0">
        <f t="shared" si="32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29"/>
        <v>40336.208333333336</v>
      </c>
      <c r="O494" s="11">
        <f t="shared" si="30"/>
        <v>40371.208333333336</v>
      </c>
      <c r="P494" t="b">
        <v>1</v>
      </c>
      <c r="Q494" t="b">
        <v>1</v>
      </c>
      <c r="R494" t="s">
        <v>100</v>
      </c>
      <c r="S494" s="5" t="s">
        <v>2043</v>
      </c>
      <c r="T494" t="s">
        <v>2054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0">
        <f t="shared" si="32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29"/>
        <v>43645.208333333328</v>
      </c>
      <c r="O495" s="11">
        <f t="shared" si="30"/>
        <v>43658.208333333328</v>
      </c>
      <c r="P495" t="b">
        <v>0</v>
      </c>
      <c r="Q495" t="b">
        <v>0</v>
      </c>
      <c r="R495" t="s">
        <v>122</v>
      </c>
      <c r="S495" s="5" t="s">
        <v>2056</v>
      </c>
      <c r="T495" t="s">
        <v>2057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0">
        <f t="shared" si="32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29"/>
        <v>40990.208333333336</v>
      </c>
      <c r="O496" s="11">
        <f t="shared" si="30"/>
        <v>40991.208333333336</v>
      </c>
      <c r="P496" t="b">
        <v>0</v>
      </c>
      <c r="Q496" t="b">
        <v>0</v>
      </c>
      <c r="R496" t="s">
        <v>65</v>
      </c>
      <c r="S496" s="5" t="s">
        <v>2039</v>
      </c>
      <c r="T496" t="s">
        <v>2048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0">
        <f t="shared" si="32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29"/>
        <v>41800.208333333336</v>
      </c>
      <c r="O497" s="11">
        <f t="shared" si="30"/>
        <v>41804.208333333336</v>
      </c>
      <c r="P497" t="b">
        <v>0</v>
      </c>
      <c r="Q497" t="b">
        <v>0</v>
      </c>
      <c r="R497" t="s">
        <v>33</v>
      </c>
      <c r="S497" s="5" t="s">
        <v>2041</v>
      </c>
      <c r="T497" t="s">
        <v>2042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0">
        <f t="shared" si="32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29"/>
        <v>42876.208333333328</v>
      </c>
      <c r="O498" s="11">
        <f t="shared" si="30"/>
        <v>42893.208333333328</v>
      </c>
      <c r="P498" t="b">
        <v>0</v>
      </c>
      <c r="Q498" t="b">
        <v>0</v>
      </c>
      <c r="R498" t="s">
        <v>71</v>
      </c>
      <c r="S498" s="5" t="s">
        <v>2043</v>
      </c>
      <c r="T498" t="s">
        <v>2051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0">
        <f t="shared" si="32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29"/>
        <v>42724.25</v>
      </c>
      <c r="O499" s="11">
        <f t="shared" si="30"/>
        <v>42724.25</v>
      </c>
      <c r="P499" t="b">
        <v>0</v>
      </c>
      <c r="Q499" t="b">
        <v>1</v>
      </c>
      <c r="R499" t="s">
        <v>65</v>
      </c>
      <c r="S499" s="5" t="s">
        <v>2039</v>
      </c>
      <c r="T499" t="s">
        <v>2048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0">
        <f t="shared" si="32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29"/>
        <v>42005.25</v>
      </c>
      <c r="O500" s="11">
        <f t="shared" si="30"/>
        <v>42007.25</v>
      </c>
      <c r="P500" t="b">
        <v>0</v>
      </c>
      <c r="Q500" t="b">
        <v>0</v>
      </c>
      <c r="R500" t="s">
        <v>28</v>
      </c>
      <c r="S500" s="5" t="s">
        <v>2039</v>
      </c>
      <c r="T500" t="s">
        <v>2040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0">
        <f t="shared" si="32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29"/>
        <v>42444.208333333328</v>
      </c>
      <c r="O501" s="11">
        <f t="shared" si="30"/>
        <v>42449.208333333328</v>
      </c>
      <c r="P501" t="b">
        <v>0</v>
      </c>
      <c r="Q501" t="b">
        <v>1</v>
      </c>
      <c r="R501" t="s">
        <v>42</v>
      </c>
      <c r="S501" s="5" t="s">
        <v>2043</v>
      </c>
      <c r="T501" t="s">
        <v>2044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0">
        <f t="shared" si="32"/>
        <v>0</v>
      </c>
      <c r="G502" t="s">
        <v>14</v>
      </c>
      <c r="H502"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29"/>
        <v>41395.208333333336</v>
      </c>
      <c r="O502" s="11">
        <f t="shared" si="30"/>
        <v>41423.208333333336</v>
      </c>
      <c r="P502" t="b">
        <v>0</v>
      </c>
      <c r="Q502" t="b">
        <v>1</v>
      </c>
      <c r="R502" t="s">
        <v>33</v>
      </c>
      <c r="S502" s="5" t="s">
        <v>2041</v>
      </c>
      <c r="T502" t="s">
        <v>2042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0">
        <f t="shared" si="32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29"/>
        <v>41345.208333333336</v>
      </c>
      <c r="O503" s="11">
        <f t="shared" si="30"/>
        <v>41347.208333333336</v>
      </c>
      <c r="P503" t="b">
        <v>0</v>
      </c>
      <c r="Q503" t="b">
        <v>0</v>
      </c>
      <c r="R503" t="s">
        <v>42</v>
      </c>
      <c r="S503" s="5" t="s">
        <v>2043</v>
      </c>
      <c r="T503" t="s">
        <v>2044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0">
        <f t="shared" si="32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29"/>
        <v>41117.208333333336</v>
      </c>
      <c r="O504" s="11">
        <f t="shared" si="30"/>
        <v>41146.208333333336</v>
      </c>
      <c r="P504" t="b">
        <v>0</v>
      </c>
      <c r="Q504" t="b">
        <v>1</v>
      </c>
      <c r="R504" t="s">
        <v>89</v>
      </c>
      <c r="S504" s="5" t="s">
        <v>2052</v>
      </c>
      <c r="T504" t="s">
        <v>2053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0">
        <f t="shared" si="32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29"/>
        <v>42186.208333333328</v>
      </c>
      <c r="O505" s="11">
        <f t="shared" si="30"/>
        <v>42206.208333333328</v>
      </c>
      <c r="P505" t="b">
        <v>0</v>
      </c>
      <c r="Q505" t="b">
        <v>0</v>
      </c>
      <c r="R505" t="s">
        <v>53</v>
      </c>
      <c r="S505" s="5" t="s">
        <v>2043</v>
      </c>
      <c r="T505" t="s">
        <v>2046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0">
        <f t="shared" si="32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29"/>
        <v>42142.208333333328</v>
      </c>
      <c r="O506" s="11">
        <f t="shared" si="30"/>
        <v>42143.208333333328</v>
      </c>
      <c r="P506" t="b">
        <v>0</v>
      </c>
      <c r="Q506" t="b">
        <v>0</v>
      </c>
      <c r="R506" t="s">
        <v>23</v>
      </c>
      <c r="S506" s="5" t="s">
        <v>2037</v>
      </c>
      <c r="T506" t="s">
        <v>2038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0">
        <f t="shared" si="32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29"/>
        <v>41341.25</v>
      </c>
      <c r="O507" s="11">
        <f t="shared" si="30"/>
        <v>41383.208333333336</v>
      </c>
      <c r="P507" t="b">
        <v>0</v>
      </c>
      <c r="Q507" t="b">
        <v>1</v>
      </c>
      <c r="R507" t="s">
        <v>133</v>
      </c>
      <c r="S507" s="5" t="s">
        <v>2049</v>
      </c>
      <c r="T507" t="s">
        <v>2058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0">
        <f t="shared" si="32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29"/>
        <v>43062.25</v>
      </c>
      <c r="O508" s="11">
        <f t="shared" si="30"/>
        <v>43079.25</v>
      </c>
      <c r="P508" t="b">
        <v>0</v>
      </c>
      <c r="Q508" t="b">
        <v>1</v>
      </c>
      <c r="R508" t="s">
        <v>33</v>
      </c>
      <c r="S508" s="5" t="s">
        <v>2041</v>
      </c>
      <c r="T508" t="s">
        <v>2042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0">
        <f t="shared" si="32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29"/>
        <v>41373.208333333336</v>
      </c>
      <c r="O509" s="11">
        <f t="shared" si="30"/>
        <v>41422.208333333336</v>
      </c>
      <c r="P509" t="b">
        <v>0</v>
      </c>
      <c r="Q509" t="b">
        <v>1</v>
      </c>
      <c r="R509" t="s">
        <v>28</v>
      </c>
      <c r="S509" s="5" t="s">
        <v>2039</v>
      </c>
      <c r="T509" t="s">
        <v>2040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0">
        <f t="shared" si="32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29"/>
        <v>43310.208333333328</v>
      </c>
      <c r="O510" s="11">
        <f t="shared" si="30"/>
        <v>43331.208333333328</v>
      </c>
      <c r="P510" t="b">
        <v>0</v>
      </c>
      <c r="Q510" t="b">
        <v>0</v>
      </c>
      <c r="R510" t="s">
        <v>33</v>
      </c>
      <c r="S510" s="5" t="s">
        <v>2041</v>
      </c>
      <c r="T510" t="s">
        <v>2042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0">
        <f t="shared" si="32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29"/>
        <v>41034.208333333336</v>
      </c>
      <c r="O511" s="11">
        <f t="shared" si="30"/>
        <v>41044.208333333336</v>
      </c>
      <c r="P511" t="b">
        <v>0</v>
      </c>
      <c r="Q511" t="b">
        <v>0</v>
      </c>
      <c r="R511" t="s">
        <v>33</v>
      </c>
      <c r="S511" s="5" t="s">
        <v>2041</v>
      </c>
      <c r="T511" t="s">
        <v>2042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0">
        <f t="shared" si="32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29"/>
        <v>43251.208333333328</v>
      </c>
      <c r="O512" s="11">
        <f t="shared" si="30"/>
        <v>43275.208333333328</v>
      </c>
      <c r="P512" t="b">
        <v>0</v>
      </c>
      <c r="Q512" t="b">
        <v>0</v>
      </c>
      <c r="R512" t="s">
        <v>53</v>
      </c>
      <c r="S512" s="5" t="s">
        <v>2043</v>
      </c>
      <c r="T512" t="s">
        <v>2046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0">
        <f t="shared" si="32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29"/>
        <v>43671.208333333328</v>
      </c>
      <c r="O513" s="11">
        <f t="shared" si="30"/>
        <v>43681.208333333328</v>
      </c>
      <c r="P513" t="b">
        <v>0</v>
      </c>
      <c r="Q513" t="b">
        <v>0</v>
      </c>
      <c r="R513" t="s">
        <v>33</v>
      </c>
      <c r="S513" s="5" t="s">
        <v>2041</v>
      </c>
      <c r="T513" t="s">
        <v>2042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0">
        <f t="shared" si="32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29"/>
        <v>41825.208333333336</v>
      </c>
      <c r="O514" s="11">
        <f t="shared" si="30"/>
        <v>41826.208333333336</v>
      </c>
      <c r="P514" t="b">
        <v>0</v>
      </c>
      <c r="Q514" t="b">
        <v>1</v>
      </c>
      <c r="R514" t="s">
        <v>89</v>
      </c>
      <c r="S514" s="5" t="s">
        <v>2052</v>
      </c>
      <c r="T514" t="s">
        <v>2053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0">
        <f t="shared" si="32"/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3">(((L515/60)/60)/24)+DATE(1970,1,1)</f>
        <v>40430.208333333336</v>
      </c>
      <c r="O515" s="11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s="5" t="s">
        <v>2043</v>
      </c>
      <c r="T515" t="s">
        <v>2062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0">
        <f t="shared" si="32"/>
        <v>22</v>
      </c>
      <c r="G516" t="s">
        <v>74</v>
      </c>
      <c r="H516">
        <v>528</v>
      </c>
      <c r="I516">
        <f t="shared" ref="I516:I579" si="35">ROUND(E516/H516,2)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3"/>
        <v>41614.25</v>
      </c>
      <c r="O516" s="11">
        <f t="shared" si="34"/>
        <v>41619.25</v>
      </c>
      <c r="P516" t="b">
        <v>0</v>
      </c>
      <c r="Q516" t="b">
        <v>1</v>
      </c>
      <c r="R516" t="s">
        <v>23</v>
      </c>
      <c r="S516" s="5" t="s">
        <v>2037</v>
      </c>
      <c r="T516" t="s">
        <v>2038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0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3"/>
        <v>40900.25</v>
      </c>
      <c r="O517" s="11">
        <f t="shared" si="34"/>
        <v>40902.25</v>
      </c>
      <c r="P517" t="b">
        <v>0</v>
      </c>
      <c r="Q517" t="b">
        <v>1</v>
      </c>
      <c r="R517" t="s">
        <v>33</v>
      </c>
      <c r="S517" s="5" t="s">
        <v>2041</v>
      </c>
      <c r="T517" t="s">
        <v>2042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0">
        <f t="shared" ref="F518:F585" si="36">ROUND((E518/D518)*100,0)</f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3"/>
        <v>40396.208333333336</v>
      </c>
      <c r="O518" s="11">
        <f t="shared" si="34"/>
        <v>40434.208333333336</v>
      </c>
      <c r="P518" t="b">
        <v>0</v>
      </c>
      <c r="Q518" t="b">
        <v>0</v>
      </c>
      <c r="R518" t="s">
        <v>68</v>
      </c>
      <c r="S518" s="5" t="s">
        <v>2049</v>
      </c>
      <c r="T518" t="s">
        <v>2050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0">
        <f t="shared" si="36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3"/>
        <v>42860.208333333328</v>
      </c>
      <c r="O519" s="11">
        <f t="shared" si="34"/>
        <v>42865.208333333328</v>
      </c>
      <c r="P519" t="b">
        <v>0</v>
      </c>
      <c r="Q519" t="b">
        <v>0</v>
      </c>
      <c r="R519" t="s">
        <v>17</v>
      </c>
      <c r="S519" s="5" t="s">
        <v>2035</v>
      </c>
      <c r="T519" t="s">
        <v>2036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0">
        <f t="shared" si="36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3"/>
        <v>43154.25</v>
      </c>
      <c r="O520" s="11">
        <f t="shared" si="34"/>
        <v>43156.25</v>
      </c>
      <c r="P520" t="b">
        <v>0</v>
      </c>
      <c r="Q520" t="b">
        <v>1</v>
      </c>
      <c r="R520" t="s">
        <v>71</v>
      </c>
      <c r="S520" s="5" t="s">
        <v>2043</v>
      </c>
      <c r="T520" t="s">
        <v>2051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0">
        <f t="shared" si="36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3"/>
        <v>42012.25</v>
      </c>
      <c r="O521" s="11">
        <f t="shared" si="34"/>
        <v>42026.25</v>
      </c>
      <c r="P521" t="b">
        <v>0</v>
      </c>
      <c r="Q521" t="b">
        <v>1</v>
      </c>
      <c r="R521" t="s">
        <v>23</v>
      </c>
      <c r="S521" s="5" t="s">
        <v>2037</v>
      </c>
      <c r="T521" t="s">
        <v>2038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0">
        <f t="shared" si="36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3"/>
        <v>43574.208333333328</v>
      </c>
      <c r="O522" s="11">
        <f t="shared" si="34"/>
        <v>43577.208333333328</v>
      </c>
      <c r="P522" t="b">
        <v>0</v>
      </c>
      <c r="Q522" t="b">
        <v>0</v>
      </c>
      <c r="R522" t="s">
        <v>33</v>
      </c>
      <c r="S522" s="5" t="s">
        <v>2041</v>
      </c>
      <c r="T522" t="s">
        <v>2042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0">
        <f t="shared" si="36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3"/>
        <v>42605.208333333328</v>
      </c>
      <c r="O523" s="11">
        <f t="shared" si="34"/>
        <v>42611.208333333328</v>
      </c>
      <c r="P523" t="b">
        <v>0</v>
      </c>
      <c r="Q523" t="b">
        <v>1</v>
      </c>
      <c r="R523" t="s">
        <v>53</v>
      </c>
      <c r="S523" s="5" t="s">
        <v>2043</v>
      </c>
      <c r="T523" t="s">
        <v>2046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0">
        <f t="shared" si="36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3"/>
        <v>41093.208333333336</v>
      </c>
      <c r="O524" s="11">
        <f t="shared" si="34"/>
        <v>41105.208333333336</v>
      </c>
      <c r="P524" t="b">
        <v>0</v>
      </c>
      <c r="Q524" t="b">
        <v>0</v>
      </c>
      <c r="R524" t="s">
        <v>100</v>
      </c>
      <c r="S524" s="5" t="s">
        <v>2043</v>
      </c>
      <c r="T524" t="s">
        <v>2054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0">
        <f t="shared" si="36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3"/>
        <v>40241.25</v>
      </c>
      <c r="O525" s="11">
        <f t="shared" si="34"/>
        <v>40246.25</v>
      </c>
      <c r="P525" t="b">
        <v>0</v>
      </c>
      <c r="Q525" t="b">
        <v>0</v>
      </c>
      <c r="R525" t="s">
        <v>100</v>
      </c>
      <c r="S525" s="5" t="s">
        <v>2043</v>
      </c>
      <c r="T525" t="s">
        <v>2054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0">
        <f t="shared" si="36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3"/>
        <v>40294.208333333336</v>
      </c>
      <c r="O526" s="11">
        <f t="shared" si="34"/>
        <v>40307.208333333336</v>
      </c>
      <c r="P526" t="b">
        <v>0</v>
      </c>
      <c r="Q526" t="b">
        <v>0</v>
      </c>
      <c r="R526" t="s">
        <v>33</v>
      </c>
      <c r="S526" s="5" t="s">
        <v>2041</v>
      </c>
      <c r="T526" t="s">
        <v>2042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0">
        <f t="shared" si="36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3"/>
        <v>40505.25</v>
      </c>
      <c r="O527" s="11">
        <f t="shared" si="34"/>
        <v>40509.25</v>
      </c>
      <c r="P527" t="b">
        <v>0</v>
      </c>
      <c r="Q527" t="b">
        <v>0</v>
      </c>
      <c r="R527" t="s">
        <v>65</v>
      </c>
      <c r="S527" s="5" t="s">
        <v>2039</v>
      </c>
      <c r="T527" t="s">
        <v>2048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0">
        <f t="shared" si="36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3"/>
        <v>42364.25</v>
      </c>
      <c r="O528" s="11">
        <f t="shared" si="34"/>
        <v>42401.25</v>
      </c>
      <c r="P528" t="b">
        <v>0</v>
      </c>
      <c r="Q528" t="b">
        <v>1</v>
      </c>
      <c r="R528" t="s">
        <v>33</v>
      </c>
      <c r="S528" s="5" t="s">
        <v>2041</v>
      </c>
      <c r="T528" t="s">
        <v>2042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0">
        <f t="shared" si="36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3"/>
        <v>42405.25</v>
      </c>
      <c r="O529" s="11">
        <f t="shared" si="34"/>
        <v>42441.25</v>
      </c>
      <c r="P529" t="b">
        <v>0</v>
      </c>
      <c r="Q529" t="b">
        <v>0</v>
      </c>
      <c r="R529" t="s">
        <v>71</v>
      </c>
      <c r="S529" s="5" t="s">
        <v>2043</v>
      </c>
      <c r="T529" t="s">
        <v>2051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0">
        <f t="shared" si="36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3"/>
        <v>41601.25</v>
      </c>
      <c r="O530" s="11">
        <f t="shared" si="34"/>
        <v>41646.25</v>
      </c>
      <c r="P530" t="b">
        <v>0</v>
      </c>
      <c r="Q530" t="b">
        <v>0</v>
      </c>
      <c r="R530" t="s">
        <v>60</v>
      </c>
      <c r="S530" s="5" t="s">
        <v>2037</v>
      </c>
      <c r="T530" t="s">
        <v>2047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0">
        <f t="shared" si="36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3"/>
        <v>41769.208333333336</v>
      </c>
      <c r="O531" s="11">
        <f t="shared" si="34"/>
        <v>41797.208333333336</v>
      </c>
      <c r="P531" t="b">
        <v>0</v>
      </c>
      <c r="Q531" t="b">
        <v>0</v>
      </c>
      <c r="R531" t="s">
        <v>89</v>
      </c>
      <c r="S531" s="5" t="s">
        <v>2052</v>
      </c>
      <c r="T531" t="s">
        <v>2053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0">
        <f t="shared" si="36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3"/>
        <v>40421.208333333336</v>
      </c>
      <c r="O532" s="11">
        <f t="shared" si="34"/>
        <v>40435.208333333336</v>
      </c>
      <c r="P532" t="b">
        <v>0</v>
      </c>
      <c r="Q532" t="b">
        <v>1</v>
      </c>
      <c r="R532" t="s">
        <v>119</v>
      </c>
      <c r="S532" s="5" t="s">
        <v>2049</v>
      </c>
      <c r="T532" t="s">
        <v>2055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0">
        <f t="shared" si="36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3"/>
        <v>41589.25</v>
      </c>
      <c r="O533" s="11">
        <f t="shared" si="34"/>
        <v>41645.25</v>
      </c>
      <c r="P533" t="b">
        <v>0</v>
      </c>
      <c r="Q533" t="b">
        <v>0</v>
      </c>
      <c r="R533" t="s">
        <v>89</v>
      </c>
      <c r="S533" s="5" t="s">
        <v>2052</v>
      </c>
      <c r="T533" t="s">
        <v>2053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0">
        <f t="shared" si="36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3"/>
        <v>43125.25</v>
      </c>
      <c r="O534" s="11">
        <f t="shared" si="34"/>
        <v>43126.25</v>
      </c>
      <c r="P534" t="b">
        <v>0</v>
      </c>
      <c r="Q534" t="b">
        <v>0</v>
      </c>
      <c r="R534" t="s">
        <v>33</v>
      </c>
      <c r="S534" s="5" t="s">
        <v>2041</v>
      </c>
      <c r="T534" t="s">
        <v>2042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0">
        <f t="shared" si="36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3"/>
        <v>41479.208333333336</v>
      </c>
      <c r="O535" s="11">
        <f t="shared" si="34"/>
        <v>41515.208333333336</v>
      </c>
      <c r="P535" t="b">
        <v>0</v>
      </c>
      <c r="Q535" t="b">
        <v>0</v>
      </c>
      <c r="R535" t="s">
        <v>60</v>
      </c>
      <c r="S535" s="5" t="s">
        <v>2037</v>
      </c>
      <c r="T535" t="s">
        <v>2047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0">
        <f t="shared" si="36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3"/>
        <v>43329.208333333328</v>
      </c>
      <c r="O536" s="11">
        <f t="shared" si="34"/>
        <v>43330.208333333328</v>
      </c>
      <c r="P536" t="b">
        <v>0</v>
      </c>
      <c r="Q536" t="b">
        <v>1</v>
      </c>
      <c r="R536" t="s">
        <v>53</v>
      </c>
      <c r="S536" s="5" t="s">
        <v>2043</v>
      </c>
      <c r="T536" t="s">
        <v>2046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0">
        <f t="shared" si="36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3"/>
        <v>43259.208333333328</v>
      </c>
      <c r="O537" s="11">
        <f t="shared" si="34"/>
        <v>43261.208333333328</v>
      </c>
      <c r="P537" t="b">
        <v>0</v>
      </c>
      <c r="Q537" t="b">
        <v>1</v>
      </c>
      <c r="R537" t="s">
        <v>33</v>
      </c>
      <c r="S537" s="5" t="s">
        <v>2041</v>
      </c>
      <c r="T537" t="s">
        <v>2042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0">
        <f t="shared" si="36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3"/>
        <v>40414.208333333336</v>
      </c>
      <c r="O538" s="11">
        <f t="shared" si="34"/>
        <v>40440.208333333336</v>
      </c>
      <c r="P538" t="b">
        <v>0</v>
      </c>
      <c r="Q538" t="b">
        <v>0</v>
      </c>
      <c r="R538" t="s">
        <v>119</v>
      </c>
      <c r="S538" s="5" t="s">
        <v>2049</v>
      </c>
      <c r="T538" t="s">
        <v>2055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0">
        <f t="shared" si="36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3"/>
        <v>43342.208333333328</v>
      </c>
      <c r="O539" s="11">
        <f t="shared" si="34"/>
        <v>43365.208333333328</v>
      </c>
      <c r="P539" t="b">
        <v>1</v>
      </c>
      <c r="Q539" t="b">
        <v>1</v>
      </c>
      <c r="R539" t="s">
        <v>42</v>
      </c>
      <c r="S539" s="5" t="s">
        <v>2043</v>
      </c>
      <c r="T539" t="s">
        <v>2044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0">
        <f t="shared" si="36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3"/>
        <v>41539.208333333336</v>
      </c>
      <c r="O540" s="11">
        <f t="shared" si="34"/>
        <v>41555.208333333336</v>
      </c>
      <c r="P540" t="b">
        <v>0</v>
      </c>
      <c r="Q540" t="b">
        <v>0</v>
      </c>
      <c r="R540" t="s">
        <v>292</v>
      </c>
      <c r="S540" s="5" t="s">
        <v>2052</v>
      </c>
      <c r="T540" t="s">
        <v>2063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0">
        <f t="shared" si="36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3"/>
        <v>43647.208333333328</v>
      </c>
      <c r="O541" s="11">
        <f t="shared" si="34"/>
        <v>43653.208333333328</v>
      </c>
      <c r="P541" t="b">
        <v>0</v>
      </c>
      <c r="Q541" t="b">
        <v>1</v>
      </c>
      <c r="R541" t="s">
        <v>17</v>
      </c>
      <c r="S541" s="5" t="s">
        <v>2035</v>
      </c>
      <c r="T541" t="s">
        <v>2036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0">
        <f t="shared" si="36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3"/>
        <v>43225.208333333328</v>
      </c>
      <c r="O542" s="11">
        <f t="shared" si="34"/>
        <v>43247.208333333328</v>
      </c>
      <c r="P542" t="b">
        <v>0</v>
      </c>
      <c r="Q542" t="b">
        <v>0</v>
      </c>
      <c r="R542" t="s">
        <v>122</v>
      </c>
      <c r="S542" s="5" t="s">
        <v>2056</v>
      </c>
      <c r="T542" t="s">
        <v>2057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0">
        <f t="shared" si="36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3"/>
        <v>42165.208333333328</v>
      </c>
      <c r="O543" s="11">
        <f t="shared" si="34"/>
        <v>42191.208333333328</v>
      </c>
      <c r="P543" t="b">
        <v>0</v>
      </c>
      <c r="Q543" t="b">
        <v>0</v>
      </c>
      <c r="R543" t="s">
        <v>292</v>
      </c>
      <c r="S543" s="5" t="s">
        <v>2052</v>
      </c>
      <c r="T543" t="s">
        <v>2063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0">
        <f t="shared" si="36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3"/>
        <v>42391.25</v>
      </c>
      <c r="O544" s="11">
        <f t="shared" si="34"/>
        <v>42421.25</v>
      </c>
      <c r="P544" t="b">
        <v>0</v>
      </c>
      <c r="Q544" t="b">
        <v>0</v>
      </c>
      <c r="R544" t="s">
        <v>60</v>
      </c>
      <c r="S544" s="5" t="s">
        <v>2037</v>
      </c>
      <c r="T544" t="s">
        <v>2047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0">
        <f t="shared" si="36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3"/>
        <v>41528.208333333336</v>
      </c>
      <c r="O545" s="11">
        <f t="shared" si="34"/>
        <v>41543.208333333336</v>
      </c>
      <c r="P545" t="b">
        <v>0</v>
      </c>
      <c r="Q545" t="b">
        <v>0</v>
      </c>
      <c r="R545" t="s">
        <v>89</v>
      </c>
      <c r="S545" s="5" t="s">
        <v>2052</v>
      </c>
      <c r="T545" t="s">
        <v>2053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0">
        <f t="shared" si="36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3"/>
        <v>42377.25</v>
      </c>
      <c r="O546" s="11">
        <f t="shared" si="34"/>
        <v>42390.25</v>
      </c>
      <c r="P546" t="b">
        <v>0</v>
      </c>
      <c r="Q546" t="b">
        <v>0</v>
      </c>
      <c r="R546" t="s">
        <v>23</v>
      </c>
      <c r="S546" s="5" t="s">
        <v>2037</v>
      </c>
      <c r="T546" t="s">
        <v>2038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0">
        <f t="shared" si="36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3"/>
        <v>43824.25</v>
      </c>
      <c r="O547" s="11">
        <f t="shared" si="34"/>
        <v>43844.25</v>
      </c>
      <c r="P547" t="b">
        <v>0</v>
      </c>
      <c r="Q547" t="b">
        <v>0</v>
      </c>
      <c r="R547" t="s">
        <v>33</v>
      </c>
      <c r="S547" s="5" t="s">
        <v>2041</v>
      </c>
      <c r="T547" t="s">
        <v>2042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0">
        <f t="shared" si="36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3"/>
        <v>43360.208333333328</v>
      </c>
      <c r="O548" s="11">
        <f t="shared" si="34"/>
        <v>43363.208333333328</v>
      </c>
      <c r="P548" t="b">
        <v>0</v>
      </c>
      <c r="Q548" t="b">
        <v>1</v>
      </c>
      <c r="R548" t="s">
        <v>33</v>
      </c>
      <c r="S548" s="5" t="s">
        <v>2041</v>
      </c>
      <c r="T548" t="s">
        <v>2042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0">
        <f t="shared" si="36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3"/>
        <v>42029.25</v>
      </c>
      <c r="O549" s="11">
        <f t="shared" si="34"/>
        <v>42041.25</v>
      </c>
      <c r="P549" t="b">
        <v>0</v>
      </c>
      <c r="Q549" t="b">
        <v>0</v>
      </c>
      <c r="R549" t="s">
        <v>53</v>
      </c>
      <c r="S549" s="5" t="s">
        <v>2043</v>
      </c>
      <c r="T549" t="s">
        <v>2046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0">
        <f t="shared" si="36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3"/>
        <v>42461.208333333328</v>
      </c>
      <c r="O550" s="11">
        <f t="shared" si="34"/>
        <v>42474.208333333328</v>
      </c>
      <c r="P550" t="b">
        <v>0</v>
      </c>
      <c r="Q550" t="b">
        <v>0</v>
      </c>
      <c r="R550" t="s">
        <v>33</v>
      </c>
      <c r="S550" s="5" t="s">
        <v>2041</v>
      </c>
      <c r="T550" t="s">
        <v>2042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0">
        <f t="shared" si="36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3"/>
        <v>41422.208333333336</v>
      </c>
      <c r="O551" s="11">
        <f t="shared" si="34"/>
        <v>41431.208333333336</v>
      </c>
      <c r="P551" t="b">
        <v>0</v>
      </c>
      <c r="Q551" t="b">
        <v>0</v>
      </c>
      <c r="R551" t="s">
        <v>65</v>
      </c>
      <c r="S551" s="5" t="s">
        <v>2039</v>
      </c>
      <c r="T551" t="s">
        <v>2048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0">
        <f t="shared" si="36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3"/>
        <v>40968.25</v>
      </c>
      <c r="O552" s="11">
        <f t="shared" si="34"/>
        <v>40989.208333333336</v>
      </c>
      <c r="P552" t="b">
        <v>0</v>
      </c>
      <c r="Q552" t="b">
        <v>0</v>
      </c>
      <c r="R552" t="s">
        <v>60</v>
      </c>
      <c r="S552" s="5" t="s">
        <v>2037</v>
      </c>
      <c r="T552" t="s">
        <v>2047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0">
        <f t="shared" si="36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3"/>
        <v>41993.25</v>
      </c>
      <c r="O553" s="11">
        <f t="shared" si="34"/>
        <v>42033.25</v>
      </c>
      <c r="P553" t="b">
        <v>0</v>
      </c>
      <c r="Q553" t="b">
        <v>1</v>
      </c>
      <c r="R553" t="s">
        <v>28</v>
      </c>
      <c r="S553" s="5" t="s">
        <v>2039</v>
      </c>
      <c r="T553" t="s">
        <v>2040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0">
        <f t="shared" si="36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3"/>
        <v>42700.25</v>
      </c>
      <c r="O554" s="11">
        <f t="shared" si="34"/>
        <v>42702.25</v>
      </c>
      <c r="P554" t="b">
        <v>0</v>
      </c>
      <c r="Q554" t="b">
        <v>0</v>
      </c>
      <c r="R554" t="s">
        <v>33</v>
      </c>
      <c r="S554" s="5" t="s">
        <v>2041</v>
      </c>
      <c r="T554" t="s">
        <v>2042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0">
        <f t="shared" si="36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3"/>
        <v>40545.25</v>
      </c>
      <c r="O555" s="11">
        <f t="shared" si="34"/>
        <v>40546.25</v>
      </c>
      <c r="P555" t="b">
        <v>0</v>
      </c>
      <c r="Q555" t="b">
        <v>0</v>
      </c>
      <c r="R555" t="s">
        <v>23</v>
      </c>
      <c r="S555" s="5" t="s">
        <v>2037</v>
      </c>
      <c r="T555" t="s">
        <v>2038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0">
        <f t="shared" si="36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3"/>
        <v>42723.25</v>
      </c>
      <c r="O556" s="11">
        <f t="shared" si="34"/>
        <v>42729.25</v>
      </c>
      <c r="P556" t="b">
        <v>0</v>
      </c>
      <c r="Q556" t="b">
        <v>0</v>
      </c>
      <c r="R556" t="s">
        <v>60</v>
      </c>
      <c r="S556" s="5" t="s">
        <v>2037</v>
      </c>
      <c r="T556" t="s">
        <v>2047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0">
        <f t="shared" si="36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3"/>
        <v>41731.208333333336</v>
      </c>
      <c r="O557" s="11">
        <f t="shared" si="34"/>
        <v>41762.208333333336</v>
      </c>
      <c r="P557" t="b">
        <v>0</v>
      </c>
      <c r="Q557" t="b">
        <v>0</v>
      </c>
      <c r="R557" t="s">
        <v>23</v>
      </c>
      <c r="S557" s="5" t="s">
        <v>2037</v>
      </c>
      <c r="T557" t="s">
        <v>2038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0">
        <f t="shared" si="36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3"/>
        <v>40792.208333333336</v>
      </c>
      <c r="O558" s="11">
        <f t="shared" si="34"/>
        <v>40799.208333333336</v>
      </c>
      <c r="P558" t="b">
        <v>0</v>
      </c>
      <c r="Q558" t="b">
        <v>1</v>
      </c>
      <c r="R558" t="s">
        <v>206</v>
      </c>
      <c r="S558" s="5" t="s">
        <v>2049</v>
      </c>
      <c r="T558" t="s">
        <v>2061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0">
        <f t="shared" si="36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3"/>
        <v>42279.208333333328</v>
      </c>
      <c r="O559" s="11">
        <f t="shared" si="34"/>
        <v>42282.208333333328</v>
      </c>
      <c r="P559" t="b">
        <v>0</v>
      </c>
      <c r="Q559" t="b">
        <v>1</v>
      </c>
      <c r="R559" t="s">
        <v>474</v>
      </c>
      <c r="S559" s="5" t="s">
        <v>2043</v>
      </c>
      <c r="T559" t="s">
        <v>2065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0">
        <f t="shared" si="36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3"/>
        <v>42424.25</v>
      </c>
      <c r="O560" s="11">
        <f t="shared" si="34"/>
        <v>42467.208333333328</v>
      </c>
      <c r="P560" t="b">
        <v>0</v>
      </c>
      <c r="Q560" t="b">
        <v>0</v>
      </c>
      <c r="R560" t="s">
        <v>33</v>
      </c>
      <c r="S560" s="5" t="s">
        <v>2041</v>
      </c>
      <c r="T560" t="s">
        <v>2042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0">
        <f t="shared" si="36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3"/>
        <v>42584.208333333328</v>
      </c>
      <c r="O561" s="11">
        <f t="shared" si="34"/>
        <v>42591.208333333328</v>
      </c>
      <c r="P561" t="b">
        <v>0</v>
      </c>
      <c r="Q561" t="b">
        <v>0</v>
      </c>
      <c r="R561" t="s">
        <v>33</v>
      </c>
      <c r="S561" s="5" t="s">
        <v>2041</v>
      </c>
      <c r="T561" t="s">
        <v>2042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0">
        <f t="shared" si="36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3"/>
        <v>40865.25</v>
      </c>
      <c r="O562" s="11">
        <f t="shared" si="34"/>
        <v>40905.25</v>
      </c>
      <c r="P562" t="b">
        <v>0</v>
      </c>
      <c r="Q562" t="b">
        <v>0</v>
      </c>
      <c r="R562" t="s">
        <v>71</v>
      </c>
      <c r="S562" s="5" t="s">
        <v>2043</v>
      </c>
      <c r="T562" t="s">
        <v>2051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0">
        <f t="shared" si="36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3"/>
        <v>40833.208333333336</v>
      </c>
      <c r="O563" s="11">
        <f t="shared" si="34"/>
        <v>40835.208333333336</v>
      </c>
      <c r="P563" t="b">
        <v>0</v>
      </c>
      <c r="Q563" t="b">
        <v>0</v>
      </c>
      <c r="R563" t="s">
        <v>33</v>
      </c>
      <c r="S563" s="5" t="s">
        <v>2041</v>
      </c>
      <c r="T563" t="s">
        <v>2042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0">
        <f t="shared" si="36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3"/>
        <v>43536.208333333328</v>
      </c>
      <c r="O564" s="11">
        <f t="shared" si="34"/>
        <v>43538.208333333328</v>
      </c>
      <c r="P564" t="b">
        <v>0</v>
      </c>
      <c r="Q564" t="b">
        <v>0</v>
      </c>
      <c r="R564" t="s">
        <v>23</v>
      </c>
      <c r="S564" s="5" t="s">
        <v>2037</v>
      </c>
      <c r="T564" t="s">
        <v>2038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0">
        <f t="shared" si="36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3"/>
        <v>43417.25</v>
      </c>
      <c r="O565" s="11">
        <f t="shared" si="34"/>
        <v>43437.25</v>
      </c>
      <c r="P565" t="b">
        <v>0</v>
      </c>
      <c r="Q565" t="b">
        <v>0</v>
      </c>
      <c r="R565" t="s">
        <v>42</v>
      </c>
      <c r="S565" s="5" t="s">
        <v>2043</v>
      </c>
      <c r="T565" t="s">
        <v>2044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0">
        <f t="shared" si="36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3"/>
        <v>42078.208333333328</v>
      </c>
      <c r="O566" s="11">
        <f t="shared" si="34"/>
        <v>42086.208333333328</v>
      </c>
      <c r="P566" t="b">
        <v>0</v>
      </c>
      <c r="Q566" t="b">
        <v>0</v>
      </c>
      <c r="R566" t="s">
        <v>33</v>
      </c>
      <c r="S566" s="5" t="s">
        <v>2041</v>
      </c>
      <c r="T566" t="s">
        <v>2042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0">
        <f t="shared" si="36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3"/>
        <v>40862.25</v>
      </c>
      <c r="O567" s="11">
        <f t="shared" si="34"/>
        <v>40882.25</v>
      </c>
      <c r="P567" t="b">
        <v>0</v>
      </c>
      <c r="Q567" t="b">
        <v>0</v>
      </c>
      <c r="R567" t="s">
        <v>33</v>
      </c>
      <c r="S567" s="5" t="s">
        <v>2041</v>
      </c>
      <c r="T567" t="s">
        <v>2042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0">
        <f t="shared" si="36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3"/>
        <v>42424.25</v>
      </c>
      <c r="O568" s="11">
        <f t="shared" si="34"/>
        <v>42447.208333333328</v>
      </c>
      <c r="P568" t="b">
        <v>0</v>
      </c>
      <c r="Q568" t="b">
        <v>1</v>
      </c>
      <c r="R568" t="s">
        <v>50</v>
      </c>
      <c r="S568" s="5" t="s">
        <v>2037</v>
      </c>
      <c r="T568" t="s">
        <v>2045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0">
        <f t="shared" si="36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3"/>
        <v>41830.208333333336</v>
      </c>
      <c r="O569" s="11">
        <f t="shared" si="34"/>
        <v>41832.208333333336</v>
      </c>
      <c r="P569" t="b">
        <v>0</v>
      </c>
      <c r="Q569" t="b">
        <v>0</v>
      </c>
      <c r="R569" t="s">
        <v>23</v>
      </c>
      <c r="S569" s="5" t="s">
        <v>2037</v>
      </c>
      <c r="T569" t="s">
        <v>2038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0">
        <f t="shared" si="36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3"/>
        <v>40374.208333333336</v>
      </c>
      <c r="O570" s="11">
        <f t="shared" si="34"/>
        <v>40419.208333333336</v>
      </c>
      <c r="P570" t="b">
        <v>0</v>
      </c>
      <c r="Q570" t="b">
        <v>0</v>
      </c>
      <c r="R570" t="s">
        <v>33</v>
      </c>
      <c r="S570" s="5" t="s">
        <v>2041</v>
      </c>
      <c r="T570" t="s">
        <v>2042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0">
        <f t="shared" si="36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3"/>
        <v>40554.25</v>
      </c>
      <c r="O571" s="11">
        <f t="shared" si="34"/>
        <v>40566.25</v>
      </c>
      <c r="P571" t="b">
        <v>0</v>
      </c>
      <c r="Q571" t="b">
        <v>0</v>
      </c>
      <c r="R571" t="s">
        <v>71</v>
      </c>
      <c r="S571" s="5" t="s">
        <v>2043</v>
      </c>
      <c r="T571" t="s">
        <v>2051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0">
        <f t="shared" si="36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3"/>
        <v>41993.25</v>
      </c>
      <c r="O572" s="11">
        <f t="shared" si="34"/>
        <v>41999.25</v>
      </c>
      <c r="P572" t="b">
        <v>0</v>
      </c>
      <c r="Q572" t="b">
        <v>1</v>
      </c>
      <c r="R572" t="s">
        <v>23</v>
      </c>
      <c r="S572" s="5" t="s">
        <v>2037</v>
      </c>
      <c r="T572" t="s">
        <v>2038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0">
        <f t="shared" si="36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3"/>
        <v>42174.208333333328</v>
      </c>
      <c r="O573" s="11">
        <f t="shared" si="34"/>
        <v>42221.208333333328</v>
      </c>
      <c r="P573" t="b">
        <v>0</v>
      </c>
      <c r="Q573" t="b">
        <v>0</v>
      </c>
      <c r="R573" t="s">
        <v>100</v>
      </c>
      <c r="S573" s="5" t="s">
        <v>2043</v>
      </c>
      <c r="T573" t="s">
        <v>2054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0">
        <f t="shared" si="36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3"/>
        <v>42275.208333333328</v>
      </c>
      <c r="O574" s="11">
        <f t="shared" si="34"/>
        <v>42291.208333333328</v>
      </c>
      <c r="P574" t="b">
        <v>0</v>
      </c>
      <c r="Q574" t="b">
        <v>1</v>
      </c>
      <c r="R574" t="s">
        <v>23</v>
      </c>
      <c r="S574" s="5" t="s">
        <v>2037</v>
      </c>
      <c r="T574" t="s">
        <v>2038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0">
        <f t="shared" si="36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3"/>
        <v>41761.208333333336</v>
      </c>
      <c r="O575" s="11">
        <f t="shared" si="34"/>
        <v>41763.208333333336</v>
      </c>
      <c r="P575" t="b">
        <v>0</v>
      </c>
      <c r="Q575" t="b">
        <v>0</v>
      </c>
      <c r="R575" t="s">
        <v>1029</v>
      </c>
      <c r="S575" s="5" t="s">
        <v>2066</v>
      </c>
      <c r="T575" t="s">
        <v>2067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0">
        <f t="shared" si="36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3"/>
        <v>43806.25</v>
      </c>
      <c r="O576" s="11">
        <f t="shared" si="34"/>
        <v>43816.25</v>
      </c>
      <c r="P576" t="b">
        <v>0</v>
      </c>
      <c r="Q576" t="b">
        <v>1</v>
      </c>
      <c r="R576" t="s">
        <v>17</v>
      </c>
      <c r="S576" s="5" t="s">
        <v>2035</v>
      </c>
      <c r="T576" t="s">
        <v>2036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0">
        <f t="shared" si="36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3"/>
        <v>41779.208333333336</v>
      </c>
      <c r="O577" s="11">
        <f t="shared" si="34"/>
        <v>41782.208333333336</v>
      </c>
      <c r="P577" t="b">
        <v>0</v>
      </c>
      <c r="Q577" t="b">
        <v>1</v>
      </c>
      <c r="R577" t="s">
        <v>33</v>
      </c>
      <c r="S577" s="5" t="s">
        <v>2041</v>
      </c>
      <c r="T577" t="s">
        <v>2042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0">
        <f t="shared" si="36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3"/>
        <v>43040.208333333328</v>
      </c>
      <c r="O578" s="11">
        <f t="shared" si="34"/>
        <v>43057.25</v>
      </c>
      <c r="P578" t="b">
        <v>0</v>
      </c>
      <c r="Q578" t="b">
        <v>0</v>
      </c>
      <c r="R578" t="s">
        <v>33</v>
      </c>
      <c r="S578" s="5" t="s">
        <v>2041</v>
      </c>
      <c r="T578" t="s">
        <v>2042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0">
        <f t="shared" si="36"/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7">(((L579/60)/60)/24)+DATE(1970,1,1)</f>
        <v>40613.25</v>
      </c>
      <c r="O579" s="11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s="5" t="s">
        <v>2037</v>
      </c>
      <c r="T579" t="s">
        <v>2060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0">
        <f t="shared" si="36"/>
        <v>17</v>
      </c>
      <c r="G580" t="s">
        <v>14</v>
      </c>
      <c r="H580">
        <v>245</v>
      </c>
      <c r="I580">
        <f t="shared" ref="I580:I643" si="39">ROUND(E580/H580,2)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7"/>
        <v>40878.25</v>
      </c>
      <c r="O580" s="11">
        <f t="shared" si="38"/>
        <v>40881.25</v>
      </c>
      <c r="P580" t="b">
        <v>0</v>
      </c>
      <c r="Q580" t="b">
        <v>0</v>
      </c>
      <c r="R580" t="s">
        <v>474</v>
      </c>
      <c r="S580" s="5" t="s">
        <v>2043</v>
      </c>
      <c r="T580" t="s">
        <v>2065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0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7"/>
        <v>40762.208333333336</v>
      </c>
      <c r="O581" s="11">
        <f t="shared" si="38"/>
        <v>40774.208333333336</v>
      </c>
      <c r="P581" t="b">
        <v>0</v>
      </c>
      <c r="Q581" t="b">
        <v>0</v>
      </c>
      <c r="R581" t="s">
        <v>159</v>
      </c>
      <c r="S581" s="5" t="s">
        <v>2037</v>
      </c>
      <c r="T581" t="s">
        <v>2060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0">
        <f t="shared" ref="F582" si="40">ROUND((E582/D582)*100,0)</f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7"/>
        <v>41696.25</v>
      </c>
      <c r="O582" s="11">
        <f t="shared" si="38"/>
        <v>41704.25</v>
      </c>
      <c r="P582" t="b">
        <v>0</v>
      </c>
      <c r="Q582" t="b">
        <v>0</v>
      </c>
      <c r="R582" t="s">
        <v>33</v>
      </c>
      <c r="S582" s="5" t="s">
        <v>2041</v>
      </c>
      <c r="T582" t="s">
        <v>2042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0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7"/>
        <v>40662.208333333336</v>
      </c>
      <c r="O583" s="11">
        <f t="shared" si="38"/>
        <v>40677.208333333336</v>
      </c>
      <c r="P583" t="b">
        <v>0</v>
      </c>
      <c r="Q583" t="b">
        <v>0</v>
      </c>
      <c r="R583" t="s">
        <v>28</v>
      </c>
      <c r="S583" s="5" t="s">
        <v>2039</v>
      </c>
      <c r="T583" t="s">
        <v>2040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0">
        <f t="shared" ref="F584" si="41">ROUND((E584/D584)*100,0)</f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7"/>
        <v>42165.208333333328</v>
      </c>
      <c r="O584" s="11">
        <f t="shared" si="38"/>
        <v>42170.208333333328</v>
      </c>
      <c r="P584" t="b">
        <v>0</v>
      </c>
      <c r="Q584" t="b">
        <v>1</v>
      </c>
      <c r="R584" t="s">
        <v>89</v>
      </c>
      <c r="S584" s="5" t="s">
        <v>2052</v>
      </c>
      <c r="T584" t="s">
        <v>2053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0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7"/>
        <v>40959.25</v>
      </c>
      <c r="O585" s="11">
        <f t="shared" si="38"/>
        <v>40976.25</v>
      </c>
      <c r="P585" t="b">
        <v>0</v>
      </c>
      <c r="Q585" t="b">
        <v>0</v>
      </c>
      <c r="R585" t="s">
        <v>42</v>
      </c>
      <c r="S585" s="5" t="s">
        <v>2043</v>
      </c>
      <c r="T585" t="s">
        <v>2044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0">
        <f t="shared" ref="F586:F649" si="42">ROUND((E586/D586)*100,0)</f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7"/>
        <v>41024.208333333336</v>
      </c>
      <c r="O586" s="11">
        <f t="shared" si="38"/>
        <v>41038.208333333336</v>
      </c>
      <c r="P586" t="b">
        <v>0</v>
      </c>
      <c r="Q586" t="b">
        <v>0</v>
      </c>
      <c r="R586" t="s">
        <v>28</v>
      </c>
      <c r="S586" s="5" t="s">
        <v>2039</v>
      </c>
      <c r="T586" t="s">
        <v>2040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0">
        <f t="shared" si="42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7"/>
        <v>40255.208333333336</v>
      </c>
      <c r="O587" s="11">
        <f t="shared" si="38"/>
        <v>40265.208333333336</v>
      </c>
      <c r="P587" t="b">
        <v>0</v>
      </c>
      <c r="Q587" t="b">
        <v>0</v>
      </c>
      <c r="R587" t="s">
        <v>206</v>
      </c>
      <c r="S587" s="5" t="s">
        <v>2049</v>
      </c>
      <c r="T587" t="s">
        <v>2061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0">
        <f t="shared" si="42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7"/>
        <v>40499.25</v>
      </c>
      <c r="O588" s="11">
        <f t="shared" si="38"/>
        <v>40518.25</v>
      </c>
      <c r="P588" t="b">
        <v>0</v>
      </c>
      <c r="Q588" t="b">
        <v>0</v>
      </c>
      <c r="R588" t="s">
        <v>23</v>
      </c>
      <c r="S588" s="5" t="s">
        <v>2037</v>
      </c>
      <c r="T588" t="s">
        <v>2038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0">
        <f t="shared" si="42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7"/>
        <v>43484.25</v>
      </c>
      <c r="O589" s="11">
        <f t="shared" si="38"/>
        <v>43536.208333333328</v>
      </c>
      <c r="P589" t="b">
        <v>0</v>
      </c>
      <c r="Q589" t="b">
        <v>1</v>
      </c>
      <c r="R589" t="s">
        <v>17</v>
      </c>
      <c r="S589" s="5" t="s">
        <v>2035</v>
      </c>
      <c r="T589" t="s">
        <v>2036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0">
        <f t="shared" si="42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7"/>
        <v>40262.208333333336</v>
      </c>
      <c r="O590" s="11">
        <f t="shared" si="38"/>
        <v>40293.208333333336</v>
      </c>
      <c r="P590" t="b">
        <v>0</v>
      </c>
      <c r="Q590" t="b">
        <v>0</v>
      </c>
      <c r="R590" t="s">
        <v>33</v>
      </c>
      <c r="S590" s="5" t="s">
        <v>2041</v>
      </c>
      <c r="T590" t="s">
        <v>2042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0">
        <f t="shared" si="42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7"/>
        <v>42190.208333333328</v>
      </c>
      <c r="O591" s="11">
        <f t="shared" si="38"/>
        <v>42197.208333333328</v>
      </c>
      <c r="P591" t="b">
        <v>0</v>
      </c>
      <c r="Q591" t="b">
        <v>0</v>
      </c>
      <c r="R591" t="s">
        <v>42</v>
      </c>
      <c r="S591" s="5" t="s">
        <v>2043</v>
      </c>
      <c r="T591" t="s">
        <v>2044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0">
        <f t="shared" si="42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7"/>
        <v>41994.25</v>
      </c>
      <c r="O592" s="11">
        <f t="shared" si="38"/>
        <v>42005.25</v>
      </c>
      <c r="P592" t="b">
        <v>0</v>
      </c>
      <c r="Q592" t="b">
        <v>0</v>
      </c>
      <c r="R592" t="s">
        <v>133</v>
      </c>
      <c r="S592" s="5" t="s">
        <v>2049</v>
      </c>
      <c r="T592" t="s">
        <v>2058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0">
        <f t="shared" si="42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7"/>
        <v>40373.208333333336</v>
      </c>
      <c r="O593" s="11">
        <f t="shared" si="38"/>
        <v>40383.208333333336</v>
      </c>
      <c r="P593" t="b">
        <v>0</v>
      </c>
      <c r="Q593" t="b">
        <v>0</v>
      </c>
      <c r="R593" t="s">
        <v>89</v>
      </c>
      <c r="S593" s="5" t="s">
        <v>2052</v>
      </c>
      <c r="T593" t="s">
        <v>2053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0">
        <f t="shared" si="42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7"/>
        <v>41789.208333333336</v>
      </c>
      <c r="O594" s="11">
        <f t="shared" si="38"/>
        <v>41798.208333333336</v>
      </c>
      <c r="P594" t="b">
        <v>0</v>
      </c>
      <c r="Q594" t="b">
        <v>0</v>
      </c>
      <c r="R594" t="s">
        <v>33</v>
      </c>
      <c r="S594" s="5" t="s">
        <v>2041</v>
      </c>
      <c r="T594" t="s">
        <v>2042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0">
        <f t="shared" si="42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7"/>
        <v>41724.208333333336</v>
      </c>
      <c r="O595" s="11">
        <f t="shared" si="38"/>
        <v>41737.208333333336</v>
      </c>
      <c r="P595" t="b">
        <v>0</v>
      </c>
      <c r="Q595" t="b">
        <v>0</v>
      </c>
      <c r="R595" t="s">
        <v>71</v>
      </c>
      <c r="S595" s="5" t="s">
        <v>2043</v>
      </c>
      <c r="T595" t="s">
        <v>2051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0">
        <f t="shared" si="42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7"/>
        <v>42548.208333333328</v>
      </c>
      <c r="O596" s="11">
        <f t="shared" si="38"/>
        <v>42551.208333333328</v>
      </c>
      <c r="P596" t="b">
        <v>0</v>
      </c>
      <c r="Q596" t="b">
        <v>1</v>
      </c>
      <c r="R596" t="s">
        <v>33</v>
      </c>
      <c r="S596" s="5" t="s">
        <v>2041</v>
      </c>
      <c r="T596" t="s">
        <v>2042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0">
        <f t="shared" si="42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7"/>
        <v>40253.208333333336</v>
      </c>
      <c r="O597" s="11">
        <f t="shared" si="38"/>
        <v>40274.208333333336</v>
      </c>
      <c r="P597" t="b">
        <v>0</v>
      </c>
      <c r="Q597" t="b">
        <v>1</v>
      </c>
      <c r="R597" t="s">
        <v>33</v>
      </c>
      <c r="S597" s="5" t="s">
        <v>2041</v>
      </c>
      <c r="T597" t="s">
        <v>2042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0">
        <f t="shared" si="42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7"/>
        <v>42434.25</v>
      </c>
      <c r="O598" s="11">
        <f t="shared" si="38"/>
        <v>42441.25</v>
      </c>
      <c r="P598" t="b">
        <v>0</v>
      </c>
      <c r="Q598" t="b">
        <v>1</v>
      </c>
      <c r="R598" t="s">
        <v>53</v>
      </c>
      <c r="S598" s="5" t="s">
        <v>2043</v>
      </c>
      <c r="T598" t="s">
        <v>2046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0">
        <f t="shared" si="42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7"/>
        <v>43786.25</v>
      </c>
      <c r="O599" s="11">
        <f t="shared" si="38"/>
        <v>43804.25</v>
      </c>
      <c r="P599" t="b">
        <v>0</v>
      </c>
      <c r="Q599" t="b">
        <v>0</v>
      </c>
      <c r="R599" t="s">
        <v>33</v>
      </c>
      <c r="S599" s="5" t="s">
        <v>2041</v>
      </c>
      <c r="T599" t="s">
        <v>2042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0">
        <f t="shared" si="42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7"/>
        <v>40344.208333333336</v>
      </c>
      <c r="O600" s="11">
        <f t="shared" si="38"/>
        <v>40373.208333333336</v>
      </c>
      <c r="P600" t="b">
        <v>0</v>
      </c>
      <c r="Q600" t="b">
        <v>0</v>
      </c>
      <c r="R600" t="s">
        <v>23</v>
      </c>
      <c r="S600" s="5" t="s">
        <v>2037</v>
      </c>
      <c r="T600" t="s">
        <v>2038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0">
        <f t="shared" si="42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7"/>
        <v>42047.25</v>
      </c>
      <c r="O601" s="11">
        <f t="shared" si="38"/>
        <v>42055.25</v>
      </c>
      <c r="P601" t="b">
        <v>0</v>
      </c>
      <c r="Q601" t="b">
        <v>0</v>
      </c>
      <c r="R601" t="s">
        <v>42</v>
      </c>
      <c r="S601" s="5" t="s">
        <v>2043</v>
      </c>
      <c r="T601" t="s">
        <v>2044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0">
        <f t="shared" si="42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7"/>
        <v>41485.208333333336</v>
      </c>
      <c r="O602" s="11">
        <f t="shared" si="38"/>
        <v>41497.208333333336</v>
      </c>
      <c r="P602" t="b">
        <v>0</v>
      </c>
      <c r="Q602" t="b">
        <v>0</v>
      </c>
      <c r="R602" t="s">
        <v>17</v>
      </c>
      <c r="S602" s="5" t="s">
        <v>2035</v>
      </c>
      <c r="T602" t="s">
        <v>2036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0">
        <f t="shared" si="42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7"/>
        <v>41789.208333333336</v>
      </c>
      <c r="O603" s="11">
        <f t="shared" si="38"/>
        <v>41806.208333333336</v>
      </c>
      <c r="P603" t="b">
        <v>1</v>
      </c>
      <c r="Q603" t="b">
        <v>0</v>
      </c>
      <c r="R603" t="s">
        <v>65</v>
      </c>
      <c r="S603" s="5" t="s">
        <v>2039</v>
      </c>
      <c r="T603" t="s">
        <v>2048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0">
        <f t="shared" si="42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7"/>
        <v>42160.208333333328</v>
      </c>
      <c r="O604" s="11">
        <f t="shared" si="38"/>
        <v>42171.208333333328</v>
      </c>
      <c r="P604" t="b">
        <v>0</v>
      </c>
      <c r="Q604" t="b">
        <v>0</v>
      </c>
      <c r="R604" t="s">
        <v>33</v>
      </c>
      <c r="S604" s="5" t="s">
        <v>2041</v>
      </c>
      <c r="T604" t="s">
        <v>2042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0">
        <f t="shared" si="42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7"/>
        <v>43573.208333333328</v>
      </c>
      <c r="O605" s="11">
        <f t="shared" si="38"/>
        <v>43600.208333333328</v>
      </c>
      <c r="P605" t="b">
        <v>0</v>
      </c>
      <c r="Q605" t="b">
        <v>0</v>
      </c>
      <c r="R605" t="s">
        <v>33</v>
      </c>
      <c r="S605" s="5" t="s">
        <v>2041</v>
      </c>
      <c r="T605" t="s">
        <v>2042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0">
        <f t="shared" si="42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7"/>
        <v>40565.25</v>
      </c>
      <c r="O606" s="11">
        <f t="shared" si="38"/>
        <v>40586.25</v>
      </c>
      <c r="P606" t="b">
        <v>0</v>
      </c>
      <c r="Q606" t="b">
        <v>0</v>
      </c>
      <c r="R606" t="s">
        <v>33</v>
      </c>
      <c r="S606" s="5" t="s">
        <v>2041</v>
      </c>
      <c r="T606" t="s">
        <v>2042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0">
        <f t="shared" si="42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7"/>
        <v>42280.208333333328</v>
      </c>
      <c r="O607" s="11">
        <f t="shared" si="38"/>
        <v>42321.25</v>
      </c>
      <c r="P607" t="b">
        <v>0</v>
      </c>
      <c r="Q607" t="b">
        <v>0</v>
      </c>
      <c r="R607" t="s">
        <v>68</v>
      </c>
      <c r="S607" s="5" t="s">
        <v>2049</v>
      </c>
      <c r="T607" t="s">
        <v>2050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0">
        <f t="shared" si="42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7"/>
        <v>42436.25</v>
      </c>
      <c r="O608" s="11">
        <f t="shared" si="38"/>
        <v>42447.208333333328</v>
      </c>
      <c r="P608" t="b">
        <v>0</v>
      </c>
      <c r="Q608" t="b">
        <v>0</v>
      </c>
      <c r="R608" t="s">
        <v>23</v>
      </c>
      <c r="S608" s="5" t="s">
        <v>2037</v>
      </c>
      <c r="T608" t="s">
        <v>2038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0">
        <f t="shared" si="42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7"/>
        <v>41721.208333333336</v>
      </c>
      <c r="O609" s="11">
        <f t="shared" si="38"/>
        <v>41723.208333333336</v>
      </c>
      <c r="P609" t="b">
        <v>0</v>
      </c>
      <c r="Q609" t="b">
        <v>0</v>
      </c>
      <c r="R609" t="s">
        <v>17</v>
      </c>
      <c r="S609" s="5" t="s">
        <v>2035</v>
      </c>
      <c r="T609" t="s">
        <v>2036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0">
        <f t="shared" si="42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7"/>
        <v>43530.25</v>
      </c>
      <c r="O610" s="11">
        <f t="shared" si="38"/>
        <v>43534.25</v>
      </c>
      <c r="P610" t="b">
        <v>0</v>
      </c>
      <c r="Q610" t="b">
        <v>1</v>
      </c>
      <c r="R610" t="s">
        <v>159</v>
      </c>
      <c r="S610" s="5" t="s">
        <v>2037</v>
      </c>
      <c r="T610" t="s">
        <v>2060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0">
        <f t="shared" si="42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7"/>
        <v>43481.25</v>
      </c>
      <c r="O611" s="11">
        <f t="shared" si="38"/>
        <v>43498.25</v>
      </c>
      <c r="P611" t="b">
        <v>0</v>
      </c>
      <c r="Q611" t="b">
        <v>0</v>
      </c>
      <c r="R611" t="s">
        <v>474</v>
      </c>
      <c r="S611" s="5" t="s">
        <v>2043</v>
      </c>
      <c r="T611" t="s">
        <v>2065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0">
        <f t="shared" si="42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7"/>
        <v>41259.25</v>
      </c>
      <c r="O612" s="11">
        <f t="shared" si="38"/>
        <v>41273.25</v>
      </c>
      <c r="P612" t="b">
        <v>0</v>
      </c>
      <c r="Q612" t="b">
        <v>0</v>
      </c>
      <c r="R612" t="s">
        <v>33</v>
      </c>
      <c r="S612" s="5" t="s">
        <v>2041</v>
      </c>
      <c r="T612" t="s">
        <v>2042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0">
        <f t="shared" si="42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7"/>
        <v>41480.208333333336</v>
      </c>
      <c r="O613" s="11">
        <f t="shared" si="38"/>
        <v>41492.208333333336</v>
      </c>
      <c r="P613" t="b">
        <v>0</v>
      </c>
      <c r="Q613" t="b">
        <v>0</v>
      </c>
      <c r="R613" t="s">
        <v>33</v>
      </c>
      <c r="S613" s="5" t="s">
        <v>2041</v>
      </c>
      <c r="T613" t="s">
        <v>2042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0">
        <f t="shared" si="42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7"/>
        <v>40474.208333333336</v>
      </c>
      <c r="O614" s="11">
        <f t="shared" si="38"/>
        <v>40497.25</v>
      </c>
      <c r="P614" t="b">
        <v>0</v>
      </c>
      <c r="Q614" t="b">
        <v>0</v>
      </c>
      <c r="R614" t="s">
        <v>50</v>
      </c>
      <c r="S614" s="5" t="s">
        <v>2037</v>
      </c>
      <c r="T614" t="s">
        <v>2045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0">
        <f t="shared" si="42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7"/>
        <v>42973.208333333328</v>
      </c>
      <c r="O615" s="11">
        <f t="shared" si="38"/>
        <v>42982.208333333328</v>
      </c>
      <c r="P615" t="b">
        <v>0</v>
      </c>
      <c r="Q615" t="b">
        <v>0</v>
      </c>
      <c r="R615" t="s">
        <v>33</v>
      </c>
      <c r="S615" s="5" t="s">
        <v>2041</v>
      </c>
      <c r="T615" t="s">
        <v>2042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0">
        <f t="shared" si="42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7"/>
        <v>42746.25</v>
      </c>
      <c r="O616" s="11">
        <f t="shared" si="38"/>
        <v>42764.25</v>
      </c>
      <c r="P616" t="b">
        <v>0</v>
      </c>
      <c r="Q616" t="b">
        <v>0</v>
      </c>
      <c r="R616" t="s">
        <v>33</v>
      </c>
      <c r="S616" s="5" t="s">
        <v>2041</v>
      </c>
      <c r="T616" t="s">
        <v>2042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0">
        <f t="shared" si="42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7"/>
        <v>42489.208333333328</v>
      </c>
      <c r="O617" s="11">
        <f t="shared" si="38"/>
        <v>42499.208333333328</v>
      </c>
      <c r="P617" t="b">
        <v>0</v>
      </c>
      <c r="Q617" t="b">
        <v>0</v>
      </c>
      <c r="R617" t="s">
        <v>33</v>
      </c>
      <c r="S617" s="5" t="s">
        <v>2041</v>
      </c>
      <c r="T617" t="s">
        <v>2042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0">
        <f t="shared" si="42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7"/>
        <v>41537.208333333336</v>
      </c>
      <c r="O618" s="11">
        <f t="shared" si="38"/>
        <v>41538.208333333336</v>
      </c>
      <c r="P618" t="b">
        <v>0</v>
      </c>
      <c r="Q618" t="b">
        <v>1</v>
      </c>
      <c r="R618" t="s">
        <v>60</v>
      </c>
      <c r="S618" s="5" t="s">
        <v>2037</v>
      </c>
      <c r="T618" t="s">
        <v>2047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0">
        <f t="shared" si="42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7"/>
        <v>41794.208333333336</v>
      </c>
      <c r="O619" s="11">
        <f t="shared" si="38"/>
        <v>41804.208333333336</v>
      </c>
      <c r="P619" t="b">
        <v>0</v>
      </c>
      <c r="Q619" t="b">
        <v>0</v>
      </c>
      <c r="R619" t="s">
        <v>33</v>
      </c>
      <c r="S619" s="5" t="s">
        <v>2041</v>
      </c>
      <c r="T619" t="s">
        <v>2042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0">
        <f t="shared" si="42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7"/>
        <v>41396.208333333336</v>
      </c>
      <c r="O620" s="11">
        <f t="shared" si="38"/>
        <v>41417.208333333336</v>
      </c>
      <c r="P620" t="b">
        <v>0</v>
      </c>
      <c r="Q620" t="b">
        <v>0</v>
      </c>
      <c r="R620" t="s">
        <v>68</v>
      </c>
      <c r="S620" s="5" t="s">
        <v>2049</v>
      </c>
      <c r="T620" t="s">
        <v>2050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0">
        <f t="shared" si="42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7"/>
        <v>40669.208333333336</v>
      </c>
      <c r="O621" s="11">
        <f t="shared" si="38"/>
        <v>40670.208333333336</v>
      </c>
      <c r="P621" t="b">
        <v>1</v>
      </c>
      <c r="Q621" t="b">
        <v>1</v>
      </c>
      <c r="R621" t="s">
        <v>33</v>
      </c>
      <c r="S621" s="5" t="s">
        <v>2041</v>
      </c>
      <c r="T621" t="s">
        <v>2042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0">
        <f t="shared" si="42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7"/>
        <v>42559.208333333328</v>
      </c>
      <c r="O622" s="11">
        <f t="shared" si="38"/>
        <v>42563.208333333328</v>
      </c>
      <c r="P622" t="b">
        <v>0</v>
      </c>
      <c r="Q622" t="b">
        <v>0</v>
      </c>
      <c r="R622" t="s">
        <v>122</v>
      </c>
      <c r="S622" s="5" t="s">
        <v>2056</v>
      </c>
      <c r="T622" t="s">
        <v>2057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0">
        <f t="shared" si="42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7"/>
        <v>42626.208333333328</v>
      </c>
      <c r="O623" s="11">
        <f t="shared" si="38"/>
        <v>42631.208333333328</v>
      </c>
      <c r="P623" t="b">
        <v>0</v>
      </c>
      <c r="Q623" t="b">
        <v>0</v>
      </c>
      <c r="R623" t="s">
        <v>33</v>
      </c>
      <c r="S623" s="5" t="s">
        <v>2041</v>
      </c>
      <c r="T623" t="s">
        <v>2042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0">
        <f t="shared" si="42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7"/>
        <v>43205.208333333328</v>
      </c>
      <c r="O624" s="11">
        <f t="shared" si="38"/>
        <v>43231.208333333328</v>
      </c>
      <c r="P624" t="b">
        <v>0</v>
      </c>
      <c r="Q624" t="b">
        <v>0</v>
      </c>
      <c r="R624" t="s">
        <v>60</v>
      </c>
      <c r="S624" s="5" t="s">
        <v>2037</v>
      </c>
      <c r="T624" t="s">
        <v>2047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0">
        <f t="shared" si="42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7"/>
        <v>42201.208333333328</v>
      </c>
      <c r="O625" s="11">
        <f t="shared" si="38"/>
        <v>42206.208333333328</v>
      </c>
      <c r="P625" t="b">
        <v>0</v>
      </c>
      <c r="Q625" t="b">
        <v>0</v>
      </c>
      <c r="R625" t="s">
        <v>33</v>
      </c>
      <c r="S625" s="5" t="s">
        <v>2041</v>
      </c>
      <c r="T625" t="s">
        <v>2042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0">
        <f t="shared" si="42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7"/>
        <v>42029.25</v>
      </c>
      <c r="O626" s="11">
        <f t="shared" si="38"/>
        <v>42035.25</v>
      </c>
      <c r="P626" t="b">
        <v>0</v>
      </c>
      <c r="Q626" t="b">
        <v>0</v>
      </c>
      <c r="R626" t="s">
        <v>122</v>
      </c>
      <c r="S626" s="5" t="s">
        <v>2056</v>
      </c>
      <c r="T626" t="s">
        <v>2057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0">
        <f t="shared" si="42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7"/>
        <v>43857.25</v>
      </c>
      <c r="O627" s="11">
        <f t="shared" si="38"/>
        <v>43871.25</v>
      </c>
      <c r="P627" t="b">
        <v>0</v>
      </c>
      <c r="Q627" t="b">
        <v>0</v>
      </c>
      <c r="R627" t="s">
        <v>33</v>
      </c>
      <c r="S627" s="5" t="s">
        <v>2041</v>
      </c>
      <c r="T627" t="s">
        <v>2042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0">
        <f t="shared" si="42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7"/>
        <v>40449.208333333336</v>
      </c>
      <c r="O628" s="11">
        <f t="shared" si="38"/>
        <v>40458.208333333336</v>
      </c>
      <c r="P628" t="b">
        <v>0</v>
      </c>
      <c r="Q628" t="b">
        <v>1</v>
      </c>
      <c r="R628" t="s">
        <v>33</v>
      </c>
      <c r="S628" s="5" t="s">
        <v>2041</v>
      </c>
      <c r="T628" t="s">
        <v>2042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0">
        <f t="shared" si="42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7"/>
        <v>40345.208333333336</v>
      </c>
      <c r="O629" s="11">
        <f t="shared" si="38"/>
        <v>40369.208333333336</v>
      </c>
      <c r="P629" t="b">
        <v>1</v>
      </c>
      <c r="Q629" t="b">
        <v>0</v>
      </c>
      <c r="R629" t="s">
        <v>17</v>
      </c>
      <c r="S629" s="5" t="s">
        <v>2035</v>
      </c>
      <c r="T629" t="s">
        <v>2036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0">
        <f t="shared" si="42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7"/>
        <v>40455.208333333336</v>
      </c>
      <c r="O630" s="11">
        <f t="shared" si="38"/>
        <v>40458.208333333336</v>
      </c>
      <c r="P630" t="b">
        <v>0</v>
      </c>
      <c r="Q630" t="b">
        <v>0</v>
      </c>
      <c r="R630" t="s">
        <v>60</v>
      </c>
      <c r="S630" s="5" t="s">
        <v>2037</v>
      </c>
      <c r="T630" t="s">
        <v>2047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0">
        <f t="shared" si="42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7"/>
        <v>42557.208333333328</v>
      </c>
      <c r="O631" s="11">
        <f t="shared" si="38"/>
        <v>42559.208333333328</v>
      </c>
      <c r="P631" t="b">
        <v>0</v>
      </c>
      <c r="Q631" t="b">
        <v>1</v>
      </c>
      <c r="R631" t="s">
        <v>33</v>
      </c>
      <c r="S631" s="5" t="s">
        <v>2041</v>
      </c>
      <c r="T631" t="s">
        <v>2042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0">
        <f t="shared" si="42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7"/>
        <v>43586.208333333328</v>
      </c>
      <c r="O632" s="11">
        <f t="shared" si="38"/>
        <v>43597.208333333328</v>
      </c>
      <c r="P632" t="b">
        <v>0</v>
      </c>
      <c r="Q632" t="b">
        <v>1</v>
      </c>
      <c r="R632" t="s">
        <v>33</v>
      </c>
      <c r="S632" s="5" t="s">
        <v>2041</v>
      </c>
      <c r="T632" t="s">
        <v>2042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0">
        <f t="shared" si="42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7"/>
        <v>43550.208333333328</v>
      </c>
      <c r="O633" s="11">
        <f t="shared" si="38"/>
        <v>43554.208333333328</v>
      </c>
      <c r="P633" t="b">
        <v>0</v>
      </c>
      <c r="Q633" t="b">
        <v>0</v>
      </c>
      <c r="R633" t="s">
        <v>33</v>
      </c>
      <c r="S633" s="5" t="s">
        <v>2041</v>
      </c>
      <c r="T633" t="s">
        <v>2042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0">
        <f t="shared" si="42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7"/>
        <v>41945.208333333336</v>
      </c>
      <c r="O634" s="11">
        <f t="shared" si="38"/>
        <v>41963.25</v>
      </c>
      <c r="P634" t="b">
        <v>0</v>
      </c>
      <c r="Q634" t="b">
        <v>0</v>
      </c>
      <c r="R634" t="s">
        <v>33</v>
      </c>
      <c r="S634" s="5" t="s">
        <v>2041</v>
      </c>
      <c r="T634" t="s">
        <v>2042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0">
        <f t="shared" si="42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7"/>
        <v>42315.25</v>
      </c>
      <c r="O635" s="11">
        <f t="shared" si="38"/>
        <v>42319.25</v>
      </c>
      <c r="P635" t="b">
        <v>0</v>
      </c>
      <c r="Q635" t="b">
        <v>0</v>
      </c>
      <c r="R635" t="s">
        <v>71</v>
      </c>
      <c r="S635" s="5" t="s">
        <v>2043</v>
      </c>
      <c r="T635" t="s">
        <v>2051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0">
        <f t="shared" si="42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7"/>
        <v>42819.208333333328</v>
      </c>
      <c r="O636" s="11">
        <f t="shared" si="38"/>
        <v>42833.208333333328</v>
      </c>
      <c r="P636" t="b">
        <v>0</v>
      </c>
      <c r="Q636" t="b">
        <v>0</v>
      </c>
      <c r="R636" t="s">
        <v>269</v>
      </c>
      <c r="S636" s="5" t="s">
        <v>2043</v>
      </c>
      <c r="T636" t="s">
        <v>2062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0">
        <f t="shared" si="42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7"/>
        <v>41314.25</v>
      </c>
      <c r="O637" s="11">
        <f t="shared" si="38"/>
        <v>41346.208333333336</v>
      </c>
      <c r="P637" t="b">
        <v>0</v>
      </c>
      <c r="Q637" t="b">
        <v>0</v>
      </c>
      <c r="R637" t="s">
        <v>269</v>
      </c>
      <c r="S637" s="5" t="s">
        <v>2043</v>
      </c>
      <c r="T637" t="s">
        <v>2062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0">
        <f t="shared" si="42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7"/>
        <v>40926.25</v>
      </c>
      <c r="O638" s="11">
        <f t="shared" si="38"/>
        <v>40971.25</v>
      </c>
      <c r="P638" t="b">
        <v>0</v>
      </c>
      <c r="Q638" t="b">
        <v>1</v>
      </c>
      <c r="R638" t="s">
        <v>71</v>
      </c>
      <c r="S638" s="5" t="s">
        <v>2043</v>
      </c>
      <c r="T638" t="s">
        <v>2051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0">
        <f t="shared" si="42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7"/>
        <v>42688.25</v>
      </c>
      <c r="O639" s="11">
        <f t="shared" si="38"/>
        <v>42696.25</v>
      </c>
      <c r="P639" t="b">
        <v>0</v>
      </c>
      <c r="Q639" t="b">
        <v>0</v>
      </c>
      <c r="R639" t="s">
        <v>33</v>
      </c>
      <c r="S639" s="5" t="s">
        <v>2041</v>
      </c>
      <c r="T639" t="s">
        <v>2042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0">
        <f t="shared" si="42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7"/>
        <v>40386.208333333336</v>
      </c>
      <c r="O640" s="11">
        <f t="shared" si="38"/>
        <v>40398.208333333336</v>
      </c>
      <c r="P640" t="b">
        <v>0</v>
      </c>
      <c r="Q640" t="b">
        <v>1</v>
      </c>
      <c r="R640" t="s">
        <v>33</v>
      </c>
      <c r="S640" s="5" t="s">
        <v>2041</v>
      </c>
      <c r="T640" t="s">
        <v>2042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0">
        <f t="shared" si="42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7"/>
        <v>43309.208333333328</v>
      </c>
      <c r="O641" s="11">
        <f t="shared" si="38"/>
        <v>43309.208333333328</v>
      </c>
      <c r="P641" t="b">
        <v>0</v>
      </c>
      <c r="Q641" t="b">
        <v>1</v>
      </c>
      <c r="R641" t="s">
        <v>53</v>
      </c>
      <c r="S641" s="5" t="s">
        <v>2043</v>
      </c>
      <c r="T641" t="s">
        <v>2046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0">
        <f t="shared" si="42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7"/>
        <v>42387.25</v>
      </c>
      <c r="O642" s="11">
        <f t="shared" si="38"/>
        <v>42390.25</v>
      </c>
      <c r="P642" t="b">
        <v>0</v>
      </c>
      <c r="Q642" t="b">
        <v>0</v>
      </c>
      <c r="R642" t="s">
        <v>33</v>
      </c>
      <c r="S642" s="5" t="s">
        <v>2041</v>
      </c>
      <c r="T642" t="s">
        <v>2042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0">
        <f t="shared" si="42"/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3">(((L643/60)/60)/24)+DATE(1970,1,1)</f>
        <v>42786.25</v>
      </c>
      <c r="O643" s="11">
        <f t="shared" ref="O643:O706" si="44">(((M643/60)/60)/24)+DATE(1970,1,1)</f>
        <v>42814.208333333328</v>
      </c>
      <c r="P643" t="b">
        <v>0</v>
      </c>
      <c r="Q643" t="b">
        <v>0</v>
      </c>
      <c r="R643" t="s">
        <v>33</v>
      </c>
      <c r="S643" s="5" t="s">
        <v>2041</v>
      </c>
      <c r="T643" t="s">
        <v>2042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0">
        <f t="shared" si="42"/>
        <v>145</v>
      </c>
      <c r="G644" t="s">
        <v>20</v>
      </c>
      <c r="H644">
        <v>129</v>
      </c>
      <c r="I644">
        <f t="shared" ref="I644:I707" si="45">ROUND(E644/H644,2)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3"/>
        <v>43451.25</v>
      </c>
      <c r="O644" s="11">
        <f t="shared" si="44"/>
        <v>43460.25</v>
      </c>
      <c r="P644" t="b">
        <v>0</v>
      </c>
      <c r="Q644" t="b">
        <v>0</v>
      </c>
      <c r="R644" t="s">
        <v>65</v>
      </c>
      <c r="S644" s="5" t="s">
        <v>2039</v>
      </c>
      <c r="T644" t="s">
        <v>2048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0">
        <f t="shared" si="42"/>
        <v>221</v>
      </c>
      <c r="G645" t="s">
        <v>20</v>
      </c>
      <c r="H645">
        <v>375</v>
      </c>
      <c r="I645">
        <f t="shared" si="45"/>
        <v>87.96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3"/>
        <v>42795.25</v>
      </c>
      <c r="O645" s="11">
        <f t="shared" si="44"/>
        <v>42813.208333333328</v>
      </c>
      <c r="P645" t="b">
        <v>0</v>
      </c>
      <c r="Q645" t="b">
        <v>0</v>
      </c>
      <c r="R645" t="s">
        <v>33</v>
      </c>
      <c r="S645" s="5" t="s">
        <v>2041</v>
      </c>
      <c r="T645" t="s">
        <v>2042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0">
        <f t="shared" si="42"/>
        <v>48</v>
      </c>
      <c r="G646" t="s">
        <v>14</v>
      </c>
      <c r="H646">
        <v>2928</v>
      </c>
      <c r="I646">
        <f t="shared" si="45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3"/>
        <v>43452.25</v>
      </c>
      <c r="O646" s="11">
        <f t="shared" si="44"/>
        <v>43468.25</v>
      </c>
      <c r="P646" t="b">
        <v>0</v>
      </c>
      <c r="Q646" t="b">
        <v>0</v>
      </c>
      <c r="R646" t="s">
        <v>33</v>
      </c>
      <c r="S646" s="5" t="s">
        <v>2041</v>
      </c>
      <c r="T646" t="s">
        <v>2042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0">
        <f t="shared" si="42"/>
        <v>93</v>
      </c>
      <c r="G647" t="s">
        <v>14</v>
      </c>
      <c r="H647">
        <v>4697</v>
      </c>
      <c r="I647">
        <f t="shared" si="45"/>
        <v>38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3"/>
        <v>43369.208333333328</v>
      </c>
      <c r="O647" s="11">
        <f t="shared" si="44"/>
        <v>43390.208333333328</v>
      </c>
      <c r="P647" t="b">
        <v>0</v>
      </c>
      <c r="Q647" t="b">
        <v>1</v>
      </c>
      <c r="R647" t="s">
        <v>23</v>
      </c>
      <c r="S647" s="5" t="s">
        <v>2037</v>
      </c>
      <c r="T647" t="s">
        <v>2038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0">
        <f t="shared" si="42"/>
        <v>89</v>
      </c>
      <c r="G648" t="s">
        <v>14</v>
      </c>
      <c r="H648">
        <v>2915</v>
      </c>
      <c r="I648">
        <f t="shared" si="45"/>
        <v>30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3"/>
        <v>41346.208333333336</v>
      </c>
      <c r="O648" s="11">
        <f t="shared" si="44"/>
        <v>41357.208333333336</v>
      </c>
      <c r="P648" t="b">
        <v>0</v>
      </c>
      <c r="Q648" t="b">
        <v>0</v>
      </c>
      <c r="R648" t="s">
        <v>89</v>
      </c>
      <c r="S648" s="5" t="s">
        <v>2052</v>
      </c>
      <c r="T648" t="s">
        <v>2053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0">
        <f t="shared" si="42"/>
        <v>41</v>
      </c>
      <c r="G649" t="s">
        <v>14</v>
      </c>
      <c r="H649">
        <v>18</v>
      </c>
      <c r="I649">
        <f t="shared" si="45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3"/>
        <v>43199.208333333328</v>
      </c>
      <c r="O649" s="11">
        <f t="shared" si="44"/>
        <v>43223.208333333328</v>
      </c>
      <c r="P649" t="b">
        <v>0</v>
      </c>
      <c r="Q649" t="b">
        <v>0</v>
      </c>
      <c r="R649" t="s">
        <v>206</v>
      </c>
      <c r="S649" s="5" t="s">
        <v>2049</v>
      </c>
      <c r="T649" t="s">
        <v>2061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0">
        <f t="shared" ref="F650:F713" si="46">ROUND((E650/D650)*100,0)</f>
        <v>63</v>
      </c>
      <c r="G650" t="s">
        <v>74</v>
      </c>
      <c r="H650">
        <v>723</v>
      </c>
      <c r="I650">
        <f t="shared" si="45"/>
        <v>85.99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3"/>
        <v>42922.208333333328</v>
      </c>
      <c r="O650" s="11">
        <f t="shared" si="44"/>
        <v>42940.208333333328</v>
      </c>
      <c r="P650" t="b">
        <v>1</v>
      </c>
      <c r="Q650" t="b">
        <v>0</v>
      </c>
      <c r="R650" t="s">
        <v>17</v>
      </c>
      <c r="S650" s="5" t="s">
        <v>2035</v>
      </c>
      <c r="T650" t="s">
        <v>2036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0">
        <f t="shared" si="46"/>
        <v>48</v>
      </c>
      <c r="G651" t="s">
        <v>14</v>
      </c>
      <c r="H651">
        <v>602</v>
      </c>
      <c r="I651">
        <f t="shared" si="45"/>
        <v>98.01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3"/>
        <v>40471.208333333336</v>
      </c>
      <c r="O651" s="11">
        <f t="shared" si="44"/>
        <v>40482.208333333336</v>
      </c>
      <c r="P651" t="b">
        <v>1</v>
      </c>
      <c r="Q651" t="b">
        <v>1</v>
      </c>
      <c r="R651" t="s">
        <v>33</v>
      </c>
      <c r="S651" s="5" t="s">
        <v>2041</v>
      </c>
      <c r="T651" t="s">
        <v>2042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0">
        <f t="shared" si="46"/>
        <v>2</v>
      </c>
      <c r="G652" t="s">
        <v>14</v>
      </c>
      <c r="H652">
        <v>1</v>
      </c>
      <c r="I652">
        <f t="shared" si="45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3"/>
        <v>41828.208333333336</v>
      </c>
      <c r="O652" s="11">
        <f t="shared" si="44"/>
        <v>41855.208333333336</v>
      </c>
      <c r="P652" t="b">
        <v>0</v>
      </c>
      <c r="Q652" t="b">
        <v>0</v>
      </c>
      <c r="R652" t="s">
        <v>159</v>
      </c>
      <c r="S652" s="5" t="s">
        <v>2037</v>
      </c>
      <c r="T652" t="s">
        <v>2060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0">
        <f t="shared" si="46"/>
        <v>88</v>
      </c>
      <c r="G653" t="s">
        <v>14</v>
      </c>
      <c r="H653">
        <v>3868</v>
      </c>
      <c r="I653">
        <f t="shared" si="45"/>
        <v>44.99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3"/>
        <v>41692.25</v>
      </c>
      <c r="O653" s="11">
        <f t="shared" si="44"/>
        <v>41707.25</v>
      </c>
      <c r="P653" t="b">
        <v>0</v>
      </c>
      <c r="Q653" t="b">
        <v>0</v>
      </c>
      <c r="R653" t="s">
        <v>100</v>
      </c>
      <c r="S653" s="5" t="s">
        <v>2043</v>
      </c>
      <c r="T653" t="s">
        <v>2054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0">
        <f t="shared" si="46"/>
        <v>127</v>
      </c>
      <c r="G654" t="s">
        <v>20</v>
      </c>
      <c r="H654">
        <v>409</v>
      </c>
      <c r="I654">
        <f t="shared" si="45"/>
        <v>31.01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3"/>
        <v>42587.208333333328</v>
      </c>
      <c r="O654" s="11">
        <f t="shared" si="44"/>
        <v>42630.208333333328</v>
      </c>
      <c r="P654" t="b">
        <v>0</v>
      </c>
      <c r="Q654" t="b">
        <v>0</v>
      </c>
      <c r="R654" t="s">
        <v>28</v>
      </c>
      <c r="S654" s="5" t="s">
        <v>2039</v>
      </c>
      <c r="T654" t="s">
        <v>2040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0">
        <f t="shared" si="46"/>
        <v>2339</v>
      </c>
      <c r="G655" t="s">
        <v>20</v>
      </c>
      <c r="H655">
        <v>234</v>
      </c>
      <c r="I655">
        <f t="shared" si="45"/>
        <v>59.97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3"/>
        <v>42468.208333333328</v>
      </c>
      <c r="O655" s="11">
        <f t="shared" si="44"/>
        <v>42470.208333333328</v>
      </c>
      <c r="P655" t="b">
        <v>0</v>
      </c>
      <c r="Q655" t="b">
        <v>0</v>
      </c>
      <c r="R655" t="s">
        <v>28</v>
      </c>
      <c r="S655" s="5" t="s">
        <v>2039</v>
      </c>
      <c r="T655" t="s">
        <v>2040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0">
        <f t="shared" si="46"/>
        <v>508</v>
      </c>
      <c r="G656" t="s">
        <v>20</v>
      </c>
      <c r="H656">
        <v>3016</v>
      </c>
      <c r="I656">
        <f t="shared" si="45"/>
        <v>59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3"/>
        <v>42240.208333333328</v>
      </c>
      <c r="O656" s="11">
        <f t="shared" si="44"/>
        <v>42245.208333333328</v>
      </c>
      <c r="P656" t="b">
        <v>0</v>
      </c>
      <c r="Q656" t="b">
        <v>0</v>
      </c>
      <c r="R656" t="s">
        <v>148</v>
      </c>
      <c r="S656" s="5" t="s">
        <v>2037</v>
      </c>
      <c r="T656" t="s">
        <v>2059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0">
        <f t="shared" si="46"/>
        <v>191</v>
      </c>
      <c r="G657" t="s">
        <v>20</v>
      </c>
      <c r="H657">
        <v>264</v>
      </c>
      <c r="I657">
        <f t="shared" si="45"/>
        <v>50.05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3"/>
        <v>42796.25</v>
      </c>
      <c r="O657" s="11">
        <f t="shared" si="44"/>
        <v>42809.208333333328</v>
      </c>
      <c r="P657" t="b">
        <v>1</v>
      </c>
      <c r="Q657" t="b">
        <v>0</v>
      </c>
      <c r="R657" t="s">
        <v>122</v>
      </c>
      <c r="S657" s="5" t="s">
        <v>2056</v>
      </c>
      <c r="T657" t="s">
        <v>2057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0">
        <f t="shared" si="46"/>
        <v>42</v>
      </c>
      <c r="G658" t="s">
        <v>14</v>
      </c>
      <c r="H658">
        <v>504</v>
      </c>
      <c r="I658">
        <f t="shared" si="45"/>
        <v>98.97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3"/>
        <v>43097.25</v>
      </c>
      <c r="O658" s="11">
        <f t="shared" si="44"/>
        <v>43102.25</v>
      </c>
      <c r="P658" t="b">
        <v>0</v>
      </c>
      <c r="Q658" t="b">
        <v>0</v>
      </c>
      <c r="R658" t="s">
        <v>17</v>
      </c>
      <c r="S658" s="5" t="s">
        <v>2035</v>
      </c>
      <c r="T658" t="s">
        <v>2036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0">
        <f t="shared" si="46"/>
        <v>8</v>
      </c>
      <c r="G659" t="s">
        <v>14</v>
      </c>
      <c r="H659">
        <v>14</v>
      </c>
      <c r="I659">
        <f t="shared" si="45"/>
        <v>58.86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3"/>
        <v>43096.25</v>
      </c>
      <c r="O659" s="11">
        <f t="shared" si="44"/>
        <v>43112.25</v>
      </c>
      <c r="P659" t="b">
        <v>0</v>
      </c>
      <c r="Q659" t="b">
        <v>0</v>
      </c>
      <c r="R659" t="s">
        <v>474</v>
      </c>
      <c r="S659" s="5" t="s">
        <v>2043</v>
      </c>
      <c r="T659" t="s">
        <v>2065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0">
        <f t="shared" si="46"/>
        <v>60</v>
      </c>
      <c r="G660" t="s">
        <v>74</v>
      </c>
      <c r="H660">
        <v>390</v>
      </c>
      <c r="I660">
        <f t="shared" si="45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3"/>
        <v>42246.208333333328</v>
      </c>
      <c r="O660" s="11">
        <f t="shared" si="44"/>
        <v>42269.208333333328</v>
      </c>
      <c r="P660" t="b">
        <v>0</v>
      </c>
      <c r="Q660" t="b">
        <v>0</v>
      </c>
      <c r="R660" t="s">
        <v>23</v>
      </c>
      <c r="S660" s="5" t="s">
        <v>2037</v>
      </c>
      <c r="T660" t="s">
        <v>2038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0">
        <f t="shared" si="46"/>
        <v>47</v>
      </c>
      <c r="G661" t="s">
        <v>14</v>
      </c>
      <c r="H661">
        <v>750</v>
      </c>
      <c r="I661">
        <f t="shared" si="45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3"/>
        <v>40570.25</v>
      </c>
      <c r="O661" s="11">
        <f t="shared" si="44"/>
        <v>40571.25</v>
      </c>
      <c r="P661" t="b">
        <v>0</v>
      </c>
      <c r="Q661" t="b">
        <v>0</v>
      </c>
      <c r="R661" t="s">
        <v>42</v>
      </c>
      <c r="S661" s="5" t="s">
        <v>2043</v>
      </c>
      <c r="T661" t="s">
        <v>2044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0">
        <f t="shared" si="46"/>
        <v>82</v>
      </c>
      <c r="G662" t="s">
        <v>14</v>
      </c>
      <c r="H662">
        <v>77</v>
      </c>
      <c r="I662">
        <f t="shared" si="45"/>
        <v>96.6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3"/>
        <v>42237.208333333328</v>
      </c>
      <c r="O662" s="11">
        <f t="shared" si="44"/>
        <v>42246.208333333328</v>
      </c>
      <c r="P662" t="b">
        <v>1</v>
      </c>
      <c r="Q662" t="b">
        <v>0</v>
      </c>
      <c r="R662" t="s">
        <v>33</v>
      </c>
      <c r="S662" s="5" t="s">
        <v>2041</v>
      </c>
      <c r="T662" t="s">
        <v>2042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0">
        <f t="shared" si="46"/>
        <v>54</v>
      </c>
      <c r="G663" t="s">
        <v>14</v>
      </c>
      <c r="H663">
        <v>752</v>
      </c>
      <c r="I663">
        <f t="shared" si="45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3"/>
        <v>40996.208333333336</v>
      </c>
      <c r="O663" s="11">
        <f t="shared" si="44"/>
        <v>41026.208333333336</v>
      </c>
      <c r="P663" t="b">
        <v>0</v>
      </c>
      <c r="Q663" t="b">
        <v>0</v>
      </c>
      <c r="R663" t="s">
        <v>159</v>
      </c>
      <c r="S663" s="5" t="s">
        <v>2037</v>
      </c>
      <c r="T663" t="s">
        <v>2060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0">
        <f t="shared" si="46"/>
        <v>98</v>
      </c>
      <c r="G664" t="s">
        <v>14</v>
      </c>
      <c r="H664">
        <v>131</v>
      </c>
      <c r="I664">
        <f t="shared" si="45"/>
        <v>67.98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3"/>
        <v>43443.25</v>
      </c>
      <c r="O664" s="11">
        <f t="shared" si="44"/>
        <v>43447.25</v>
      </c>
      <c r="P664" t="b">
        <v>0</v>
      </c>
      <c r="Q664" t="b">
        <v>0</v>
      </c>
      <c r="R664" t="s">
        <v>33</v>
      </c>
      <c r="S664" s="5" t="s">
        <v>2041</v>
      </c>
      <c r="T664" t="s">
        <v>2042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0">
        <f t="shared" si="46"/>
        <v>77</v>
      </c>
      <c r="G665" t="s">
        <v>14</v>
      </c>
      <c r="H665">
        <v>87</v>
      </c>
      <c r="I665">
        <f t="shared" si="45"/>
        <v>88.78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3"/>
        <v>40458.208333333336</v>
      </c>
      <c r="O665" s="11">
        <f t="shared" si="44"/>
        <v>40481.208333333336</v>
      </c>
      <c r="P665" t="b">
        <v>0</v>
      </c>
      <c r="Q665" t="b">
        <v>0</v>
      </c>
      <c r="R665" t="s">
        <v>33</v>
      </c>
      <c r="S665" s="5" t="s">
        <v>2041</v>
      </c>
      <c r="T665" t="s">
        <v>2042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0">
        <f t="shared" si="46"/>
        <v>33</v>
      </c>
      <c r="G666" t="s">
        <v>14</v>
      </c>
      <c r="H666">
        <v>1063</v>
      </c>
      <c r="I666">
        <f t="shared" si="45"/>
        <v>25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3"/>
        <v>40959.25</v>
      </c>
      <c r="O666" s="11">
        <f t="shared" si="44"/>
        <v>40969.25</v>
      </c>
      <c r="P666" t="b">
        <v>0</v>
      </c>
      <c r="Q666" t="b">
        <v>0</v>
      </c>
      <c r="R666" t="s">
        <v>159</v>
      </c>
      <c r="S666" s="5" t="s">
        <v>2037</v>
      </c>
      <c r="T666" t="s">
        <v>2060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0">
        <f t="shared" si="46"/>
        <v>240</v>
      </c>
      <c r="G667" t="s">
        <v>20</v>
      </c>
      <c r="H667">
        <v>272</v>
      </c>
      <c r="I667">
        <f t="shared" si="45"/>
        <v>44.92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3"/>
        <v>40733.208333333336</v>
      </c>
      <c r="O667" s="11">
        <f t="shared" si="44"/>
        <v>40747.208333333336</v>
      </c>
      <c r="P667" t="b">
        <v>0</v>
      </c>
      <c r="Q667" t="b">
        <v>1</v>
      </c>
      <c r="R667" t="s">
        <v>42</v>
      </c>
      <c r="S667" s="5" t="s">
        <v>2043</v>
      </c>
      <c r="T667" t="s">
        <v>2044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0">
        <f t="shared" si="46"/>
        <v>64</v>
      </c>
      <c r="G668" t="s">
        <v>74</v>
      </c>
      <c r="H668">
        <v>25</v>
      </c>
      <c r="I668">
        <f t="shared" si="4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3"/>
        <v>41516.208333333336</v>
      </c>
      <c r="O668" s="11">
        <f t="shared" si="44"/>
        <v>41522.208333333336</v>
      </c>
      <c r="P668" t="b">
        <v>0</v>
      </c>
      <c r="Q668" t="b">
        <v>1</v>
      </c>
      <c r="R668" t="s">
        <v>33</v>
      </c>
      <c r="S668" s="5" t="s">
        <v>2041</v>
      </c>
      <c r="T668" t="s">
        <v>2042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0">
        <f t="shared" si="46"/>
        <v>176</v>
      </c>
      <c r="G669" t="s">
        <v>20</v>
      </c>
      <c r="H669">
        <v>419</v>
      </c>
      <c r="I669">
        <f t="shared" si="45"/>
        <v>29.01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3"/>
        <v>41892.208333333336</v>
      </c>
      <c r="O669" s="11">
        <f t="shared" si="44"/>
        <v>41901.208333333336</v>
      </c>
      <c r="P669" t="b">
        <v>0</v>
      </c>
      <c r="Q669" t="b">
        <v>0</v>
      </c>
      <c r="R669" t="s">
        <v>1029</v>
      </c>
      <c r="S669" s="5" t="s">
        <v>2066</v>
      </c>
      <c r="T669" t="s">
        <v>2067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0">
        <f t="shared" si="46"/>
        <v>20</v>
      </c>
      <c r="G670" t="s">
        <v>14</v>
      </c>
      <c r="H670">
        <v>76</v>
      </c>
      <c r="I670">
        <f t="shared" si="45"/>
        <v>73.59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3"/>
        <v>41122.208333333336</v>
      </c>
      <c r="O670" s="11">
        <f t="shared" si="44"/>
        <v>41134.208333333336</v>
      </c>
      <c r="P670" t="b">
        <v>0</v>
      </c>
      <c r="Q670" t="b">
        <v>0</v>
      </c>
      <c r="R670" t="s">
        <v>33</v>
      </c>
      <c r="S670" s="5" t="s">
        <v>2041</v>
      </c>
      <c r="T670" t="s">
        <v>2042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0">
        <f t="shared" si="46"/>
        <v>359</v>
      </c>
      <c r="G671" t="s">
        <v>20</v>
      </c>
      <c r="H671">
        <v>1621</v>
      </c>
      <c r="I671">
        <f t="shared" si="45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3"/>
        <v>42912.208333333328</v>
      </c>
      <c r="O671" s="11">
        <f t="shared" si="44"/>
        <v>42921.208333333328</v>
      </c>
      <c r="P671" t="b">
        <v>0</v>
      </c>
      <c r="Q671" t="b">
        <v>0</v>
      </c>
      <c r="R671" t="s">
        <v>33</v>
      </c>
      <c r="S671" s="5" t="s">
        <v>2041</v>
      </c>
      <c r="T671" t="s">
        <v>2042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0">
        <f t="shared" si="46"/>
        <v>469</v>
      </c>
      <c r="G672" t="s">
        <v>20</v>
      </c>
      <c r="H672">
        <v>1101</v>
      </c>
      <c r="I672">
        <f t="shared" si="45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3"/>
        <v>42425.25</v>
      </c>
      <c r="O672" s="11">
        <f t="shared" si="44"/>
        <v>42437.25</v>
      </c>
      <c r="P672" t="b">
        <v>0</v>
      </c>
      <c r="Q672" t="b">
        <v>0</v>
      </c>
      <c r="R672" t="s">
        <v>60</v>
      </c>
      <c r="S672" s="5" t="s">
        <v>2037</v>
      </c>
      <c r="T672" t="s">
        <v>2047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0">
        <f t="shared" si="46"/>
        <v>122</v>
      </c>
      <c r="G673" t="s">
        <v>20</v>
      </c>
      <c r="H673">
        <v>1073</v>
      </c>
      <c r="I673">
        <f t="shared" si="45"/>
        <v>111.02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3"/>
        <v>40390.208333333336</v>
      </c>
      <c r="O673" s="11">
        <f t="shared" si="44"/>
        <v>40394.208333333336</v>
      </c>
      <c r="P673" t="b">
        <v>0</v>
      </c>
      <c r="Q673" t="b">
        <v>1</v>
      </c>
      <c r="R673" t="s">
        <v>33</v>
      </c>
      <c r="S673" s="5" t="s">
        <v>2041</v>
      </c>
      <c r="T673" t="s">
        <v>2042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0">
        <f t="shared" si="46"/>
        <v>56</v>
      </c>
      <c r="G674" t="s">
        <v>14</v>
      </c>
      <c r="H674">
        <v>4428</v>
      </c>
      <c r="I674">
        <f t="shared" si="45"/>
        <v>25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3"/>
        <v>43180.208333333328</v>
      </c>
      <c r="O674" s="11">
        <f t="shared" si="44"/>
        <v>43190.208333333328</v>
      </c>
      <c r="P674" t="b">
        <v>0</v>
      </c>
      <c r="Q674" t="b">
        <v>0</v>
      </c>
      <c r="R674" t="s">
        <v>33</v>
      </c>
      <c r="S674" s="5" t="s">
        <v>2041</v>
      </c>
      <c r="T674" t="s">
        <v>2042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0">
        <f t="shared" si="46"/>
        <v>44</v>
      </c>
      <c r="G675" t="s">
        <v>14</v>
      </c>
      <c r="H675">
        <v>58</v>
      </c>
      <c r="I675">
        <f t="shared" si="45"/>
        <v>42.16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3"/>
        <v>42475.208333333328</v>
      </c>
      <c r="O675" s="11">
        <f t="shared" si="44"/>
        <v>42496.208333333328</v>
      </c>
      <c r="P675" t="b">
        <v>0</v>
      </c>
      <c r="Q675" t="b">
        <v>0</v>
      </c>
      <c r="R675" t="s">
        <v>60</v>
      </c>
      <c r="S675" s="5" t="s">
        <v>2037</v>
      </c>
      <c r="T675" t="s">
        <v>2047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0">
        <f t="shared" si="46"/>
        <v>34</v>
      </c>
      <c r="G676" t="s">
        <v>74</v>
      </c>
      <c r="H676">
        <v>1218</v>
      </c>
      <c r="I676">
        <f t="shared" si="45"/>
        <v>47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3"/>
        <v>40774.208333333336</v>
      </c>
      <c r="O676" s="11">
        <f t="shared" si="44"/>
        <v>40821.208333333336</v>
      </c>
      <c r="P676" t="b">
        <v>0</v>
      </c>
      <c r="Q676" t="b">
        <v>0</v>
      </c>
      <c r="R676" t="s">
        <v>122</v>
      </c>
      <c r="S676" s="5" t="s">
        <v>2056</v>
      </c>
      <c r="T676" t="s">
        <v>2057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0">
        <f t="shared" si="46"/>
        <v>123</v>
      </c>
      <c r="G677" t="s">
        <v>20</v>
      </c>
      <c r="H677">
        <v>331</v>
      </c>
      <c r="I677">
        <f t="shared" si="45"/>
        <v>36.04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3"/>
        <v>43719.208333333328</v>
      </c>
      <c r="O677" s="11">
        <f t="shared" si="44"/>
        <v>43726.208333333328</v>
      </c>
      <c r="P677" t="b">
        <v>0</v>
      </c>
      <c r="Q677" t="b">
        <v>0</v>
      </c>
      <c r="R677" t="s">
        <v>1029</v>
      </c>
      <c r="S677" s="5" t="s">
        <v>2066</v>
      </c>
      <c r="T677" t="s">
        <v>2067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0">
        <f t="shared" si="46"/>
        <v>190</v>
      </c>
      <c r="G678" t="s">
        <v>20</v>
      </c>
      <c r="H678">
        <v>1170</v>
      </c>
      <c r="I678">
        <f t="shared" si="45"/>
        <v>101.04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3"/>
        <v>41178.208333333336</v>
      </c>
      <c r="O678" s="11">
        <f t="shared" si="44"/>
        <v>41187.208333333336</v>
      </c>
      <c r="P678" t="b">
        <v>0</v>
      </c>
      <c r="Q678" t="b">
        <v>0</v>
      </c>
      <c r="R678" t="s">
        <v>122</v>
      </c>
      <c r="S678" s="5" t="s">
        <v>2056</v>
      </c>
      <c r="T678" t="s">
        <v>2057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0">
        <f t="shared" si="46"/>
        <v>84</v>
      </c>
      <c r="G679" t="s">
        <v>14</v>
      </c>
      <c r="H679">
        <v>111</v>
      </c>
      <c r="I679">
        <f t="shared" si="45"/>
        <v>39.93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3"/>
        <v>42561.208333333328</v>
      </c>
      <c r="O679" s="11">
        <f t="shared" si="44"/>
        <v>42611.208333333328</v>
      </c>
      <c r="P679" t="b">
        <v>0</v>
      </c>
      <c r="Q679" t="b">
        <v>0</v>
      </c>
      <c r="R679" t="s">
        <v>119</v>
      </c>
      <c r="S679" s="5" t="s">
        <v>2049</v>
      </c>
      <c r="T679" t="s">
        <v>2055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0">
        <f t="shared" si="46"/>
        <v>18</v>
      </c>
      <c r="G680" t="s">
        <v>74</v>
      </c>
      <c r="H680">
        <v>215</v>
      </c>
      <c r="I680">
        <f t="shared" si="45"/>
        <v>83.16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3"/>
        <v>43484.25</v>
      </c>
      <c r="O680" s="11">
        <f t="shared" si="44"/>
        <v>43486.25</v>
      </c>
      <c r="P680" t="b">
        <v>0</v>
      </c>
      <c r="Q680" t="b">
        <v>0</v>
      </c>
      <c r="R680" t="s">
        <v>53</v>
      </c>
      <c r="S680" s="5" t="s">
        <v>2043</v>
      </c>
      <c r="T680" t="s">
        <v>2046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0">
        <f t="shared" si="46"/>
        <v>1037</v>
      </c>
      <c r="G681" t="s">
        <v>20</v>
      </c>
      <c r="H681">
        <v>363</v>
      </c>
      <c r="I681">
        <f t="shared" si="45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3"/>
        <v>43756.208333333328</v>
      </c>
      <c r="O681" s="11">
        <f t="shared" si="44"/>
        <v>43761.208333333328</v>
      </c>
      <c r="P681" t="b">
        <v>0</v>
      </c>
      <c r="Q681" t="b">
        <v>1</v>
      </c>
      <c r="R681" t="s">
        <v>17</v>
      </c>
      <c r="S681" s="5" t="s">
        <v>2035</v>
      </c>
      <c r="T681" t="s">
        <v>2036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0">
        <f t="shared" si="46"/>
        <v>97</v>
      </c>
      <c r="G682" t="s">
        <v>14</v>
      </c>
      <c r="H682">
        <v>2955</v>
      </c>
      <c r="I682">
        <f t="shared" si="45"/>
        <v>47.99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3"/>
        <v>43813.25</v>
      </c>
      <c r="O682" s="11">
        <f t="shared" si="44"/>
        <v>43815.25</v>
      </c>
      <c r="P682" t="b">
        <v>0</v>
      </c>
      <c r="Q682" t="b">
        <v>1</v>
      </c>
      <c r="R682" t="s">
        <v>292</v>
      </c>
      <c r="S682" s="5" t="s">
        <v>2052</v>
      </c>
      <c r="T682" t="s">
        <v>2063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0">
        <f t="shared" si="46"/>
        <v>86</v>
      </c>
      <c r="G683" t="s">
        <v>14</v>
      </c>
      <c r="H683">
        <v>1657</v>
      </c>
      <c r="I683">
        <f t="shared" si="45"/>
        <v>95.98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3"/>
        <v>40898.25</v>
      </c>
      <c r="O683" s="11">
        <f t="shared" si="44"/>
        <v>40904.25</v>
      </c>
      <c r="P683" t="b">
        <v>0</v>
      </c>
      <c r="Q683" t="b">
        <v>0</v>
      </c>
      <c r="R683" t="s">
        <v>33</v>
      </c>
      <c r="S683" s="5" t="s">
        <v>2041</v>
      </c>
      <c r="T683" t="s">
        <v>2042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0">
        <f t="shared" si="46"/>
        <v>150</v>
      </c>
      <c r="G684" t="s">
        <v>20</v>
      </c>
      <c r="H684">
        <v>103</v>
      </c>
      <c r="I684">
        <f t="shared" si="45"/>
        <v>78.73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3"/>
        <v>41619.25</v>
      </c>
      <c r="O684" s="11">
        <f t="shared" si="44"/>
        <v>41628.25</v>
      </c>
      <c r="P684" t="b">
        <v>0</v>
      </c>
      <c r="Q684" t="b">
        <v>0</v>
      </c>
      <c r="R684" t="s">
        <v>33</v>
      </c>
      <c r="S684" s="5" t="s">
        <v>2041</v>
      </c>
      <c r="T684" t="s">
        <v>2042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0">
        <f t="shared" si="46"/>
        <v>358</v>
      </c>
      <c r="G685" t="s">
        <v>20</v>
      </c>
      <c r="H685">
        <v>147</v>
      </c>
      <c r="I685">
        <f t="shared" si="45"/>
        <v>56.08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3"/>
        <v>43359.208333333328</v>
      </c>
      <c r="O685" s="11">
        <f t="shared" si="44"/>
        <v>43361.208333333328</v>
      </c>
      <c r="P685" t="b">
        <v>0</v>
      </c>
      <c r="Q685" t="b">
        <v>0</v>
      </c>
      <c r="R685" t="s">
        <v>33</v>
      </c>
      <c r="S685" s="5" t="s">
        <v>2041</v>
      </c>
      <c r="T685" t="s">
        <v>2042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0">
        <f t="shared" si="46"/>
        <v>543</v>
      </c>
      <c r="G686" t="s">
        <v>20</v>
      </c>
      <c r="H686">
        <v>110</v>
      </c>
      <c r="I686">
        <f t="shared" si="45"/>
        <v>69.09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3"/>
        <v>40358.208333333336</v>
      </c>
      <c r="O686" s="11">
        <f t="shared" si="44"/>
        <v>40378.208333333336</v>
      </c>
      <c r="P686" t="b">
        <v>0</v>
      </c>
      <c r="Q686" t="b">
        <v>0</v>
      </c>
      <c r="R686" t="s">
        <v>68</v>
      </c>
      <c r="S686" s="5" t="s">
        <v>2049</v>
      </c>
      <c r="T686" t="s">
        <v>2050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0">
        <f t="shared" si="46"/>
        <v>68</v>
      </c>
      <c r="G687" t="s">
        <v>14</v>
      </c>
      <c r="H687">
        <v>926</v>
      </c>
      <c r="I687">
        <f t="shared" si="45"/>
        <v>102.05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3"/>
        <v>42239.208333333328</v>
      </c>
      <c r="O687" s="11">
        <f t="shared" si="44"/>
        <v>42263.208333333328</v>
      </c>
      <c r="P687" t="b">
        <v>0</v>
      </c>
      <c r="Q687" t="b">
        <v>0</v>
      </c>
      <c r="R687" t="s">
        <v>33</v>
      </c>
      <c r="S687" s="5" t="s">
        <v>2041</v>
      </c>
      <c r="T687" t="s">
        <v>2042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0">
        <f t="shared" si="46"/>
        <v>192</v>
      </c>
      <c r="G688" t="s">
        <v>20</v>
      </c>
      <c r="H688">
        <v>134</v>
      </c>
      <c r="I688">
        <f t="shared" si="45"/>
        <v>107.32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3"/>
        <v>43186.208333333328</v>
      </c>
      <c r="O688" s="11">
        <f t="shared" si="44"/>
        <v>43197.208333333328</v>
      </c>
      <c r="P688" t="b">
        <v>0</v>
      </c>
      <c r="Q688" t="b">
        <v>0</v>
      </c>
      <c r="R688" t="s">
        <v>65</v>
      </c>
      <c r="S688" s="5" t="s">
        <v>2039</v>
      </c>
      <c r="T688" t="s">
        <v>2048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0">
        <f t="shared" si="46"/>
        <v>932</v>
      </c>
      <c r="G689" t="s">
        <v>20</v>
      </c>
      <c r="H689">
        <v>269</v>
      </c>
      <c r="I689">
        <f t="shared" si="45"/>
        <v>51.97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3"/>
        <v>42806.25</v>
      </c>
      <c r="O689" s="11">
        <f t="shared" si="44"/>
        <v>42809.208333333328</v>
      </c>
      <c r="P689" t="b">
        <v>0</v>
      </c>
      <c r="Q689" t="b">
        <v>0</v>
      </c>
      <c r="R689" t="s">
        <v>33</v>
      </c>
      <c r="S689" s="5" t="s">
        <v>2041</v>
      </c>
      <c r="T689" t="s">
        <v>2042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0">
        <f t="shared" si="46"/>
        <v>429</v>
      </c>
      <c r="G690" t="s">
        <v>20</v>
      </c>
      <c r="H690">
        <v>175</v>
      </c>
      <c r="I690">
        <f t="shared" si="45"/>
        <v>71.14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3"/>
        <v>43475.25</v>
      </c>
      <c r="O690" s="11">
        <f t="shared" si="44"/>
        <v>43491.25</v>
      </c>
      <c r="P690" t="b">
        <v>0</v>
      </c>
      <c r="Q690" t="b">
        <v>1</v>
      </c>
      <c r="R690" t="s">
        <v>269</v>
      </c>
      <c r="S690" s="5" t="s">
        <v>2043</v>
      </c>
      <c r="T690" t="s">
        <v>2062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0">
        <f t="shared" si="46"/>
        <v>101</v>
      </c>
      <c r="G691" t="s">
        <v>20</v>
      </c>
      <c r="H691">
        <v>69</v>
      </c>
      <c r="I691">
        <f t="shared" si="45"/>
        <v>106.49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3"/>
        <v>41576.208333333336</v>
      </c>
      <c r="O691" s="11">
        <f t="shared" si="44"/>
        <v>41588.25</v>
      </c>
      <c r="P691" t="b">
        <v>0</v>
      </c>
      <c r="Q691" t="b">
        <v>0</v>
      </c>
      <c r="R691" t="s">
        <v>28</v>
      </c>
      <c r="S691" s="5" t="s">
        <v>2039</v>
      </c>
      <c r="T691" t="s">
        <v>2040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0">
        <f t="shared" si="46"/>
        <v>227</v>
      </c>
      <c r="G692" t="s">
        <v>20</v>
      </c>
      <c r="H692">
        <v>190</v>
      </c>
      <c r="I692">
        <f t="shared" si="45"/>
        <v>42.94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3"/>
        <v>40874.25</v>
      </c>
      <c r="O692" s="11">
        <f t="shared" si="44"/>
        <v>40880.25</v>
      </c>
      <c r="P692" t="b">
        <v>0</v>
      </c>
      <c r="Q692" t="b">
        <v>1</v>
      </c>
      <c r="R692" t="s">
        <v>42</v>
      </c>
      <c r="S692" s="5" t="s">
        <v>2043</v>
      </c>
      <c r="T692" t="s">
        <v>2044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0">
        <f t="shared" si="46"/>
        <v>142</v>
      </c>
      <c r="G693" t="s">
        <v>20</v>
      </c>
      <c r="H693">
        <v>237</v>
      </c>
      <c r="I693">
        <f t="shared" si="45"/>
        <v>30.04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3"/>
        <v>41185.208333333336</v>
      </c>
      <c r="O693" s="11">
        <f t="shared" si="44"/>
        <v>41202.208333333336</v>
      </c>
      <c r="P693" t="b">
        <v>1</v>
      </c>
      <c r="Q693" t="b">
        <v>1</v>
      </c>
      <c r="R693" t="s">
        <v>42</v>
      </c>
      <c r="S693" s="5" t="s">
        <v>2043</v>
      </c>
      <c r="T693" t="s">
        <v>2044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0">
        <f t="shared" si="46"/>
        <v>91</v>
      </c>
      <c r="G694" t="s">
        <v>14</v>
      </c>
      <c r="H694">
        <v>77</v>
      </c>
      <c r="I694">
        <f t="shared" si="45"/>
        <v>70.62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3"/>
        <v>43655.208333333328</v>
      </c>
      <c r="O694" s="11">
        <f t="shared" si="44"/>
        <v>43673.208333333328</v>
      </c>
      <c r="P694" t="b">
        <v>0</v>
      </c>
      <c r="Q694" t="b">
        <v>0</v>
      </c>
      <c r="R694" t="s">
        <v>23</v>
      </c>
      <c r="S694" s="5" t="s">
        <v>2037</v>
      </c>
      <c r="T694" t="s">
        <v>2038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0">
        <f t="shared" si="46"/>
        <v>64</v>
      </c>
      <c r="G695" t="s">
        <v>14</v>
      </c>
      <c r="H695">
        <v>1748</v>
      </c>
      <c r="I695">
        <f t="shared" si="45"/>
        <v>66.02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3"/>
        <v>43025.208333333328</v>
      </c>
      <c r="O695" s="11">
        <f t="shared" si="44"/>
        <v>43042.208333333328</v>
      </c>
      <c r="P695" t="b">
        <v>0</v>
      </c>
      <c r="Q695" t="b">
        <v>0</v>
      </c>
      <c r="R695" t="s">
        <v>33</v>
      </c>
      <c r="S695" s="5" t="s">
        <v>2041</v>
      </c>
      <c r="T695" t="s">
        <v>2042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0">
        <f t="shared" si="46"/>
        <v>84</v>
      </c>
      <c r="G696" t="s">
        <v>14</v>
      </c>
      <c r="H696">
        <v>79</v>
      </c>
      <c r="I696">
        <f t="shared" si="45"/>
        <v>96.91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3"/>
        <v>43066.25</v>
      </c>
      <c r="O696" s="11">
        <f t="shared" si="44"/>
        <v>43103.25</v>
      </c>
      <c r="P696" t="b">
        <v>0</v>
      </c>
      <c r="Q696" t="b">
        <v>0</v>
      </c>
      <c r="R696" t="s">
        <v>33</v>
      </c>
      <c r="S696" s="5" t="s">
        <v>2041</v>
      </c>
      <c r="T696" t="s">
        <v>2042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0">
        <f t="shared" si="46"/>
        <v>134</v>
      </c>
      <c r="G697" t="s">
        <v>20</v>
      </c>
      <c r="H697">
        <v>196</v>
      </c>
      <c r="I697">
        <f t="shared" si="45"/>
        <v>62.87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3"/>
        <v>42322.25</v>
      </c>
      <c r="O697" s="11">
        <f t="shared" si="44"/>
        <v>42338.25</v>
      </c>
      <c r="P697" t="b">
        <v>1</v>
      </c>
      <c r="Q697" t="b">
        <v>0</v>
      </c>
      <c r="R697" t="s">
        <v>23</v>
      </c>
      <c r="S697" s="5" t="s">
        <v>2037</v>
      </c>
      <c r="T697" t="s">
        <v>2038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0">
        <f t="shared" si="46"/>
        <v>59</v>
      </c>
      <c r="G698" t="s">
        <v>14</v>
      </c>
      <c r="H698">
        <v>889</v>
      </c>
      <c r="I698">
        <f t="shared" si="45"/>
        <v>108.99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3"/>
        <v>42114.208333333328</v>
      </c>
      <c r="O698" s="11">
        <f t="shared" si="44"/>
        <v>42115.208333333328</v>
      </c>
      <c r="P698" t="b">
        <v>0</v>
      </c>
      <c r="Q698" t="b">
        <v>1</v>
      </c>
      <c r="R698" t="s">
        <v>33</v>
      </c>
      <c r="S698" s="5" t="s">
        <v>2041</v>
      </c>
      <c r="T698" t="s">
        <v>2042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0">
        <f t="shared" si="46"/>
        <v>153</v>
      </c>
      <c r="G699" t="s">
        <v>20</v>
      </c>
      <c r="H699">
        <v>7295</v>
      </c>
      <c r="I699">
        <f t="shared" si="45"/>
        <v>27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3"/>
        <v>43190.208333333328</v>
      </c>
      <c r="O699" s="11">
        <f t="shared" si="44"/>
        <v>43192.208333333328</v>
      </c>
      <c r="P699" t="b">
        <v>0</v>
      </c>
      <c r="Q699" t="b">
        <v>0</v>
      </c>
      <c r="R699" t="s">
        <v>50</v>
      </c>
      <c r="S699" s="5" t="s">
        <v>2037</v>
      </c>
      <c r="T699" t="s">
        <v>2045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0">
        <f t="shared" si="46"/>
        <v>447</v>
      </c>
      <c r="G700" t="s">
        <v>20</v>
      </c>
      <c r="H700">
        <v>2893</v>
      </c>
      <c r="I700">
        <f t="shared" si="45"/>
        <v>65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3"/>
        <v>40871.25</v>
      </c>
      <c r="O700" s="11">
        <f t="shared" si="44"/>
        <v>40885.25</v>
      </c>
      <c r="P700" t="b">
        <v>0</v>
      </c>
      <c r="Q700" t="b">
        <v>0</v>
      </c>
      <c r="R700" t="s">
        <v>65</v>
      </c>
      <c r="S700" s="5" t="s">
        <v>2039</v>
      </c>
      <c r="T700" t="s">
        <v>2048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0">
        <f t="shared" si="46"/>
        <v>84</v>
      </c>
      <c r="G701" t="s">
        <v>14</v>
      </c>
      <c r="H701">
        <v>56</v>
      </c>
      <c r="I701">
        <f t="shared" si="45"/>
        <v>111.52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3"/>
        <v>43641.208333333328</v>
      </c>
      <c r="O701" s="11">
        <f t="shared" si="44"/>
        <v>43642.208333333328</v>
      </c>
      <c r="P701" t="b">
        <v>0</v>
      </c>
      <c r="Q701" t="b">
        <v>0</v>
      </c>
      <c r="R701" t="s">
        <v>53</v>
      </c>
      <c r="S701" s="5" t="s">
        <v>2043</v>
      </c>
      <c r="T701" t="s">
        <v>2046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0">
        <f t="shared" si="46"/>
        <v>3</v>
      </c>
      <c r="G702" t="s">
        <v>14</v>
      </c>
      <c r="H702">
        <v>1</v>
      </c>
      <c r="I702">
        <f t="shared" si="45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3"/>
        <v>40203.25</v>
      </c>
      <c r="O702" s="11">
        <f t="shared" si="44"/>
        <v>40218.25</v>
      </c>
      <c r="P702" t="b">
        <v>0</v>
      </c>
      <c r="Q702" t="b">
        <v>0</v>
      </c>
      <c r="R702" t="s">
        <v>65</v>
      </c>
      <c r="S702" s="5" t="s">
        <v>2039</v>
      </c>
      <c r="T702" t="s">
        <v>2048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0">
        <f t="shared" si="46"/>
        <v>175</v>
      </c>
      <c r="G703" t="s">
        <v>20</v>
      </c>
      <c r="H703">
        <v>820</v>
      </c>
      <c r="I703">
        <f t="shared" si="45"/>
        <v>110.99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3"/>
        <v>40629.208333333336</v>
      </c>
      <c r="O703" s="11">
        <f t="shared" si="44"/>
        <v>40636.208333333336</v>
      </c>
      <c r="P703" t="b">
        <v>1</v>
      </c>
      <c r="Q703" t="b">
        <v>0</v>
      </c>
      <c r="R703" t="s">
        <v>33</v>
      </c>
      <c r="S703" s="5" t="s">
        <v>2041</v>
      </c>
      <c r="T703" t="s">
        <v>2042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0">
        <f t="shared" si="46"/>
        <v>54</v>
      </c>
      <c r="G704" t="s">
        <v>14</v>
      </c>
      <c r="H704">
        <v>83</v>
      </c>
      <c r="I704">
        <f t="shared" si="45"/>
        <v>56.75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3"/>
        <v>41477.208333333336</v>
      </c>
      <c r="O704" s="11">
        <f t="shared" si="44"/>
        <v>41482.208333333336</v>
      </c>
      <c r="P704" t="b">
        <v>0</v>
      </c>
      <c r="Q704" t="b">
        <v>0</v>
      </c>
      <c r="R704" t="s">
        <v>65</v>
      </c>
      <c r="S704" s="5" t="s">
        <v>2039</v>
      </c>
      <c r="T704" t="s">
        <v>2048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0">
        <f t="shared" si="46"/>
        <v>312</v>
      </c>
      <c r="G705" t="s">
        <v>20</v>
      </c>
      <c r="H705">
        <v>2038</v>
      </c>
      <c r="I705">
        <f t="shared" si="45"/>
        <v>97.02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3"/>
        <v>41020.208333333336</v>
      </c>
      <c r="O705" s="11">
        <f t="shared" si="44"/>
        <v>41037.208333333336</v>
      </c>
      <c r="P705" t="b">
        <v>1</v>
      </c>
      <c r="Q705" t="b">
        <v>1</v>
      </c>
      <c r="R705" t="s">
        <v>206</v>
      </c>
      <c r="S705" s="5" t="s">
        <v>2049</v>
      </c>
      <c r="T705" t="s">
        <v>2061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0">
        <f t="shared" si="46"/>
        <v>123</v>
      </c>
      <c r="G706" t="s">
        <v>20</v>
      </c>
      <c r="H706">
        <v>116</v>
      </c>
      <c r="I706">
        <f t="shared" si="45"/>
        <v>92.09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3"/>
        <v>42555.208333333328</v>
      </c>
      <c r="O706" s="11">
        <f t="shared" si="44"/>
        <v>42570.208333333328</v>
      </c>
      <c r="P706" t="b">
        <v>0</v>
      </c>
      <c r="Q706" t="b">
        <v>0</v>
      </c>
      <c r="R706" t="s">
        <v>71</v>
      </c>
      <c r="S706" s="5" t="s">
        <v>2043</v>
      </c>
      <c r="T706" t="s">
        <v>2051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0">
        <f t="shared" si="46"/>
        <v>99</v>
      </c>
      <c r="G707" t="s">
        <v>14</v>
      </c>
      <c r="H707">
        <v>2025</v>
      </c>
      <c r="I707">
        <f t="shared" si="45"/>
        <v>82.99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7">(((L707/60)/60)/24)+DATE(1970,1,1)</f>
        <v>41619.25</v>
      </c>
      <c r="O707" s="11">
        <f t="shared" ref="O707:O770" si="48">(((M707/60)/60)/24)+DATE(1970,1,1)</f>
        <v>41623.25</v>
      </c>
      <c r="P707" t="b">
        <v>0</v>
      </c>
      <c r="Q707" t="b">
        <v>0</v>
      </c>
      <c r="R707" t="s">
        <v>68</v>
      </c>
      <c r="S707" s="5" t="s">
        <v>2049</v>
      </c>
      <c r="T707" t="s">
        <v>2050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0">
        <f t="shared" si="46"/>
        <v>128</v>
      </c>
      <c r="G708" t="s">
        <v>20</v>
      </c>
      <c r="H708">
        <v>1345</v>
      </c>
      <c r="I708">
        <f t="shared" ref="I708:I771" si="49">ROUND(E708/H708,2)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7"/>
        <v>43471.25</v>
      </c>
      <c r="O708" s="11">
        <f t="shared" si="48"/>
        <v>43479.25</v>
      </c>
      <c r="P708" t="b">
        <v>0</v>
      </c>
      <c r="Q708" t="b">
        <v>1</v>
      </c>
      <c r="R708" t="s">
        <v>28</v>
      </c>
      <c r="S708" s="5" t="s">
        <v>2039</v>
      </c>
      <c r="T708" t="s">
        <v>2040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0">
        <f t="shared" si="46"/>
        <v>159</v>
      </c>
      <c r="G709" t="s">
        <v>20</v>
      </c>
      <c r="H709">
        <v>168</v>
      </c>
      <c r="I709">
        <f t="shared" si="49"/>
        <v>68.92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7"/>
        <v>43442.25</v>
      </c>
      <c r="O709" s="11">
        <f t="shared" si="48"/>
        <v>43478.25</v>
      </c>
      <c r="P709" t="b">
        <v>0</v>
      </c>
      <c r="Q709" t="b">
        <v>0</v>
      </c>
      <c r="R709" t="s">
        <v>53</v>
      </c>
      <c r="S709" s="5" t="s">
        <v>2043</v>
      </c>
      <c r="T709" t="s">
        <v>2046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0">
        <f t="shared" si="46"/>
        <v>707</v>
      </c>
      <c r="G710" t="s">
        <v>20</v>
      </c>
      <c r="H710">
        <v>137</v>
      </c>
      <c r="I710">
        <f t="shared" si="49"/>
        <v>87.74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7"/>
        <v>42877.208333333328</v>
      </c>
      <c r="O710" s="11">
        <f t="shared" si="48"/>
        <v>42887.208333333328</v>
      </c>
      <c r="P710" t="b">
        <v>0</v>
      </c>
      <c r="Q710" t="b">
        <v>0</v>
      </c>
      <c r="R710" t="s">
        <v>33</v>
      </c>
      <c r="S710" s="5" t="s">
        <v>2041</v>
      </c>
      <c r="T710" t="s">
        <v>2042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0">
        <f t="shared" si="46"/>
        <v>142</v>
      </c>
      <c r="G711" t="s">
        <v>20</v>
      </c>
      <c r="H711">
        <v>186</v>
      </c>
      <c r="I711">
        <f t="shared" si="49"/>
        <v>75.02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7"/>
        <v>41018.208333333336</v>
      </c>
      <c r="O711" s="11">
        <f t="shared" si="48"/>
        <v>41025.208333333336</v>
      </c>
      <c r="P711" t="b">
        <v>0</v>
      </c>
      <c r="Q711" t="b">
        <v>0</v>
      </c>
      <c r="R711" t="s">
        <v>33</v>
      </c>
      <c r="S711" s="5" t="s">
        <v>2041</v>
      </c>
      <c r="T711" t="s">
        <v>2042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0">
        <f t="shared" si="46"/>
        <v>148</v>
      </c>
      <c r="G712" t="s">
        <v>20</v>
      </c>
      <c r="H712">
        <v>125</v>
      </c>
      <c r="I712">
        <f t="shared" si="49"/>
        <v>50.86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7"/>
        <v>43295.208333333328</v>
      </c>
      <c r="O712" s="11">
        <f t="shared" si="48"/>
        <v>43302.208333333328</v>
      </c>
      <c r="P712" t="b">
        <v>0</v>
      </c>
      <c r="Q712" t="b">
        <v>1</v>
      </c>
      <c r="R712" t="s">
        <v>33</v>
      </c>
      <c r="S712" s="5" t="s">
        <v>2041</v>
      </c>
      <c r="T712" t="s">
        <v>2042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0">
        <f t="shared" si="46"/>
        <v>20</v>
      </c>
      <c r="G713" t="s">
        <v>14</v>
      </c>
      <c r="H713">
        <v>14</v>
      </c>
      <c r="I713">
        <f t="shared" si="49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7"/>
        <v>42393.25</v>
      </c>
      <c r="O713" s="11">
        <f t="shared" si="48"/>
        <v>42395.25</v>
      </c>
      <c r="P713" t="b">
        <v>1</v>
      </c>
      <c r="Q713" t="b">
        <v>1</v>
      </c>
      <c r="R713" t="s">
        <v>33</v>
      </c>
      <c r="S713" s="5" t="s">
        <v>2041</v>
      </c>
      <c r="T713" t="s">
        <v>2042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0">
        <f t="shared" ref="F714:F777" si="50">ROUND((E714/D714)*100,0)</f>
        <v>1841</v>
      </c>
      <c r="G714" t="s">
        <v>20</v>
      </c>
      <c r="H714">
        <v>202</v>
      </c>
      <c r="I714">
        <f t="shared" si="49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7"/>
        <v>42559.208333333328</v>
      </c>
      <c r="O714" s="11">
        <f t="shared" si="48"/>
        <v>42600.208333333328</v>
      </c>
      <c r="P714" t="b">
        <v>0</v>
      </c>
      <c r="Q714" t="b">
        <v>0</v>
      </c>
      <c r="R714" t="s">
        <v>33</v>
      </c>
      <c r="S714" s="5" t="s">
        <v>2041</v>
      </c>
      <c r="T714" t="s">
        <v>2042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0">
        <f t="shared" si="50"/>
        <v>162</v>
      </c>
      <c r="G715" t="s">
        <v>20</v>
      </c>
      <c r="H715">
        <v>103</v>
      </c>
      <c r="I715">
        <f t="shared" si="49"/>
        <v>108.49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7"/>
        <v>42604.208333333328</v>
      </c>
      <c r="O715" s="11">
        <f t="shared" si="48"/>
        <v>42616.208333333328</v>
      </c>
      <c r="P715" t="b">
        <v>0</v>
      </c>
      <c r="Q715" t="b">
        <v>0</v>
      </c>
      <c r="R715" t="s">
        <v>133</v>
      </c>
      <c r="S715" s="5" t="s">
        <v>2049</v>
      </c>
      <c r="T715" t="s">
        <v>2058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0">
        <f t="shared" si="50"/>
        <v>473</v>
      </c>
      <c r="G716" t="s">
        <v>20</v>
      </c>
      <c r="H716">
        <v>1785</v>
      </c>
      <c r="I716">
        <f t="shared" si="49"/>
        <v>101.98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7"/>
        <v>41870.208333333336</v>
      </c>
      <c r="O716" s="11">
        <f t="shared" si="48"/>
        <v>41871.208333333336</v>
      </c>
      <c r="P716" t="b">
        <v>0</v>
      </c>
      <c r="Q716" t="b">
        <v>0</v>
      </c>
      <c r="R716" t="s">
        <v>23</v>
      </c>
      <c r="S716" s="5" t="s">
        <v>2037</v>
      </c>
      <c r="T716" t="s">
        <v>2038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0">
        <f t="shared" si="50"/>
        <v>24</v>
      </c>
      <c r="G717" t="s">
        <v>14</v>
      </c>
      <c r="H717">
        <v>656</v>
      </c>
      <c r="I717">
        <f t="shared" si="49"/>
        <v>44.01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7"/>
        <v>40397.208333333336</v>
      </c>
      <c r="O717" s="11">
        <f t="shared" si="48"/>
        <v>40402.208333333336</v>
      </c>
      <c r="P717" t="b">
        <v>0</v>
      </c>
      <c r="Q717" t="b">
        <v>0</v>
      </c>
      <c r="R717" t="s">
        <v>292</v>
      </c>
      <c r="S717" s="5" t="s">
        <v>2052</v>
      </c>
      <c r="T717" t="s">
        <v>2063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0">
        <f t="shared" si="50"/>
        <v>518</v>
      </c>
      <c r="G718" t="s">
        <v>20</v>
      </c>
      <c r="H718">
        <v>157</v>
      </c>
      <c r="I718">
        <f t="shared" si="49"/>
        <v>65.94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7"/>
        <v>41465.208333333336</v>
      </c>
      <c r="O718" s="11">
        <f t="shared" si="48"/>
        <v>41493.208333333336</v>
      </c>
      <c r="P718" t="b">
        <v>0</v>
      </c>
      <c r="Q718" t="b">
        <v>1</v>
      </c>
      <c r="R718" t="s">
        <v>33</v>
      </c>
      <c r="S718" s="5" t="s">
        <v>2041</v>
      </c>
      <c r="T718" t="s">
        <v>2042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0">
        <f t="shared" si="50"/>
        <v>248</v>
      </c>
      <c r="G719" t="s">
        <v>20</v>
      </c>
      <c r="H719">
        <v>555</v>
      </c>
      <c r="I719">
        <f t="shared" si="49"/>
        <v>24.99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7"/>
        <v>40777.208333333336</v>
      </c>
      <c r="O719" s="11">
        <f t="shared" si="48"/>
        <v>40798.208333333336</v>
      </c>
      <c r="P719" t="b">
        <v>0</v>
      </c>
      <c r="Q719" t="b">
        <v>0</v>
      </c>
      <c r="R719" t="s">
        <v>42</v>
      </c>
      <c r="S719" s="5" t="s">
        <v>2043</v>
      </c>
      <c r="T719" t="s">
        <v>2044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0">
        <f t="shared" si="50"/>
        <v>100</v>
      </c>
      <c r="G720" t="s">
        <v>20</v>
      </c>
      <c r="H720">
        <v>297</v>
      </c>
      <c r="I720">
        <f t="shared" si="49"/>
        <v>28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7"/>
        <v>41442.208333333336</v>
      </c>
      <c r="O720" s="11">
        <f t="shared" si="48"/>
        <v>41468.208333333336</v>
      </c>
      <c r="P720" t="b">
        <v>0</v>
      </c>
      <c r="Q720" t="b">
        <v>0</v>
      </c>
      <c r="R720" t="s">
        <v>65</v>
      </c>
      <c r="S720" s="5" t="s">
        <v>2039</v>
      </c>
      <c r="T720" t="s">
        <v>2048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0">
        <f t="shared" si="50"/>
        <v>153</v>
      </c>
      <c r="G721" t="s">
        <v>20</v>
      </c>
      <c r="H721">
        <v>123</v>
      </c>
      <c r="I721">
        <f t="shared" si="49"/>
        <v>85.83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7"/>
        <v>41058.208333333336</v>
      </c>
      <c r="O721" s="11">
        <f t="shared" si="48"/>
        <v>41069.208333333336</v>
      </c>
      <c r="P721" t="b">
        <v>0</v>
      </c>
      <c r="Q721" t="b">
        <v>0</v>
      </c>
      <c r="R721" t="s">
        <v>119</v>
      </c>
      <c r="S721" s="5" t="s">
        <v>2049</v>
      </c>
      <c r="T721" t="s">
        <v>2055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0">
        <f t="shared" si="50"/>
        <v>37</v>
      </c>
      <c r="G722" t="s">
        <v>74</v>
      </c>
      <c r="H722">
        <v>38</v>
      </c>
      <c r="I722">
        <f t="shared" si="49"/>
        <v>84.92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7"/>
        <v>43152.25</v>
      </c>
      <c r="O722" s="11">
        <f t="shared" si="48"/>
        <v>43166.25</v>
      </c>
      <c r="P722" t="b">
        <v>0</v>
      </c>
      <c r="Q722" t="b">
        <v>1</v>
      </c>
      <c r="R722" t="s">
        <v>33</v>
      </c>
      <c r="S722" s="5" t="s">
        <v>2041</v>
      </c>
      <c r="T722" t="s">
        <v>2042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0">
        <f t="shared" si="50"/>
        <v>4</v>
      </c>
      <c r="G723" t="s">
        <v>74</v>
      </c>
      <c r="H723">
        <v>60</v>
      </c>
      <c r="I723">
        <f t="shared" si="49"/>
        <v>90.48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7"/>
        <v>43194.208333333328</v>
      </c>
      <c r="O723" s="11">
        <f t="shared" si="48"/>
        <v>43200.208333333328</v>
      </c>
      <c r="P723" t="b">
        <v>0</v>
      </c>
      <c r="Q723" t="b">
        <v>0</v>
      </c>
      <c r="R723" t="s">
        <v>23</v>
      </c>
      <c r="S723" s="5" t="s">
        <v>2037</v>
      </c>
      <c r="T723" t="s">
        <v>2038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0">
        <f t="shared" si="50"/>
        <v>157</v>
      </c>
      <c r="G724" t="s">
        <v>20</v>
      </c>
      <c r="H724">
        <v>3036</v>
      </c>
      <c r="I724">
        <f t="shared" si="49"/>
        <v>25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7"/>
        <v>43045.25</v>
      </c>
      <c r="O724" s="11">
        <f t="shared" si="48"/>
        <v>43072.25</v>
      </c>
      <c r="P724" t="b">
        <v>0</v>
      </c>
      <c r="Q724" t="b">
        <v>0</v>
      </c>
      <c r="R724" t="s">
        <v>42</v>
      </c>
      <c r="S724" s="5" t="s">
        <v>2043</v>
      </c>
      <c r="T724" t="s">
        <v>2044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0">
        <f t="shared" si="50"/>
        <v>270</v>
      </c>
      <c r="G725" t="s">
        <v>20</v>
      </c>
      <c r="H725">
        <v>144</v>
      </c>
      <c r="I725">
        <f t="shared" si="49"/>
        <v>92.01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7"/>
        <v>42431.25</v>
      </c>
      <c r="O725" s="11">
        <f t="shared" si="48"/>
        <v>42452.208333333328</v>
      </c>
      <c r="P725" t="b">
        <v>0</v>
      </c>
      <c r="Q725" t="b">
        <v>0</v>
      </c>
      <c r="R725" t="s">
        <v>33</v>
      </c>
      <c r="S725" s="5" t="s">
        <v>2041</v>
      </c>
      <c r="T725" t="s">
        <v>2042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0">
        <f t="shared" si="50"/>
        <v>134</v>
      </c>
      <c r="G726" t="s">
        <v>20</v>
      </c>
      <c r="H726">
        <v>121</v>
      </c>
      <c r="I726">
        <f t="shared" si="49"/>
        <v>93.07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7"/>
        <v>41934.208333333336</v>
      </c>
      <c r="O726" s="11">
        <f t="shared" si="48"/>
        <v>41936.208333333336</v>
      </c>
      <c r="P726" t="b">
        <v>0</v>
      </c>
      <c r="Q726" t="b">
        <v>1</v>
      </c>
      <c r="R726" t="s">
        <v>33</v>
      </c>
      <c r="S726" s="5" t="s">
        <v>2041</v>
      </c>
      <c r="T726" t="s">
        <v>2042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0">
        <f t="shared" si="50"/>
        <v>50</v>
      </c>
      <c r="G727" t="s">
        <v>14</v>
      </c>
      <c r="H727">
        <v>1596</v>
      </c>
      <c r="I727">
        <f t="shared" si="49"/>
        <v>61.01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7"/>
        <v>41958.25</v>
      </c>
      <c r="O727" s="11">
        <f t="shared" si="48"/>
        <v>41960.25</v>
      </c>
      <c r="P727" t="b">
        <v>0</v>
      </c>
      <c r="Q727" t="b">
        <v>0</v>
      </c>
      <c r="R727" t="s">
        <v>292</v>
      </c>
      <c r="S727" s="5" t="s">
        <v>2052</v>
      </c>
      <c r="T727" t="s">
        <v>2063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0">
        <f t="shared" si="50"/>
        <v>89</v>
      </c>
      <c r="G728" t="s">
        <v>74</v>
      </c>
      <c r="H728">
        <v>524</v>
      </c>
      <c r="I728">
        <f t="shared" si="49"/>
        <v>92.04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7"/>
        <v>40476.208333333336</v>
      </c>
      <c r="O728" s="11">
        <f t="shared" si="48"/>
        <v>40482.208333333336</v>
      </c>
      <c r="P728" t="b">
        <v>0</v>
      </c>
      <c r="Q728" t="b">
        <v>1</v>
      </c>
      <c r="R728" t="s">
        <v>33</v>
      </c>
      <c r="S728" s="5" t="s">
        <v>2041</v>
      </c>
      <c r="T728" t="s">
        <v>2042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0">
        <f t="shared" si="50"/>
        <v>165</v>
      </c>
      <c r="G729" t="s">
        <v>20</v>
      </c>
      <c r="H729">
        <v>181</v>
      </c>
      <c r="I729">
        <f t="shared" si="49"/>
        <v>81.13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7"/>
        <v>43485.25</v>
      </c>
      <c r="O729" s="11">
        <f t="shared" si="48"/>
        <v>43543.208333333328</v>
      </c>
      <c r="P729" t="b">
        <v>0</v>
      </c>
      <c r="Q729" t="b">
        <v>0</v>
      </c>
      <c r="R729" t="s">
        <v>28</v>
      </c>
      <c r="S729" s="5" t="s">
        <v>2039</v>
      </c>
      <c r="T729" t="s">
        <v>2040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0">
        <f t="shared" si="50"/>
        <v>18</v>
      </c>
      <c r="G730" t="s">
        <v>14</v>
      </c>
      <c r="H730">
        <v>10</v>
      </c>
      <c r="I730">
        <f t="shared" si="49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7"/>
        <v>42515.208333333328</v>
      </c>
      <c r="O730" s="11">
        <f t="shared" si="48"/>
        <v>42526.208333333328</v>
      </c>
      <c r="P730" t="b">
        <v>0</v>
      </c>
      <c r="Q730" t="b">
        <v>0</v>
      </c>
      <c r="R730" t="s">
        <v>33</v>
      </c>
      <c r="S730" s="5" t="s">
        <v>2041</v>
      </c>
      <c r="T730" t="s">
        <v>2042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0">
        <f t="shared" si="50"/>
        <v>186</v>
      </c>
      <c r="G731" t="s">
        <v>20</v>
      </c>
      <c r="H731">
        <v>122</v>
      </c>
      <c r="I731">
        <f t="shared" si="49"/>
        <v>85.22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7"/>
        <v>41309.25</v>
      </c>
      <c r="O731" s="11">
        <f t="shared" si="48"/>
        <v>41311.25</v>
      </c>
      <c r="P731" t="b">
        <v>0</v>
      </c>
      <c r="Q731" t="b">
        <v>0</v>
      </c>
      <c r="R731" t="s">
        <v>53</v>
      </c>
      <c r="S731" s="5" t="s">
        <v>2043</v>
      </c>
      <c r="T731" t="s">
        <v>2046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0">
        <f t="shared" si="50"/>
        <v>413</v>
      </c>
      <c r="G732" t="s">
        <v>20</v>
      </c>
      <c r="H732">
        <v>1071</v>
      </c>
      <c r="I732">
        <f t="shared" si="49"/>
        <v>110.97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7"/>
        <v>42147.208333333328</v>
      </c>
      <c r="O732" s="11">
        <f t="shared" si="48"/>
        <v>42153.208333333328</v>
      </c>
      <c r="P732" t="b">
        <v>0</v>
      </c>
      <c r="Q732" t="b">
        <v>0</v>
      </c>
      <c r="R732" t="s">
        <v>65</v>
      </c>
      <c r="S732" s="5" t="s">
        <v>2039</v>
      </c>
      <c r="T732" t="s">
        <v>2048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0">
        <f t="shared" si="50"/>
        <v>90</v>
      </c>
      <c r="G733" t="s">
        <v>74</v>
      </c>
      <c r="H733">
        <v>219</v>
      </c>
      <c r="I733">
        <f t="shared" si="49"/>
        <v>32.97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7"/>
        <v>42939.208333333328</v>
      </c>
      <c r="O733" s="11">
        <f t="shared" si="48"/>
        <v>42940.208333333328</v>
      </c>
      <c r="P733" t="b">
        <v>0</v>
      </c>
      <c r="Q733" t="b">
        <v>0</v>
      </c>
      <c r="R733" t="s">
        <v>28</v>
      </c>
      <c r="S733" s="5" t="s">
        <v>2039</v>
      </c>
      <c r="T733" t="s">
        <v>2040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0">
        <f t="shared" si="50"/>
        <v>92</v>
      </c>
      <c r="G734" t="s">
        <v>14</v>
      </c>
      <c r="H734">
        <v>1121</v>
      </c>
      <c r="I734">
        <f t="shared" si="49"/>
        <v>96.01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7"/>
        <v>42816.208333333328</v>
      </c>
      <c r="O734" s="11">
        <f t="shared" si="48"/>
        <v>42839.208333333328</v>
      </c>
      <c r="P734" t="b">
        <v>0</v>
      </c>
      <c r="Q734" t="b">
        <v>1</v>
      </c>
      <c r="R734" t="s">
        <v>23</v>
      </c>
      <c r="S734" s="5" t="s">
        <v>2037</v>
      </c>
      <c r="T734" t="s">
        <v>2038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0">
        <f t="shared" si="50"/>
        <v>527</v>
      </c>
      <c r="G735" t="s">
        <v>20</v>
      </c>
      <c r="H735">
        <v>980</v>
      </c>
      <c r="I735">
        <f t="shared" si="49"/>
        <v>84.97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7"/>
        <v>41844.208333333336</v>
      </c>
      <c r="O735" s="11">
        <f t="shared" si="48"/>
        <v>41857.208333333336</v>
      </c>
      <c r="P735" t="b">
        <v>0</v>
      </c>
      <c r="Q735" t="b">
        <v>0</v>
      </c>
      <c r="R735" t="s">
        <v>148</v>
      </c>
      <c r="S735" s="5" t="s">
        <v>2037</v>
      </c>
      <c r="T735" t="s">
        <v>2059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0">
        <f t="shared" si="50"/>
        <v>319</v>
      </c>
      <c r="G736" t="s">
        <v>20</v>
      </c>
      <c r="H736">
        <v>536</v>
      </c>
      <c r="I736">
        <f t="shared" si="49"/>
        <v>25.01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7"/>
        <v>42763.25</v>
      </c>
      <c r="O736" s="11">
        <f t="shared" si="48"/>
        <v>42775.25</v>
      </c>
      <c r="P736" t="b">
        <v>0</v>
      </c>
      <c r="Q736" t="b">
        <v>1</v>
      </c>
      <c r="R736" t="s">
        <v>33</v>
      </c>
      <c r="S736" s="5" t="s">
        <v>2041</v>
      </c>
      <c r="T736" t="s">
        <v>2042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0">
        <f t="shared" si="50"/>
        <v>354</v>
      </c>
      <c r="G737" t="s">
        <v>20</v>
      </c>
      <c r="H737">
        <v>1991</v>
      </c>
      <c r="I737">
        <f t="shared" si="49"/>
        <v>66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7"/>
        <v>42459.208333333328</v>
      </c>
      <c r="O737" s="11">
        <f t="shared" si="48"/>
        <v>42466.208333333328</v>
      </c>
      <c r="P737" t="b">
        <v>0</v>
      </c>
      <c r="Q737" t="b">
        <v>0</v>
      </c>
      <c r="R737" t="s">
        <v>122</v>
      </c>
      <c r="S737" s="5" t="s">
        <v>2056</v>
      </c>
      <c r="T737" t="s">
        <v>2057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0">
        <f t="shared" si="50"/>
        <v>33</v>
      </c>
      <c r="G738" t="s">
        <v>74</v>
      </c>
      <c r="H738">
        <v>29</v>
      </c>
      <c r="I738">
        <f t="shared" si="49"/>
        <v>87.34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7"/>
        <v>42055.25</v>
      </c>
      <c r="O738" s="11">
        <f t="shared" si="48"/>
        <v>42059.25</v>
      </c>
      <c r="P738" t="b">
        <v>0</v>
      </c>
      <c r="Q738" t="b">
        <v>0</v>
      </c>
      <c r="R738" t="s">
        <v>68</v>
      </c>
      <c r="S738" s="5" t="s">
        <v>2049</v>
      </c>
      <c r="T738" t="s">
        <v>2050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0">
        <f t="shared" si="50"/>
        <v>136</v>
      </c>
      <c r="G739" t="s">
        <v>20</v>
      </c>
      <c r="H739">
        <v>180</v>
      </c>
      <c r="I739">
        <f t="shared" si="49"/>
        <v>27.93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7"/>
        <v>42685.25</v>
      </c>
      <c r="O739" s="11">
        <f t="shared" si="48"/>
        <v>42697.25</v>
      </c>
      <c r="P739" t="b">
        <v>0</v>
      </c>
      <c r="Q739" t="b">
        <v>0</v>
      </c>
      <c r="R739" t="s">
        <v>60</v>
      </c>
      <c r="S739" s="5" t="s">
        <v>2037</v>
      </c>
      <c r="T739" t="s">
        <v>2047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0">
        <f t="shared" si="50"/>
        <v>2</v>
      </c>
      <c r="G740" t="s">
        <v>14</v>
      </c>
      <c r="H740">
        <v>15</v>
      </c>
      <c r="I740">
        <f t="shared" si="49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7"/>
        <v>41959.25</v>
      </c>
      <c r="O740" s="11">
        <f t="shared" si="48"/>
        <v>41981.25</v>
      </c>
      <c r="P740" t="b">
        <v>0</v>
      </c>
      <c r="Q740" t="b">
        <v>1</v>
      </c>
      <c r="R740" t="s">
        <v>33</v>
      </c>
      <c r="S740" s="5" t="s">
        <v>2041</v>
      </c>
      <c r="T740" t="s">
        <v>2042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0">
        <f t="shared" si="50"/>
        <v>61</v>
      </c>
      <c r="G741" t="s">
        <v>14</v>
      </c>
      <c r="H741">
        <v>191</v>
      </c>
      <c r="I741">
        <f t="shared" si="49"/>
        <v>31.94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7"/>
        <v>41089.208333333336</v>
      </c>
      <c r="O741" s="11">
        <f t="shared" si="48"/>
        <v>41090.208333333336</v>
      </c>
      <c r="P741" t="b">
        <v>0</v>
      </c>
      <c r="Q741" t="b">
        <v>0</v>
      </c>
      <c r="R741" t="s">
        <v>60</v>
      </c>
      <c r="S741" s="5" t="s">
        <v>2037</v>
      </c>
      <c r="T741" t="s">
        <v>2047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0">
        <f t="shared" si="50"/>
        <v>30</v>
      </c>
      <c r="G742" t="s">
        <v>14</v>
      </c>
      <c r="H742">
        <v>16</v>
      </c>
      <c r="I742">
        <f t="shared" si="49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7"/>
        <v>42769.25</v>
      </c>
      <c r="O742" s="11">
        <f t="shared" si="48"/>
        <v>42772.25</v>
      </c>
      <c r="P742" t="b">
        <v>0</v>
      </c>
      <c r="Q742" t="b">
        <v>0</v>
      </c>
      <c r="R742" t="s">
        <v>33</v>
      </c>
      <c r="S742" s="5" t="s">
        <v>2041</v>
      </c>
      <c r="T742" t="s">
        <v>2042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0">
        <f t="shared" si="50"/>
        <v>1179</v>
      </c>
      <c r="G743" t="s">
        <v>20</v>
      </c>
      <c r="H743">
        <v>130</v>
      </c>
      <c r="I743">
        <f t="shared" si="49"/>
        <v>108.85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7"/>
        <v>40321.208333333336</v>
      </c>
      <c r="O743" s="11">
        <f t="shared" si="48"/>
        <v>40322.208333333336</v>
      </c>
      <c r="P743" t="b">
        <v>0</v>
      </c>
      <c r="Q743" t="b">
        <v>0</v>
      </c>
      <c r="R743" t="s">
        <v>33</v>
      </c>
      <c r="S743" s="5" t="s">
        <v>2041</v>
      </c>
      <c r="T743" t="s">
        <v>2042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0">
        <f t="shared" si="50"/>
        <v>1126</v>
      </c>
      <c r="G744" t="s">
        <v>20</v>
      </c>
      <c r="H744">
        <v>122</v>
      </c>
      <c r="I744">
        <f t="shared" si="49"/>
        <v>110.76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7"/>
        <v>40197.25</v>
      </c>
      <c r="O744" s="11">
        <f t="shared" si="48"/>
        <v>40239.25</v>
      </c>
      <c r="P744" t="b">
        <v>0</v>
      </c>
      <c r="Q744" t="b">
        <v>0</v>
      </c>
      <c r="R744" t="s">
        <v>50</v>
      </c>
      <c r="S744" s="5" t="s">
        <v>2037</v>
      </c>
      <c r="T744" t="s">
        <v>2045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0">
        <f t="shared" si="50"/>
        <v>13</v>
      </c>
      <c r="G745" t="s">
        <v>14</v>
      </c>
      <c r="H745">
        <v>17</v>
      </c>
      <c r="I745">
        <f t="shared" si="49"/>
        <v>29.65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7"/>
        <v>42298.208333333328</v>
      </c>
      <c r="O745" s="11">
        <f t="shared" si="48"/>
        <v>42304.208333333328</v>
      </c>
      <c r="P745" t="b">
        <v>0</v>
      </c>
      <c r="Q745" t="b">
        <v>1</v>
      </c>
      <c r="R745" t="s">
        <v>33</v>
      </c>
      <c r="S745" s="5" t="s">
        <v>2041</v>
      </c>
      <c r="T745" t="s">
        <v>2042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0">
        <f t="shared" si="50"/>
        <v>712</v>
      </c>
      <c r="G746" t="s">
        <v>20</v>
      </c>
      <c r="H746">
        <v>140</v>
      </c>
      <c r="I746">
        <f t="shared" si="49"/>
        <v>101.71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7"/>
        <v>43322.208333333328</v>
      </c>
      <c r="O746" s="11">
        <f t="shared" si="48"/>
        <v>43324.208333333328</v>
      </c>
      <c r="P746" t="b">
        <v>0</v>
      </c>
      <c r="Q746" t="b">
        <v>1</v>
      </c>
      <c r="R746" t="s">
        <v>33</v>
      </c>
      <c r="S746" s="5" t="s">
        <v>2041</v>
      </c>
      <c r="T746" t="s">
        <v>2042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0">
        <f t="shared" si="50"/>
        <v>30</v>
      </c>
      <c r="G747" t="s">
        <v>14</v>
      </c>
      <c r="H747">
        <v>34</v>
      </c>
      <c r="I747">
        <f t="shared" si="49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7"/>
        <v>40328.208333333336</v>
      </c>
      <c r="O747" s="11">
        <f t="shared" si="48"/>
        <v>40355.208333333336</v>
      </c>
      <c r="P747" t="b">
        <v>0</v>
      </c>
      <c r="Q747" t="b">
        <v>0</v>
      </c>
      <c r="R747" t="s">
        <v>65</v>
      </c>
      <c r="S747" s="5" t="s">
        <v>2039</v>
      </c>
      <c r="T747" t="s">
        <v>2048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0">
        <f t="shared" si="50"/>
        <v>213</v>
      </c>
      <c r="G748" t="s">
        <v>20</v>
      </c>
      <c r="H748">
        <v>3388</v>
      </c>
      <c r="I748">
        <f t="shared" si="49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7"/>
        <v>40825.208333333336</v>
      </c>
      <c r="O748" s="11">
        <f t="shared" si="48"/>
        <v>40830.208333333336</v>
      </c>
      <c r="P748" t="b">
        <v>0</v>
      </c>
      <c r="Q748" t="b">
        <v>0</v>
      </c>
      <c r="R748" t="s">
        <v>28</v>
      </c>
      <c r="S748" s="5" t="s">
        <v>2039</v>
      </c>
      <c r="T748" t="s">
        <v>2040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0">
        <f t="shared" si="50"/>
        <v>229</v>
      </c>
      <c r="G749" t="s">
        <v>20</v>
      </c>
      <c r="H749">
        <v>280</v>
      </c>
      <c r="I749">
        <f t="shared" si="4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7"/>
        <v>40423.208333333336</v>
      </c>
      <c r="O749" s="11">
        <f t="shared" si="48"/>
        <v>40434.208333333336</v>
      </c>
      <c r="P749" t="b">
        <v>0</v>
      </c>
      <c r="Q749" t="b">
        <v>0</v>
      </c>
      <c r="R749" t="s">
        <v>33</v>
      </c>
      <c r="S749" s="5" t="s">
        <v>2041</v>
      </c>
      <c r="T749" t="s">
        <v>2042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0">
        <f t="shared" si="50"/>
        <v>35</v>
      </c>
      <c r="G750" t="s">
        <v>74</v>
      </c>
      <c r="H750">
        <v>614</v>
      </c>
      <c r="I750">
        <f t="shared" si="49"/>
        <v>110.97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7"/>
        <v>40238.25</v>
      </c>
      <c r="O750" s="11">
        <f t="shared" si="48"/>
        <v>40263.208333333336</v>
      </c>
      <c r="P750" t="b">
        <v>0</v>
      </c>
      <c r="Q750" t="b">
        <v>1</v>
      </c>
      <c r="R750" t="s">
        <v>71</v>
      </c>
      <c r="S750" s="5" t="s">
        <v>2043</v>
      </c>
      <c r="T750" t="s">
        <v>2051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0">
        <f t="shared" si="50"/>
        <v>157</v>
      </c>
      <c r="G751" t="s">
        <v>20</v>
      </c>
      <c r="H751">
        <v>366</v>
      </c>
      <c r="I751">
        <f t="shared" si="49"/>
        <v>36.96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7"/>
        <v>41920.208333333336</v>
      </c>
      <c r="O751" s="11">
        <f t="shared" si="48"/>
        <v>41932.208333333336</v>
      </c>
      <c r="P751" t="b">
        <v>0</v>
      </c>
      <c r="Q751" t="b">
        <v>1</v>
      </c>
      <c r="R751" t="s">
        <v>65</v>
      </c>
      <c r="S751" s="5" t="s">
        <v>2039</v>
      </c>
      <c r="T751" t="s">
        <v>2048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0">
        <f t="shared" si="50"/>
        <v>1</v>
      </c>
      <c r="G752" t="s">
        <v>14</v>
      </c>
      <c r="H752">
        <v>1</v>
      </c>
      <c r="I752">
        <f t="shared" si="49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7"/>
        <v>40360.208333333336</v>
      </c>
      <c r="O752" s="11">
        <f t="shared" si="48"/>
        <v>40385.208333333336</v>
      </c>
      <c r="P752" t="b">
        <v>0</v>
      </c>
      <c r="Q752" t="b">
        <v>0</v>
      </c>
      <c r="R752" t="s">
        <v>50</v>
      </c>
      <c r="S752" s="5" t="s">
        <v>2037</v>
      </c>
      <c r="T752" t="s">
        <v>2045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0">
        <f t="shared" si="50"/>
        <v>232</v>
      </c>
      <c r="G753" t="s">
        <v>20</v>
      </c>
      <c r="H753">
        <v>270</v>
      </c>
      <c r="I753">
        <f t="shared" si="49"/>
        <v>30.97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7"/>
        <v>42446.208333333328</v>
      </c>
      <c r="O753" s="11">
        <f t="shared" si="48"/>
        <v>42461.208333333328</v>
      </c>
      <c r="P753" t="b">
        <v>1</v>
      </c>
      <c r="Q753" t="b">
        <v>1</v>
      </c>
      <c r="R753" t="s">
        <v>68</v>
      </c>
      <c r="S753" s="5" t="s">
        <v>2049</v>
      </c>
      <c r="T753" t="s">
        <v>2050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0">
        <f t="shared" si="50"/>
        <v>92</v>
      </c>
      <c r="G754" t="s">
        <v>74</v>
      </c>
      <c r="H754">
        <v>114</v>
      </c>
      <c r="I754">
        <f t="shared" si="49"/>
        <v>47.04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7"/>
        <v>40395.208333333336</v>
      </c>
      <c r="O754" s="11">
        <f t="shared" si="48"/>
        <v>40413.208333333336</v>
      </c>
      <c r="P754" t="b">
        <v>0</v>
      </c>
      <c r="Q754" t="b">
        <v>1</v>
      </c>
      <c r="R754" t="s">
        <v>33</v>
      </c>
      <c r="S754" s="5" t="s">
        <v>2041</v>
      </c>
      <c r="T754" t="s">
        <v>2042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0">
        <f t="shared" si="50"/>
        <v>257</v>
      </c>
      <c r="G755" t="s">
        <v>20</v>
      </c>
      <c r="H755">
        <v>137</v>
      </c>
      <c r="I755">
        <f t="shared" si="49"/>
        <v>88.07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7"/>
        <v>40321.208333333336</v>
      </c>
      <c r="O755" s="11">
        <f t="shared" si="48"/>
        <v>40336.208333333336</v>
      </c>
      <c r="P755" t="b">
        <v>0</v>
      </c>
      <c r="Q755" t="b">
        <v>0</v>
      </c>
      <c r="R755" t="s">
        <v>122</v>
      </c>
      <c r="S755" s="5" t="s">
        <v>2056</v>
      </c>
      <c r="T755" t="s">
        <v>2057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0">
        <f t="shared" si="50"/>
        <v>168</v>
      </c>
      <c r="G756" t="s">
        <v>20</v>
      </c>
      <c r="H756">
        <v>3205</v>
      </c>
      <c r="I756">
        <f t="shared" si="49"/>
        <v>37.01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7"/>
        <v>41210.208333333336</v>
      </c>
      <c r="O756" s="11">
        <f t="shared" si="48"/>
        <v>41263.25</v>
      </c>
      <c r="P756" t="b">
        <v>0</v>
      </c>
      <c r="Q756" t="b">
        <v>0</v>
      </c>
      <c r="R756" t="s">
        <v>33</v>
      </c>
      <c r="S756" s="5" t="s">
        <v>2041</v>
      </c>
      <c r="T756" t="s">
        <v>2042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0">
        <f t="shared" si="50"/>
        <v>167</v>
      </c>
      <c r="G757" t="s">
        <v>20</v>
      </c>
      <c r="H757">
        <v>288</v>
      </c>
      <c r="I757">
        <f t="shared" si="49"/>
        <v>26.03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7"/>
        <v>43096.25</v>
      </c>
      <c r="O757" s="11">
        <f t="shared" si="48"/>
        <v>43108.25</v>
      </c>
      <c r="P757" t="b">
        <v>0</v>
      </c>
      <c r="Q757" t="b">
        <v>1</v>
      </c>
      <c r="R757" t="s">
        <v>33</v>
      </c>
      <c r="S757" s="5" t="s">
        <v>2041</v>
      </c>
      <c r="T757" t="s">
        <v>2042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0">
        <f t="shared" si="50"/>
        <v>772</v>
      </c>
      <c r="G758" t="s">
        <v>20</v>
      </c>
      <c r="H758">
        <v>148</v>
      </c>
      <c r="I758">
        <f t="shared" si="49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7"/>
        <v>42024.25</v>
      </c>
      <c r="O758" s="11">
        <f t="shared" si="48"/>
        <v>42030.25</v>
      </c>
      <c r="P758" t="b">
        <v>0</v>
      </c>
      <c r="Q758" t="b">
        <v>0</v>
      </c>
      <c r="R758" t="s">
        <v>33</v>
      </c>
      <c r="S758" s="5" t="s">
        <v>2041</v>
      </c>
      <c r="T758" t="s">
        <v>2042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0">
        <f t="shared" si="50"/>
        <v>407</v>
      </c>
      <c r="G759" t="s">
        <v>20</v>
      </c>
      <c r="H759">
        <v>114</v>
      </c>
      <c r="I759">
        <f t="shared" si="49"/>
        <v>49.96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7"/>
        <v>40675.208333333336</v>
      </c>
      <c r="O759" s="11">
        <f t="shared" si="48"/>
        <v>40679.208333333336</v>
      </c>
      <c r="P759" t="b">
        <v>0</v>
      </c>
      <c r="Q759" t="b">
        <v>0</v>
      </c>
      <c r="R759" t="s">
        <v>53</v>
      </c>
      <c r="S759" s="5" t="s">
        <v>2043</v>
      </c>
      <c r="T759" t="s">
        <v>2046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0">
        <f t="shared" si="50"/>
        <v>564</v>
      </c>
      <c r="G760" t="s">
        <v>20</v>
      </c>
      <c r="H760">
        <v>1518</v>
      </c>
      <c r="I760">
        <f t="shared" si="49"/>
        <v>110.02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7"/>
        <v>41936.208333333336</v>
      </c>
      <c r="O760" s="11">
        <f t="shared" si="48"/>
        <v>41945.208333333336</v>
      </c>
      <c r="P760" t="b">
        <v>0</v>
      </c>
      <c r="Q760" t="b">
        <v>0</v>
      </c>
      <c r="R760" t="s">
        <v>23</v>
      </c>
      <c r="S760" s="5" t="s">
        <v>2037</v>
      </c>
      <c r="T760" t="s">
        <v>2038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0">
        <f t="shared" si="50"/>
        <v>68</v>
      </c>
      <c r="G761" t="s">
        <v>14</v>
      </c>
      <c r="H761">
        <v>1274</v>
      </c>
      <c r="I761">
        <f t="shared" si="49"/>
        <v>89.96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7"/>
        <v>43136.25</v>
      </c>
      <c r="O761" s="11">
        <f t="shared" si="48"/>
        <v>43166.25</v>
      </c>
      <c r="P761" t="b">
        <v>0</v>
      </c>
      <c r="Q761" t="b">
        <v>0</v>
      </c>
      <c r="R761" t="s">
        <v>50</v>
      </c>
      <c r="S761" s="5" t="s">
        <v>2037</v>
      </c>
      <c r="T761" t="s">
        <v>2045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0">
        <f t="shared" si="50"/>
        <v>34</v>
      </c>
      <c r="G762" t="s">
        <v>14</v>
      </c>
      <c r="H762">
        <v>210</v>
      </c>
      <c r="I762">
        <f t="shared" si="49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7"/>
        <v>43678.208333333328</v>
      </c>
      <c r="O762" s="11">
        <f t="shared" si="48"/>
        <v>43707.208333333328</v>
      </c>
      <c r="P762" t="b">
        <v>0</v>
      </c>
      <c r="Q762" t="b">
        <v>1</v>
      </c>
      <c r="R762" t="s">
        <v>89</v>
      </c>
      <c r="S762" s="5" t="s">
        <v>2052</v>
      </c>
      <c r="T762" t="s">
        <v>2053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0">
        <f t="shared" si="50"/>
        <v>655</v>
      </c>
      <c r="G763" t="s">
        <v>20</v>
      </c>
      <c r="H763">
        <v>166</v>
      </c>
      <c r="I763">
        <f t="shared" si="49"/>
        <v>86.87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7"/>
        <v>42938.208333333328</v>
      </c>
      <c r="O763" s="11">
        <f t="shared" si="48"/>
        <v>42943.208333333328</v>
      </c>
      <c r="P763" t="b">
        <v>0</v>
      </c>
      <c r="Q763" t="b">
        <v>0</v>
      </c>
      <c r="R763" t="s">
        <v>23</v>
      </c>
      <c r="S763" s="5" t="s">
        <v>2037</v>
      </c>
      <c r="T763" t="s">
        <v>2038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0">
        <f t="shared" si="50"/>
        <v>177</v>
      </c>
      <c r="G764" t="s">
        <v>20</v>
      </c>
      <c r="H764">
        <v>100</v>
      </c>
      <c r="I764">
        <f t="shared" si="49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7"/>
        <v>41241.25</v>
      </c>
      <c r="O764" s="11">
        <f t="shared" si="48"/>
        <v>41252.25</v>
      </c>
      <c r="P764" t="b">
        <v>0</v>
      </c>
      <c r="Q764" t="b">
        <v>0</v>
      </c>
      <c r="R764" t="s">
        <v>159</v>
      </c>
      <c r="S764" s="5" t="s">
        <v>2037</v>
      </c>
      <c r="T764" t="s">
        <v>2060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0">
        <f t="shared" si="50"/>
        <v>113</v>
      </c>
      <c r="G765" t="s">
        <v>20</v>
      </c>
      <c r="H765">
        <v>235</v>
      </c>
      <c r="I765">
        <f t="shared" si="49"/>
        <v>26.97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7"/>
        <v>41037.208333333336</v>
      </c>
      <c r="O765" s="11">
        <f t="shared" si="48"/>
        <v>41072.208333333336</v>
      </c>
      <c r="P765" t="b">
        <v>0</v>
      </c>
      <c r="Q765" t="b">
        <v>1</v>
      </c>
      <c r="R765" t="s">
        <v>33</v>
      </c>
      <c r="S765" s="5" t="s">
        <v>2041</v>
      </c>
      <c r="T765" t="s">
        <v>2042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0">
        <f t="shared" si="50"/>
        <v>728</v>
      </c>
      <c r="G766" t="s">
        <v>20</v>
      </c>
      <c r="H766">
        <v>148</v>
      </c>
      <c r="I766">
        <f t="shared" si="49"/>
        <v>54.12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7"/>
        <v>40676.208333333336</v>
      </c>
      <c r="O766" s="11">
        <f t="shared" si="48"/>
        <v>40684.208333333336</v>
      </c>
      <c r="P766" t="b">
        <v>0</v>
      </c>
      <c r="Q766" t="b">
        <v>0</v>
      </c>
      <c r="R766" t="s">
        <v>23</v>
      </c>
      <c r="S766" s="5" t="s">
        <v>2037</v>
      </c>
      <c r="T766" t="s">
        <v>2038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0">
        <f t="shared" si="50"/>
        <v>208</v>
      </c>
      <c r="G767" t="s">
        <v>20</v>
      </c>
      <c r="H767">
        <v>198</v>
      </c>
      <c r="I767">
        <f t="shared" si="49"/>
        <v>41.04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7"/>
        <v>42840.208333333328</v>
      </c>
      <c r="O767" s="11">
        <f t="shared" si="48"/>
        <v>42865.208333333328</v>
      </c>
      <c r="P767" t="b">
        <v>1</v>
      </c>
      <c r="Q767" t="b">
        <v>1</v>
      </c>
      <c r="R767" t="s">
        <v>60</v>
      </c>
      <c r="S767" s="5" t="s">
        <v>2037</v>
      </c>
      <c r="T767" t="s">
        <v>2047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0">
        <f t="shared" si="50"/>
        <v>31</v>
      </c>
      <c r="G768" t="s">
        <v>14</v>
      </c>
      <c r="H768">
        <v>248</v>
      </c>
      <c r="I768">
        <f t="shared" si="49"/>
        <v>55.05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7"/>
        <v>43362.208333333328</v>
      </c>
      <c r="O768" s="11">
        <f t="shared" si="48"/>
        <v>43363.208333333328</v>
      </c>
      <c r="P768" t="b">
        <v>0</v>
      </c>
      <c r="Q768" t="b">
        <v>0</v>
      </c>
      <c r="R768" t="s">
        <v>474</v>
      </c>
      <c r="S768" s="5" t="s">
        <v>2043</v>
      </c>
      <c r="T768" t="s">
        <v>2065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0">
        <f t="shared" si="50"/>
        <v>57</v>
      </c>
      <c r="G769" t="s">
        <v>14</v>
      </c>
      <c r="H769">
        <v>513</v>
      </c>
      <c r="I769">
        <f t="shared" si="49"/>
        <v>107.94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7"/>
        <v>42283.208333333328</v>
      </c>
      <c r="O769" s="11">
        <f t="shared" si="48"/>
        <v>42328.25</v>
      </c>
      <c r="P769" t="b">
        <v>0</v>
      </c>
      <c r="Q769" t="b">
        <v>0</v>
      </c>
      <c r="R769" t="s">
        <v>206</v>
      </c>
      <c r="S769" s="5" t="s">
        <v>2049</v>
      </c>
      <c r="T769" t="s">
        <v>2061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0">
        <f t="shared" si="50"/>
        <v>231</v>
      </c>
      <c r="G770" t="s">
        <v>20</v>
      </c>
      <c r="H770">
        <v>150</v>
      </c>
      <c r="I770">
        <f t="shared" si="49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7"/>
        <v>41619.25</v>
      </c>
      <c r="O770" s="11">
        <f t="shared" si="48"/>
        <v>41634.25</v>
      </c>
      <c r="P770" t="b">
        <v>0</v>
      </c>
      <c r="Q770" t="b">
        <v>0</v>
      </c>
      <c r="R770" t="s">
        <v>33</v>
      </c>
      <c r="S770" s="5" t="s">
        <v>2041</v>
      </c>
      <c r="T770" t="s">
        <v>2042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0">
        <f t="shared" si="50"/>
        <v>87</v>
      </c>
      <c r="G771" t="s">
        <v>14</v>
      </c>
      <c r="H771">
        <v>3410</v>
      </c>
      <c r="I771">
        <f t="shared" si="49"/>
        <v>32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51">(((L771/60)/60)/24)+DATE(1970,1,1)</f>
        <v>41501.208333333336</v>
      </c>
      <c r="O771" s="11">
        <f t="shared" ref="O771:O834" si="52">(((M771/60)/60)/24)+DATE(1970,1,1)</f>
        <v>41527.208333333336</v>
      </c>
      <c r="P771" t="b">
        <v>0</v>
      </c>
      <c r="Q771" t="b">
        <v>0</v>
      </c>
      <c r="R771" t="s">
        <v>89</v>
      </c>
      <c r="S771" s="5" t="s">
        <v>2052</v>
      </c>
      <c r="T771" t="s">
        <v>2053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0">
        <f t="shared" si="50"/>
        <v>271</v>
      </c>
      <c r="G772" t="s">
        <v>20</v>
      </c>
      <c r="H772">
        <v>216</v>
      </c>
      <c r="I772">
        <f t="shared" ref="I772:I835" si="53">ROUND(E772/H772,2)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51"/>
        <v>41743.208333333336</v>
      </c>
      <c r="O772" s="11">
        <f t="shared" si="52"/>
        <v>41750.208333333336</v>
      </c>
      <c r="P772" t="b">
        <v>0</v>
      </c>
      <c r="Q772" t="b">
        <v>1</v>
      </c>
      <c r="R772" t="s">
        <v>33</v>
      </c>
      <c r="S772" s="5" t="s">
        <v>2041</v>
      </c>
      <c r="T772" t="s">
        <v>2042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0">
        <f t="shared" si="50"/>
        <v>49</v>
      </c>
      <c r="G773" t="s">
        <v>74</v>
      </c>
      <c r="H773">
        <v>26</v>
      </c>
      <c r="I773">
        <f t="shared" si="53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1"/>
        <v>43491.25</v>
      </c>
      <c r="O773" s="11">
        <f t="shared" si="52"/>
        <v>43518.25</v>
      </c>
      <c r="P773" t="b">
        <v>0</v>
      </c>
      <c r="Q773" t="b">
        <v>0</v>
      </c>
      <c r="R773" t="s">
        <v>33</v>
      </c>
      <c r="S773" s="5" t="s">
        <v>2041</v>
      </c>
      <c r="T773" t="s">
        <v>2042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0">
        <f t="shared" si="50"/>
        <v>113</v>
      </c>
      <c r="G774" t="s">
        <v>20</v>
      </c>
      <c r="H774">
        <v>5139</v>
      </c>
      <c r="I774">
        <f t="shared" si="53"/>
        <v>33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51"/>
        <v>43505.25</v>
      </c>
      <c r="O774" s="11">
        <f t="shared" si="52"/>
        <v>43509.25</v>
      </c>
      <c r="P774" t="b">
        <v>0</v>
      </c>
      <c r="Q774" t="b">
        <v>0</v>
      </c>
      <c r="R774" t="s">
        <v>60</v>
      </c>
      <c r="S774" s="5" t="s">
        <v>2037</v>
      </c>
      <c r="T774" t="s">
        <v>2047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0">
        <f t="shared" si="50"/>
        <v>191</v>
      </c>
      <c r="G775" t="s">
        <v>20</v>
      </c>
      <c r="H775">
        <v>2353</v>
      </c>
      <c r="I775">
        <f t="shared" si="53"/>
        <v>43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51"/>
        <v>42838.208333333328</v>
      </c>
      <c r="O775" s="11">
        <f t="shared" si="52"/>
        <v>42848.208333333328</v>
      </c>
      <c r="P775" t="b">
        <v>0</v>
      </c>
      <c r="Q775" t="b">
        <v>0</v>
      </c>
      <c r="R775" t="s">
        <v>33</v>
      </c>
      <c r="S775" s="5" t="s">
        <v>2041</v>
      </c>
      <c r="T775" t="s">
        <v>2042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0">
        <f t="shared" si="50"/>
        <v>136</v>
      </c>
      <c r="G776" t="s">
        <v>20</v>
      </c>
      <c r="H776">
        <v>78</v>
      </c>
      <c r="I776">
        <f t="shared" si="5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51"/>
        <v>42513.208333333328</v>
      </c>
      <c r="O776" s="11">
        <f t="shared" si="52"/>
        <v>42554.208333333328</v>
      </c>
      <c r="P776" t="b">
        <v>0</v>
      </c>
      <c r="Q776" t="b">
        <v>0</v>
      </c>
      <c r="R776" t="s">
        <v>28</v>
      </c>
      <c r="S776" s="5" t="s">
        <v>2039</v>
      </c>
      <c r="T776" t="s">
        <v>2040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0">
        <f t="shared" si="50"/>
        <v>10</v>
      </c>
      <c r="G777" t="s">
        <v>14</v>
      </c>
      <c r="H777">
        <v>10</v>
      </c>
      <c r="I777">
        <f t="shared" si="53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51"/>
        <v>41949.25</v>
      </c>
      <c r="O777" s="11">
        <f t="shared" si="52"/>
        <v>41959.25</v>
      </c>
      <c r="P777" t="b">
        <v>0</v>
      </c>
      <c r="Q777" t="b">
        <v>0</v>
      </c>
      <c r="R777" t="s">
        <v>23</v>
      </c>
      <c r="S777" s="5" t="s">
        <v>2037</v>
      </c>
      <c r="T777" t="s">
        <v>2038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0">
        <f t="shared" ref="F778:F841" si="54">ROUND((E778/D778)*100,0)</f>
        <v>66</v>
      </c>
      <c r="G778" t="s">
        <v>14</v>
      </c>
      <c r="H778">
        <v>2201</v>
      </c>
      <c r="I778">
        <f t="shared" si="53"/>
        <v>33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51"/>
        <v>43650.208333333328</v>
      </c>
      <c r="O778" s="11">
        <f t="shared" si="52"/>
        <v>43668.208333333328</v>
      </c>
      <c r="P778" t="b">
        <v>0</v>
      </c>
      <c r="Q778" t="b">
        <v>0</v>
      </c>
      <c r="R778" t="s">
        <v>33</v>
      </c>
      <c r="S778" s="5" t="s">
        <v>2041</v>
      </c>
      <c r="T778" t="s">
        <v>2042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0">
        <f t="shared" si="54"/>
        <v>49</v>
      </c>
      <c r="G779" t="s">
        <v>14</v>
      </c>
      <c r="H779">
        <v>676</v>
      </c>
      <c r="I779">
        <f t="shared" si="53"/>
        <v>68.03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51"/>
        <v>40809.208333333336</v>
      </c>
      <c r="O779" s="11">
        <f t="shared" si="52"/>
        <v>40838.208333333336</v>
      </c>
      <c r="P779" t="b">
        <v>0</v>
      </c>
      <c r="Q779" t="b">
        <v>0</v>
      </c>
      <c r="R779" t="s">
        <v>33</v>
      </c>
      <c r="S779" s="5" t="s">
        <v>2041</v>
      </c>
      <c r="T779" t="s">
        <v>2042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0">
        <f t="shared" si="54"/>
        <v>788</v>
      </c>
      <c r="G780" t="s">
        <v>20</v>
      </c>
      <c r="H780">
        <v>174</v>
      </c>
      <c r="I780">
        <f t="shared" si="53"/>
        <v>58.87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51"/>
        <v>40768.208333333336</v>
      </c>
      <c r="O780" s="11">
        <f t="shared" si="52"/>
        <v>40773.208333333336</v>
      </c>
      <c r="P780" t="b">
        <v>0</v>
      </c>
      <c r="Q780" t="b">
        <v>0</v>
      </c>
      <c r="R780" t="s">
        <v>71</v>
      </c>
      <c r="S780" s="5" t="s">
        <v>2043</v>
      </c>
      <c r="T780" t="s">
        <v>2051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0">
        <f t="shared" si="54"/>
        <v>80</v>
      </c>
      <c r="G781" t="s">
        <v>14</v>
      </c>
      <c r="H781">
        <v>831</v>
      </c>
      <c r="I781">
        <f t="shared" si="53"/>
        <v>105.05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51"/>
        <v>42230.208333333328</v>
      </c>
      <c r="O781" s="11">
        <f t="shared" si="52"/>
        <v>42239.208333333328</v>
      </c>
      <c r="P781" t="b">
        <v>0</v>
      </c>
      <c r="Q781" t="b">
        <v>1</v>
      </c>
      <c r="R781" t="s">
        <v>33</v>
      </c>
      <c r="S781" s="5" t="s">
        <v>2041</v>
      </c>
      <c r="T781" t="s">
        <v>2042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0">
        <f t="shared" si="54"/>
        <v>106</v>
      </c>
      <c r="G782" t="s">
        <v>20</v>
      </c>
      <c r="H782">
        <v>164</v>
      </c>
      <c r="I782">
        <f t="shared" si="5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51"/>
        <v>42573.208333333328</v>
      </c>
      <c r="O782" s="11">
        <f t="shared" si="52"/>
        <v>42592.208333333328</v>
      </c>
      <c r="P782" t="b">
        <v>0</v>
      </c>
      <c r="Q782" t="b">
        <v>1</v>
      </c>
      <c r="R782" t="s">
        <v>53</v>
      </c>
      <c r="S782" s="5" t="s">
        <v>2043</v>
      </c>
      <c r="T782" t="s">
        <v>2046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0">
        <f t="shared" si="54"/>
        <v>51</v>
      </c>
      <c r="G783" t="s">
        <v>74</v>
      </c>
      <c r="H783">
        <v>56</v>
      </c>
      <c r="I783">
        <f t="shared" si="5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51"/>
        <v>40482.208333333336</v>
      </c>
      <c r="O783" s="11">
        <f t="shared" si="52"/>
        <v>40533.25</v>
      </c>
      <c r="P783" t="b">
        <v>0</v>
      </c>
      <c r="Q783" t="b">
        <v>0</v>
      </c>
      <c r="R783" t="s">
        <v>33</v>
      </c>
      <c r="S783" s="5" t="s">
        <v>2041</v>
      </c>
      <c r="T783" t="s">
        <v>2042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0">
        <f t="shared" si="54"/>
        <v>215</v>
      </c>
      <c r="G784" t="s">
        <v>20</v>
      </c>
      <c r="H784">
        <v>161</v>
      </c>
      <c r="I784">
        <f t="shared" si="53"/>
        <v>68.2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51"/>
        <v>40603.25</v>
      </c>
      <c r="O784" s="11">
        <f t="shared" si="52"/>
        <v>40631.208333333336</v>
      </c>
      <c r="P784" t="b">
        <v>0</v>
      </c>
      <c r="Q784" t="b">
        <v>1</v>
      </c>
      <c r="R784" t="s">
        <v>71</v>
      </c>
      <c r="S784" s="5" t="s">
        <v>2043</v>
      </c>
      <c r="T784" t="s">
        <v>2051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0">
        <f t="shared" si="54"/>
        <v>141</v>
      </c>
      <c r="G785" t="s">
        <v>20</v>
      </c>
      <c r="H785">
        <v>138</v>
      </c>
      <c r="I785">
        <f t="shared" si="53"/>
        <v>75.73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51"/>
        <v>41625.25</v>
      </c>
      <c r="O785" s="11">
        <f t="shared" si="52"/>
        <v>41632.25</v>
      </c>
      <c r="P785" t="b">
        <v>0</v>
      </c>
      <c r="Q785" t="b">
        <v>0</v>
      </c>
      <c r="R785" t="s">
        <v>23</v>
      </c>
      <c r="S785" s="5" t="s">
        <v>2037</v>
      </c>
      <c r="T785" t="s">
        <v>2038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0">
        <f t="shared" si="54"/>
        <v>115</v>
      </c>
      <c r="G786" t="s">
        <v>20</v>
      </c>
      <c r="H786">
        <v>3308</v>
      </c>
      <c r="I786">
        <f t="shared" si="53"/>
        <v>31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51"/>
        <v>42435.25</v>
      </c>
      <c r="O786" s="11">
        <f t="shared" si="52"/>
        <v>42446.208333333328</v>
      </c>
      <c r="P786" t="b">
        <v>0</v>
      </c>
      <c r="Q786" t="b">
        <v>0</v>
      </c>
      <c r="R786" t="s">
        <v>28</v>
      </c>
      <c r="S786" s="5" t="s">
        <v>2039</v>
      </c>
      <c r="T786" t="s">
        <v>2040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0">
        <f t="shared" si="54"/>
        <v>193</v>
      </c>
      <c r="G787" t="s">
        <v>20</v>
      </c>
      <c r="H787">
        <v>127</v>
      </c>
      <c r="I787">
        <f t="shared" si="53"/>
        <v>101.88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51"/>
        <v>43582.208333333328</v>
      </c>
      <c r="O787" s="11">
        <f t="shared" si="52"/>
        <v>43616.208333333328</v>
      </c>
      <c r="P787" t="b">
        <v>0</v>
      </c>
      <c r="Q787" t="b">
        <v>1</v>
      </c>
      <c r="R787" t="s">
        <v>71</v>
      </c>
      <c r="S787" s="5" t="s">
        <v>2043</v>
      </c>
      <c r="T787" t="s">
        <v>2051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0">
        <f t="shared" si="54"/>
        <v>730</v>
      </c>
      <c r="G788" t="s">
        <v>20</v>
      </c>
      <c r="H788">
        <v>207</v>
      </c>
      <c r="I788">
        <f t="shared" si="5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51"/>
        <v>43186.208333333328</v>
      </c>
      <c r="O788" s="11">
        <f t="shared" si="52"/>
        <v>43193.208333333328</v>
      </c>
      <c r="P788" t="b">
        <v>0</v>
      </c>
      <c r="Q788" t="b">
        <v>1</v>
      </c>
      <c r="R788" t="s">
        <v>159</v>
      </c>
      <c r="S788" s="5" t="s">
        <v>2037</v>
      </c>
      <c r="T788" t="s">
        <v>2060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0">
        <f t="shared" si="54"/>
        <v>100</v>
      </c>
      <c r="G789" t="s">
        <v>14</v>
      </c>
      <c r="H789">
        <v>859</v>
      </c>
      <c r="I789">
        <f t="shared" si="5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1"/>
        <v>40684.208333333336</v>
      </c>
      <c r="O789" s="11">
        <f t="shared" si="52"/>
        <v>40693.208333333336</v>
      </c>
      <c r="P789" t="b">
        <v>0</v>
      </c>
      <c r="Q789" t="b">
        <v>0</v>
      </c>
      <c r="R789" t="s">
        <v>23</v>
      </c>
      <c r="S789" s="5" t="s">
        <v>2037</v>
      </c>
      <c r="T789" t="s">
        <v>2038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0">
        <f t="shared" si="54"/>
        <v>88</v>
      </c>
      <c r="G790" t="s">
        <v>47</v>
      </c>
      <c r="H790">
        <v>31</v>
      </c>
      <c r="I790">
        <f t="shared" si="53"/>
        <v>102.39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51"/>
        <v>41202.208333333336</v>
      </c>
      <c r="O790" s="11">
        <f t="shared" si="52"/>
        <v>41223.25</v>
      </c>
      <c r="P790" t="b">
        <v>0</v>
      </c>
      <c r="Q790" t="b">
        <v>0</v>
      </c>
      <c r="R790" t="s">
        <v>71</v>
      </c>
      <c r="S790" s="5" t="s">
        <v>2043</v>
      </c>
      <c r="T790" t="s">
        <v>2051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0">
        <f t="shared" si="54"/>
        <v>37</v>
      </c>
      <c r="G791" t="s">
        <v>14</v>
      </c>
      <c r="H791">
        <v>45</v>
      </c>
      <c r="I791">
        <f t="shared" si="53"/>
        <v>74.47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51"/>
        <v>41786.208333333336</v>
      </c>
      <c r="O791" s="11">
        <f t="shared" si="52"/>
        <v>41823.208333333336</v>
      </c>
      <c r="P791" t="b">
        <v>0</v>
      </c>
      <c r="Q791" t="b">
        <v>0</v>
      </c>
      <c r="R791" t="s">
        <v>33</v>
      </c>
      <c r="S791" s="5" t="s">
        <v>2041</v>
      </c>
      <c r="T791" t="s">
        <v>2042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0">
        <f t="shared" si="54"/>
        <v>31</v>
      </c>
      <c r="G792" t="s">
        <v>74</v>
      </c>
      <c r="H792">
        <v>1113</v>
      </c>
      <c r="I792">
        <f t="shared" si="53"/>
        <v>51.01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51"/>
        <v>40223.25</v>
      </c>
      <c r="O792" s="11">
        <f t="shared" si="52"/>
        <v>40229.25</v>
      </c>
      <c r="P792" t="b">
        <v>0</v>
      </c>
      <c r="Q792" t="b">
        <v>0</v>
      </c>
      <c r="R792" t="s">
        <v>33</v>
      </c>
      <c r="S792" s="5" t="s">
        <v>2041</v>
      </c>
      <c r="T792" t="s">
        <v>2042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0">
        <f t="shared" si="54"/>
        <v>26</v>
      </c>
      <c r="G793" t="s">
        <v>14</v>
      </c>
      <c r="H793">
        <v>6</v>
      </c>
      <c r="I793">
        <f t="shared" si="53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51"/>
        <v>42715.25</v>
      </c>
      <c r="O793" s="11">
        <f t="shared" si="52"/>
        <v>42731.25</v>
      </c>
      <c r="P793" t="b">
        <v>0</v>
      </c>
      <c r="Q793" t="b">
        <v>0</v>
      </c>
      <c r="R793" t="s">
        <v>17</v>
      </c>
      <c r="S793" s="5" t="s">
        <v>2035</v>
      </c>
      <c r="T793" t="s">
        <v>2036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0">
        <f t="shared" si="54"/>
        <v>34</v>
      </c>
      <c r="G794" t="s">
        <v>14</v>
      </c>
      <c r="H794">
        <v>7</v>
      </c>
      <c r="I794">
        <f t="shared" si="53"/>
        <v>97.14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51"/>
        <v>41451.208333333336</v>
      </c>
      <c r="O794" s="11">
        <f t="shared" si="52"/>
        <v>41479.208333333336</v>
      </c>
      <c r="P794" t="b">
        <v>0</v>
      </c>
      <c r="Q794" t="b">
        <v>1</v>
      </c>
      <c r="R794" t="s">
        <v>33</v>
      </c>
      <c r="S794" s="5" t="s">
        <v>2041</v>
      </c>
      <c r="T794" t="s">
        <v>2042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0">
        <f t="shared" si="54"/>
        <v>1186</v>
      </c>
      <c r="G795" t="s">
        <v>20</v>
      </c>
      <c r="H795">
        <v>181</v>
      </c>
      <c r="I795">
        <f t="shared" si="5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51"/>
        <v>41450.208333333336</v>
      </c>
      <c r="O795" s="11">
        <f t="shared" si="52"/>
        <v>41454.208333333336</v>
      </c>
      <c r="P795" t="b">
        <v>0</v>
      </c>
      <c r="Q795" t="b">
        <v>0</v>
      </c>
      <c r="R795" t="s">
        <v>68</v>
      </c>
      <c r="S795" s="5" t="s">
        <v>2049</v>
      </c>
      <c r="T795" t="s">
        <v>2050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0">
        <f t="shared" si="54"/>
        <v>125</v>
      </c>
      <c r="G796" t="s">
        <v>20</v>
      </c>
      <c r="H796">
        <v>110</v>
      </c>
      <c r="I796">
        <f t="shared" si="5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51"/>
        <v>43091.25</v>
      </c>
      <c r="O796" s="11">
        <f t="shared" si="52"/>
        <v>43103.25</v>
      </c>
      <c r="P796" t="b">
        <v>0</v>
      </c>
      <c r="Q796" t="b">
        <v>0</v>
      </c>
      <c r="R796" t="s">
        <v>23</v>
      </c>
      <c r="S796" s="5" t="s">
        <v>2037</v>
      </c>
      <c r="T796" t="s">
        <v>2038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0">
        <f t="shared" si="54"/>
        <v>14</v>
      </c>
      <c r="G797" t="s">
        <v>14</v>
      </c>
      <c r="H797">
        <v>31</v>
      </c>
      <c r="I797">
        <f t="shared" si="53"/>
        <v>32.97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51"/>
        <v>42675.208333333328</v>
      </c>
      <c r="O797" s="11">
        <f t="shared" si="52"/>
        <v>42678.208333333328</v>
      </c>
      <c r="P797" t="b">
        <v>0</v>
      </c>
      <c r="Q797" t="b">
        <v>0</v>
      </c>
      <c r="R797" t="s">
        <v>53</v>
      </c>
      <c r="S797" s="5" t="s">
        <v>2043</v>
      </c>
      <c r="T797" t="s">
        <v>2046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0">
        <f t="shared" si="54"/>
        <v>55</v>
      </c>
      <c r="G798" t="s">
        <v>14</v>
      </c>
      <c r="H798">
        <v>78</v>
      </c>
      <c r="I798">
        <f t="shared" si="53"/>
        <v>54.81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51"/>
        <v>41859.208333333336</v>
      </c>
      <c r="O798" s="11">
        <f t="shared" si="52"/>
        <v>41866.208333333336</v>
      </c>
      <c r="P798" t="b">
        <v>0</v>
      </c>
      <c r="Q798" t="b">
        <v>1</v>
      </c>
      <c r="R798" t="s">
        <v>292</v>
      </c>
      <c r="S798" s="5" t="s">
        <v>2052</v>
      </c>
      <c r="T798" t="s">
        <v>2063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0">
        <f t="shared" si="54"/>
        <v>110</v>
      </c>
      <c r="G799" t="s">
        <v>20</v>
      </c>
      <c r="H799">
        <v>185</v>
      </c>
      <c r="I799">
        <f t="shared" si="53"/>
        <v>45.04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51"/>
        <v>43464.25</v>
      </c>
      <c r="O799" s="11">
        <f t="shared" si="52"/>
        <v>43487.25</v>
      </c>
      <c r="P799" t="b">
        <v>0</v>
      </c>
      <c r="Q799" t="b">
        <v>0</v>
      </c>
      <c r="R799" t="s">
        <v>28</v>
      </c>
      <c r="S799" s="5" t="s">
        <v>2039</v>
      </c>
      <c r="T799" t="s">
        <v>2040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0">
        <f t="shared" si="54"/>
        <v>188</v>
      </c>
      <c r="G800" t="s">
        <v>20</v>
      </c>
      <c r="H800">
        <v>121</v>
      </c>
      <c r="I800">
        <f t="shared" si="53"/>
        <v>52.96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51"/>
        <v>41060.208333333336</v>
      </c>
      <c r="O800" s="11">
        <f t="shared" si="52"/>
        <v>41088.208333333336</v>
      </c>
      <c r="P800" t="b">
        <v>0</v>
      </c>
      <c r="Q800" t="b">
        <v>1</v>
      </c>
      <c r="R800" t="s">
        <v>33</v>
      </c>
      <c r="S800" s="5" t="s">
        <v>2041</v>
      </c>
      <c r="T800" t="s">
        <v>2042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0">
        <f t="shared" si="54"/>
        <v>87</v>
      </c>
      <c r="G801" t="s">
        <v>14</v>
      </c>
      <c r="H801">
        <v>1225</v>
      </c>
      <c r="I801">
        <f t="shared" si="53"/>
        <v>60.02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51"/>
        <v>42399.25</v>
      </c>
      <c r="O801" s="11">
        <f t="shared" si="52"/>
        <v>42403.25</v>
      </c>
      <c r="P801" t="b">
        <v>0</v>
      </c>
      <c r="Q801" t="b">
        <v>0</v>
      </c>
      <c r="R801" t="s">
        <v>33</v>
      </c>
      <c r="S801" s="5" t="s">
        <v>2041</v>
      </c>
      <c r="T801" t="s">
        <v>2042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0">
        <f t="shared" si="54"/>
        <v>1</v>
      </c>
      <c r="G802" t="s">
        <v>14</v>
      </c>
      <c r="H802">
        <v>1</v>
      </c>
      <c r="I802">
        <f t="shared" si="53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51"/>
        <v>42167.208333333328</v>
      </c>
      <c r="O802" s="11">
        <f t="shared" si="52"/>
        <v>42171.208333333328</v>
      </c>
      <c r="P802" t="b">
        <v>0</v>
      </c>
      <c r="Q802" t="b">
        <v>0</v>
      </c>
      <c r="R802" t="s">
        <v>23</v>
      </c>
      <c r="S802" s="5" t="s">
        <v>2037</v>
      </c>
      <c r="T802" t="s">
        <v>2038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0">
        <f t="shared" si="54"/>
        <v>203</v>
      </c>
      <c r="G803" t="s">
        <v>20</v>
      </c>
      <c r="H803">
        <v>106</v>
      </c>
      <c r="I803">
        <f t="shared" si="53"/>
        <v>44.03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51"/>
        <v>43830.25</v>
      </c>
      <c r="O803" s="11">
        <f t="shared" si="52"/>
        <v>43852.25</v>
      </c>
      <c r="P803" t="b">
        <v>0</v>
      </c>
      <c r="Q803" t="b">
        <v>1</v>
      </c>
      <c r="R803" t="s">
        <v>122</v>
      </c>
      <c r="S803" s="5" t="s">
        <v>2056</v>
      </c>
      <c r="T803" t="s">
        <v>2057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0">
        <f t="shared" si="54"/>
        <v>197</v>
      </c>
      <c r="G804" t="s">
        <v>20</v>
      </c>
      <c r="H804">
        <v>142</v>
      </c>
      <c r="I804">
        <f t="shared" si="53"/>
        <v>86.03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51"/>
        <v>43650.208333333328</v>
      </c>
      <c r="O804" s="11">
        <f t="shared" si="52"/>
        <v>43652.208333333328</v>
      </c>
      <c r="P804" t="b">
        <v>0</v>
      </c>
      <c r="Q804" t="b">
        <v>0</v>
      </c>
      <c r="R804" t="s">
        <v>122</v>
      </c>
      <c r="S804" s="5" t="s">
        <v>2056</v>
      </c>
      <c r="T804" t="s">
        <v>2057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0">
        <f t="shared" si="54"/>
        <v>107</v>
      </c>
      <c r="G805" t="s">
        <v>20</v>
      </c>
      <c r="H805">
        <v>233</v>
      </c>
      <c r="I805">
        <f t="shared" si="53"/>
        <v>28.01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51"/>
        <v>43492.25</v>
      </c>
      <c r="O805" s="11">
        <f t="shared" si="52"/>
        <v>43526.25</v>
      </c>
      <c r="P805" t="b">
        <v>0</v>
      </c>
      <c r="Q805" t="b">
        <v>0</v>
      </c>
      <c r="R805" t="s">
        <v>33</v>
      </c>
      <c r="S805" s="5" t="s">
        <v>2041</v>
      </c>
      <c r="T805" t="s">
        <v>2042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0">
        <f t="shared" si="54"/>
        <v>269</v>
      </c>
      <c r="G806" t="s">
        <v>20</v>
      </c>
      <c r="H806">
        <v>218</v>
      </c>
      <c r="I806">
        <f t="shared" si="5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51"/>
        <v>43102.25</v>
      </c>
      <c r="O806" s="11">
        <f t="shared" si="52"/>
        <v>43122.25</v>
      </c>
      <c r="P806" t="b">
        <v>0</v>
      </c>
      <c r="Q806" t="b">
        <v>0</v>
      </c>
      <c r="R806" t="s">
        <v>23</v>
      </c>
      <c r="S806" s="5" t="s">
        <v>2037</v>
      </c>
      <c r="T806" t="s">
        <v>2038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0">
        <f t="shared" si="54"/>
        <v>51</v>
      </c>
      <c r="G807" t="s">
        <v>14</v>
      </c>
      <c r="H807">
        <v>67</v>
      </c>
      <c r="I807">
        <f t="shared" si="53"/>
        <v>73.61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51"/>
        <v>41958.25</v>
      </c>
      <c r="O807" s="11">
        <f t="shared" si="52"/>
        <v>42009.25</v>
      </c>
      <c r="P807" t="b">
        <v>0</v>
      </c>
      <c r="Q807" t="b">
        <v>0</v>
      </c>
      <c r="R807" t="s">
        <v>42</v>
      </c>
      <c r="S807" s="5" t="s">
        <v>2043</v>
      </c>
      <c r="T807" t="s">
        <v>2044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0">
        <f t="shared" si="54"/>
        <v>1180</v>
      </c>
      <c r="G808" t="s">
        <v>20</v>
      </c>
      <c r="H808">
        <v>76</v>
      </c>
      <c r="I808">
        <f t="shared" si="53"/>
        <v>108.71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51"/>
        <v>40973.25</v>
      </c>
      <c r="O808" s="11">
        <f t="shared" si="52"/>
        <v>40997.208333333336</v>
      </c>
      <c r="P808" t="b">
        <v>0</v>
      </c>
      <c r="Q808" t="b">
        <v>1</v>
      </c>
      <c r="R808" t="s">
        <v>53</v>
      </c>
      <c r="S808" s="5" t="s">
        <v>2043</v>
      </c>
      <c r="T808" t="s">
        <v>2046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0">
        <f t="shared" si="54"/>
        <v>264</v>
      </c>
      <c r="G809" t="s">
        <v>20</v>
      </c>
      <c r="H809">
        <v>43</v>
      </c>
      <c r="I809">
        <f t="shared" si="53"/>
        <v>42.98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51"/>
        <v>43753.208333333328</v>
      </c>
      <c r="O809" s="11">
        <f t="shared" si="52"/>
        <v>43797.25</v>
      </c>
      <c r="P809" t="b">
        <v>0</v>
      </c>
      <c r="Q809" t="b">
        <v>1</v>
      </c>
      <c r="R809" t="s">
        <v>33</v>
      </c>
      <c r="S809" s="5" t="s">
        <v>2041</v>
      </c>
      <c r="T809" t="s">
        <v>2042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0">
        <f t="shared" si="54"/>
        <v>30</v>
      </c>
      <c r="G810" t="s">
        <v>14</v>
      </c>
      <c r="H810">
        <v>19</v>
      </c>
      <c r="I810">
        <f t="shared" si="53"/>
        <v>83.32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51"/>
        <v>42507.208333333328</v>
      </c>
      <c r="O810" s="11">
        <f t="shared" si="52"/>
        <v>42524.208333333328</v>
      </c>
      <c r="P810" t="b">
        <v>0</v>
      </c>
      <c r="Q810" t="b">
        <v>0</v>
      </c>
      <c r="R810" t="s">
        <v>17</v>
      </c>
      <c r="S810" s="5" t="s">
        <v>2035</v>
      </c>
      <c r="T810" t="s">
        <v>2036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0">
        <f t="shared" si="54"/>
        <v>63</v>
      </c>
      <c r="G811" t="s">
        <v>14</v>
      </c>
      <c r="H811">
        <v>2108</v>
      </c>
      <c r="I811">
        <f t="shared" si="53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51"/>
        <v>41135.208333333336</v>
      </c>
      <c r="O811" s="11">
        <f t="shared" si="52"/>
        <v>41136.208333333336</v>
      </c>
      <c r="P811" t="b">
        <v>0</v>
      </c>
      <c r="Q811" t="b">
        <v>0</v>
      </c>
      <c r="R811" t="s">
        <v>42</v>
      </c>
      <c r="S811" s="5" t="s">
        <v>2043</v>
      </c>
      <c r="T811" t="s">
        <v>2044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0">
        <f t="shared" si="54"/>
        <v>193</v>
      </c>
      <c r="G812" t="s">
        <v>20</v>
      </c>
      <c r="H812">
        <v>221</v>
      </c>
      <c r="I812">
        <f t="shared" si="53"/>
        <v>55.93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51"/>
        <v>43067.25</v>
      </c>
      <c r="O812" s="11">
        <f t="shared" si="52"/>
        <v>43077.25</v>
      </c>
      <c r="P812" t="b">
        <v>0</v>
      </c>
      <c r="Q812" t="b">
        <v>1</v>
      </c>
      <c r="R812" t="s">
        <v>33</v>
      </c>
      <c r="S812" s="5" t="s">
        <v>2041</v>
      </c>
      <c r="T812" t="s">
        <v>2042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0">
        <f t="shared" si="54"/>
        <v>77</v>
      </c>
      <c r="G813" t="s">
        <v>14</v>
      </c>
      <c r="H813">
        <v>679</v>
      </c>
      <c r="I813">
        <f t="shared" si="53"/>
        <v>105.04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51"/>
        <v>42378.25</v>
      </c>
      <c r="O813" s="11">
        <f t="shared" si="52"/>
        <v>42380.25</v>
      </c>
      <c r="P813" t="b">
        <v>0</v>
      </c>
      <c r="Q813" t="b">
        <v>1</v>
      </c>
      <c r="R813" t="s">
        <v>89</v>
      </c>
      <c r="S813" s="5" t="s">
        <v>2052</v>
      </c>
      <c r="T813" t="s">
        <v>2053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0">
        <f t="shared" si="54"/>
        <v>226</v>
      </c>
      <c r="G814" t="s">
        <v>20</v>
      </c>
      <c r="H814">
        <v>2805</v>
      </c>
      <c r="I814">
        <f t="shared" si="53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1"/>
        <v>43206.208333333328</v>
      </c>
      <c r="O814" s="11">
        <f t="shared" si="52"/>
        <v>43211.208333333328</v>
      </c>
      <c r="P814" t="b">
        <v>0</v>
      </c>
      <c r="Q814" t="b">
        <v>0</v>
      </c>
      <c r="R814" t="s">
        <v>68</v>
      </c>
      <c r="S814" s="5" t="s">
        <v>2049</v>
      </c>
      <c r="T814" t="s">
        <v>2050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0">
        <f t="shared" si="54"/>
        <v>239</v>
      </c>
      <c r="G815" t="s">
        <v>20</v>
      </c>
      <c r="H815">
        <v>68</v>
      </c>
      <c r="I815">
        <f t="shared" si="53"/>
        <v>112.66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51"/>
        <v>41148.208333333336</v>
      </c>
      <c r="O815" s="11">
        <f t="shared" si="52"/>
        <v>41158.208333333336</v>
      </c>
      <c r="P815" t="b">
        <v>0</v>
      </c>
      <c r="Q815" t="b">
        <v>0</v>
      </c>
      <c r="R815" t="s">
        <v>89</v>
      </c>
      <c r="S815" s="5" t="s">
        <v>2052</v>
      </c>
      <c r="T815" t="s">
        <v>2053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0">
        <f t="shared" si="54"/>
        <v>92</v>
      </c>
      <c r="G816" t="s">
        <v>14</v>
      </c>
      <c r="H816">
        <v>36</v>
      </c>
      <c r="I816">
        <f t="shared" si="53"/>
        <v>81.94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51"/>
        <v>42517.208333333328</v>
      </c>
      <c r="O816" s="11">
        <f t="shared" si="52"/>
        <v>42519.208333333328</v>
      </c>
      <c r="P816" t="b">
        <v>0</v>
      </c>
      <c r="Q816" t="b">
        <v>1</v>
      </c>
      <c r="R816" t="s">
        <v>23</v>
      </c>
      <c r="S816" s="5" t="s">
        <v>2037</v>
      </c>
      <c r="T816" t="s">
        <v>2038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0">
        <f t="shared" si="54"/>
        <v>130</v>
      </c>
      <c r="G817" t="s">
        <v>20</v>
      </c>
      <c r="H817">
        <v>183</v>
      </c>
      <c r="I817">
        <f t="shared" si="53"/>
        <v>64.05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1"/>
        <v>43068.25</v>
      </c>
      <c r="O817" s="11">
        <f t="shared" si="52"/>
        <v>43094.25</v>
      </c>
      <c r="P817" t="b">
        <v>0</v>
      </c>
      <c r="Q817" t="b">
        <v>0</v>
      </c>
      <c r="R817" t="s">
        <v>23</v>
      </c>
      <c r="S817" s="5" t="s">
        <v>2037</v>
      </c>
      <c r="T817" t="s">
        <v>2038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0">
        <f t="shared" si="54"/>
        <v>615</v>
      </c>
      <c r="G818" t="s">
        <v>20</v>
      </c>
      <c r="H818">
        <v>133</v>
      </c>
      <c r="I818">
        <f t="shared" si="53"/>
        <v>106.39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51"/>
        <v>41680.25</v>
      </c>
      <c r="O818" s="11">
        <f t="shared" si="52"/>
        <v>41682.25</v>
      </c>
      <c r="P818" t="b">
        <v>1</v>
      </c>
      <c r="Q818" t="b">
        <v>1</v>
      </c>
      <c r="R818" t="s">
        <v>33</v>
      </c>
      <c r="S818" s="5" t="s">
        <v>2041</v>
      </c>
      <c r="T818" t="s">
        <v>2042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0">
        <f t="shared" si="54"/>
        <v>369</v>
      </c>
      <c r="G819" t="s">
        <v>20</v>
      </c>
      <c r="H819">
        <v>2489</v>
      </c>
      <c r="I819">
        <f t="shared" si="5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51"/>
        <v>43589.208333333328</v>
      </c>
      <c r="O819" s="11">
        <f t="shared" si="52"/>
        <v>43617.208333333328</v>
      </c>
      <c r="P819" t="b">
        <v>0</v>
      </c>
      <c r="Q819" t="b">
        <v>1</v>
      </c>
      <c r="R819" t="s">
        <v>68</v>
      </c>
      <c r="S819" s="5" t="s">
        <v>2049</v>
      </c>
      <c r="T819" t="s">
        <v>2050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0">
        <f t="shared" si="54"/>
        <v>1095</v>
      </c>
      <c r="G820" t="s">
        <v>20</v>
      </c>
      <c r="H820">
        <v>69</v>
      </c>
      <c r="I820">
        <f t="shared" si="53"/>
        <v>111.07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51"/>
        <v>43486.25</v>
      </c>
      <c r="O820" s="11">
        <f t="shared" si="52"/>
        <v>43499.25</v>
      </c>
      <c r="P820" t="b">
        <v>0</v>
      </c>
      <c r="Q820" t="b">
        <v>1</v>
      </c>
      <c r="R820" t="s">
        <v>33</v>
      </c>
      <c r="S820" s="5" t="s">
        <v>2041</v>
      </c>
      <c r="T820" t="s">
        <v>2042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0">
        <f t="shared" si="54"/>
        <v>51</v>
      </c>
      <c r="G821" t="s">
        <v>14</v>
      </c>
      <c r="H821">
        <v>47</v>
      </c>
      <c r="I821">
        <f t="shared" si="53"/>
        <v>95.94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51"/>
        <v>41237.25</v>
      </c>
      <c r="O821" s="11">
        <f t="shared" si="52"/>
        <v>41252.25</v>
      </c>
      <c r="P821" t="b">
        <v>1</v>
      </c>
      <c r="Q821" t="b">
        <v>0</v>
      </c>
      <c r="R821" t="s">
        <v>89</v>
      </c>
      <c r="S821" s="5" t="s">
        <v>2052</v>
      </c>
      <c r="T821" t="s">
        <v>2053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0">
        <f t="shared" si="54"/>
        <v>801</v>
      </c>
      <c r="G822" t="s">
        <v>20</v>
      </c>
      <c r="H822">
        <v>279</v>
      </c>
      <c r="I822">
        <f t="shared" si="53"/>
        <v>43.04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51"/>
        <v>43310.208333333328</v>
      </c>
      <c r="O822" s="11">
        <f t="shared" si="52"/>
        <v>43323.208333333328</v>
      </c>
      <c r="P822" t="b">
        <v>0</v>
      </c>
      <c r="Q822" t="b">
        <v>1</v>
      </c>
      <c r="R822" t="s">
        <v>23</v>
      </c>
      <c r="S822" s="5" t="s">
        <v>2037</v>
      </c>
      <c r="T822" t="s">
        <v>2038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0">
        <f t="shared" si="54"/>
        <v>291</v>
      </c>
      <c r="G823" t="s">
        <v>20</v>
      </c>
      <c r="H823">
        <v>210</v>
      </c>
      <c r="I823">
        <f t="shared" si="53"/>
        <v>67.97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51"/>
        <v>42794.25</v>
      </c>
      <c r="O823" s="11">
        <f t="shared" si="52"/>
        <v>42807.208333333328</v>
      </c>
      <c r="P823" t="b">
        <v>0</v>
      </c>
      <c r="Q823" t="b">
        <v>0</v>
      </c>
      <c r="R823" t="s">
        <v>42</v>
      </c>
      <c r="S823" s="5" t="s">
        <v>2043</v>
      </c>
      <c r="T823" t="s">
        <v>2044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0">
        <f t="shared" si="54"/>
        <v>350</v>
      </c>
      <c r="G824" t="s">
        <v>20</v>
      </c>
      <c r="H824">
        <v>2100</v>
      </c>
      <c r="I824">
        <f t="shared" si="53"/>
        <v>89.99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51"/>
        <v>41698.25</v>
      </c>
      <c r="O824" s="11">
        <f t="shared" si="52"/>
        <v>41715.208333333336</v>
      </c>
      <c r="P824" t="b">
        <v>0</v>
      </c>
      <c r="Q824" t="b">
        <v>0</v>
      </c>
      <c r="R824" t="s">
        <v>23</v>
      </c>
      <c r="S824" s="5" t="s">
        <v>2037</v>
      </c>
      <c r="T824" t="s">
        <v>2038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0">
        <f t="shared" si="54"/>
        <v>357</v>
      </c>
      <c r="G825" t="s">
        <v>20</v>
      </c>
      <c r="H825">
        <v>252</v>
      </c>
      <c r="I825">
        <f t="shared" si="53"/>
        <v>58.1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51"/>
        <v>41892.208333333336</v>
      </c>
      <c r="O825" s="11">
        <f t="shared" si="52"/>
        <v>41917.208333333336</v>
      </c>
      <c r="P825" t="b">
        <v>1</v>
      </c>
      <c r="Q825" t="b">
        <v>1</v>
      </c>
      <c r="R825" t="s">
        <v>23</v>
      </c>
      <c r="S825" s="5" t="s">
        <v>2037</v>
      </c>
      <c r="T825" t="s">
        <v>2038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0">
        <f t="shared" si="54"/>
        <v>126</v>
      </c>
      <c r="G826" t="s">
        <v>20</v>
      </c>
      <c r="H826">
        <v>1280</v>
      </c>
      <c r="I826">
        <f t="shared" si="53"/>
        <v>84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51"/>
        <v>40348.208333333336</v>
      </c>
      <c r="O826" s="11">
        <f t="shared" si="52"/>
        <v>40380.208333333336</v>
      </c>
      <c r="P826" t="b">
        <v>0</v>
      </c>
      <c r="Q826" t="b">
        <v>1</v>
      </c>
      <c r="R826" t="s">
        <v>68</v>
      </c>
      <c r="S826" s="5" t="s">
        <v>2049</v>
      </c>
      <c r="T826" t="s">
        <v>2050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0">
        <f t="shared" si="54"/>
        <v>388</v>
      </c>
      <c r="G827" t="s">
        <v>20</v>
      </c>
      <c r="H827">
        <v>157</v>
      </c>
      <c r="I827">
        <f t="shared" si="53"/>
        <v>88.85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51"/>
        <v>42941.208333333328</v>
      </c>
      <c r="O827" s="11">
        <f t="shared" si="52"/>
        <v>42953.208333333328</v>
      </c>
      <c r="P827" t="b">
        <v>0</v>
      </c>
      <c r="Q827" t="b">
        <v>0</v>
      </c>
      <c r="R827" t="s">
        <v>100</v>
      </c>
      <c r="S827" s="5" t="s">
        <v>2043</v>
      </c>
      <c r="T827" t="s">
        <v>2054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0">
        <f t="shared" si="54"/>
        <v>457</v>
      </c>
      <c r="G828" t="s">
        <v>20</v>
      </c>
      <c r="H828">
        <v>194</v>
      </c>
      <c r="I828">
        <f t="shared" si="5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51"/>
        <v>40525.25</v>
      </c>
      <c r="O828" s="11">
        <f t="shared" si="52"/>
        <v>40553.25</v>
      </c>
      <c r="P828" t="b">
        <v>0</v>
      </c>
      <c r="Q828" t="b">
        <v>1</v>
      </c>
      <c r="R828" t="s">
        <v>33</v>
      </c>
      <c r="S828" s="5" t="s">
        <v>2041</v>
      </c>
      <c r="T828" t="s">
        <v>2042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0">
        <f t="shared" si="54"/>
        <v>267</v>
      </c>
      <c r="G829" t="s">
        <v>20</v>
      </c>
      <c r="H829">
        <v>82</v>
      </c>
      <c r="I829">
        <f t="shared" si="53"/>
        <v>74.8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51"/>
        <v>40666.208333333336</v>
      </c>
      <c r="O829" s="11">
        <f t="shared" si="52"/>
        <v>40678.208333333336</v>
      </c>
      <c r="P829" t="b">
        <v>0</v>
      </c>
      <c r="Q829" t="b">
        <v>1</v>
      </c>
      <c r="R829" t="s">
        <v>53</v>
      </c>
      <c r="S829" s="5" t="s">
        <v>2043</v>
      </c>
      <c r="T829" t="s">
        <v>2046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0">
        <f t="shared" si="54"/>
        <v>69</v>
      </c>
      <c r="G830" t="s">
        <v>14</v>
      </c>
      <c r="H830">
        <v>70</v>
      </c>
      <c r="I830">
        <f t="shared" si="5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51"/>
        <v>43340.208333333328</v>
      </c>
      <c r="O830" s="11">
        <f t="shared" si="52"/>
        <v>43365.208333333328</v>
      </c>
      <c r="P830" t="b">
        <v>0</v>
      </c>
      <c r="Q830" t="b">
        <v>0</v>
      </c>
      <c r="R830" t="s">
        <v>33</v>
      </c>
      <c r="S830" s="5" t="s">
        <v>2041</v>
      </c>
      <c r="T830" t="s">
        <v>2042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0">
        <f t="shared" si="54"/>
        <v>51</v>
      </c>
      <c r="G831" t="s">
        <v>14</v>
      </c>
      <c r="H831">
        <v>154</v>
      </c>
      <c r="I831">
        <f t="shared" si="53"/>
        <v>32.01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51"/>
        <v>42164.208333333328</v>
      </c>
      <c r="O831" s="11">
        <f t="shared" si="52"/>
        <v>42179.208333333328</v>
      </c>
      <c r="P831" t="b">
        <v>0</v>
      </c>
      <c r="Q831" t="b">
        <v>0</v>
      </c>
      <c r="R831" t="s">
        <v>33</v>
      </c>
      <c r="S831" s="5" t="s">
        <v>2041</v>
      </c>
      <c r="T831" t="s">
        <v>2042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0">
        <f t="shared" si="54"/>
        <v>1</v>
      </c>
      <c r="G832" t="s">
        <v>14</v>
      </c>
      <c r="H832">
        <v>22</v>
      </c>
      <c r="I832">
        <f t="shared" si="53"/>
        <v>64.73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51"/>
        <v>43103.25</v>
      </c>
      <c r="O832" s="11">
        <f t="shared" si="52"/>
        <v>43162.25</v>
      </c>
      <c r="P832" t="b">
        <v>0</v>
      </c>
      <c r="Q832" t="b">
        <v>0</v>
      </c>
      <c r="R832" t="s">
        <v>33</v>
      </c>
      <c r="S832" s="5" t="s">
        <v>2041</v>
      </c>
      <c r="T832" t="s">
        <v>2042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0">
        <f t="shared" si="54"/>
        <v>109</v>
      </c>
      <c r="G833" t="s">
        <v>20</v>
      </c>
      <c r="H833">
        <v>4233</v>
      </c>
      <c r="I833">
        <f t="shared" si="53"/>
        <v>25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51"/>
        <v>40994.208333333336</v>
      </c>
      <c r="O833" s="11">
        <f t="shared" si="52"/>
        <v>41028.208333333336</v>
      </c>
      <c r="P833" t="b">
        <v>0</v>
      </c>
      <c r="Q833" t="b">
        <v>0</v>
      </c>
      <c r="R833" t="s">
        <v>122</v>
      </c>
      <c r="S833" s="5" t="s">
        <v>2056</v>
      </c>
      <c r="T833" t="s">
        <v>2057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0">
        <f t="shared" si="54"/>
        <v>315</v>
      </c>
      <c r="G834" t="s">
        <v>20</v>
      </c>
      <c r="H834">
        <v>1297</v>
      </c>
      <c r="I834">
        <f t="shared" si="53"/>
        <v>104.98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51"/>
        <v>42299.208333333328</v>
      </c>
      <c r="O834" s="11">
        <f t="shared" si="52"/>
        <v>42333.25</v>
      </c>
      <c r="P834" t="b">
        <v>1</v>
      </c>
      <c r="Q834" t="b">
        <v>0</v>
      </c>
      <c r="R834" t="s">
        <v>206</v>
      </c>
      <c r="S834" s="5" t="s">
        <v>2049</v>
      </c>
      <c r="T834" t="s">
        <v>2061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0">
        <f t="shared" si="54"/>
        <v>158</v>
      </c>
      <c r="G835" t="s">
        <v>20</v>
      </c>
      <c r="H835">
        <v>165</v>
      </c>
      <c r="I835">
        <f t="shared" si="53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5">(((L835/60)/60)/24)+DATE(1970,1,1)</f>
        <v>40588.25</v>
      </c>
      <c r="O835" s="11">
        <f t="shared" ref="O835:O898" si="56">(((M835/60)/60)/24)+DATE(1970,1,1)</f>
        <v>40599.25</v>
      </c>
      <c r="P835" t="b">
        <v>0</v>
      </c>
      <c r="Q835" t="b">
        <v>0</v>
      </c>
      <c r="R835" t="s">
        <v>206</v>
      </c>
      <c r="S835" s="5" t="s">
        <v>2049</v>
      </c>
      <c r="T835" t="s">
        <v>2061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0">
        <f t="shared" si="54"/>
        <v>154</v>
      </c>
      <c r="G836" t="s">
        <v>20</v>
      </c>
      <c r="H836">
        <v>119</v>
      </c>
      <c r="I836">
        <f t="shared" ref="I836:I899" si="57">ROUND(E836/H836,2)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5"/>
        <v>41448.208333333336</v>
      </c>
      <c r="O836" s="11">
        <f t="shared" si="56"/>
        <v>41454.208333333336</v>
      </c>
      <c r="P836" t="b">
        <v>0</v>
      </c>
      <c r="Q836" t="b">
        <v>0</v>
      </c>
      <c r="R836" t="s">
        <v>33</v>
      </c>
      <c r="S836" s="5" t="s">
        <v>2041</v>
      </c>
      <c r="T836" t="s">
        <v>2042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0">
        <f t="shared" si="54"/>
        <v>90</v>
      </c>
      <c r="G837" t="s">
        <v>14</v>
      </c>
      <c r="H837">
        <v>1758</v>
      </c>
      <c r="I837">
        <f t="shared" si="57"/>
        <v>44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5"/>
        <v>42063.25</v>
      </c>
      <c r="O837" s="11">
        <f t="shared" si="56"/>
        <v>42069.25</v>
      </c>
      <c r="P837" t="b">
        <v>0</v>
      </c>
      <c r="Q837" t="b">
        <v>0</v>
      </c>
      <c r="R837" t="s">
        <v>28</v>
      </c>
      <c r="S837" s="5" t="s">
        <v>2039</v>
      </c>
      <c r="T837" t="s">
        <v>2040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0">
        <f t="shared" si="54"/>
        <v>75</v>
      </c>
      <c r="G838" t="s">
        <v>14</v>
      </c>
      <c r="H838">
        <v>94</v>
      </c>
      <c r="I838">
        <f t="shared" si="57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5"/>
        <v>40214.25</v>
      </c>
      <c r="O838" s="11">
        <f t="shared" si="56"/>
        <v>40225.25</v>
      </c>
      <c r="P838" t="b">
        <v>0</v>
      </c>
      <c r="Q838" t="b">
        <v>0</v>
      </c>
      <c r="R838" t="s">
        <v>60</v>
      </c>
      <c r="S838" s="5" t="s">
        <v>2037</v>
      </c>
      <c r="T838" t="s">
        <v>2047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0">
        <f t="shared" si="54"/>
        <v>853</v>
      </c>
      <c r="G839" t="s">
        <v>20</v>
      </c>
      <c r="H839">
        <v>1797</v>
      </c>
      <c r="I839">
        <f t="shared" si="57"/>
        <v>84.01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5"/>
        <v>40629.208333333336</v>
      </c>
      <c r="O839" s="11">
        <f t="shared" si="56"/>
        <v>40683.208333333336</v>
      </c>
      <c r="P839" t="b">
        <v>0</v>
      </c>
      <c r="Q839" t="b">
        <v>0</v>
      </c>
      <c r="R839" t="s">
        <v>159</v>
      </c>
      <c r="S839" s="5" t="s">
        <v>2037</v>
      </c>
      <c r="T839" t="s">
        <v>2060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0">
        <f t="shared" si="54"/>
        <v>139</v>
      </c>
      <c r="G840" t="s">
        <v>20</v>
      </c>
      <c r="H840">
        <v>261</v>
      </c>
      <c r="I840">
        <f t="shared" si="57"/>
        <v>34.06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5"/>
        <v>43370.208333333328</v>
      </c>
      <c r="O840" s="11">
        <f t="shared" si="56"/>
        <v>43379.208333333328</v>
      </c>
      <c r="P840" t="b">
        <v>0</v>
      </c>
      <c r="Q840" t="b">
        <v>0</v>
      </c>
      <c r="R840" t="s">
        <v>33</v>
      </c>
      <c r="S840" s="5" t="s">
        <v>2041</v>
      </c>
      <c r="T840" t="s">
        <v>2042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0">
        <f t="shared" si="54"/>
        <v>190</v>
      </c>
      <c r="G841" t="s">
        <v>20</v>
      </c>
      <c r="H841">
        <v>157</v>
      </c>
      <c r="I841">
        <f t="shared" si="57"/>
        <v>93.27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5"/>
        <v>41715.208333333336</v>
      </c>
      <c r="O841" s="11">
        <f t="shared" si="56"/>
        <v>41760.208333333336</v>
      </c>
      <c r="P841" t="b">
        <v>0</v>
      </c>
      <c r="Q841" t="b">
        <v>1</v>
      </c>
      <c r="R841" t="s">
        <v>42</v>
      </c>
      <c r="S841" s="5" t="s">
        <v>2043</v>
      </c>
      <c r="T841" t="s">
        <v>2044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0">
        <f t="shared" ref="F842:F905" si="58">ROUND((E842/D842)*100,0)</f>
        <v>100</v>
      </c>
      <c r="G842" t="s">
        <v>20</v>
      </c>
      <c r="H842">
        <v>3533</v>
      </c>
      <c r="I842">
        <f t="shared" si="57"/>
        <v>33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5"/>
        <v>41836.208333333336</v>
      </c>
      <c r="O842" s="11">
        <f t="shared" si="56"/>
        <v>41838.208333333336</v>
      </c>
      <c r="P842" t="b">
        <v>0</v>
      </c>
      <c r="Q842" t="b">
        <v>1</v>
      </c>
      <c r="R842" t="s">
        <v>33</v>
      </c>
      <c r="S842" s="5" t="s">
        <v>2041</v>
      </c>
      <c r="T842" t="s">
        <v>2042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0">
        <f t="shared" si="58"/>
        <v>143</v>
      </c>
      <c r="G843" t="s">
        <v>20</v>
      </c>
      <c r="H843">
        <v>155</v>
      </c>
      <c r="I843">
        <f t="shared" si="57"/>
        <v>83.81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5"/>
        <v>42419.25</v>
      </c>
      <c r="O843" s="11">
        <f t="shared" si="56"/>
        <v>42435.25</v>
      </c>
      <c r="P843" t="b">
        <v>0</v>
      </c>
      <c r="Q843" t="b">
        <v>0</v>
      </c>
      <c r="R843" t="s">
        <v>28</v>
      </c>
      <c r="S843" s="5" t="s">
        <v>2039</v>
      </c>
      <c r="T843" t="s">
        <v>2040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0">
        <f t="shared" si="58"/>
        <v>563</v>
      </c>
      <c r="G844" t="s">
        <v>20</v>
      </c>
      <c r="H844">
        <v>132</v>
      </c>
      <c r="I844">
        <f t="shared" si="57"/>
        <v>63.99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5"/>
        <v>43266.208333333328</v>
      </c>
      <c r="O844" s="11">
        <f t="shared" si="56"/>
        <v>43269.208333333328</v>
      </c>
      <c r="P844" t="b">
        <v>0</v>
      </c>
      <c r="Q844" t="b">
        <v>0</v>
      </c>
      <c r="R844" t="s">
        <v>65</v>
      </c>
      <c r="S844" s="5" t="s">
        <v>2039</v>
      </c>
      <c r="T844" t="s">
        <v>2048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0">
        <f t="shared" si="58"/>
        <v>31</v>
      </c>
      <c r="G845" t="s">
        <v>14</v>
      </c>
      <c r="H845">
        <v>33</v>
      </c>
      <c r="I845">
        <f t="shared" si="57"/>
        <v>81.91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5"/>
        <v>43338.208333333328</v>
      </c>
      <c r="O845" s="11">
        <f t="shared" si="56"/>
        <v>43344.208333333328</v>
      </c>
      <c r="P845" t="b">
        <v>0</v>
      </c>
      <c r="Q845" t="b">
        <v>0</v>
      </c>
      <c r="R845" t="s">
        <v>122</v>
      </c>
      <c r="S845" s="5" t="s">
        <v>2056</v>
      </c>
      <c r="T845" t="s">
        <v>2057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0">
        <f t="shared" si="58"/>
        <v>99</v>
      </c>
      <c r="G846" t="s">
        <v>74</v>
      </c>
      <c r="H846">
        <v>94</v>
      </c>
      <c r="I846">
        <f t="shared" si="57"/>
        <v>93.05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5"/>
        <v>40930.25</v>
      </c>
      <c r="O846" s="11">
        <f t="shared" si="56"/>
        <v>40933.25</v>
      </c>
      <c r="P846" t="b">
        <v>0</v>
      </c>
      <c r="Q846" t="b">
        <v>0</v>
      </c>
      <c r="R846" t="s">
        <v>42</v>
      </c>
      <c r="S846" s="5" t="s">
        <v>2043</v>
      </c>
      <c r="T846" t="s">
        <v>2044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0">
        <f t="shared" si="58"/>
        <v>198</v>
      </c>
      <c r="G847" t="s">
        <v>20</v>
      </c>
      <c r="H847">
        <v>1354</v>
      </c>
      <c r="I847">
        <f t="shared" si="57"/>
        <v>101.98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5"/>
        <v>43235.208333333328</v>
      </c>
      <c r="O847" s="11">
        <f t="shared" si="56"/>
        <v>43272.208333333328</v>
      </c>
      <c r="P847" t="b">
        <v>0</v>
      </c>
      <c r="Q847" t="b">
        <v>0</v>
      </c>
      <c r="R847" t="s">
        <v>28</v>
      </c>
      <c r="S847" s="5" t="s">
        <v>2039</v>
      </c>
      <c r="T847" t="s">
        <v>2040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0">
        <f t="shared" si="58"/>
        <v>509</v>
      </c>
      <c r="G848" t="s">
        <v>20</v>
      </c>
      <c r="H848">
        <v>48</v>
      </c>
      <c r="I848">
        <f t="shared" si="57"/>
        <v>105.94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5"/>
        <v>43302.208333333328</v>
      </c>
      <c r="O848" s="11">
        <f t="shared" si="56"/>
        <v>43338.208333333328</v>
      </c>
      <c r="P848" t="b">
        <v>1</v>
      </c>
      <c r="Q848" t="b">
        <v>1</v>
      </c>
      <c r="R848" t="s">
        <v>28</v>
      </c>
      <c r="S848" s="5" t="s">
        <v>2039</v>
      </c>
      <c r="T848" t="s">
        <v>2040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0">
        <f t="shared" si="58"/>
        <v>238</v>
      </c>
      <c r="G849" t="s">
        <v>20</v>
      </c>
      <c r="H849">
        <v>110</v>
      </c>
      <c r="I849">
        <f t="shared" si="57"/>
        <v>101.58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5"/>
        <v>43107.25</v>
      </c>
      <c r="O849" s="11">
        <f t="shared" si="56"/>
        <v>43110.25</v>
      </c>
      <c r="P849" t="b">
        <v>0</v>
      </c>
      <c r="Q849" t="b">
        <v>0</v>
      </c>
      <c r="R849" t="s">
        <v>17</v>
      </c>
      <c r="S849" s="5" t="s">
        <v>2035</v>
      </c>
      <c r="T849" t="s">
        <v>2036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0">
        <f t="shared" si="58"/>
        <v>338</v>
      </c>
      <c r="G850" t="s">
        <v>20</v>
      </c>
      <c r="H850">
        <v>172</v>
      </c>
      <c r="I850">
        <f t="shared" si="57"/>
        <v>62.97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5"/>
        <v>40341.208333333336</v>
      </c>
      <c r="O850" s="11">
        <f t="shared" si="56"/>
        <v>40350.208333333336</v>
      </c>
      <c r="P850" t="b">
        <v>0</v>
      </c>
      <c r="Q850" t="b">
        <v>0</v>
      </c>
      <c r="R850" t="s">
        <v>53</v>
      </c>
      <c r="S850" s="5" t="s">
        <v>2043</v>
      </c>
      <c r="T850" t="s">
        <v>2046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0">
        <f t="shared" si="58"/>
        <v>133</v>
      </c>
      <c r="G851" t="s">
        <v>20</v>
      </c>
      <c r="H851">
        <v>307</v>
      </c>
      <c r="I851">
        <f t="shared" si="57"/>
        <v>29.05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5"/>
        <v>40948.25</v>
      </c>
      <c r="O851" s="11">
        <f t="shared" si="56"/>
        <v>40951.25</v>
      </c>
      <c r="P851" t="b">
        <v>0</v>
      </c>
      <c r="Q851" t="b">
        <v>1</v>
      </c>
      <c r="R851" t="s">
        <v>60</v>
      </c>
      <c r="S851" s="5" t="s">
        <v>2037</v>
      </c>
      <c r="T851" t="s">
        <v>2047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0">
        <f t="shared" si="58"/>
        <v>1</v>
      </c>
      <c r="G852" t="s">
        <v>14</v>
      </c>
      <c r="H852">
        <v>1</v>
      </c>
      <c r="I852">
        <f t="shared" si="57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5"/>
        <v>40866.25</v>
      </c>
      <c r="O852" s="11">
        <f t="shared" si="56"/>
        <v>40881.25</v>
      </c>
      <c r="P852" t="b">
        <v>1</v>
      </c>
      <c r="Q852" t="b">
        <v>0</v>
      </c>
      <c r="R852" t="s">
        <v>23</v>
      </c>
      <c r="S852" s="5" t="s">
        <v>2037</v>
      </c>
      <c r="T852" t="s">
        <v>2038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0">
        <f t="shared" si="58"/>
        <v>208</v>
      </c>
      <c r="G853" t="s">
        <v>20</v>
      </c>
      <c r="H853">
        <v>160</v>
      </c>
      <c r="I853">
        <f t="shared" si="57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5"/>
        <v>41031.208333333336</v>
      </c>
      <c r="O853" s="11">
        <f t="shared" si="56"/>
        <v>41064.208333333336</v>
      </c>
      <c r="P853" t="b">
        <v>0</v>
      </c>
      <c r="Q853" t="b">
        <v>0</v>
      </c>
      <c r="R853" t="s">
        <v>50</v>
      </c>
      <c r="S853" s="5" t="s">
        <v>2037</v>
      </c>
      <c r="T853" t="s">
        <v>2045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0">
        <f t="shared" si="58"/>
        <v>51</v>
      </c>
      <c r="G854" t="s">
        <v>14</v>
      </c>
      <c r="H854">
        <v>31</v>
      </c>
      <c r="I854">
        <f t="shared" si="57"/>
        <v>80.81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5"/>
        <v>40740.208333333336</v>
      </c>
      <c r="O854" s="11">
        <f t="shared" si="56"/>
        <v>40750.208333333336</v>
      </c>
      <c r="P854" t="b">
        <v>0</v>
      </c>
      <c r="Q854" t="b">
        <v>1</v>
      </c>
      <c r="R854" t="s">
        <v>89</v>
      </c>
      <c r="S854" s="5" t="s">
        <v>2052</v>
      </c>
      <c r="T854" t="s">
        <v>2053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0">
        <f t="shared" si="58"/>
        <v>652</v>
      </c>
      <c r="G855" t="s">
        <v>20</v>
      </c>
      <c r="H855">
        <v>1467</v>
      </c>
      <c r="I855">
        <f t="shared" si="57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5"/>
        <v>40714.208333333336</v>
      </c>
      <c r="O855" s="11">
        <f t="shared" si="56"/>
        <v>40719.208333333336</v>
      </c>
      <c r="P855" t="b">
        <v>0</v>
      </c>
      <c r="Q855" t="b">
        <v>1</v>
      </c>
      <c r="R855" t="s">
        <v>60</v>
      </c>
      <c r="S855" s="5" t="s">
        <v>2037</v>
      </c>
      <c r="T855" t="s">
        <v>2047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0">
        <f t="shared" si="58"/>
        <v>114</v>
      </c>
      <c r="G856" t="s">
        <v>20</v>
      </c>
      <c r="H856">
        <v>2662</v>
      </c>
      <c r="I856">
        <f t="shared" si="57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5"/>
        <v>43787.25</v>
      </c>
      <c r="O856" s="11">
        <f t="shared" si="56"/>
        <v>43814.25</v>
      </c>
      <c r="P856" t="b">
        <v>0</v>
      </c>
      <c r="Q856" t="b">
        <v>0</v>
      </c>
      <c r="R856" t="s">
        <v>119</v>
      </c>
      <c r="S856" s="5" t="s">
        <v>2049</v>
      </c>
      <c r="T856" t="s">
        <v>2055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0">
        <f t="shared" si="58"/>
        <v>102</v>
      </c>
      <c r="G857" t="s">
        <v>20</v>
      </c>
      <c r="H857">
        <v>452</v>
      </c>
      <c r="I857">
        <f t="shared" si="57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5"/>
        <v>40712.208333333336</v>
      </c>
      <c r="O857" s="11">
        <f t="shared" si="56"/>
        <v>40743.208333333336</v>
      </c>
      <c r="P857" t="b">
        <v>0</v>
      </c>
      <c r="Q857" t="b">
        <v>0</v>
      </c>
      <c r="R857" t="s">
        <v>33</v>
      </c>
      <c r="S857" s="5" t="s">
        <v>2041</v>
      </c>
      <c r="T857" t="s">
        <v>2042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0">
        <f t="shared" si="58"/>
        <v>357</v>
      </c>
      <c r="G858" t="s">
        <v>20</v>
      </c>
      <c r="H858">
        <v>158</v>
      </c>
      <c r="I858">
        <f t="shared" si="57"/>
        <v>54.16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5"/>
        <v>41023.208333333336</v>
      </c>
      <c r="O858" s="11">
        <f t="shared" si="56"/>
        <v>41040.208333333336</v>
      </c>
      <c r="P858" t="b">
        <v>0</v>
      </c>
      <c r="Q858" t="b">
        <v>0</v>
      </c>
      <c r="R858" t="s">
        <v>17</v>
      </c>
      <c r="S858" s="5" t="s">
        <v>2035</v>
      </c>
      <c r="T858" t="s">
        <v>2036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0">
        <f t="shared" si="58"/>
        <v>140</v>
      </c>
      <c r="G859" t="s">
        <v>20</v>
      </c>
      <c r="H859">
        <v>225</v>
      </c>
      <c r="I859">
        <f t="shared" si="57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5"/>
        <v>40944.25</v>
      </c>
      <c r="O859" s="11">
        <f t="shared" si="56"/>
        <v>40967.25</v>
      </c>
      <c r="P859" t="b">
        <v>1</v>
      </c>
      <c r="Q859" t="b">
        <v>0</v>
      </c>
      <c r="R859" t="s">
        <v>100</v>
      </c>
      <c r="S859" s="5" t="s">
        <v>2043</v>
      </c>
      <c r="T859" t="s">
        <v>2054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0">
        <f t="shared" si="58"/>
        <v>69</v>
      </c>
      <c r="G860" t="s">
        <v>14</v>
      </c>
      <c r="H860">
        <v>35</v>
      </c>
      <c r="I860">
        <f t="shared" si="57"/>
        <v>79.37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5"/>
        <v>43211.208333333328</v>
      </c>
      <c r="O860" s="11">
        <f t="shared" si="56"/>
        <v>43218.208333333328</v>
      </c>
      <c r="P860" t="b">
        <v>1</v>
      </c>
      <c r="Q860" t="b">
        <v>0</v>
      </c>
      <c r="R860" t="s">
        <v>17</v>
      </c>
      <c r="S860" s="5" t="s">
        <v>2035</v>
      </c>
      <c r="T860" t="s">
        <v>2036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0">
        <f t="shared" si="58"/>
        <v>36</v>
      </c>
      <c r="G861" t="s">
        <v>14</v>
      </c>
      <c r="H861">
        <v>63</v>
      </c>
      <c r="I861">
        <f t="shared" si="57"/>
        <v>41.17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5"/>
        <v>41334.25</v>
      </c>
      <c r="O861" s="11">
        <f t="shared" si="56"/>
        <v>41352.208333333336</v>
      </c>
      <c r="P861" t="b">
        <v>0</v>
      </c>
      <c r="Q861" t="b">
        <v>1</v>
      </c>
      <c r="R861" t="s">
        <v>33</v>
      </c>
      <c r="S861" s="5" t="s">
        <v>2041</v>
      </c>
      <c r="T861" t="s">
        <v>2042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0">
        <f t="shared" si="58"/>
        <v>252</v>
      </c>
      <c r="G862" t="s">
        <v>20</v>
      </c>
      <c r="H862">
        <v>65</v>
      </c>
      <c r="I862">
        <f t="shared" si="57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5"/>
        <v>43515.25</v>
      </c>
      <c r="O862" s="11">
        <f t="shared" si="56"/>
        <v>43525.25</v>
      </c>
      <c r="P862" t="b">
        <v>0</v>
      </c>
      <c r="Q862" t="b">
        <v>1</v>
      </c>
      <c r="R862" t="s">
        <v>65</v>
      </c>
      <c r="S862" s="5" t="s">
        <v>2039</v>
      </c>
      <c r="T862" t="s">
        <v>2048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0">
        <f t="shared" si="58"/>
        <v>106</v>
      </c>
      <c r="G863" t="s">
        <v>20</v>
      </c>
      <c r="H863">
        <v>163</v>
      </c>
      <c r="I863">
        <f t="shared" si="57"/>
        <v>57.16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5"/>
        <v>40258.208333333336</v>
      </c>
      <c r="O863" s="11">
        <f t="shared" si="56"/>
        <v>40266.208333333336</v>
      </c>
      <c r="P863" t="b">
        <v>0</v>
      </c>
      <c r="Q863" t="b">
        <v>0</v>
      </c>
      <c r="R863" t="s">
        <v>33</v>
      </c>
      <c r="S863" s="5" t="s">
        <v>2041</v>
      </c>
      <c r="T863" t="s">
        <v>2042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0">
        <f t="shared" si="58"/>
        <v>187</v>
      </c>
      <c r="G864" t="s">
        <v>20</v>
      </c>
      <c r="H864">
        <v>85</v>
      </c>
      <c r="I864">
        <f t="shared" si="57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5"/>
        <v>40756.208333333336</v>
      </c>
      <c r="O864" s="11">
        <f t="shared" si="56"/>
        <v>40760.208333333336</v>
      </c>
      <c r="P864" t="b">
        <v>0</v>
      </c>
      <c r="Q864" t="b">
        <v>0</v>
      </c>
      <c r="R864" t="s">
        <v>33</v>
      </c>
      <c r="S864" s="5" t="s">
        <v>2041</v>
      </c>
      <c r="T864" t="s">
        <v>2042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0">
        <f t="shared" si="58"/>
        <v>387</v>
      </c>
      <c r="G865" t="s">
        <v>20</v>
      </c>
      <c r="H865">
        <v>217</v>
      </c>
      <c r="I865">
        <f t="shared" si="57"/>
        <v>24.95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5"/>
        <v>42172.208333333328</v>
      </c>
      <c r="O865" s="11">
        <f t="shared" si="56"/>
        <v>42195.208333333328</v>
      </c>
      <c r="P865" t="b">
        <v>0</v>
      </c>
      <c r="Q865" t="b">
        <v>1</v>
      </c>
      <c r="R865" t="s">
        <v>269</v>
      </c>
      <c r="S865" s="5" t="s">
        <v>2043</v>
      </c>
      <c r="T865" t="s">
        <v>2062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0">
        <f t="shared" si="58"/>
        <v>347</v>
      </c>
      <c r="G866" t="s">
        <v>20</v>
      </c>
      <c r="H866">
        <v>150</v>
      </c>
      <c r="I866">
        <f t="shared" si="57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5"/>
        <v>42601.208333333328</v>
      </c>
      <c r="O866" s="11">
        <f t="shared" si="56"/>
        <v>42606.208333333328</v>
      </c>
      <c r="P866" t="b">
        <v>0</v>
      </c>
      <c r="Q866" t="b">
        <v>0</v>
      </c>
      <c r="R866" t="s">
        <v>100</v>
      </c>
      <c r="S866" s="5" t="s">
        <v>2043</v>
      </c>
      <c r="T866" t="s">
        <v>2054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0">
        <f t="shared" si="58"/>
        <v>186</v>
      </c>
      <c r="G867" t="s">
        <v>20</v>
      </c>
      <c r="H867">
        <v>3272</v>
      </c>
      <c r="I867">
        <f t="shared" si="57"/>
        <v>46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5"/>
        <v>41897.208333333336</v>
      </c>
      <c r="O867" s="11">
        <f t="shared" si="56"/>
        <v>41906.208333333336</v>
      </c>
      <c r="P867" t="b">
        <v>0</v>
      </c>
      <c r="Q867" t="b">
        <v>0</v>
      </c>
      <c r="R867" t="s">
        <v>33</v>
      </c>
      <c r="S867" s="5" t="s">
        <v>2041</v>
      </c>
      <c r="T867" t="s">
        <v>2042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0">
        <f t="shared" si="58"/>
        <v>43</v>
      </c>
      <c r="G868" t="s">
        <v>74</v>
      </c>
      <c r="H868">
        <v>898</v>
      </c>
      <c r="I868">
        <f t="shared" si="57"/>
        <v>88.02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5"/>
        <v>40671.208333333336</v>
      </c>
      <c r="O868" s="11">
        <f t="shared" si="56"/>
        <v>40672.208333333336</v>
      </c>
      <c r="P868" t="b">
        <v>0</v>
      </c>
      <c r="Q868" t="b">
        <v>0</v>
      </c>
      <c r="R868" t="s">
        <v>122</v>
      </c>
      <c r="S868" s="5" t="s">
        <v>2056</v>
      </c>
      <c r="T868" t="s">
        <v>2057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0">
        <f t="shared" si="58"/>
        <v>162</v>
      </c>
      <c r="G869" t="s">
        <v>20</v>
      </c>
      <c r="H869">
        <v>300</v>
      </c>
      <c r="I869">
        <f t="shared" si="57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5"/>
        <v>43382.208333333328</v>
      </c>
      <c r="O869" s="11">
        <f t="shared" si="56"/>
        <v>43388.208333333328</v>
      </c>
      <c r="P869" t="b">
        <v>0</v>
      </c>
      <c r="Q869" t="b">
        <v>0</v>
      </c>
      <c r="R869" t="s">
        <v>17</v>
      </c>
      <c r="S869" s="5" t="s">
        <v>2035</v>
      </c>
      <c r="T869" t="s">
        <v>2036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0">
        <f t="shared" si="58"/>
        <v>185</v>
      </c>
      <c r="G870" t="s">
        <v>20</v>
      </c>
      <c r="H870">
        <v>126</v>
      </c>
      <c r="I870">
        <f t="shared" si="57"/>
        <v>102.69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5"/>
        <v>41559.208333333336</v>
      </c>
      <c r="O870" s="11">
        <f t="shared" si="56"/>
        <v>41570.208333333336</v>
      </c>
      <c r="P870" t="b">
        <v>0</v>
      </c>
      <c r="Q870" t="b">
        <v>0</v>
      </c>
      <c r="R870" t="s">
        <v>33</v>
      </c>
      <c r="S870" s="5" t="s">
        <v>2041</v>
      </c>
      <c r="T870" t="s">
        <v>2042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0">
        <f t="shared" si="58"/>
        <v>24</v>
      </c>
      <c r="G871" t="s">
        <v>14</v>
      </c>
      <c r="H871">
        <v>526</v>
      </c>
      <c r="I871">
        <f t="shared" si="57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5"/>
        <v>40350.208333333336</v>
      </c>
      <c r="O871" s="11">
        <f t="shared" si="56"/>
        <v>40364.208333333336</v>
      </c>
      <c r="P871" t="b">
        <v>0</v>
      </c>
      <c r="Q871" t="b">
        <v>0</v>
      </c>
      <c r="R871" t="s">
        <v>53</v>
      </c>
      <c r="S871" s="5" t="s">
        <v>2043</v>
      </c>
      <c r="T871" t="s">
        <v>2046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0">
        <f t="shared" si="58"/>
        <v>90</v>
      </c>
      <c r="G872" t="s">
        <v>14</v>
      </c>
      <c r="H872">
        <v>121</v>
      </c>
      <c r="I872">
        <f t="shared" si="57"/>
        <v>57.19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5"/>
        <v>42240.208333333328</v>
      </c>
      <c r="O872" s="11">
        <f t="shared" si="56"/>
        <v>42265.208333333328</v>
      </c>
      <c r="P872" t="b">
        <v>0</v>
      </c>
      <c r="Q872" t="b">
        <v>0</v>
      </c>
      <c r="R872" t="s">
        <v>33</v>
      </c>
      <c r="S872" s="5" t="s">
        <v>2041</v>
      </c>
      <c r="T872" t="s">
        <v>2042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0">
        <f t="shared" si="58"/>
        <v>273</v>
      </c>
      <c r="G873" t="s">
        <v>20</v>
      </c>
      <c r="H873">
        <v>2320</v>
      </c>
      <c r="I873">
        <f t="shared" si="57"/>
        <v>84.01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5"/>
        <v>43040.208333333328</v>
      </c>
      <c r="O873" s="11">
        <f t="shared" si="56"/>
        <v>43058.25</v>
      </c>
      <c r="P873" t="b">
        <v>0</v>
      </c>
      <c r="Q873" t="b">
        <v>1</v>
      </c>
      <c r="R873" t="s">
        <v>33</v>
      </c>
      <c r="S873" s="5" t="s">
        <v>2041</v>
      </c>
      <c r="T873" t="s">
        <v>2042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0">
        <f t="shared" si="58"/>
        <v>170</v>
      </c>
      <c r="G874" t="s">
        <v>20</v>
      </c>
      <c r="H874">
        <v>81</v>
      </c>
      <c r="I874">
        <f t="shared" si="57"/>
        <v>98.67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5"/>
        <v>43346.208333333328</v>
      </c>
      <c r="O874" s="11">
        <f t="shared" si="56"/>
        <v>43351.208333333328</v>
      </c>
      <c r="P874" t="b">
        <v>0</v>
      </c>
      <c r="Q874" t="b">
        <v>0</v>
      </c>
      <c r="R874" t="s">
        <v>474</v>
      </c>
      <c r="S874" s="5" t="s">
        <v>2043</v>
      </c>
      <c r="T874" t="s">
        <v>2065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0">
        <f t="shared" si="58"/>
        <v>188</v>
      </c>
      <c r="G875" t="s">
        <v>20</v>
      </c>
      <c r="H875">
        <v>1887</v>
      </c>
      <c r="I875">
        <f t="shared" si="57"/>
        <v>42.01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5"/>
        <v>41647.25</v>
      </c>
      <c r="O875" s="11">
        <f t="shared" si="56"/>
        <v>41652.25</v>
      </c>
      <c r="P875" t="b">
        <v>0</v>
      </c>
      <c r="Q875" t="b">
        <v>0</v>
      </c>
      <c r="R875" t="s">
        <v>122</v>
      </c>
      <c r="S875" s="5" t="s">
        <v>2056</v>
      </c>
      <c r="T875" t="s">
        <v>2057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0">
        <f t="shared" si="58"/>
        <v>347</v>
      </c>
      <c r="G876" t="s">
        <v>20</v>
      </c>
      <c r="H876">
        <v>4358</v>
      </c>
      <c r="I876">
        <f t="shared" si="57"/>
        <v>32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5"/>
        <v>40291.208333333336</v>
      </c>
      <c r="O876" s="11">
        <f t="shared" si="56"/>
        <v>40329.208333333336</v>
      </c>
      <c r="P876" t="b">
        <v>0</v>
      </c>
      <c r="Q876" t="b">
        <v>1</v>
      </c>
      <c r="R876" t="s">
        <v>122</v>
      </c>
      <c r="S876" s="5" t="s">
        <v>2056</v>
      </c>
      <c r="T876" t="s">
        <v>2057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0">
        <f t="shared" si="58"/>
        <v>69</v>
      </c>
      <c r="G877" t="s">
        <v>14</v>
      </c>
      <c r="H877">
        <v>67</v>
      </c>
      <c r="I877">
        <f t="shared" si="57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5"/>
        <v>40556.25</v>
      </c>
      <c r="O877" s="11">
        <f t="shared" si="56"/>
        <v>40557.25</v>
      </c>
      <c r="P877" t="b">
        <v>0</v>
      </c>
      <c r="Q877" t="b">
        <v>0</v>
      </c>
      <c r="R877" t="s">
        <v>23</v>
      </c>
      <c r="S877" s="5" t="s">
        <v>2037</v>
      </c>
      <c r="T877" t="s">
        <v>2038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0">
        <f t="shared" si="58"/>
        <v>25</v>
      </c>
      <c r="G878" t="s">
        <v>14</v>
      </c>
      <c r="H878">
        <v>57</v>
      </c>
      <c r="I878">
        <f t="shared" si="57"/>
        <v>37.04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5"/>
        <v>43624.208333333328</v>
      </c>
      <c r="O878" s="11">
        <f t="shared" si="56"/>
        <v>43648.208333333328</v>
      </c>
      <c r="P878" t="b">
        <v>0</v>
      </c>
      <c r="Q878" t="b">
        <v>0</v>
      </c>
      <c r="R878" t="s">
        <v>122</v>
      </c>
      <c r="S878" s="5" t="s">
        <v>2056</v>
      </c>
      <c r="T878" t="s">
        <v>2057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0">
        <f t="shared" si="58"/>
        <v>77</v>
      </c>
      <c r="G879" t="s">
        <v>14</v>
      </c>
      <c r="H879">
        <v>1229</v>
      </c>
      <c r="I879">
        <f t="shared" si="57"/>
        <v>103.03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5"/>
        <v>42577.208333333328</v>
      </c>
      <c r="O879" s="11">
        <f t="shared" si="56"/>
        <v>42578.208333333328</v>
      </c>
      <c r="P879" t="b">
        <v>0</v>
      </c>
      <c r="Q879" t="b">
        <v>0</v>
      </c>
      <c r="R879" t="s">
        <v>17</v>
      </c>
      <c r="S879" s="5" t="s">
        <v>2035</v>
      </c>
      <c r="T879" t="s">
        <v>2036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0">
        <f t="shared" si="58"/>
        <v>37</v>
      </c>
      <c r="G880" t="s">
        <v>14</v>
      </c>
      <c r="H880">
        <v>12</v>
      </c>
      <c r="I880">
        <f t="shared" si="57"/>
        <v>84.33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5"/>
        <v>43845.25</v>
      </c>
      <c r="O880" s="11">
        <f t="shared" si="56"/>
        <v>43869.25</v>
      </c>
      <c r="P880" t="b">
        <v>0</v>
      </c>
      <c r="Q880" t="b">
        <v>0</v>
      </c>
      <c r="R880" t="s">
        <v>148</v>
      </c>
      <c r="S880" s="5" t="s">
        <v>2037</v>
      </c>
      <c r="T880" t="s">
        <v>2059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0">
        <f t="shared" si="58"/>
        <v>544</v>
      </c>
      <c r="G881" t="s">
        <v>20</v>
      </c>
      <c r="H881">
        <v>53</v>
      </c>
      <c r="I881">
        <f t="shared" si="57"/>
        <v>102.6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5"/>
        <v>42788.25</v>
      </c>
      <c r="O881" s="11">
        <f t="shared" si="56"/>
        <v>42797.25</v>
      </c>
      <c r="P881" t="b">
        <v>0</v>
      </c>
      <c r="Q881" t="b">
        <v>0</v>
      </c>
      <c r="R881" t="s">
        <v>68</v>
      </c>
      <c r="S881" s="5" t="s">
        <v>2049</v>
      </c>
      <c r="T881" t="s">
        <v>2050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0">
        <f t="shared" si="58"/>
        <v>229</v>
      </c>
      <c r="G882" t="s">
        <v>20</v>
      </c>
      <c r="H882">
        <v>2414</v>
      </c>
      <c r="I882">
        <f t="shared" si="57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5"/>
        <v>43667.208333333328</v>
      </c>
      <c r="O882" s="11">
        <f t="shared" si="56"/>
        <v>43669.208333333328</v>
      </c>
      <c r="P882" t="b">
        <v>0</v>
      </c>
      <c r="Q882" t="b">
        <v>0</v>
      </c>
      <c r="R882" t="s">
        <v>50</v>
      </c>
      <c r="S882" s="5" t="s">
        <v>2037</v>
      </c>
      <c r="T882" t="s">
        <v>2045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0">
        <f t="shared" si="58"/>
        <v>39</v>
      </c>
      <c r="G883" t="s">
        <v>14</v>
      </c>
      <c r="H883">
        <v>452</v>
      </c>
      <c r="I883">
        <f t="shared" si="57"/>
        <v>70.06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5"/>
        <v>42194.208333333328</v>
      </c>
      <c r="O883" s="11">
        <f t="shared" si="56"/>
        <v>42223.208333333328</v>
      </c>
      <c r="P883" t="b">
        <v>0</v>
      </c>
      <c r="Q883" t="b">
        <v>1</v>
      </c>
      <c r="R883" t="s">
        <v>33</v>
      </c>
      <c r="S883" s="5" t="s">
        <v>2041</v>
      </c>
      <c r="T883" t="s">
        <v>2042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0">
        <f t="shared" si="58"/>
        <v>370</v>
      </c>
      <c r="G884" t="s">
        <v>20</v>
      </c>
      <c r="H884">
        <v>80</v>
      </c>
      <c r="I884">
        <f t="shared" si="57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5"/>
        <v>42025.25</v>
      </c>
      <c r="O884" s="11">
        <f t="shared" si="56"/>
        <v>42029.25</v>
      </c>
      <c r="P884" t="b">
        <v>0</v>
      </c>
      <c r="Q884" t="b">
        <v>0</v>
      </c>
      <c r="R884" t="s">
        <v>33</v>
      </c>
      <c r="S884" s="5" t="s">
        <v>2041</v>
      </c>
      <c r="T884" t="s">
        <v>2042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0">
        <f t="shared" si="58"/>
        <v>238</v>
      </c>
      <c r="G885" t="s">
        <v>20</v>
      </c>
      <c r="H885">
        <v>193</v>
      </c>
      <c r="I885">
        <f t="shared" si="57"/>
        <v>41.91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5"/>
        <v>40323.208333333336</v>
      </c>
      <c r="O885" s="11">
        <f t="shared" si="56"/>
        <v>40359.208333333336</v>
      </c>
      <c r="P885" t="b">
        <v>0</v>
      </c>
      <c r="Q885" t="b">
        <v>0</v>
      </c>
      <c r="R885" t="s">
        <v>100</v>
      </c>
      <c r="S885" s="5" t="s">
        <v>2043</v>
      </c>
      <c r="T885" t="s">
        <v>2054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0">
        <f t="shared" si="58"/>
        <v>64</v>
      </c>
      <c r="G886" t="s">
        <v>14</v>
      </c>
      <c r="H886">
        <v>1886</v>
      </c>
      <c r="I886">
        <f t="shared" si="57"/>
        <v>57.99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5"/>
        <v>41763.208333333336</v>
      </c>
      <c r="O886" s="11">
        <f t="shared" si="56"/>
        <v>41765.208333333336</v>
      </c>
      <c r="P886" t="b">
        <v>0</v>
      </c>
      <c r="Q886" t="b">
        <v>1</v>
      </c>
      <c r="R886" t="s">
        <v>33</v>
      </c>
      <c r="S886" s="5" t="s">
        <v>2041</v>
      </c>
      <c r="T886" t="s">
        <v>2042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0">
        <f t="shared" si="58"/>
        <v>118</v>
      </c>
      <c r="G887" t="s">
        <v>20</v>
      </c>
      <c r="H887">
        <v>52</v>
      </c>
      <c r="I887">
        <f t="shared" si="57"/>
        <v>40.94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5"/>
        <v>40335.208333333336</v>
      </c>
      <c r="O887" s="11">
        <f t="shared" si="56"/>
        <v>40373.208333333336</v>
      </c>
      <c r="P887" t="b">
        <v>0</v>
      </c>
      <c r="Q887" t="b">
        <v>0</v>
      </c>
      <c r="R887" t="s">
        <v>33</v>
      </c>
      <c r="S887" s="5" t="s">
        <v>2041</v>
      </c>
      <c r="T887" t="s">
        <v>2042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0">
        <f t="shared" si="58"/>
        <v>85</v>
      </c>
      <c r="G888" t="s">
        <v>14</v>
      </c>
      <c r="H888">
        <v>1825</v>
      </c>
      <c r="I888">
        <f t="shared" si="57"/>
        <v>70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5"/>
        <v>40416.208333333336</v>
      </c>
      <c r="O888" s="11">
        <f t="shared" si="56"/>
        <v>40434.208333333336</v>
      </c>
      <c r="P888" t="b">
        <v>0</v>
      </c>
      <c r="Q888" t="b">
        <v>0</v>
      </c>
      <c r="R888" t="s">
        <v>60</v>
      </c>
      <c r="S888" s="5" t="s">
        <v>2037</v>
      </c>
      <c r="T888" t="s">
        <v>2047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0">
        <f t="shared" si="58"/>
        <v>29</v>
      </c>
      <c r="G889" t="s">
        <v>14</v>
      </c>
      <c r="H889">
        <v>31</v>
      </c>
      <c r="I889">
        <f t="shared" si="57"/>
        <v>73.84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5"/>
        <v>42202.208333333328</v>
      </c>
      <c r="O889" s="11">
        <f t="shared" si="56"/>
        <v>42249.208333333328</v>
      </c>
      <c r="P889" t="b">
        <v>0</v>
      </c>
      <c r="Q889" t="b">
        <v>1</v>
      </c>
      <c r="R889" t="s">
        <v>33</v>
      </c>
      <c r="S889" s="5" t="s">
        <v>2041</v>
      </c>
      <c r="T889" t="s">
        <v>2042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0">
        <f t="shared" si="58"/>
        <v>210</v>
      </c>
      <c r="G890" t="s">
        <v>20</v>
      </c>
      <c r="H890">
        <v>290</v>
      </c>
      <c r="I890">
        <f t="shared" si="57"/>
        <v>41.98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5"/>
        <v>42836.208333333328</v>
      </c>
      <c r="O890" s="11">
        <f t="shared" si="56"/>
        <v>42855.208333333328</v>
      </c>
      <c r="P890" t="b">
        <v>0</v>
      </c>
      <c r="Q890" t="b">
        <v>0</v>
      </c>
      <c r="R890" t="s">
        <v>33</v>
      </c>
      <c r="S890" s="5" t="s">
        <v>2041</v>
      </c>
      <c r="T890" t="s">
        <v>2042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0">
        <f t="shared" si="58"/>
        <v>170</v>
      </c>
      <c r="G891" t="s">
        <v>20</v>
      </c>
      <c r="H891">
        <v>122</v>
      </c>
      <c r="I891">
        <f t="shared" si="57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5"/>
        <v>41710.208333333336</v>
      </c>
      <c r="O891" s="11">
        <f t="shared" si="56"/>
        <v>41717.208333333336</v>
      </c>
      <c r="P891" t="b">
        <v>0</v>
      </c>
      <c r="Q891" t="b">
        <v>1</v>
      </c>
      <c r="R891" t="s">
        <v>50</v>
      </c>
      <c r="S891" s="5" t="s">
        <v>2037</v>
      </c>
      <c r="T891" t="s">
        <v>2045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0">
        <f t="shared" si="58"/>
        <v>116</v>
      </c>
      <c r="G892" t="s">
        <v>20</v>
      </c>
      <c r="H892">
        <v>1470</v>
      </c>
      <c r="I892">
        <f t="shared" si="57"/>
        <v>106.02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5"/>
        <v>43640.208333333328</v>
      </c>
      <c r="O892" s="11">
        <f t="shared" si="56"/>
        <v>43641.208333333328</v>
      </c>
      <c r="P892" t="b">
        <v>0</v>
      </c>
      <c r="Q892" t="b">
        <v>0</v>
      </c>
      <c r="R892" t="s">
        <v>60</v>
      </c>
      <c r="S892" s="5" t="s">
        <v>2037</v>
      </c>
      <c r="T892" t="s">
        <v>2047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0">
        <f t="shared" si="58"/>
        <v>259</v>
      </c>
      <c r="G893" t="s">
        <v>20</v>
      </c>
      <c r="H893">
        <v>165</v>
      </c>
      <c r="I893">
        <f t="shared" si="57"/>
        <v>47.02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5"/>
        <v>40880.25</v>
      </c>
      <c r="O893" s="11">
        <f t="shared" si="56"/>
        <v>40924.25</v>
      </c>
      <c r="P893" t="b">
        <v>0</v>
      </c>
      <c r="Q893" t="b">
        <v>0</v>
      </c>
      <c r="R893" t="s">
        <v>42</v>
      </c>
      <c r="S893" s="5" t="s">
        <v>2043</v>
      </c>
      <c r="T893" t="s">
        <v>2044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0">
        <f t="shared" si="58"/>
        <v>231</v>
      </c>
      <c r="G894" t="s">
        <v>20</v>
      </c>
      <c r="H894">
        <v>182</v>
      </c>
      <c r="I894">
        <f t="shared" si="57"/>
        <v>76.02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5"/>
        <v>40319.208333333336</v>
      </c>
      <c r="O894" s="11">
        <f t="shared" si="56"/>
        <v>40360.208333333336</v>
      </c>
      <c r="P894" t="b">
        <v>0</v>
      </c>
      <c r="Q894" t="b">
        <v>0</v>
      </c>
      <c r="R894" t="s">
        <v>206</v>
      </c>
      <c r="S894" s="5" t="s">
        <v>2049</v>
      </c>
      <c r="T894" t="s">
        <v>2061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0">
        <f t="shared" si="58"/>
        <v>128</v>
      </c>
      <c r="G895" t="s">
        <v>20</v>
      </c>
      <c r="H895">
        <v>199</v>
      </c>
      <c r="I895">
        <f t="shared" si="57"/>
        <v>54.12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5"/>
        <v>42170.208333333328</v>
      </c>
      <c r="O895" s="11">
        <f t="shared" si="56"/>
        <v>42174.208333333328</v>
      </c>
      <c r="P895" t="b">
        <v>0</v>
      </c>
      <c r="Q895" t="b">
        <v>1</v>
      </c>
      <c r="R895" t="s">
        <v>42</v>
      </c>
      <c r="S895" s="5" t="s">
        <v>2043</v>
      </c>
      <c r="T895" t="s">
        <v>2044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0">
        <f t="shared" si="58"/>
        <v>189</v>
      </c>
      <c r="G896" t="s">
        <v>20</v>
      </c>
      <c r="H896">
        <v>56</v>
      </c>
      <c r="I896">
        <f t="shared" si="57"/>
        <v>57.29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5"/>
        <v>41466.208333333336</v>
      </c>
      <c r="O896" s="11">
        <f t="shared" si="56"/>
        <v>41496.208333333336</v>
      </c>
      <c r="P896" t="b">
        <v>0</v>
      </c>
      <c r="Q896" t="b">
        <v>1</v>
      </c>
      <c r="R896" t="s">
        <v>269</v>
      </c>
      <c r="S896" s="5" t="s">
        <v>2043</v>
      </c>
      <c r="T896" t="s">
        <v>2062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0">
        <f t="shared" si="58"/>
        <v>7</v>
      </c>
      <c r="G897" t="s">
        <v>14</v>
      </c>
      <c r="H897">
        <v>107</v>
      </c>
      <c r="I897">
        <f t="shared" si="57"/>
        <v>103.81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5"/>
        <v>43134.25</v>
      </c>
      <c r="O897" s="11">
        <f t="shared" si="56"/>
        <v>43143.25</v>
      </c>
      <c r="P897" t="b">
        <v>0</v>
      </c>
      <c r="Q897" t="b">
        <v>0</v>
      </c>
      <c r="R897" t="s">
        <v>33</v>
      </c>
      <c r="S897" s="5" t="s">
        <v>2041</v>
      </c>
      <c r="T897" t="s">
        <v>2042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0">
        <f t="shared" si="58"/>
        <v>774</v>
      </c>
      <c r="G898" t="s">
        <v>20</v>
      </c>
      <c r="H898">
        <v>1460</v>
      </c>
      <c r="I898">
        <f t="shared" si="57"/>
        <v>105.03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5"/>
        <v>40738.208333333336</v>
      </c>
      <c r="O898" s="11">
        <f t="shared" si="56"/>
        <v>40741.208333333336</v>
      </c>
      <c r="P898" t="b">
        <v>0</v>
      </c>
      <c r="Q898" t="b">
        <v>1</v>
      </c>
      <c r="R898" t="s">
        <v>17</v>
      </c>
      <c r="S898" s="5" t="s">
        <v>2035</v>
      </c>
      <c r="T898" t="s">
        <v>2036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0">
        <f t="shared" si="58"/>
        <v>28</v>
      </c>
      <c r="G899" t="s">
        <v>14</v>
      </c>
      <c r="H899">
        <v>27</v>
      </c>
      <c r="I899">
        <f t="shared" si="57"/>
        <v>90.26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9">(((L899/60)/60)/24)+DATE(1970,1,1)</f>
        <v>43583.208333333328</v>
      </c>
      <c r="O899" s="11">
        <f t="shared" ref="O899:O962" si="60">(((M899/60)/60)/24)+DATE(1970,1,1)</f>
        <v>43585.208333333328</v>
      </c>
      <c r="P899" t="b">
        <v>0</v>
      </c>
      <c r="Q899" t="b">
        <v>0</v>
      </c>
      <c r="R899" t="s">
        <v>33</v>
      </c>
      <c r="S899" s="5" t="s">
        <v>2041</v>
      </c>
      <c r="T899" t="s">
        <v>2042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0">
        <f t="shared" si="58"/>
        <v>52</v>
      </c>
      <c r="G900" t="s">
        <v>14</v>
      </c>
      <c r="H900">
        <v>1221</v>
      </c>
      <c r="I900">
        <f t="shared" ref="I900:I963" si="61">ROUND(E900/H900,2)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9"/>
        <v>43815.25</v>
      </c>
      <c r="O900" s="11">
        <f t="shared" si="60"/>
        <v>43821.25</v>
      </c>
      <c r="P900" t="b">
        <v>0</v>
      </c>
      <c r="Q900" t="b">
        <v>0</v>
      </c>
      <c r="R900" t="s">
        <v>42</v>
      </c>
      <c r="S900" s="5" t="s">
        <v>2043</v>
      </c>
      <c r="T900" t="s">
        <v>2044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0">
        <f t="shared" si="58"/>
        <v>407</v>
      </c>
      <c r="G901" t="s">
        <v>20</v>
      </c>
      <c r="H901">
        <v>123</v>
      </c>
      <c r="I901">
        <f t="shared" si="61"/>
        <v>102.6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9"/>
        <v>41554.208333333336</v>
      </c>
      <c r="O901" s="11">
        <f t="shared" si="60"/>
        <v>41572.208333333336</v>
      </c>
      <c r="P901" t="b">
        <v>0</v>
      </c>
      <c r="Q901" t="b">
        <v>0</v>
      </c>
      <c r="R901" t="s">
        <v>159</v>
      </c>
      <c r="S901" s="5" t="s">
        <v>2037</v>
      </c>
      <c r="T901" t="s">
        <v>2060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0">
        <f t="shared" si="58"/>
        <v>2</v>
      </c>
      <c r="G902" t="s">
        <v>14</v>
      </c>
      <c r="H902">
        <v>1</v>
      </c>
      <c r="I902">
        <f t="shared" si="61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9"/>
        <v>41901.208333333336</v>
      </c>
      <c r="O902" s="11">
        <f t="shared" si="60"/>
        <v>41902.208333333336</v>
      </c>
      <c r="P902" t="b">
        <v>0</v>
      </c>
      <c r="Q902" t="b">
        <v>1</v>
      </c>
      <c r="R902" t="s">
        <v>28</v>
      </c>
      <c r="S902" s="5" t="s">
        <v>2039</v>
      </c>
      <c r="T902" t="s">
        <v>2040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0">
        <f t="shared" si="58"/>
        <v>156</v>
      </c>
      <c r="G903" t="s">
        <v>20</v>
      </c>
      <c r="H903">
        <v>159</v>
      </c>
      <c r="I903">
        <f t="shared" si="61"/>
        <v>55.01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9"/>
        <v>43298.208333333328</v>
      </c>
      <c r="O903" s="11">
        <f t="shared" si="60"/>
        <v>43331.208333333328</v>
      </c>
      <c r="P903" t="b">
        <v>0</v>
      </c>
      <c r="Q903" t="b">
        <v>1</v>
      </c>
      <c r="R903" t="s">
        <v>23</v>
      </c>
      <c r="S903" s="5" t="s">
        <v>2037</v>
      </c>
      <c r="T903" t="s">
        <v>2038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0">
        <f t="shared" si="58"/>
        <v>252</v>
      </c>
      <c r="G904" t="s">
        <v>20</v>
      </c>
      <c r="H904">
        <v>110</v>
      </c>
      <c r="I904">
        <f t="shared" si="61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9"/>
        <v>42399.25</v>
      </c>
      <c r="O904" s="11">
        <f t="shared" si="60"/>
        <v>42441.25</v>
      </c>
      <c r="P904" t="b">
        <v>0</v>
      </c>
      <c r="Q904" t="b">
        <v>0</v>
      </c>
      <c r="R904" t="s">
        <v>28</v>
      </c>
      <c r="S904" s="5" t="s">
        <v>2039</v>
      </c>
      <c r="T904" t="s">
        <v>2040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0">
        <f t="shared" si="58"/>
        <v>2</v>
      </c>
      <c r="G905" t="s">
        <v>47</v>
      </c>
      <c r="H905">
        <v>14</v>
      </c>
      <c r="I905">
        <f t="shared" si="61"/>
        <v>50.64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9"/>
        <v>41034.208333333336</v>
      </c>
      <c r="O905" s="11">
        <f t="shared" si="60"/>
        <v>41049.208333333336</v>
      </c>
      <c r="P905" t="b">
        <v>0</v>
      </c>
      <c r="Q905" t="b">
        <v>1</v>
      </c>
      <c r="R905" t="s">
        <v>68</v>
      </c>
      <c r="S905" s="5" t="s">
        <v>2049</v>
      </c>
      <c r="T905" t="s">
        <v>2050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0">
        <f t="shared" ref="F906:F969" si="62">ROUND((E906/D906)*100,0)</f>
        <v>12</v>
      </c>
      <c r="G906" t="s">
        <v>14</v>
      </c>
      <c r="H906">
        <v>16</v>
      </c>
      <c r="I906">
        <f t="shared" si="61"/>
        <v>49.69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9"/>
        <v>41186.208333333336</v>
      </c>
      <c r="O906" s="11">
        <f t="shared" si="60"/>
        <v>41190.208333333336</v>
      </c>
      <c r="P906" t="b">
        <v>0</v>
      </c>
      <c r="Q906" t="b">
        <v>0</v>
      </c>
      <c r="R906" t="s">
        <v>133</v>
      </c>
      <c r="S906" s="5" t="s">
        <v>2049</v>
      </c>
      <c r="T906" t="s">
        <v>2058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0">
        <f t="shared" si="62"/>
        <v>164</v>
      </c>
      <c r="G907" t="s">
        <v>20</v>
      </c>
      <c r="H907">
        <v>236</v>
      </c>
      <c r="I907">
        <f t="shared" si="61"/>
        <v>54.89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9"/>
        <v>41536.208333333336</v>
      </c>
      <c r="O907" s="11">
        <f t="shared" si="60"/>
        <v>41539.208333333336</v>
      </c>
      <c r="P907" t="b">
        <v>0</v>
      </c>
      <c r="Q907" t="b">
        <v>0</v>
      </c>
      <c r="R907" t="s">
        <v>33</v>
      </c>
      <c r="S907" s="5" t="s">
        <v>2041</v>
      </c>
      <c r="T907" t="s">
        <v>2042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0">
        <f t="shared" si="62"/>
        <v>163</v>
      </c>
      <c r="G908" t="s">
        <v>20</v>
      </c>
      <c r="H908">
        <v>191</v>
      </c>
      <c r="I908">
        <f t="shared" si="61"/>
        <v>46.93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9"/>
        <v>42868.208333333328</v>
      </c>
      <c r="O908" s="11">
        <f t="shared" si="60"/>
        <v>42904.208333333328</v>
      </c>
      <c r="P908" t="b">
        <v>1</v>
      </c>
      <c r="Q908" t="b">
        <v>1</v>
      </c>
      <c r="R908" t="s">
        <v>42</v>
      </c>
      <c r="S908" s="5" t="s">
        <v>2043</v>
      </c>
      <c r="T908" t="s">
        <v>2044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0">
        <f t="shared" si="62"/>
        <v>20</v>
      </c>
      <c r="G909" t="s">
        <v>14</v>
      </c>
      <c r="H909">
        <v>41</v>
      </c>
      <c r="I909">
        <f t="shared" si="61"/>
        <v>44.95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9"/>
        <v>40660.208333333336</v>
      </c>
      <c r="O909" s="11">
        <f t="shared" si="60"/>
        <v>40667.208333333336</v>
      </c>
      <c r="P909" t="b">
        <v>0</v>
      </c>
      <c r="Q909" t="b">
        <v>0</v>
      </c>
      <c r="R909" t="s">
        <v>33</v>
      </c>
      <c r="S909" s="5" t="s">
        <v>2041</v>
      </c>
      <c r="T909" t="s">
        <v>2042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0">
        <f t="shared" si="62"/>
        <v>319</v>
      </c>
      <c r="G910" t="s">
        <v>20</v>
      </c>
      <c r="H910">
        <v>3934</v>
      </c>
      <c r="I910">
        <f t="shared" si="61"/>
        <v>31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9"/>
        <v>41031.208333333336</v>
      </c>
      <c r="O910" s="11">
        <f t="shared" si="60"/>
        <v>41042.208333333336</v>
      </c>
      <c r="P910" t="b">
        <v>0</v>
      </c>
      <c r="Q910" t="b">
        <v>0</v>
      </c>
      <c r="R910" t="s">
        <v>89</v>
      </c>
      <c r="S910" s="5" t="s">
        <v>2052</v>
      </c>
      <c r="T910" t="s">
        <v>2053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0">
        <f t="shared" si="62"/>
        <v>479</v>
      </c>
      <c r="G911" t="s">
        <v>20</v>
      </c>
      <c r="H911">
        <v>80</v>
      </c>
      <c r="I911">
        <f t="shared" si="61"/>
        <v>107.76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9"/>
        <v>43255.208333333328</v>
      </c>
      <c r="O911" s="11">
        <f t="shared" si="60"/>
        <v>43282.208333333328</v>
      </c>
      <c r="P911" t="b">
        <v>0</v>
      </c>
      <c r="Q911" t="b">
        <v>1</v>
      </c>
      <c r="R911" t="s">
        <v>33</v>
      </c>
      <c r="S911" s="5" t="s">
        <v>2041</v>
      </c>
      <c r="T911" t="s">
        <v>2042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0">
        <f t="shared" si="62"/>
        <v>20</v>
      </c>
      <c r="G912" t="s">
        <v>74</v>
      </c>
      <c r="H912">
        <v>296</v>
      </c>
      <c r="I912">
        <f t="shared" si="61"/>
        <v>102.08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9"/>
        <v>42026.25</v>
      </c>
      <c r="O912" s="11">
        <f t="shared" si="60"/>
        <v>42027.25</v>
      </c>
      <c r="P912" t="b">
        <v>0</v>
      </c>
      <c r="Q912" t="b">
        <v>0</v>
      </c>
      <c r="R912" t="s">
        <v>33</v>
      </c>
      <c r="S912" s="5" t="s">
        <v>2041</v>
      </c>
      <c r="T912" t="s">
        <v>2042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0">
        <f t="shared" si="62"/>
        <v>199</v>
      </c>
      <c r="G913" t="s">
        <v>20</v>
      </c>
      <c r="H913">
        <v>462</v>
      </c>
      <c r="I913">
        <f t="shared" si="61"/>
        <v>24.98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9"/>
        <v>43717.208333333328</v>
      </c>
      <c r="O913" s="11">
        <f t="shared" si="60"/>
        <v>43719.208333333328</v>
      </c>
      <c r="P913" t="b">
        <v>1</v>
      </c>
      <c r="Q913" t="b">
        <v>0</v>
      </c>
      <c r="R913" t="s">
        <v>28</v>
      </c>
      <c r="S913" s="5" t="s">
        <v>2039</v>
      </c>
      <c r="T913" t="s">
        <v>2040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0">
        <f t="shared" si="62"/>
        <v>795</v>
      </c>
      <c r="G914" t="s">
        <v>20</v>
      </c>
      <c r="H914">
        <v>179</v>
      </c>
      <c r="I914">
        <f t="shared" si="61"/>
        <v>79.94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9"/>
        <v>41157.208333333336</v>
      </c>
      <c r="O914" s="11">
        <f t="shared" si="60"/>
        <v>41170.208333333336</v>
      </c>
      <c r="P914" t="b">
        <v>1</v>
      </c>
      <c r="Q914" t="b">
        <v>0</v>
      </c>
      <c r="R914" t="s">
        <v>53</v>
      </c>
      <c r="S914" s="5" t="s">
        <v>2043</v>
      </c>
      <c r="T914" t="s">
        <v>2046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0">
        <f t="shared" si="62"/>
        <v>51</v>
      </c>
      <c r="G915" t="s">
        <v>14</v>
      </c>
      <c r="H915">
        <v>523</v>
      </c>
      <c r="I915">
        <f t="shared" si="61"/>
        <v>67.95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9"/>
        <v>43597.208333333328</v>
      </c>
      <c r="O915" s="11">
        <f t="shared" si="60"/>
        <v>43610.208333333328</v>
      </c>
      <c r="P915" t="b">
        <v>0</v>
      </c>
      <c r="Q915" t="b">
        <v>0</v>
      </c>
      <c r="R915" t="s">
        <v>53</v>
      </c>
      <c r="S915" s="5" t="s">
        <v>2043</v>
      </c>
      <c r="T915" t="s">
        <v>2046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0">
        <f t="shared" si="62"/>
        <v>57</v>
      </c>
      <c r="G916" t="s">
        <v>14</v>
      </c>
      <c r="H916">
        <v>141</v>
      </c>
      <c r="I916">
        <f t="shared" si="61"/>
        <v>26.07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9"/>
        <v>41490.208333333336</v>
      </c>
      <c r="O916" s="11">
        <f t="shared" si="60"/>
        <v>41502.208333333336</v>
      </c>
      <c r="P916" t="b">
        <v>0</v>
      </c>
      <c r="Q916" t="b">
        <v>0</v>
      </c>
      <c r="R916" t="s">
        <v>33</v>
      </c>
      <c r="S916" s="5" t="s">
        <v>2041</v>
      </c>
      <c r="T916" t="s">
        <v>2042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0">
        <f t="shared" si="62"/>
        <v>156</v>
      </c>
      <c r="G917" t="s">
        <v>20</v>
      </c>
      <c r="H917">
        <v>1866</v>
      </c>
      <c r="I917">
        <f t="shared" si="61"/>
        <v>105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9"/>
        <v>42976.208333333328</v>
      </c>
      <c r="O917" s="11">
        <f t="shared" si="60"/>
        <v>42985.208333333328</v>
      </c>
      <c r="P917" t="b">
        <v>0</v>
      </c>
      <c r="Q917" t="b">
        <v>0</v>
      </c>
      <c r="R917" t="s">
        <v>269</v>
      </c>
      <c r="S917" s="5" t="s">
        <v>2043</v>
      </c>
      <c r="T917" t="s">
        <v>2062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0">
        <f t="shared" si="62"/>
        <v>36</v>
      </c>
      <c r="G918" t="s">
        <v>14</v>
      </c>
      <c r="H918">
        <v>52</v>
      </c>
      <c r="I918">
        <f t="shared" si="61"/>
        <v>25.83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9"/>
        <v>41991.25</v>
      </c>
      <c r="O918" s="11">
        <f t="shared" si="60"/>
        <v>42000.25</v>
      </c>
      <c r="P918" t="b">
        <v>0</v>
      </c>
      <c r="Q918" t="b">
        <v>0</v>
      </c>
      <c r="R918" t="s">
        <v>122</v>
      </c>
      <c r="S918" s="5" t="s">
        <v>2056</v>
      </c>
      <c r="T918" t="s">
        <v>2057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0">
        <f t="shared" si="62"/>
        <v>58</v>
      </c>
      <c r="G919" t="s">
        <v>47</v>
      </c>
      <c r="H919">
        <v>27</v>
      </c>
      <c r="I919">
        <f t="shared" si="61"/>
        <v>77.67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9"/>
        <v>40722.208333333336</v>
      </c>
      <c r="O919" s="11">
        <f t="shared" si="60"/>
        <v>40746.208333333336</v>
      </c>
      <c r="P919" t="b">
        <v>0</v>
      </c>
      <c r="Q919" t="b">
        <v>1</v>
      </c>
      <c r="R919" t="s">
        <v>100</v>
      </c>
      <c r="S919" s="5" t="s">
        <v>2043</v>
      </c>
      <c r="T919" t="s">
        <v>2054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0">
        <f t="shared" si="62"/>
        <v>237</v>
      </c>
      <c r="G920" t="s">
        <v>20</v>
      </c>
      <c r="H920">
        <v>156</v>
      </c>
      <c r="I920">
        <f t="shared" si="61"/>
        <v>57.83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9"/>
        <v>41117.208333333336</v>
      </c>
      <c r="O920" s="11">
        <f t="shared" si="60"/>
        <v>41128.208333333336</v>
      </c>
      <c r="P920" t="b">
        <v>0</v>
      </c>
      <c r="Q920" t="b">
        <v>0</v>
      </c>
      <c r="R920" t="s">
        <v>133</v>
      </c>
      <c r="S920" s="5" t="s">
        <v>2049</v>
      </c>
      <c r="T920" t="s">
        <v>2058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0">
        <f t="shared" si="62"/>
        <v>59</v>
      </c>
      <c r="G921" t="s">
        <v>14</v>
      </c>
      <c r="H921">
        <v>225</v>
      </c>
      <c r="I921">
        <f t="shared" si="61"/>
        <v>92.96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9"/>
        <v>43022.208333333328</v>
      </c>
      <c r="O921" s="11">
        <f t="shared" si="60"/>
        <v>43054.25</v>
      </c>
      <c r="P921" t="b">
        <v>0</v>
      </c>
      <c r="Q921" t="b">
        <v>1</v>
      </c>
      <c r="R921" t="s">
        <v>33</v>
      </c>
      <c r="S921" s="5" t="s">
        <v>2041</v>
      </c>
      <c r="T921" t="s">
        <v>2042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0">
        <f t="shared" si="62"/>
        <v>183</v>
      </c>
      <c r="G922" t="s">
        <v>20</v>
      </c>
      <c r="H922">
        <v>255</v>
      </c>
      <c r="I922">
        <f t="shared" si="61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9"/>
        <v>43503.25</v>
      </c>
      <c r="O922" s="11">
        <f t="shared" si="60"/>
        <v>43523.25</v>
      </c>
      <c r="P922" t="b">
        <v>1</v>
      </c>
      <c r="Q922" t="b">
        <v>0</v>
      </c>
      <c r="R922" t="s">
        <v>71</v>
      </c>
      <c r="S922" s="5" t="s">
        <v>2043</v>
      </c>
      <c r="T922" t="s">
        <v>2051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0">
        <f t="shared" si="62"/>
        <v>1</v>
      </c>
      <c r="G923" t="s">
        <v>14</v>
      </c>
      <c r="H923">
        <v>38</v>
      </c>
      <c r="I923">
        <f t="shared" si="61"/>
        <v>31.84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9"/>
        <v>40951.25</v>
      </c>
      <c r="O923" s="11">
        <f t="shared" si="60"/>
        <v>40965.25</v>
      </c>
      <c r="P923" t="b">
        <v>0</v>
      </c>
      <c r="Q923" t="b">
        <v>0</v>
      </c>
      <c r="R923" t="s">
        <v>28</v>
      </c>
      <c r="S923" s="5" t="s">
        <v>2039</v>
      </c>
      <c r="T923" t="s">
        <v>2040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0">
        <f t="shared" si="62"/>
        <v>176</v>
      </c>
      <c r="G924" t="s">
        <v>20</v>
      </c>
      <c r="H924">
        <v>2261</v>
      </c>
      <c r="I924">
        <f t="shared" si="61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9"/>
        <v>43443.25</v>
      </c>
      <c r="O924" s="11">
        <f t="shared" si="60"/>
        <v>43452.25</v>
      </c>
      <c r="P924" t="b">
        <v>0</v>
      </c>
      <c r="Q924" t="b">
        <v>1</v>
      </c>
      <c r="R924" t="s">
        <v>319</v>
      </c>
      <c r="S924" s="5" t="s">
        <v>2037</v>
      </c>
      <c r="T924" t="s">
        <v>2064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0">
        <f t="shared" si="62"/>
        <v>238</v>
      </c>
      <c r="G925" t="s">
        <v>20</v>
      </c>
      <c r="H925">
        <v>40</v>
      </c>
      <c r="I925">
        <f t="shared" si="61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9"/>
        <v>40373.208333333336</v>
      </c>
      <c r="O925" s="11">
        <f t="shared" si="60"/>
        <v>40374.208333333336</v>
      </c>
      <c r="P925" t="b">
        <v>0</v>
      </c>
      <c r="Q925" t="b">
        <v>0</v>
      </c>
      <c r="R925" t="s">
        <v>33</v>
      </c>
      <c r="S925" s="5" t="s">
        <v>2041</v>
      </c>
      <c r="T925" t="s">
        <v>2042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0">
        <f t="shared" si="62"/>
        <v>488</v>
      </c>
      <c r="G926" t="s">
        <v>20</v>
      </c>
      <c r="H926">
        <v>2289</v>
      </c>
      <c r="I926">
        <f t="shared" si="61"/>
        <v>84.01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9"/>
        <v>43769.208333333328</v>
      </c>
      <c r="O926" s="11">
        <f t="shared" si="60"/>
        <v>43780.25</v>
      </c>
      <c r="P926" t="b">
        <v>0</v>
      </c>
      <c r="Q926" t="b">
        <v>0</v>
      </c>
      <c r="R926" t="s">
        <v>33</v>
      </c>
      <c r="S926" s="5" t="s">
        <v>2041</v>
      </c>
      <c r="T926" t="s">
        <v>2042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0">
        <f t="shared" si="62"/>
        <v>224</v>
      </c>
      <c r="G927" t="s">
        <v>20</v>
      </c>
      <c r="H927">
        <v>65</v>
      </c>
      <c r="I927">
        <f t="shared" si="61"/>
        <v>103.42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9"/>
        <v>43000.208333333328</v>
      </c>
      <c r="O927" s="11">
        <f t="shared" si="60"/>
        <v>43012.208333333328</v>
      </c>
      <c r="P927" t="b">
        <v>0</v>
      </c>
      <c r="Q927" t="b">
        <v>0</v>
      </c>
      <c r="R927" t="s">
        <v>33</v>
      </c>
      <c r="S927" s="5" t="s">
        <v>2041</v>
      </c>
      <c r="T927" t="s">
        <v>2042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0">
        <f t="shared" si="62"/>
        <v>18</v>
      </c>
      <c r="G928" t="s">
        <v>14</v>
      </c>
      <c r="H928">
        <v>15</v>
      </c>
      <c r="I928">
        <f t="shared" si="61"/>
        <v>105.13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9"/>
        <v>42502.208333333328</v>
      </c>
      <c r="O928" s="11">
        <f t="shared" si="60"/>
        <v>42506.208333333328</v>
      </c>
      <c r="P928" t="b">
        <v>0</v>
      </c>
      <c r="Q928" t="b">
        <v>0</v>
      </c>
      <c r="R928" t="s">
        <v>17</v>
      </c>
      <c r="S928" s="5" t="s">
        <v>2035</v>
      </c>
      <c r="T928" t="s">
        <v>2036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0">
        <f t="shared" si="62"/>
        <v>46</v>
      </c>
      <c r="G929" t="s">
        <v>14</v>
      </c>
      <c r="H929">
        <v>37</v>
      </c>
      <c r="I929">
        <f t="shared" si="61"/>
        <v>89.22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9"/>
        <v>41102.208333333336</v>
      </c>
      <c r="O929" s="11">
        <f t="shared" si="60"/>
        <v>41131.208333333336</v>
      </c>
      <c r="P929" t="b">
        <v>0</v>
      </c>
      <c r="Q929" t="b">
        <v>0</v>
      </c>
      <c r="R929" t="s">
        <v>33</v>
      </c>
      <c r="S929" s="5" t="s">
        <v>2041</v>
      </c>
      <c r="T929" t="s">
        <v>2042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0">
        <f t="shared" si="62"/>
        <v>117</v>
      </c>
      <c r="G930" t="s">
        <v>20</v>
      </c>
      <c r="H930">
        <v>3777</v>
      </c>
      <c r="I930">
        <f t="shared" si="61"/>
        <v>52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9"/>
        <v>41637.25</v>
      </c>
      <c r="O930" s="11">
        <f t="shared" si="60"/>
        <v>41646.25</v>
      </c>
      <c r="P930" t="b">
        <v>0</v>
      </c>
      <c r="Q930" t="b">
        <v>0</v>
      </c>
      <c r="R930" t="s">
        <v>28</v>
      </c>
      <c r="S930" s="5" t="s">
        <v>2039</v>
      </c>
      <c r="T930" t="s">
        <v>2040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0">
        <f t="shared" si="62"/>
        <v>217</v>
      </c>
      <c r="G931" t="s">
        <v>20</v>
      </c>
      <c r="H931">
        <v>184</v>
      </c>
      <c r="I931">
        <f t="shared" si="61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9"/>
        <v>42858.208333333328</v>
      </c>
      <c r="O931" s="11">
        <f t="shared" si="60"/>
        <v>42872.208333333328</v>
      </c>
      <c r="P931" t="b">
        <v>0</v>
      </c>
      <c r="Q931" t="b">
        <v>0</v>
      </c>
      <c r="R931" t="s">
        <v>33</v>
      </c>
      <c r="S931" s="5" t="s">
        <v>2041</v>
      </c>
      <c r="T931" t="s">
        <v>2042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0">
        <f t="shared" si="62"/>
        <v>112</v>
      </c>
      <c r="G932" t="s">
        <v>20</v>
      </c>
      <c r="H932">
        <v>85</v>
      </c>
      <c r="I932">
        <f t="shared" si="61"/>
        <v>46.24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9"/>
        <v>42060.25</v>
      </c>
      <c r="O932" s="11">
        <f t="shared" si="60"/>
        <v>42067.25</v>
      </c>
      <c r="P932" t="b">
        <v>0</v>
      </c>
      <c r="Q932" t="b">
        <v>1</v>
      </c>
      <c r="R932" t="s">
        <v>33</v>
      </c>
      <c r="S932" s="5" t="s">
        <v>2041</v>
      </c>
      <c r="T932" t="s">
        <v>2042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0">
        <f t="shared" si="62"/>
        <v>73</v>
      </c>
      <c r="G933" t="s">
        <v>14</v>
      </c>
      <c r="H933">
        <v>112</v>
      </c>
      <c r="I933">
        <f t="shared" si="61"/>
        <v>51.15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9"/>
        <v>41818.208333333336</v>
      </c>
      <c r="O933" s="11">
        <f t="shared" si="60"/>
        <v>41820.208333333336</v>
      </c>
      <c r="P933" t="b">
        <v>0</v>
      </c>
      <c r="Q933" t="b">
        <v>1</v>
      </c>
      <c r="R933" t="s">
        <v>33</v>
      </c>
      <c r="S933" s="5" t="s">
        <v>2041</v>
      </c>
      <c r="T933" t="s">
        <v>2042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0">
        <f t="shared" si="62"/>
        <v>212</v>
      </c>
      <c r="G934" t="s">
        <v>20</v>
      </c>
      <c r="H934">
        <v>144</v>
      </c>
      <c r="I934">
        <f t="shared" si="61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9"/>
        <v>41709.208333333336</v>
      </c>
      <c r="O934" s="11">
        <f t="shared" si="60"/>
        <v>41712.208333333336</v>
      </c>
      <c r="P934" t="b">
        <v>0</v>
      </c>
      <c r="Q934" t="b">
        <v>0</v>
      </c>
      <c r="R934" t="s">
        <v>23</v>
      </c>
      <c r="S934" s="5" t="s">
        <v>2037</v>
      </c>
      <c r="T934" t="s">
        <v>2038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0">
        <f t="shared" si="62"/>
        <v>240</v>
      </c>
      <c r="G935" t="s">
        <v>20</v>
      </c>
      <c r="H935">
        <v>1902</v>
      </c>
      <c r="I935">
        <f t="shared" si="61"/>
        <v>92.02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9"/>
        <v>41372.208333333336</v>
      </c>
      <c r="O935" s="11">
        <f t="shared" si="60"/>
        <v>41385.208333333336</v>
      </c>
      <c r="P935" t="b">
        <v>0</v>
      </c>
      <c r="Q935" t="b">
        <v>0</v>
      </c>
      <c r="R935" t="s">
        <v>33</v>
      </c>
      <c r="S935" s="5" t="s">
        <v>2041</v>
      </c>
      <c r="T935" t="s">
        <v>2042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0">
        <f t="shared" si="62"/>
        <v>182</v>
      </c>
      <c r="G936" t="s">
        <v>20</v>
      </c>
      <c r="H936">
        <v>105</v>
      </c>
      <c r="I936">
        <f t="shared" si="61"/>
        <v>107.43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9"/>
        <v>42422.25</v>
      </c>
      <c r="O936" s="11">
        <f t="shared" si="60"/>
        <v>42428.25</v>
      </c>
      <c r="P936" t="b">
        <v>0</v>
      </c>
      <c r="Q936" t="b">
        <v>0</v>
      </c>
      <c r="R936" t="s">
        <v>33</v>
      </c>
      <c r="S936" s="5" t="s">
        <v>2041</v>
      </c>
      <c r="T936" t="s">
        <v>2042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0">
        <f t="shared" si="62"/>
        <v>164</v>
      </c>
      <c r="G937" t="s">
        <v>20</v>
      </c>
      <c r="H937">
        <v>132</v>
      </c>
      <c r="I937">
        <f t="shared" si="61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9"/>
        <v>42209.208333333328</v>
      </c>
      <c r="O937" s="11">
        <f t="shared" si="60"/>
        <v>42216.208333333328</v>
      </c>
      <c r="P937" t="b">
        <v>0</v>
      </c>
      <c r="Q937" t="b">
        <v>0</v>
      </c>
      <c r="R937" t="s">
        <v>33</v>
      </c>
      <c r="S937" s="5" t="s">
        <v>2041</v>
      </c>
      <c r="T937" t="s">
        <v>2042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0">
        <f t="shared" si="62"/>
        <v>2</v>
      </c>
      <c r="G938" t="s">
        <v>14</v>
      </c>
      <c r="H938">
        <v>21</v>
      </c>
      <c r="I938">
        <f t="shared" si="61"/>
        <v>80.48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9"/>
        <v>43668.208333333328</v>
      </c>
      <c r="O938" s="11">
        <f t="shared" si="60"/>
        <v>43671.208333333328</v>
      </c>
      <c r="P938" t="b">
        <v>1</v>
      </c>
      <c r="Q938" t="b">
        <v>0</v>
      </c>
      <c r="R938" t="s">
        <v>33</v>
      </c>
      <c r="S938" s="5" t="s">
        <v>2041</v>
      </c>
      <c r="T938" t="s">
        <v>2042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0">
        <f t="shared" si="62"/>
        <v>50</v>
      </c>
      <c r="G939" t="s">
        <v>74</v>
      </c>
      <c r="H939">
        <v>976</v>
      </c>
      <c r="I939">
        <f t="shared" si="61"/>
        <v>86.98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9"/>
        <v>42334.25</v>
      </c>
      <c r="O939" s="11">
        <f t="shared" si="60"/>
        <v>42343.25</v>
      </c>
      <c r="P939" t="b">
        <v>0</v>
      </c>
      <c r="Q939" t="b">
        <v>0</v>
      </c>
      <c r="R939" t="s">
        <v>42</v>
      </c>
      <c r="S939" s="5" t="s">
        <v>2043</v>
      </c>
      <c r="T939" t="s">
        <v>2044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0">
        <f t="shared" si="62"/>
        <v>110</v>
      </c>
      <c r="G940" t="s">
        <v>20</v>
      </c>
      <c r="H940">
        <v>96</v>
      </c>
      <c r="I940">
        <f t="shared" si="61"/>
        <v>105.14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9"/>
        <v>43263.208333333328</v>
      </c>
      <c r="O940" s="11">
        <f t="shared" si="60"/>
        <v>43299.208333333328</v>
      </c>
      <c r="P940" t="b">
        <v>0</v>
      </c>
      <c r="Q940" t="b">
        <v>1</v>
      </c>
      <c r="R940" t="s">
        <v>119</v>
      </c>
      <c r="S940" s="5" t="s">
        <v>2049</v>
      </c>
      <c r="T940" t="s">
        <v>2055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0">
        <f t="shared" si="62"/>
        <v>49</v>
      </c>
      <c r="G941" t="s">
        <v>14</v>
      </c>
      <c r="H941">
        <v>67</v>
      </c>
      <c r="I941">
        <f t="shared" si="61"/>
        <v>57.3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9"/>
        <v>40670.208333333336</v>
      </c>
      <c r="O941" s="11">
        <f t="shared" si="60"/>
        <v>40687.208333333336</v>
      </c>
      <c r="P941" t="b">
        <v>0</v>
      </c>
      <c r="Q941" t="b">
        <v>1</v>
      </c>
      <c r="R941" t="s">
        <v>89</v>
      </c>
      <c r="S941" s="5" t="s">
        <v>2052</v>
      </c>
      <c r="T941" t="s">
        <v>2053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0">
        <f t="shared" si="62"/>
        <v>62</v>
      </c>
      <c r="G942" t="s">
        <v>47</v>
      </c>
      <c r="H942">
        <v>66</v>
      </c>
      <c r="I942">
        <f t="shared" si="61"/>
        <v>93.35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9"/>
        <v>41244.25</v>
      </c>
      <c r="O942" s="11">
        <f t="shared" si="60"/>
        <v>41266.25</v>
      </c>
      <c r="P942" t="b">
        <v>0</v>
      </c>
      <c r="Q942" t="b">
        <v>0</v>
      </c>
      <c r="R942" t="s">
        <v>28</v>
      </c>
      <c r="S942" s="5" t="s">
        <v>2039</v>
      </c>
      <c r="T942" t="s">
        <v>2040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0">
        <f t="shared" si="62"/>
        <v>13</v>
      </c>
      <c r="G943" t="s">
        <v>14</v>
      </c>
      <c r="H943">
        <v>78</v>
      </c>
      <c r="I943">
        <f t="shared" si="61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9"/>
        <v>40552.25</v>
      </c>
      <c r="O943" s="11">
        <f t="shared" si="60"/>
        <v>40587.25</v>
      </c>
      <c r="P943" t="b">
        <v>1</v>
      </c>
      <c r="Q943" t="b">
        <v>0</v>
      </c>
      <c r="R943" t="s">
        <v>33</v>
      </c>
      <c r="S943" s="5" t="s">
        <v>2041</v>
      </c>
      <c r="T943" t="s">
        <v>2042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0">
        <f t="shared" si="62"/>
        <v>65</v>
      </c>
      <c r="G944" t="s">
        <v>14</v>
      </c>
      <c r="H944">
        <v>67</v>
      </c>
      <c r="I944">
        <f t="shared" si="61"/>
        <v>92.61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9"/>
        <v>40568.25</v>
      </c>
      <c r="O944" s="11">
        <f t="shared" si="60"/>
        <v>40571.25</v>
      </c>
      <c r="P944" t="b">
        <v>0</v>
      </c>
      <c r="Q944" t="b">
        <v>0</v>
      </c>
      <c r="R944" t="s">
        <v>33</v>
      </c>
      <c r="S944" s="5" t="s">
        <v>2041</v>
      </c>
      <c r="T944" t="s">
        <v>2042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0">
        <f t="shared" si="62"/>
        <v>160</v>
      </c>
      <c r="G945" t="s">
        <v>20</v>
      </c>
      <c r="H945">
        <v>114</v>
      </c>
      <c r="I945">
        <f t="shared" si="61"/>
        <v>104.99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9"/>
        <v>41906.208333333336</v>
      </c>
      <c r="O945" s="11">
        <f t="shared" si="60"/>
        <v>41941.208333333336</v>
      </c>
      <c r="P945" t="b">
        <v>0</v>
      </c>
      <c r="Q945" t="b">
        <v>0</v>
      </c>
      <c r="R945" t="s">
        <v>17</v>
      </c>
      <c r="S945" s="5" t="s">
        <v>2035</v>
      </c>
      <c r="T945" t="s">
        <v>2036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0">
        <f t="shared" si="62"/>
        <v>81</v>
      </c>
      <c r="G946" t="s">
        <v>14</v>
      </c>
      <c r="H946">
        <v>263</v>
      </c>
      <c r="I946">
        <f t="shared" si="61"/>
        <v>30.96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9"/>
        <v>42776.25</v>
      </c>
      <c r="O946" s="11">
        <f t="shared" si="60"/>
        <v>42795.25</v>
      </c>
      <c r="P946" t="b">
        <v>0</v>
      </c>
      <c r="Q946" t="b">
        <v>0</v>
      </c>
      <c r="R946" t="s">
        <v>122</v>
      </c>
      <c r="S946" s="5" t="s">
        <v>2056</v>
      </c>
      <c r="T946" t="s">
        <v>2057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0">
        <f t="shared" si="62"/>
        <v>32</v>
      </c>
      <c r="G947" t="s">
        <v>14</v>
      </c>
      <c r="H947">
        <v>1691</v>
      </c>
      <c r="I947">
        <f t="shared" si="61"/>
        <v>33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9"/>
        <v>41004.208333333336</v>
      </c>
      <c r="O947" s="11">
        <f t="shared" si="60"/>
        <v>41019.208333333336</v>
      </c>
      <c r="P947" t="b">
        <v>1</v>
      </c>
      <c r="Q947" t="b">
        <v>0</v>
      </c>
      <c r="R947" t="s">
        <v>122</v>
      </c>
      <c r="S947" s="5" t="s">
        <v>2056</v>
      </c>
      <c r="T947" t="s">
        <v>2057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0">
        <f t="shared" si="62"/>
        <v>10</v>
      </c>
      <c r="G948" t="s">
        <v>14</v>
      </c>
      <c r="H948">
        <v>181</v>
      </c>
      <c r="I948">
        <f t="shared" si="61"/>
        <v>84.19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9"/>
        <v>40710.208333333336</v>
      </c>
      <c r="O948" s="11">
        <f t="shared" si="60"/>
        <v>40712.208333333336</v>
      </c>
      <c r="P948" t="b">
        <v>0</v>
      </c>
      <c r="Q948" t="b">
        <v>0</v>
      </c>
      <c r="R948" t="s">
        <v>33</v>
      </c>
      <c r="S948" s="5" t="s">
        <v>2041</v>
      </c>
      <c r="T948" t="s">
        <v>2042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0">
        <f t="shared" si="62"/>
        <v>27</v>
      </c>
      <c r="G949" t="s">
        <v>14</v>
      </c>
      <c r="H949">
        <v>13</v>
      </c>
      <c r="I949">
        <f t="shared" si="61"/>
        <v>73.92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9"/>
        <v>41908.208333333336</v>
      </c>
      <c r="O949" s="11">
        <f t="shared" si="60"/>
        <v>41915.208333333336</v>
      </c>
      <c r="P949" t="b">
        <v>0</v>
      </c>
      <c r="Q949" t="b">
        <v>0</v>
      </c>
      <c r="R949" t="s">
        <v>33</v>
      </c>
      <c r="S949" s="5" t="s">
        <v>2041</v>
      </c>
      <c r="T949" t="s">
        <v>2042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0">
        <f t="shared" si="62"/>
        <v>63</v>
      </c>
      <c r="G950" t="s">
        <v>74</v>
      </c>
      <c r="H950">
        <v>160</v>
      </c>
      <c r="I950">
        <f t="shared" si="61"/>
        <v>36.99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9"/>
        <v>41985.25</v>
      </c>
      <c r="O950" s="11">
        <f t="shared" si="60"/>
        <v>41995.25</v>
      </c>
      <c r="P950" t="b">
        <v>1</v>
      </c>
      <c r="Q950" t="b">
        <v>1</v>
      </c>
      <c r="R950" t="s">
        <v>42</v>
      </c>
      <c r="S950" s="5" t="s">
        <v>2043</v>
      </c>
      <c r="T950" t="s">
        <v>2044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0">
        <f t="shared" si="62"/>
        <v>161</v>
      </c>
      <c r="G951" t="s">
        <v>20</v>
      </c>
      <c r="H951">
        <v>203</v>
      </c>
      <c r="I951">
        <f t="shared" si="61"/>
        <v>46.9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9"/>
        <v>42112.208333333328</v>
      </c>
      <c r="O951" s="11">
        <f t="shared" si="60"/>
        <v>42131.208333333328</v>
      </c>
      <c r="P951" t="b">
        <v>0</v>
      </c>
      <c r="Q951" t="b">
        <v>0</v>
      </c>
      <c r="R951" t="s">
        <v>28</v>
      </c>
      <c r="S951" s="5" t="s">
        <v>2039</v>
      </c>
      <c r="T951" t="s">
        <v>2040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0">
        <f t="shared" si="62"/>
        <v>5</v>
      </c>
      <c r="G952" t="s">
        <v>14</v>
      </c>
      <c r="H952">
        <v>1</v>
      </c>
      <c r="I952">
        <f t="shared" si="61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9"/>
        <v>43571.208333333328</v>
      </c>
      <c r="O952" s="11">
        <f t="shared" si="60"/>
        <v>43576.208333333328</v>
      </c>
      <c r="P952" t="b">
        <v>0</v>
      </c>
      <c r="Q952" t="b">
        <v>1</v>
      </c>
      <c r="R952" t="s">
        <v>33</v>
      </c>
      <c r="S952" s="5" t="s">
        <v>2041</v>
      </c>
      <c r="T952" t="s">
        <v>2042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0">
        <f t="shared" si="62"/>
        <v>1097</v>
      </c>
      <c r="G953" t="s">
        <v>20</v>
      </c>
      <c r="H953">
        <v>1559</v>
      </c>
      <c r="I953">
        <f t="shared" si="61"/>
        <v>102.02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9"/>
        <v>42730.25</v>
      </c>
      <c r="O953" s="11">
        <f t="shared" si="60"/>
        <v>42731.25</v>
      </c>
      <c r="P953" t="b">
        <v>0</v>
      </c>
      <c r="Q953" t="b">
        <v>1</v>
      </c>
      <c r="R953" t="s">
        <v>23</v>
      </c>
      <c r="S953" s="5" t="s">
        <v>2037</v>
      </c>
      <c r="T953" t="s">
        <v>2038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0">
        <f t="shared" si="62"/>
        <v>70</v>
      </c>
      <c r="G954" t="s">
        <v>74</v>
      </c>
      <c r="H954">
        <v>2266</v>
      </c>
      <c r="I954">
        <f t="shared" si="61"/>
        <v>45.01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9"/>
        <v>42591.208333333328</v>
      </c>
      <c r="O954" s="11">
        <f t="shared" si="60"/>
        <v>42605.208333333328</v>
      </c>
      <c r="P954" t="b">
        <v>0</v>
      </c>
      <c r="Q954" t="b">
        <v>0</v>
      </c>
      <c r="R954" t="s">
        <v>42</v>
      </c>
      <c r="S954" s="5" t="s">
        <v>2043</v>
      </c>
      <c r="T954" t="s">
        <v>2044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0">
        <f t="shared" si="62"/>
        <v>60</v>
      </c>
      <c r="G955" t="s">
        <v>14</v>
      </c>
      <c r="H955">
        <v>21</v>
      </c>
      <c r="I955">
        <f t="shared" si="61"/>
        <v>94.29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9"/>
        <v>42358.25</v>
      </c>
      <c r="O955" s="11">
        <f t="shared" si="60"/>
        <v>42394.25</v>
      </c>
      <c r="P955" t="b">
        <v>0</v>
      </c>
      <c r="Q955" t="b">
        <v>1</v>
      </c>
      <c r="R955" t="s">
        <v>474</v>
      </c>
      <c r="S955" s="5" t="s">
        <v>2043</v>
      </c>
      <c r="T955" t="s">
        <v>2065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0">
        <f t="shared" si="62"/>
        <v>367</v>
      </c>
      <c r="G956" t="s">
        <v>20</v>
      </c>
      <c r="H956">
        <v>1548</v>
      </c>
      <c r="I956">
        <f t="shared" si="61"/>
        <v>101.02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9"/>
        <v>41174.208333333336</v>
      </c>
      <c r="O956" s="11">
        <f t="shared" si="60"/>
        <v>41198.208333333336</v>
      </c>
      <c r="P956" t="b">
        <v>0</v>
      </c>
      <c r="Q956" t="b">
        <v>0</v>
      </c>
      <c r="R956" t="s">
        <v>28</v>
      </c>
      <c r="S956" s="5" t="s">
        <v>2039</v>
      </c>
      <c r="T956" t="s">
        <v>2040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0">
        <f t="shared" si="62"/>
        <v>1109</v>
      </c>
      <c r="G957" t="s">
        <v>20</v>
      </c>
      <c r="H957">
        <v>80</v>
      </c>
      <c r="I957">
        <f t="shared" si="61"/>
        <v>97.04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9"/>
        <v>41238.25</v>
      </c>
      <c r="O957" s="11">
        <f t="shared" si="60"/>
        <v>41240.25</v>
      </c>
      <c r="P957" t="b">
        <v>0</v>
      </c>
      <c r="Q957" t="b">
        <v>0</v>
      </c>
      <c r="R957" t="s">
        <v>33</v>
      </c>
      <c r="S957" s="5" t="s">
        <v>2041</v>
      </c>
      <c r="T957" t="s">
        <v>2042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0">
        <f t="shared" si="62"/>
        <v>19</v>
      </c>
      <c r="G958" t="s">
        <v>14</v>
      </c>
      <c r="H958">
        <v>830</v>
      </c>
      <c r="I958">
        <f t="shared" si="61"/>
        <v>43.01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9"/>
        <v>42360.25</v>
      </c>
      <c r="O958" s="11">
        <f t="shared" si="60"/>
        <v>42364.25</v>
      </c>
      <c r="P958" t="b">
        <v>0</v>
      </c>
      <c r="Q958" t="b">
        <v>0</v>
      </c>
      <c r="R958" t="s">
        <v>474</v>
      </c>
      <c r="S958" s="5" t="s">
        <v>2043</v>
      </c>
      <c r="T958" t="s">
        <v>2065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0">
        <f t="shared" si="62"/>
        <v>127</v>
      </c>
      <c r="G959" t="s">
        <v>20</v>
      </c>
      <c r="H959">
        <v>131</v>
      </c>
      <c r="I959">
        <f t="shared" si="61"/>
        <v>94.92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9"/>
        <v>40955.25</v>
      </c>
      <c r="O959" s="11">
        <f t="shared" si="60"/>
        <v>40958.25</v>
      </c>
      <c r="P959" t="b">
        <v>0</v>
      </c>
      <c r="Q959" t="b">
        <v>0</v>
      </c>
      <c r="R959" t="s">
        <v>33</v>
      </c>
      <c r="S959" s="5" t="s">
        <v>2041</v>
      </c>
      <c r="T959" t="s">
        <v>2042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0">
        <f t="shared" si="62"/>
        <v>735</v>
      </c>
      <c r="G960" t="s">
        <v>20</v>
      </c>
      <c r="H960">
        <v>112</v>
      </c>
      <c r="I960">
        <f t="shared" si="61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9"/>
        <v>40350.208333333336</v>
      </c>
      <c r="O960" s="11">
        <f t="shared" si="60"/>
        <v>40372.208333333336</v>
      </c>
      <c r="P960" t="b">
        <v>0</v>
      </c>
      <c r="Q960" t="b">
        <v>0</v>
      </c>
      <c r="R960" t="s">
        <v>71</v>
      </c>
      <c r="S960" s="5" t="s">
        <v>2043</v>
      </c>
      <c r="T960" t="s">
        <v>2051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0">
        <f t="shared" si="62"/>
        <v>5</v>
      </c>
      <c r="G961" t="s">
        <v>14</v>
      </c>
      <c r="H961">
        <v>130</v>
      </c>
      <c r="I961">
        <f t="shared" si="61"/>
        <v>51.01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9"/>
        <v>40357.208333333336</v>
      </c>
      <c r="O961" s="11">
        <f t="shared" si="60"/>
        <v>40385.208333333336</v>
      </c>
      <c r="P961" t="b">
        <v>0</v>
      </c>
      <c r="Q961" t="b">
        <v>0</v>
      </c>
      <c r="R961" t="s">
        <v>206</v>
      </c>
      <c r="S961" s="5" t="s">
        <v>2049</v>
      </c>
      <c r="T961" t="s">
        <v>2061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0">
        <f t="shared" si="62"/>
        <v>85</v>
      </c>
      <c r="G962" t="s">
        <v>14</v>
      </c>
      <c r="H962">
        <v>55</v>
      </c>
      <c r="I962">
        <f t="shared" si="61"/>
        <v>85.05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9"/>
        <v>42408.25</v>
      </c>
      <c r="O962" s="11">
        <f t="shared" si="60"/>
        <v>42445.208333333328</v>
      </c>
      <c r="P962" t="b">
        <v>0</v>
      </c>
      <c r="Q962" t="b">
        <v>0</v>
      </c>
      <c r="R962" t="s">
        <v>28</v>
      </c>
      <c r="S962" s="5" t="s">
        <v>2039</v>
      </c>
      <c r="T962" t="s">
        <v>2040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0">
        <f t="shared" si="62"/>
        <v>119</v>
      </c>
      <c r="G963" t="s">
        <v>20</v>
      </c>
      <c r="H963">
        <v>155</v>
      </c>
      <c r="I963">
        <f t="shared" si="61"/>
        <v>43.87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3">(((L963/60)/60)/24)+DATE(1970,1,1)</f>
        <v>40591.25</v>
      </c>
      <c r="O963" s="11">
        <f t="shared" ref="O963:O1001" si="64">(((M963/60)/60)/24)+DATE(1970,1,1)</f>
        <v>40595.25</v>
      </c>
      <c r="P963" t="b">
        <v>0</v>
      </c>
      <c r="Q963" t="b">
        <v>0</v>
      </c>
      <c r="R963" t="s">
        <v>206</v>
      </c>
      <c r="S963" s="5" t="s">
        <v>2049</v>
      </c>
      <c r="T963" t="s">
        <v>2061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0">
        <f t="shared" si="62"/>
        <v>296</v>
      </c>
      <c r="G964" t="s">
        <v>20</v>
      </c>
      <c r="H964">
        <v>266</v>
      </c>
      <c r="I964">
        <f t="shared" ref="I964:I1001" si="65">ROUND(E964/H964,2)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3"/>
        <v>41592.25</v>
      </c>
      <c r="O964" s="11">
        <f t="shared" si="64"/>
        <v>41613.25</v>
      </c>
      <c r="P964" t="b">
        <v>0</v>
      </c>
      <c r="Q964" t="b">
        <v>0</v>
      </c>
      <c r="R964" t="s">
        <v>17</v>
      </c>
      <c r="S964" s="5" t="s">
        <v>2035</v>
      </c>
      <c r="T964" t="s">
        <v>2036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0">
        <f t="shared" si="62"/>
        <v>85</v>
      </c>
      <c r="G965" t="s">
        <v>14</v>
      </c>
      <c r="H965">
        <v>114</v>
      </c>
      <c r="I965">
        <f t="shared" si="65"/>
        <v>43.83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3"/>
        <v>40607.25</v>
      </c>
      <c r="O965" s="11">
        <f t="shared" si="64"/>
        <v>40613.25</v>
      </c>
      <c r="P965" t="b">
        <v>0</v>
      </c>
      <c r="Q965" t="b">
        <v>1</v>
      </c>
      <c r="R965" t="s">
        <v>122</v>
      </c>
      <c r="S965" s="5" t="s">
        <v>2056</v>
      </c>
      <c r="T965" t="s">
        <v>2057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0">
        <f t="shared" si="62"/>
        <v>356</v>
      </c>
      <c r="G966" t="s">
        <v>20</v>
      </c>
      <c r="H966">
        <v>155</v>
      </c>
      <c r="I966">
        <f t="shared" si="65"/>
        <v>84.93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3"/>
        <v>42135.208333333328</v>
      </c>
      <c r="O966" s="11">
        <f t="shared" si="64"/>
        <v>42140.208333333328</v>
      </c>
      <c r="P966" t="b">
        <v>0</v>
      </c>
      <c r="Q966" t="b">
        <v>0</v>
      </c>
      <c r="R966" t="s">
        <v>33</v>
      </c>
      <c r="S966" s="5" t="s">
        <v>2041</v>
      </c>
      <c r="T966" t="s">
        <v>2042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0">
        <f t="shared" si="62"/>
        <v>386</v>
      </c>
      <c r="G967" t="s">
        <v>20</v>
      </c>
      <c r="H967">
        <v>207</v>
      </c>
      <c r="I967">
        <f t="shared" si="65"/>
        <v>41.07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3"/>
        <v>40203.25</v>
      </c>
      <c r="O967" s="11">
        <f t="shared" si="64"/>
        <v>40243.25</v>
      </c>
      <c r="P967" t="b">
        <v>0</v>
      </c>
      <c r="Q967" t="b">
        <v>0</v>
      </c>
      <c r="R967" t="s">
        <v>23</v>
      </c>
      <c r="S967" s="5" t="s">
        <v>2037</v>
      </c>
      <c r="T967" t="s">
        <v>2038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0">
        <f t="shared" si="62"/>
        <v>792</v>
      </c>
      <c r="G968" t="s">
        <v>20</v>
      </c>
      <c r="H968">
        <v>245</v>
      </c>
      <c r="I968">
        <f t="shared" si="65"/>
        <v>54.97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3"/>
        <v>42901.208333333328</v>
      </c>
      <c r="O968" s="11">
        <f t="shared" si="64"/>
        <v>42903.208333333328</v>
      </c>
      <c r="P968" t="b">
        <v>0</v>
      </c>
      <c r="Q968" t="b">
        <v>0</v>
      </c>
      <c r="R968" t="s">
        <v>33</v>
      </c>
      <c r="S968" s="5" t="s">
        <v>2041</v>
      </c>
      <c r="T968" t="s">
        <v>2042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0">
        <f t="shared" si="62"/>
        <v>137</v>
      </c>
      <c r="G969" t="s">
        <v>20</v>
      </c>
      <c r="H969">
        <v>1573</v>
      </c>
      <c r="I969">
        <f t="shared" si="65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3"/>
        <v>41005.208333333336</v>
      </c>
      <c r="O969" s="11">
        <f t="shared" si="64"/>
        <v>41042.208333333336</v>
      </c>
      <c r="P969" t="b">
        <v>0</v>
      </c>
      <c r="Q969" t="b">
        <v>0</v>
      </c>
      <c r="R969" t="s">
        <v>319</v>
      </c>
      <c r="S969" s="5" t="s">
        <v>2037</v>
      </c>
      <c r="T969" t="s">
        <v>2064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0">
        <f t="shared" ref="F970:F1001" si="66">ROUND((E970/D970)*100,0)</f>
        <v>338</v>
      </c>
      <c r="G970" t="s">
        <v>20</v>
      </c>
      <c r="H970">
        <v>114</v>
      </c>
      <c r="I970">
        <f t="shared" si="65"/>
        <v>71.2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3"/>
        <v>40544.25</v>
      </c>
      <c r="O970" s="11">
        <f t="shared" si="64"/>
        <v>40559.25</v>
      </c>
      <c r="P970" t="b">
        <v>0</v>
      </c>
      <c r="Q970" t="b">
        <v>0</v>
      </c>
      <c r="R970" t="s">
        <v>17</v>
      </c>
      <c r="S970" s="5" t="s">
        <v>2035</v>
      </c>
      <c r="T970" t="s">
        <v>2036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0">
        <f t="shared" si="66"/>
        <v>108</v>
      </c>
      <c r="G971" t="s">
        <v>20</v>
      </c>
      <c r="H971">
        <v>93</v>
      </c>
      <c r="I971">
        <f t="shared" si="65"/>
        <v>91.94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3"/>
        <v>43821.25</v>
      </c>
      <c r="O971" s="11">
        <f t="shared" si="64"/>
        <v>43828.25</v>
      </c>
      <c r="P971" t="b">
        <v>0</v>
      </c>
      <c r="Q971" t="b">
        <v>0</v>
      </c>
      <c r="R971" t="s">
        <v>33</v>
      </c>
      <c r="S971" s="5" t="s">
        <v>2041</v>
      </c>
      <c r="T971" t="s">
        <v>2042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0">
        <f t="shared" si="66"/>
        <v>61</v>
      </c>
      <c r="G972" t="s">
        <v>14</v>
      </c>
      <c r="H972">
        <v>594</v>
      </c>
      <c r="I972">
        <f t="shared" si="65"/>
        <v>97.07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3"/>
        <v>40672.208333333336</v>
      </c>
      <c r="O972" s="11">
        <f t="shared" si="64"/>
        <v>40673.208333333336</v>
      </c>
      <c r="P972" t="b">
        <v>0</v>
      </c>
      <c r="Q972" t="b">
        <v>0</v>
      </c>
      <c r="R972" t="s">
        <v>33</v>
      </c>
      <c r="S972" s="5" t="s">
        <v>2041</v>
      </c>
      <c r="T972" t="s">
        <v>2042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0">
        <f t="shared" si="66"/>
        <v>28</v>
      </c>
      <c r="G973" t="s">
        <v>14</v>
      </c>
      <c r="H973">
        <v>24</v>
      </c>
      <c r="I973">
        <f t="shared" si="65"/>
        <v>58.92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3"/>
        <v>41555.208333333336</v>
      </c>
      <c r="O973" s="11">
        <f t="shared" si="64"/>
        <v>41561.208333333336</v>
      </c>
      <c r="P973" t="b">
        <v>0</v>
      </c>
      <c r="Q973" t="b">
        <v>0</v>
      </c>
      <c r="R973" t="s">
        <v>269</v>
      </c>
      <c r="S973" s="5" t="s">
        <v>2043</v>
      </c>
      <c r="T973" t="s">
        <v>2062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0">
        <f t="shared" si="66"/>
        <v>228</v>
      </c>
      <c r="G974" t="s">
        <v>20</v>
      </c>
      <c r="H974">
        <v>1681</v>
      </c>
      <c r="I974">
        <f t="shared" si="65"/>
        <v>58.02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3"/>
        <v>41792.208333333336</v>
      </c>
      <c r="O974" s="11">
        <f t="shared" si="64"/>
        <v>41801.208333333336</v>
      </c>
      <c r="P974" t="b">
        <v>0</v>
      </c>
      <c r="Q974" t="b">
        <v>1</v>
      </c>
      <c r="R974" t="s">
        <v>28</v>
      </c>
      <c r="S974" s="5" t="s">
        <v>2039</v>
      </c>
      <c r="T974" t="s">
        <v>2040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0">
        <f t="shared" si="66"/>
        <v>22</v>
      </c>
      <c r="G975" t="s">
        <v>14</v>
      </c>
      <c r="H975">
        <v>252</v>
      </c>
      <c r="I975">
        <f t="shared" si="65"/>
        <v>103.87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3"/>
        <v>40522.25</v>
      </c>
      <c r="O975" s="11">
        <f t="shared" si="64"/>
        <v>40524.25</v>
      </c>
      <c r="P975" t="b">
        <v>0</v>
      </c>
      <c r="Q975" t="b">
        <v>1</v>
      </c>
      <c r="R975" t="s">
        <v>33</v>
      </c>
      <c r="S975" s="5" t="s">
        <v>2041</v>
      </c>
      <c r="T975" t="s">
        <v>2042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0">
        <f t="shared" si="66"/>
        <v>374</v>
      </c>
      <c r="G976" t="s">
        <v>20</v>
      </c>
      <c r="H976">
        <v>32</v>
      </c>
      <c r="I976">
        <f t="shared" si="65"/>
        <v>93.47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3"/>
        <v>41412.208333333336</v>
      </c>
      <c r="O976" s="11">
        <f t="shared" si="64"/>
        <v>41413.208333333336</v>
      </c>
      <c r="P976" t="b">
        <v>0</v>
      </c>
      <c r="Q976" t="b">
        <v>0</v>
      </c>
      <c r="R976" t="s">
        <v>60</v>
      </c>
      <c r="S976" s="5" t="s">
        <v>2037</v>
      </c>
      <c r="T976" t="s">
        <v>2047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0">
        <f t="shared" si="66"/>
        <v>155</v>
      </c>
      <c r="G977" t="s">
        <v>20</v>
      </c>
      <c r="H977">
        <v>135</v>
      </c>
      <c r="I977">
        <f t="shared" si="65"/>
        <v>61.97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3"/>
        <v>42337.25</v>
      </c>
      <c r="O977" s="11">
        <f t="shared" si="64"/>
        <v>42376.25</v>
      </c>
      <c r="P977" t="b">
        <v>0</v>
      </c>
      <c r="Q977" t="b">
        <v>1</v>
      </c>
      <c r="R977" t="s">
        <v>33</v>
      </c>
      <c r="S977" s="5" t="s">
        <v>2041</v>
      </c>
      <c r="T977" t="s">
        <v>2042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0">
        <f t="shared" si="66"/>
        <v>322</v>
      </c>
      <c r="G978" t="s">
        <v>20</v>
      </c>
      <c r="H978">
        <v>140</v>
      </c>
      <c r="I978">
        <f t="shared" si="65"/>
        <v>92.04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3"/>
        <v>40571.25</v>
      </c>
      <c r="O978" s="11">
        <f t="shared" si="64"/>
        <v>40577.25</v>
      </c>
      <c r="P978" t="b">
        <v>0</v>
      </c>
      <c r="Q978" t="b">
        <v>1</v>
      </c>
      <c r="R978" t="s">
        <v>33</v>
      </c>
      <c r="S978" s="5" t="s">
        <v>2041</v>
      </c>
      <c r="T978" t="s">
        <v>2042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0">
        <f t="shared" si="66"/>
        <v>74</v>
      </c>
      <c r="G979" t="s">
        <v>14</v>
      </c>
      <c r="H979">
        <v>67</v>
      </c>
      <c r="I979">
        <f t="shared" si="65"/>
        <v>77.27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3"/>
        <v>43138.25</v>
      </c>
      <c r="O979" s="11">
        <f t="shared" si="64"/>
        <v>43170.25</v>
      </c>
      <c r="P979" t="b">
        <v>0</v>
      </c>
      <c r="Q979" t="b">
        <v>0</v>
      </c>
      <c r="R979" t="s">
        <v>17</v>
      </c>
      <c r="S979" s="5" t="s">
        <v>2035</v>
      </c>
      <c r="T979" t="s">
        <v>2036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0">
        <f t="shared" si="66"/>
        <v>864</v>
      </c>
      <c r="G980" t="s">
        <v>20</v>
      </c>
      <c r="H980">
        <v>92</v>
      </c>
      <c r="I980">
        <f t="shared" si="65"/>
        <v>93.92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3"/>
        <v>42686.25</v>
      </c>
      <c r="O980" s="11">
        <f t="shared" si="64"/>
        <v>42708.25</v>
      </c>
      <c r="P980" t="b">
        <v>0</v>
      </c>
      <c r="Q980" t="b">
        <v>0</v>
      </c>
      <c r="R980" t="s">
        <v>89</v>
      </c>
      <c r="S980" s="5" t="s">
        <v>2052</v>
      </c>
      <c r="T980" t="s">
        <v>2053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0">
        <f t="shared" si="66"/>
        <v>143</v>
      </c>
      <c r="G981" t="s">
        <v>20</v>
      </c>
      <c r="H981">
        <v>1015</v>
      </c>
      <c r="I981">
        <f t="shared" si="65"/>
        <v>84.97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3"/>
        <v>42078.208333333328</v>
      </c>
      <c r="O981" s="11">
        <f t="shared" si="64"/>
        <v>42084.208333333328</v>
      </c>
      <c r="P981" t="b">
        <v>0</v>
      </c>
      <c r="Q981" t="b">
        <v>0</v>
      </c>
      <c r="R981" t="s">
        <v>33</v>
      </c>
      <c r="S981" s="5" t="s">
        <v>2041</v>
      </c>
      <c r="T981" t="s">
        <v>2042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0">
        <f t="shared" si="66"/>
        <v>40</v>
      </c>
      <c r="G982" t="s">
        <v>14</v>
      </c>
      <c r="H982">
        <v>742</v>
      </c>
      <c r="I982">
        <f t="shared" si="65"/>
        <v>105.97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3"/>
        <v>42307.208333333328</v>
      </c>
      <c r="O982" s="11">
        <f t="shared" si="64"/>
        <v>42312.25</v>
      </c>
      <c r="P982" t="b">
        <v>1</v>
      </c>
      <c r="Q982" t="b">
        <v>0</v>
      </c>
      <c r="R982" t="s">
        <v>68</v>
      </c>
      <c r="S982" s="5" t="s">
        <v>2049</v>
      </c>
      <c r="T982" t="s">
        <v>2050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0">
        <f t="shared" si="66"/>
        <v>178</v>
      </c>
      <c r="G983" t="s">
        <v>20</v>
      </c>
      <c r="H983">
        <v>323</v>
      </c>
      <c r="I983">
        <f t="shared" si="65"/>
        <v>36.97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3"/>
        <v>43094.25</v>
      </c>
      <c r="O983" s="11">
        <f t="shared" si="64"/>
        <v>43127.25</v>
      </c>
      <c r="P983" t="b">
        <v>0</v>
      </c>
      <c r="Q983" t="b">
        <v>0</v>
      </c>
      <c r="R983" t="s">
        <v>28</v>
      </c>
      <c r="S983" s="5" t="s">
        <v>2039</v>
      </c>
      <c r="T983" t="s">
        <v>2040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0">
        <f t="shared" si="66"/>
        <v>85</v>
      </c>
      <c r="G984" t="s">
        <v>14</v>
      </c>
      <c r="H984">
        <v>75</v>
      </c>
      <c r="I984">
        <f t="shared" si="65"/>
        <v>81.53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3"/>
        <v>40743.208333333336</v>
      </c>
      <c r="O984" s="11">
        <f t="shared" si="64"/>
        <v>40745.208333333336</v>
      </c>
      <c r="P984" t="b">
        <v>0</v>
      </c>
      <c r="Q984" t="b">
        <v>1</v>
      </c>
      <c r="R984" t="s">
        <v>42</v>
      </c>
      <c r="S984" s="5" t="s">
        <v>2043</v>
      </c>
      <c r="T984" t="s">
        <v>2044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0">
        <f t="shared" si="66"/>
        <v>146</v>
      </c>
      <c r="G985" t="s">
        <v>20</v>
      </c>
      <c r="H985">
        <v>2326</v>
      </c>
      <c r="I985">
        <f t="shared" si="65"/>
        <v>81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3"/>
        <v>43681.208333333328</v>
      </c>
      <c r="O985" s="11">
        <f t="shared" si="64"/>
        <v>43696.208333333328</v>
      </c>
      <c r="P985" t="b">
        <v>0</v>
      </c>
      <c r="Q985" t="b">
        <v>0</v>
      </c>
      <c r="R985" t="s">
        <v>42</v>
      </c>
      <c r="S985" s="5" t="s">
        <v>2043</v>
      </c>
      <c r="T985" t="s">
        <v>2044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0">
        <f t="shared" si="66"/>
        <v>152</v>
      </c>
      <c r="G986" t="s">
        <v>20</v>
      </c>
      <c r="H986">
        <v>381</v>
      </c>
      <c r="I986">
        <f t="shared" si="65"/>
        <v>26.01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3"/>
        <v>43716.208333333328</v>
      </c>
      <c r="O986" s="11">
        <f t="shared" si="64"/>
        <v>43742.208333333328</v>
      </c>
      <c r="P986" t="b">
        <v>0</v>
      </c>
      <c r="Q986" t="b">
        <v>0</v>
      </c>
      <c r="R986" t="s">
        <v>33</v>
      </c>
      <c r="S986" s="5" t="s">
        <v>2041</v>
      </c>
      <c r="T986" t="s">
        <v>2042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0">
        <f t="shared" si="66"/>
        <v>67</v>
      </c>
      <c r="G987" t="s">
        <v>14</v>
      </c>
      <c r="H987">
        <v>4405</v>
      </c>
      <c r="I987">
        <f t="shared" si="65"/>
        <v>26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3"/>
        <v>41614.25</v>
      </c>
      <c r="O987" s="11">
        <f t="shared" si="64"/>
        <v>41640.25</v>
      </c>
      <c r="P987" t="b">
        <v>0</v>
      </c>
      <c r="Q987" t="b">
        <v>1</v>
      </c>
      <c r="R987" t="s">
        <v>23</v>
      </c>
      <c r="S987" s="5" t="s">
        <v>2037</v>
      </c>
      <c r="T987" t="s">
        <v>2038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0">
        <f t="shared" si="66"/>
        <v>40</v>
      </c>
      <c r="G988" t="s">
        <v>14</v>
      </c>
      <c r="H988">
        <v>92</v>
      </c>
      <c r="I988">
        <f t="shared" si="65"/>
        <v>34.17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3"/>
        <v>40638.208333333336</v>
      </c>
      <c r="O988" s="11">
        <f t="shared" si="64"/>
        <v>40652.208333333336</v>
      </c>
      <c r="P988" t="b">
        <v>0</v>
      </c>
      <c r="Q988" t="b">
        <v>0</v>
      </c>
      <c r="R988" t="s">
        <v>23</v>
      </c>
      <c r="S988" s="5" t="s">
        <v>2037</v>
      </c>
      <c r="T988" t="s">
        <v>2038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0">
        <f t="shared" si="66"/>
        <v>217</v>
      </c>
      <c r="G989" t="s">
        <v>20</v>
      </c>
      <c r="H989">
        <v>480</v>
      </c>
      <c r="I989">
        <f t="shared" si="65"/>
        <v>28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3"/>
        <v>42852.208333333328</v>
      </c>
      <c r="O989" s="11">
        <f t="shared" si="64"/>
        <v>42866.208333333328</v>
      </c>
      <c r="P989" t="b">
        <v>0</v>
      </c>
      <c r="Q989" t="b">
        <v>0</v>
      </c>
      <c r="R989" t="s">
        <v>42</v>
      </c>
      <c r="S989" s="5" t="s">
        <v>2043</v>
      </c>
      <c r="T989" t="s">
        <v>2044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0">
        <f t="shared" si="66"/>
        <v>52</v>
      </c>
      <c r="G990" t="s">
        <v>14</v>
      </c>
      <c r="H990">
        <v>64</v>
      </c>
      <c r="I990">
        <f t="shared" si="65"/>
        <v>76.55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3"/>
        <v>42686.25</v>
      </c>
      <c r="O990" s="11">
        <f t="shared" si="64"/>
        <v>42707.25</v>
      </c>
      <c r="P990" t="b">
        <v>0</v>
      </c>
      <c r="Q990" t="b">
        <v>0</v>
      </c>
      <c r="R990" t="s">
        <v>133</v>
      </c>
      <c r="S990" s="5" t="s">
        <v>2049</v>
      </c>
      <c r="T990" t="s">
        <v>2058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0">
        <f t="shared" si="66"/>
        <v>500</v>
      </c>
      <c r="G991" t="s">
        <v>20</v>
      </c>
      <c r="H991">
        <v>226</v>
      </c>
      <c r="I991">
        <f t="shared" si="65"/>
        <v>53.05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3"/>
        <v>43571.208333333328</v>
      </c>
      <c r="O991" s="11">
        <f t="shared" si="64"/>
        <v>43576.208333333328</v>
      </c>
      <c r="P991" t="b">
        <v>0</v>
      </c>
      <c r="Q991" t="b">
        <v>0</v>
      </c>
      <c r="R991" t="s">
        <v>206</v>
      </c>
      <c r="S991" s="5" t="s">
        <v>2049</v>
      </c>
      <c r="T991" t="s">
        <v>2061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0">
        <f t="shared" si="66"/>
        <v>88</v>
      </c>
      <c r="G992" t="s">
        <v>14</v>
      </c>
      <c r="H992">
        <v>64</v>
      </c>
      <c r="I992">
        <f t="shared" si="65"/>
        <v>106.86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3"/>
        <v>42432.25</v>
      </c>
      <c r="O992" s="11">
        <f t="shared" si="64"/>
        <v>42454.208333333328</v>
      </c>
      <c r="P992" t="b">
        <v>0</v>
      </c>
      <c r="Q992" t="b">
        <v>1</v>
      </c>
      <c r="R992" t="s">
        <v>53</v>
      </c>
      <c r="S992" s="5" t="s">
        <v>2043</v>
      </c>
      <c r="T992" t="s">
        <v>2046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0">
        <f t="shared" si="66"/>
        <v>113</v>
      </c>
      <c r="G993" t="s">
        <v>20</v>
      </c>
      <c r="H993">
        <v>241</v>
      </c>
      <c r="I993">
        <f t="shared" si="65"/>
        <v>46.02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3"/>
        <v>41907.208333333336</v>
      </c>
      <c r="O993" s="11">
        <f t="shared" si="64"/>
        <v>41911.208333333336</v>
      </c>
      <c r="P993" t="b">
        <v>0</v>
      </c>
      <c r="Q993" t="b">
        <v>1</v>
      </c>
      <c r="R993" t="s">
        <v>23</v>
      </c>
      <c r="S993" s="5" t="s">
        <v>2037</v>
      </c>
      <c r="T993" t="s">
        <v>2038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0">
        <f t="shared" si="66"/>
        <v>427</v>
      </c>
      <c r="G994" t="s">
        <v>20</v>
      </c>
      <c r="H994">
        <v>132</v>
      </c>
      <c r="I994">
        <f t="shared" si="65"/>
        <v>100.17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3"/>
        <v>43227.208333333328</v>
      </c>
      <c r="O994" s="11">
        <f t="shared" si="64"/>
        <v>43241.208333333328</v>
      </c>
      <c r="P994" t="b">
        <v>0</v>
      </c>
      <c r="Q994" t="b">
        <v>1</v>
      </c>
      <c r="R994" t="s">
        <v>53</v>
      </c>
      <c r="S994" s="5" t="s">
        <v>2043</v>
      </c>
      <c r="T994" t="s">
        <v>2046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0">
        <f t="shared" si="66"/>
        <v>78</v>
      </c>
      <c r="G995" t="s">
        <v>74</v>
      </c>
      <c r="H995">
        <v>75</v>
      </c>
      <c r="I995">
        <f t="shared" si="6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3"/>
        <v>42362.25</v>
      </c>
      <c r="O995" s="11">
        <f t="shared" si="64"/>
        <v>42379.25</v>
      </c>
      <c r="P995" t="b">
        <v>0</v>
      </c>
      <c r="Q995" t="b">
        <v>1</v>
      </c>
      <c r="R995" t="s">
        <v>122</v>
      </c>
      <c r="S995" s="5" t="s">
        <v>2056</v>
      </c>
      <c r="T995" t="s">
        <v>2057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0">
        <f t="shared" si="66"/>
        <v>52</v>
      </c>
      <c r="G996" t="s">
        <v>14</v>
      </c>
      <c r="H996">
        <v>842</v>
      </c>
      <c r="I996">
        <f t="shared" si="65"/>
        <v>87.97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3"/>
        <v>41929.208333333336</v>
      </c>
      <c r="O996" s="11">
        <f t="shared" si="64"/>
        <v>41935.208333333336</v>
      </c>
      <c r="P996" t="b">
        <v>0</v>
      </c>
      <c r="Q996" t="b">
        <v>1</v>
      </c>
      <c r="R996" t="s">
        <v>206</v>
      </c>
      <c r="S996" s="5" t="s">
        <v>2049</v>
      </c>
      <c r="T996" t="s">
        <v>2061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0">
        <f t="shared" si="66"/>
        <v>157</v>
      </c>
      <c r="G997" t="s">
        <v>20</v>
      </c>
      <c r="H997">
        <v>2043</v>
      </c>
      <c r="I997">
        <f t="shared" si="65"/>
        <v>75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3"/>
        <v>43408.208333333328</v>
      </c>
      <c r="O997" s="11">
        <f t="shared" si="64"/>
        <v>43437.25</v>
      </c>
      <c r="P997" t="b">
        <v>0</v>
      </c>
      <c r="Q997" t="b">
        <v>1</v>
      </c>
      <c r="R997" t="s">
        <v>17</v>
      </c>
      <c r="S997" s="5" t="s">
        <v>2035</v>
      </c>
      <c r="T997" t="s">
        <v>2036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0">
        <f t="shared" si="66"/>
        <v>73</v>
      </c>
      <c r="G998" t="s">
        <v>14</v>
      </c>
      <c r="H998">
        <v>112</v>
      </c>
      <c r="I998">
        <f t="shared" si="65"/>
        <v>42.98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3"/>
        <v>41276.25</v>
      </c>
      <c r="O998" s="11">
        <f t="shared" si="64"/>
        <v>41306.25</v>
      </c>
      <c r="P998" t="b">
        <v>0</v>
      </c>
      <c r="Q998" t="b">
        <v>0</v>
      </c>
      <c r="R998" t="s">
        <v>33</v>
      </c>
      <c r="S998" s="5" t="s">
        <v>2041</v>
      </c>
      <c r="T998" t="s">
        <v>2042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0">
        <f t="shared" si="66"/>
        <v>61</v>
      </c>
      <c r="G999" t="s">
        <v>74</v>
      </c>
      <c r="H999">
        <v>139</v>
      </c>
      <c r="I999">
        <f t="shared" si="65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3"/>
        <v>41659.25</v>
      </c>
      <c r="O999" s="11">
        <f t="shared" si="64"/>
        <v>41664.25</v>
      </c>
      <c r="P999" t="b">
        <v>0</v>
      </c>
      <c r="Q999" t="b">
        <v>0</v>
      </c>
      <c r="R999" t="s">
        <v>33</v>
      </c>
      <c r="S999" s="5" t="s">
        <v>2041</v>
      </c>
      <c r="T999" t="s">
        <v>2042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0">
        <f t="shared" si="66"/>
        <v>57</v>
      </c>
      <c r="G1000" t="s">
        <v>14</v>
      </c>
      <c r="H1000">
        <v>374</v>
      </c>
      <c r="I1000">
        <f t="shared" si="65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3"/>
        <v>40220.25</v>
      </c>
      <c r="O1000" s="11">
        <f t="shared" si="64"/>
        <v>40234.25</v>
      </c>
      <c r="P1000" t="b">
        <v>0</v>
      </c>
      <c r="Q1000" t="b">
        <v>1</v>
      </c>
      <c r="R1000" t="s">
        <v>60</v>
      </c>
      <c r="S1000" s="5" t="s">
        <v>2037</v>
      </c>
      <c r="T1000" t="s">
        <v>2047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0">
        <f t="shared" si="66"/>
        <v>57</v>
      </c>
      <c r="G1001" t="s">
        <v>74</v>
      </c>
      <c r="H1001">
        <v>1122</v>
      </c>
      <c r="I1001">
        <f t="shared" si="65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3"/>
        <v>42550.208333333328</v>
      </c>
      <c r="O1001" s="11">
        <f t="shared" si="64"/>
        <v>42557.208333333328</v>
      </c>
      <c r="P1001" t="b">
        <v>0</v>
      </c>
      <c r="Q1001" t="b">
        <v>0</v>
      </c>
      <c r="R1001" t="s">
        <v>17</v>
      </c>
      <c r="S1001" s="5" t="s">
        <v>2035</v>
      </c>
      <c r="T1001" t="s">
        <v>2036</v>
      </c>
    </row>
  </sheetData>
  <conditionalFormatting sqref="G1:G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F2:F1001">
    <cfRule type="colorScale" priority="1">
      <colorScale>
        <cfvo type="min"/>
        <cfvo type="num" val="100"/>
        <cfvo type="num" val="200"/>
        <color rgb="FFFF0000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AD6C-CD86-471E-8A58-20EB4A08A238}">
  <dimension ref="A1:F29"/>
  <sheetViews>
    <sheetView tabSelected="1" workbookViewId="0">
      <selection activeCell="E36" sqref="E3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2072</v>
      </c>
    </row>
    <row r="3" spans="1:6" x14ac:dyDescent="0.25">
      <c r="A3" s="7" t="s">
        <v>2071</v>
      </c>
      <c r="B3" s="7" t="s">
        <v>2068</v>
      </c>
    </row>
    <row r="4" spans="1:6" x14ac:dyDescent="0.25">
      <c r="A4" s="7" t="s">
        <v>2070</v>
      </c>
      <c r="B4" s="1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8" t="s">
        <v>2043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2052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2066</v>
      </c>
      <c r="E8">
        <v>4</v>
      </c>
      <c r="F8">
        <v>4</v>
      </c>
    </row>
    <row r="9" spans="1:6" x14ac:dyDescent="0.25">
      <c r="A9" s="8" t="s">
        <v>2037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2056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2039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  <row r="27" spans="1:1" x14ac:dyDescent="0.25">
      <c r="A27" t="s">
        <v>2114</v>
      </c>
    </row>
    <row r="28" spans="1:1" x14ac:dyDescent="0.25">
      <c r="A28" t="s">
        <v>2115</v>
      </c>
    </row>
    <row r="29" spans="1:1" x14ac:dyDescent="0.25">
      <c r="A29" t="s">
        <v>2116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C14B-1C40-4E03-804D-335822197A16}">
  <dimension ref="A1:F42"/>
  <sheetViews>
    <sheetView workbookViewId="0">
      <selection activeCell="A40" sqref="A40:A4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2072</v>
      </c>
    </row>
    <row r="2" spans="1:6" x14ac:dyDescent="0.25">
      <c r="A2" s="7" t="s">
        <v>2033</v>
      </c>
      <c r="B2" t="s">
        <v>2072</v>
      </c>
    </row>
    <row r="4" spans="1:6" x14ac:dyDescent="0.25">
      <c r="A4" s="7" t="s">
        <v>2071</v>
      </c>
      <c r="B4" s="7" t="s">
        <v>2068</v>
      </c>
    </row>
    <row r="5" spans="1:6" x14ac:dyDescent="0.25">
      <c r="A5" s="7" t="s">
        <v>2070</v>
      </c>
      <c r="B5" s="14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8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2067</v>
      </c>
      <c r="E7">
        <v>4</v>
      </c>
      <c r="F7">
        <v>4</v>
      </c>
    </row>
    <row r="8" spans="1:6" x14ac:dyDescent="0.25">
      <c r="A8" s="8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2045</v>
      </c>
      <c r="C10">
        <v>8</v>
      </c>
      <c r="E10">
        <v>10</v>
      </c>
      <c r="F10">
        <v>18</v>
      </c>
    </row>
    <row r="11" spans="1:6" x14ac:dyDescent="0.25">
      <c r="A11" s="8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2036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2047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2060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2059</v>
      </c>
      <c r="C15">
        <v>3</v>
      </c>
      <c r="E15">
        <v>4</v>
      </c>
      <c r="F15">
        <v>7</v>
      </c>
    </row>
    <row r="16" spans="1:6" x14ac:dyDescent="0.25">
      <c r="A16" s="8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2042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2058</v>
      </c>
      <c r="C20">
        <v>4</v>
      </c>
      <c r="E20">
        <v>4</v>
      </c>
      <c r="F20">
        <v>8</v>
      </c>
    </row>
    <row r="21" spans="1:6" x14ac:dyDescent="0.25">
      <c r="A21" s="8" t="s">
        <v>2038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2065</v>
      </c>
      <c r="C22">
        <v>9</v>
      </c>
      <c r="E22">
        <v>5</v>
      </c>
      <c r="F22">
        <v>14</v>
      </c>
    </row>
    <row r="23" spans="1:6" x14ac:dyDescent="0.25">
      <c r="A23" s="8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2061</v>
      </c>
      <c r="C25">
        <v>7</v>
      </c>
      <c r="E25">
        <v>14</v>
      </c>
      <c r="F25">
        <v>21</v>
      </c>
    </row>
    <row r="26" spans="1:6" x14ac:dyDescent="0.25">
      <c r="A26" s="8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2040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2064</v>
      </c>
      <c r="E29">
        <v>3</v>
      </c>
      <c r="F29">
        <v>3</v>
      </c>
    </row>
    <row r="30" spans="1:6" x14ac:dyDescent="0.25">
      <c r="A30" s="8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  <row r="40" spans="1:1" x14ac:dyDescent="0.25">
      <c r="A40" t="s">
        <v>2114</v>
      </c>
    </row>
    <row r="41" spans="1:1" x14ac:dyDescent="0.25">
      <c r="A41" t="s">
        <v>2115</v>
      </c>
    </row>
    <row r="42" spans="1:1" x14ac:dyDescent="0.25">
      <c r="A42" t="s">
        <v>2116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6205-350C-4DFE-9D45-85B9B217938B}">
  <dimension ref="A1:E33"/>
  <sheetViews>
    <sheetView workbookViewId="0">
      <selection activeCell="B42" sqref="B4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7" t="s">
        <v>2033</v>
      </c>
      <c r="B1" t="s">
        <v>2072</v>
      </c>
    </row>
    <row r="2" spans="1:5" x14ac:dyDescent="0.25">
      <c r="A2" s="7" t="s">
        <v>2085</v>
      </c>
      <c r="B2" t="s">
        <v>2072</v>
      </c>
    </row>
    <row r="4" spans="1:5" x14ac:dyDescent="0.25">
      <c r="A4" s="7" t="s">
        <v>2071</v>
      </c>
      <c r="B4" s="7" t="s">
        <v>2068</v>
      </c>
    </row>
    <row r="5" spans="1:5" x14ac:dyDescent="0.25">
      <c r="A5" s="7" t="s">
        <v>2070</v>
      </c>
      <c r="B5" s="14" t="s">
        <v>74</v>
      </c>
      <c r="C5" t="s">
        <v>14</v>
      </c>
      <c r="D5" t="s">
        <v>20</v>
      </c>
      <c r="E5" t="s">
        <v>2069</v>
      </c>
    </row>
    <row r="6" spans="1:5" x14ac:dyDescent="0.25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8" t="s">
        <v>2069</v>
      </c>
      <c r="B18">
        <v>57</v>
      </c>
      <c r="C18">
        <v>364</v>
      </c>
      <c r="D18">
        <v>565</v>
      </c>
      <c r="E18">
        <v>986</v>
      </c>
    </row>
    <row r="31" spans="1:5" x14ac:dyDescent="0.25">
      <c r="A31" t="s">
        <v>2114</v>
      </c>
    </row>
    <row r="32" spans="1:5" x14ac:dyDescent="0.25">
      <c r="A32" t="s">
        <v>2115</v>
      </c>
    </row>
    <row r="33" spans="1:1" x14ac:dyDescent="0.25">
      <c r="A33" t="s">
        <v>2116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DD9D-A68A-40BB-9355-EA2B2151D4AE}">
  <dimension ref="A1:H51"/>
  <sheetViews>
    <sheetView topLeftCell="A4" workbookViewId="0">
      <selection activeCell="C48" sqref="C48"/>
    </sheetView>
  </sheetViews>
  <sheetFormatPr defaultRowHeight="15.75" x14ac:dyDescent="0.25"/>
  <cols>
    <col min="1" max="1" width="23.12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style="4" bestFit="1" customWidth="1"/>
    <col min="8" max="8" width="18.875" style="4" bestFit="1" customWidth="1"/>
  </cols>
  <sheetData>
    <row r="1" spans="1:8" x14ac:dyDescent="0.25">
      <c r="A1" s="12" t="s">
        <v>2086</v>
      </c>
      <c r="B1" s="12" t="s">
        <v>2087</v>
      </c>
      <c r="C1" s="12" t="s">
        <v>2088</v>
      </c>
      <c r="D1" s="12" t="s">
        <v>2104</v>
      </c>
      <c r="E1" s="12" t="s">
        <v>2089</v>
      </c>
      <c r="F1" s="12" t="s">
        <v>2090</v>
      </c>
      <c r="G1" s="13" t="s">
        <v>2091</v>
      </c>
      <c r="H1" s="13" t="s">
        <v>2092</v>
      </c>
    </row>
    <row r="2" spans="1:8" x14ac:dyDescent="0.25">
      <c r="A2" t="s">
        <v>2093</v>
      </c>
      <c r="B2">
        <f>COUNTIFS(Crowdfunding!$D:$D, "&lt;1000",Crowdfunding!$G:$G,"=successful")</f>
        <v>30</v>
      </c>
      <c r="C2">
        <f>COUNTIFS(Crowdfunding!$D:$D, "&lt;1000",Crowdfunding!$G:$G,"=failed")</f>
        <v>20</v>
      </c>
      <c r="D2">
        <f>COUNTIFS(Crowdfunding!$D:$D, "&lt;1000",Crowdfunding!$G:$G,"=canceled")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2094</v>
      </c>
      <c r="B3">
        <f>COUNTIFS(Crowdfunding!$D:$D,"&gt;=1000", Crowdfunding!$D:$D, "&lt;=4999",Crowdfunding!$G:$G, "=successful")</f>
        <v>191</v>
      </c>
      <c r="C3">
        <f>COUNTIFS(Crowdfunding!$D:$D,"&gt;=1000", Crowdfunding!$D:$D, "&lt;=4999",Crowdfunding!$G:$G, "=failed")</f>
        <v>38</v>
      </c>
      <c r="D3">
        <f>COUNTIFS(Crowdfunding!$D:$D,"&gt;=1000", Crowdfunding!$D:$D, "&lt;=4999",Crowdfunding!$G:$G, "=canceled")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>C3/E3</f>
        <v>0.16450216450216451</v>
      </c>
      <c r="H3" s="4">
        <f t="shared" ref="H3:H13" si="2">D3/E3</f>
        <v>8.658008658008658E-3</v>
      </c>
    </row>
    <row r="4" spans="1:8" x14ac:dyDescent="0.25">
      <c r="A4" t="s">
        <v>2095</v>
      </c>
      <c r="B4">
        <f>COUNTIFS(Crowdfunding!$D:$D,"&gt;=5000", Crowdfunding!$D:$D, "&lt;=9999",Crowdfunding!$G:$G, "=successful")</f>
        <v>164</v>
      </c>
      <c r="C4">
        <f>COUNTIFS(Crowdfunding!$D:$D,"&gt;=5000", Crowdfunding!$D:$D, "&lt;=9999",Crowdfunding!$G:$G, "=failed")</f>
        <v>126</v>
      </c>
      <c r="D4">
        <f>COUNTIFS(Crowdfunding!$D:$D,"&gt;=5000", Crowdfunding!$D:$D, "&lt;=9999",Crowdfunding!$G:$G, "=canceled")</f>
        <v>25</v>
      </c>
      <c r="E4">
        <f t="shared" si="0"/>
        <v>315</v>
      </c>
      <c r="F4" s="4">
        <f t="shared" si="1"/>
        <v>0.52063492063492067</v>
      </c>
      <c r="G4" s="4">
        <f t="shared" ref="G4:G13" si="3">C4/E4</f>
        <v>0.4</v>
      </c>
      <c r="H4" s="4">
        <f t="shared" si="2"/>
        <v>7.9365079365079361E-2</v>
      </c>
    </row>
    <row r="5" spans="1:8" x14ac:dyDescent="0.25">
      <c r="A5" t="s">
        <v>2096</v>
      </c>
      <c r="B5">
        <f>COUNTIFS(Crowdfunding!$D:$D,"&gt;=10000", Crowdfunding!$D:$D, "&lt;=14999",Crowdfunding!$G:$G, "=successful")</f>
        <v>4</v>
      </c>
      <c r="C5">
        <f>COUNTIFS(Crowdfunding!$D:$D,"&gt;=10000", Crowdfunding!$D:$D, "&lt;=14999",Crowdfunding!$G:$G, "=failed")</f>
        <v>5</v>
      </c>
      <c r="D5">
        <f>COUNTIFS(Crowdfunding!$D:$D,"&gt;=10000", Crowdfunding!$D:$D, "&lt;=14999",Crowdfunding!$G:$G, "=canceled")</f>
        <v>0</v>
      </c>
      <c r="E5">
        <f t="shared" si="0"/>
        <v>9</v>
      </c>
      <c r="F5" s="4">
        <f t="shared" si="1"/>
        <v>0.44444444444444442</v>
      </c>
      <c r="G5" s="4">
        <f t="shared" si="3"/>
        <v>0.55555555555555558</v>
      </c>
      <c r="H5" s="4">
        <f t="shared" si="2"/>
        <v>0</v>
      </c>
    </row>
    <row r="6" spans="1:8" x14ac:dyDescent="0.25">
      <c r="A6" t="s">
        <v>2097</v>
      </c>
      <c r="B6">
        <f>COUNTIFS(Crowdfunding!$D:$D,"&gt;=15000", Crowdfunding!$D:$D, "&lt;=19999",Crowdfunding!$G:$G, "=successful")</f>
        <v>10</v>
      </c>
      <c r="C6">
        <f>COUNTIFS(Crowdfunding!$D:$D,"&gt;=15000", Crowdfunding!$D:$D, "&lt;=19999",Crowdfunding!$G:$G, "=failed")</f>
        <v>0</v>
      </c>
      <c r="D6">
        <f>COUNTIFS(Crowdfunding!$D:$D,"&gt;=15000", Crowdfunding!$D:$D, "&lt;=19999",Crowdfunding!$G:$G, "=canceled")</f>
        <v>0</v>
      </c>
      <c r="E6">
        <f t="shared" si="0"/>
        <v>10</v>
      </c>
      <c r="F6" s="22">
        <f t="shared" si="1"/>
        <v>1</v>
      </c>
      <c r="G6" s="4">
        <f t="shared" si="3"/>
        <v>0</v>
      </c>
      <c r="H6" s="4">
        <f t="shared" si="2"/>
        <v>0</v>
      </c>
    </row>
    <row r="7" spans="1:8" x14ac:dyDescent="0.25">
      <c r="A7" t="s">
        <v>2098</v>
      </c>
      <c r="B7">
        <f>COUNTIFS(Crowdfunding!$D:$D,"&gt;=20000", Crowdfunding!$D:$D, "&lt;=24999",Crowdfunding!$G:$G, "=successful")</f>
        <v>7</v>
      </c>
      <c r="C7">
        <f>COUNTIFS(Crowdfunding!$D:$D,"&gt;=20000", Crowdfunding!$D:$D, "&lt;=24999",Crowdfunding!$G:$G, "=failed")</f>
        <v>0</v>
      </c>
      <c r="D7">
        <f>COUNTIFS(Crowdfunding!$D:$D,"&gt;=20000", Crowdfunding!$D:$D, "&lt;=24999",Crowdfunding!$G:$G, "=canceled")</f>
        <v>0</v>
      </c>
      <c r="E7">
        <f t="shared" si="0"/>
        <v>7</v>
      </c>
      <c r="F7" s="22">
        <f t="shared" si="1"/>
        <v>1</v>
      </c>
      <c r="G7" s="4">
        <f t="shared" si="3"/>
        <v>0</v>
      </c>
      <c r="H7" s="4">
        <f t="shared" si="2"/>
        <v>0</v>
      </c>
    </row>
    <row r="8" spans="1:8" x14ac:dyDescent="0.25">
      <c r="A8" t="s">
        <v>2099</v>
      </c>
      <c r="B8">
        <f>COUNTIFS(Crowdfunding!$D:$D,"&gt;=25000", Crowdfunding!$D:$D, "&lt;=29999",Crowdfunding!$G:$G, "=successful")</f>
        <v>11</v>
      </c>
      <c r="C8">
        <f>COUNTIFS(Crowdfunding!$D:$D,"&gt;=25000", Crowdfunding!$D:$D, "&lt;=29999",Crowdfunding!$G:$G, "=failed")</f>
        <v>3</v>
      </c>
      <c r="D8">
        <f>COUNTIFS(Crowdfunding!$D:$D,"&gt;=25000", Crowdfunding!$D:$D, "&lt;=29999",Crowdfunding!$G:$G, "=canceled")</f>
        <v>0</v>
      </c>
      <c r="E8">
        <f t="shared" si="0"/>
        <v>14</v>
      </c>
      <c r="F8" s="22">
        <f t="shared" si="1"/>
        <v>0.7857142857142857</v>
      </c>
      <c r="G8" s="4">
        <f t="shared" si="3"/>
        <v>0.21428571428571427</v>
      </c>
      <c r="H8" s="4">
        <f t="shared" si="2"/>
        <v>0</v>
      </c>
    </row>
    <row r="9" spans="1:8" x14ac:dyDescent="0.25">
      <c r="A9" t="s">
        <v>2100</v>
      </c>
      <c r="B9">
        <f>COUNTIFS(Crowdfunding!$D:$D,"&gt;=30000", Crowdfunding!$D:$D, "&lt;=34999",Crowdfunding!$G:$G, "=successful")</f>
        <v>7</v>
      </c>
      <c r="C9">
        <f>COUNTIFS(Crowdfunding!$D:$D,"&gt;=30000", Crowdfunding!$D:$D, "&lt;=34999",Crowdfunding!$G:$G, "=failed")</f>
        <v>0</v>
      </c>
      <c r="D9">
        <f>COUNTIFS(Crowdfunding!$D:$D,"&gt;=30000", Crowdfunding!$D:$D, "&lt;=34999",Crowdfunding!$G:$G, "=canceled")</f>
        <v>0</v>
      </c>
      <c r="E9">
        <f t="shared" si="0"/>
        <v>7</v>
      </c>
      <c r="F9" s="22">
        <f t="shared" si="1"/>
        <v>1</v>
      </c>
      <c r="G9" s="4">
        <f t="shared" si="3"/>
        <v>0</v>
      </c>
      <c r="H9" s="4">
        <f t="shared" si="2"/>
        <v>0</v>
      </c>
    </row>
    <row r="10" spans="1:8" x14ac:dyDescent="0.25">
      <c r="A10" t="s">
        <v>2101</v>
      </c>
      <c r="B10">
        <f>COUNTIFS(Crowdfunding!$D:$D,"&gt;=35000", Crowdfunding!$D:$D, "&lt;=39999",Crowdfunding!$G:$G, "=successful")</f>
        <v>8</v>
      </c>
      <c r="C10">
        <f>COUNTIFS(Crowdfunding!$D:$D,"&gt;=35000", Crowdfunding!$D:$D, "&lt;=39999",Crowdfunding!$G:$G, "=failed")</f>
        <v>3</v>
      </c>
      <c r="D10">
        <f>COUNTIFS(Crowdfunding!$D:$D,"&gt;=35000", Crowdfunding!$D:$D, "&lt;=39999",Crowdfunding!$G:$G, "=canceled")</f>
        <v>1</v>
      </c>
      <c r="E10">
        <f t="shared" si="0"/>
        <v>12</v>
      </c>
      <c r="F10" s="22">
        <f t="shared" si="1"/>
        <v>0.66666666666666663</v>
      </c>
      <c r="G10" s="4">
        <f t="shared" si="3"/>
        <v>0.25</v>
      </c>
      <c r="H10" s="4">
        <f t="shared" si="2"/>
        <v>8.3333333333333329E-2</v>
      </c>
    </row>
    <row r="11" spans="1:8" x14ac:dyDescent="0.25">
      <c r="A11" t="s">
        <v>2102</v>
      </c>
      <c r="B11">
        <f>COUNTIFS(Crowdfunding!$D:$D,"&gt;=40000", Crowdfunding!$D:$D, "&lt;=44999",Crowdfunding!$G:$G, "=successful")</f>
        <v>11</v>
      </c>
      <c r="C11">
        <f>COUNTIFS(Crowdfunding!$D:$D,"&gt;=40000", Crowdfunding!$D:$D, "&lt;=44999",Crowdfunding!$G:$G, "=failed")</f>
        <v>3</v>
      </c>
      <c r="D11">
        <f>COUNTIFS(Crowdfunding!$D:$D,"&gt;=40000", Crowdfunding!$D:$D, "&lt;=44999",Crowdfunding!$G:$G, "=canceled")</f>
        <v>0</v>
      </c>
      <c r="E11">
        <f t="shared" si="0"/>
        <v>14</v>
      </c>
      <c r="F11" s="4">
        <f t="shared" si="1"/>
        <v>0.7857142857142857</v>
      </c>
      <c r="G11" s="4">
        <f t="shared" si="3"/>
        <v>0.21428571428571427</v>
      </c>
      <c r="H11" s="4">
        <f t="shared" si="2"/>
        <v>0</v>
      </c>
    </row>
    <row r="12" spans="1:8" x14ac:dyDescent="0.25">
      <c r="A12" t="s">
        <v>2103</v>
      </c>
      <c r="B12">
        <f>COUNTIFS(Crowdfunding!$D:$D,"&gt;=45000", Crowdfunding!$D:$D, "&lt;=49999",Crowdfunding!$G:$G, "=successful")</f>
        <v>8</v>
      </c>
      <c r="C12">
        <f>COUNTIFS(Crowdfunding!$D:$D,"&gt;=45000", Crowdfunding!$D:$D, "&lt;=49999",Crowdfunding!$G:$G, "=failed")</f>
        <v>3</v>
      </c>
      <c r="D12">
        <f>COUNTIFS(Crowdfunding!$D:$D,"&gt;=45000", Crowdfunding!$D:$D, "&lt;=49999",Crowdfunding!$G:$G, "=canceled")</f>
        <v>0</v>
      </c>
      <c r="E12">
        <f t="shared" si="0"/>
        <v>11</v>
      </c>
      <c r="F12" s="4">
        <f t="shared" si="1"/>
        <v>0.72727272727272729</v>
      </c>
      <c r="G12" s="4">
        <f t="shared" si="3"/>
        <v>0.27272727272727271</v>
      </c>
      <c r="H12" s="4">
        <f t="shared" si="2"/>
        <v>0</v>
      </c>
    </row>
    <row r="13" spans="1:8" x14ac:dyDescent="0.25">
      <c r="A13" t="s">
        <v>2113</v>
      </c>
      <c r="B13">
        <f>COUNTIFS(Crowdfunding!$D:$D,"&gt;=50000",Crowdfunding!$G:$G, "=successful")</f>
        <v>114</v>
      </c>
      <c r="C13">
        <f>COUNTIFS(Crowdfunding!$D:$D,"&gt;=50000",Crowdfunding!$G:$G, "=failed")</f>
        <v>163</v>
      </c>
      <c r="D13">
        <f>COUNTIFS(Crowdfunding!$D:$D,"&gt;=50000",Crowdfunding!$G:$G, "=canceled")</f>
        <v>28</v>
      </c>
      <c r="E13">
        <f t="shared" si="0"/>
        <v>305</v>
      </c>
      <c r="F13" s="4">
        <f t="shared" si="1"/>
        <v>0.3737704918032787</v>
      </c>
      <c r="G13" s="4">
        <f t="shared" si="3"/>
        <v>0.53442622950819674</v>
      </c>
      <c r="H13" s="4">
        <f t="shared" si="2"/>
        <v>9.1803278688524587E-2</v>
      </c>
    </row>
    <row r="49" spans="1:1" x14ac:dyDescent="0.25">
      <c r="A49" t="s">
        <v>2114</v>
      </c>
    </row>
    <row r="50" spans="1:1" x14ac:dyDescent="0.25">
      <c r="A50" t="s">
        <v>2115</v>
      </c>
    </row>
    <row r="51" spans="1:1" x14ac:dyDescent="0.25">
      <c r="A51" t="s">
        <v>2116</v>
      </c>
    </row>
  </sheetData>
  <pageMargins left="0.7" right="0.7" top="0.75" bottom="0.75" header="0.3" footer="0.3"/>
  <ignoredErrors>
    <ignoredError sqref="C4:C6 C7:C13 C2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9909-4713-43DD-99B6-A12813E253A5}">
  <dimension ref="A1:Q566"/>
  <sheetViews>
    <sheetView workbookViewId="0">
      <selection activeCell="S16" sqref="S16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13.5" customWidth="1"/>
    <col min="6" max="6" width="13.5" bestFit="1" customWidth="1"/>
    <col min="8" max="8" width="37.875" bestFit="1" customWidth="1"/>
    <col min="9" max="9" width="19.625" bestFit="1" customWidth="1"/>
    <col min="10" max="10" width="15.875" bestFit="1" customWidth="1"/>
    <col min="15" max="15" width="12.625" bestFit="1" customWidth="1"/>
    <col min="16" max="16" width="11.125" bestFit="1" customWidth="1"/>
  </cols>
  <sheetData>
    <row r="1" spans="1:17" x14ac:dyDescent="0.25">
      <c r="A1" s="1" t="s">
        <v>4</v>
      </c>
      <c r="B1" s="1" t="s">
        <v>5</v>
      </c>
      <c r="C1" s="1"/>
      <c r="E1" s="1" t="s">
        <v>4</v>
      </c>
      <c r="F1" s="1" t="s">
        <v>5</v>
      </c>
      <c r="O1" t="s">
        <v>2114</v>
      </c>
    </row>
    <row r="2" spans="1:17" x14ac:dyDescent="0.25">
      <c r="A2" t="s">
        <v>20</v>
      </c>
      <c r="B2">
        <v>158</v>
      </c>
      <c r="E2" t="s">
        <v>14</v>
      </c>
      <c r="F2">
        <v>0</v>
      </c>
      <c r="O2" t="s">
        <v>2115</v>
      </c>
    </row>
    <row r="3" spans="1:17" x14ac:dyDescent="0.25">
      <c r="A3" t="s">
        <v>20</v>
      </c>
      <c r="B3">
        <v>1425</v>
      </c>
      <c r="E3" t="s">
        <v>14</v>
      </c>
      <c r="F3">
        <v>24</v>
      </c>
      <c r="O3" t="s">
        <v>2116</v>
      </c>
    </row>
    <row r="4" spans="1:17" x14ac:dyDescent="0.25">
      <c r="A4" t="s">
        <v>20</v>
      </c>
      <c r="B4">
        <v>174</v>
      </c>
      <c r="E4" t="s">
        <v>14</v>
      </c>
      <c r="F4">
        <v>53</v>
      </c>
      <c r="I4" s="12" t="s">
        <v>2111</v>
      </c>
      <c r="J4" s="12" t="s">
        <v>2112</v>
      </c>
    </row>
    <row r="5" spans="1:17" x14ac:dyDescent="0.25">
      <c r="A5" t="s">
        <v>20</v>
      </c>
      <c r="B5">
        <v>227</v>
      </c>
      <c r="E5" t="s">
        <v>14</v>
      </c>
      <c r="F5">
        <v>18</v>
      </c>
      <c r="H5" t="s">
        <v>2107</v>
      </c>
      <c r="I5">
        <f>ROUND(AVERAGE(B$2:B$566),0)</f>
        <v>851</v>
      </c>
      <c r="J5">
        <f>ROUND(AVERAGE(F$2:F$365),0)</f>
        <v>586</v>
      </c>
    </row>
    <row r="6" spans="1:17" x14ac:dyDescent="0.25">
      <c r="A6" t="s">
        <v>20</v>
      </c>
      <c r="B6">
        <v>220</v>
      </c>
      <c r="E6" t="s">
        <v>14</v>
      </c>
      <c r="F6">
        <v>44</v>
      </c>
      <c r="H6" t="s">
        <v>2108</v>
      </c>
      <c r="I6">
        <f>MEDIAN(B$2:B$566)</f>
        <v>201</v>
      </c>
      <c r="J6">
        <f>MEDIAN(F$2:F$365)</f>
        <v>114.5</v>
      </c>
    </row>
    <row r="7" spans="1:17" x14ac:dyDescent="0.25">
      <c r="A7" t="s">
        <v>20</v>
      </c>
      <c r="B7">
        <v>98</v>
      </c>
      <c r="E7" t="s">
        <v>14</v>
      </c>
      <c r="F7">
        <v>27</v>
      </c>
      <c r="H7" t="s">
        <v>2109</v>
      </c>
      <c r="I7">
        <f>MIN(B$2:B$566)</f>
        <v>16</v>
      </c>
      <c r="J7">
        <f>MIN(F$2:F$365)</f>
        <v>0</v>
      </c>
    </row>
    <row r="8" spans="1:17" x14ac:dyDescent="0.25">
      <c r="A8" t="s">
        <v>20</v>
      </c>
      <c r="B8">
        <v>100</v>
      </c>
      <c r="E8" t="s">
        <v>14</v>
      </c>
      <c r="F8">
        <v>55</v>
      </c>
      <c r="H8" t="s">
        <v>2105</v>
      </c>
      <c r="I8">
        <f>MAX(B$2:B$566)</f>
        <v>7295</v>
      </c>
      <c r="J8">
        <f>MAX(F$2:F$365)</f>
        <v>6080</v>
      </c>
    </row>
    <row r="9" spans="1:17" x14ac:dyDescent="0.25">
      <c r="A9" t="s">
        <v>20</v>
      </c>
      <c r="B9">
        <v>1249</v>
      </c>
      <c r="E9" t="s">
        <v>14</v>
      </c>
      <c r="F9">
        <v>200</v>
      </c>
      <c r="H9" t="s">
        <v>2106</v>
      </c>
      <c r="I9">
        <f>ROUND(_xlfn.VAR.S(B$2:B$566),2)</f>
        <v>1606216.59</v>
      </c>
      <c r="J9">
        <f>ROUND(_xlfn.VAR.S(F$2:F$365),2)</f>
        <v>924113.45</v>
      </c>
    </row>
    <row r="10" spans="1:17" ht="18.75" x14ac:dyDescent="0.25">
      <c r="A10" t="s">
        <v>20</v>
      </c>
      <c r="B10">
        <v>1396</v>
      </c>
      <c r="E10" t="s">
        <v>14</v>
      </c>
      <c r="F10">
        <v>452</v>
      </c>
      <c r="H10" t="s">
        <v>2110</v>
      </c>
      <c r="I10">
        <f>ROUND(_xlfn.STDEV.S(B$2:B$566),2)</f>
        <v>1267.3699999999999</v>
      </c>
      <c r="J10">
        <f>ROUND(_xlfn.STDEV.S(F$2:F$365),2)</f>
        <v>961.31</v>
      </c>
      <c r="Q10" s="15"/>
    </row>
    <row r="11" spans="1:17" x14ac:dyDescent="0.25">
      <c r="A11" t="s">
        <v>20</v>
      </c>
      <c r="B11">
        <v>890</v>
      </c>
      <c r="E11" t="s">
        <v>14</v>
      </c>
      <c r="F11">
        <v>674</v>
      </c>
    </row>
    <row r="12" spans="1:17" x14ac:dyDescent="0.25">
      <c r="A12" t="s">
        <v>20</v>
      </c>
      <c r="B12">
        <v>142</v>
      </c>
      <c r="E12" t="s">
        <v>14</v>
      </c>
      <c r="F12">
        <v>558</v>
      </c>
    </row>
    <row r="13" spans="1:17" x14ac:dyDescent="0.25">
      <c r="A13" t="s">
        <v>20</v>
      </c>
      <c r="B13">
        <v>2673</v>
      </c>
      <c r="E13" t="s">
        <v>14</v>
      </c>
      <c r="F13">
        <v>15</v>
      </c>
    </row>
    <row r="14" spans="1:17" x14ac:dyDescent="0.25">
      <c r="A14" t="s">
        <v>20</v>
      </c>
      <c r="B14">
        <v>163</v>
      </c>
      <c r="E14" t="s">
        <v>14</v>
      </c>
      <c r="F14">
        <v>2307</v>
      </c>
    </row>
    <row r="15" spans="1:17" x14ac:dyDescent="0.25">
      <c r="A15" t="s">
        <v>20</v>
      </c>
      <c r="B15">
        <v>2220</v>
      </c>
      <c r="E15" t="s">
        <v>14</v>
      </c>
      <c r="F15">
        <v>88</v>
      </c>
    </row>
    <row r="16" spans="1:17" x14ac:dyDescent="0.25">
      <c r="A16" t="s">
        <v>20</v>
      </c>
      <c r="B16">
        <v>1606</v>
      </c>
      <c r="E16" t="s">
        <v>14</v>
      </c>
      <c r="F16">
        <v>48</v>
      </c>
    </row>
    <row r="17" spans="1:16" x14ac:dyDescent="0.25">
      <c r="A17" t="s">
        <v>20</v>
      </c>
      <c r="B17">
        <v>129</v>
      </c>
      <c r="E17" t="s">
        <v>14</v>
      </c>
      <c r="F17">
        <v>1</v>
      </c>
      <c r="H17" s="18"/>
      <c r="O17" s="23"/>
      <c r="P17" s="24"/>
    </row>
    <row r="18" spans="1:16" x14ac:dyDescent="0.25">
      <c r="A18" t="s">
        <v>20</v>
      </c>
      <c r="B18">
        <v>226</v>
      </c>
      <c r="E18" t="s">
        <v>14</v>
      </c>
      <c r="F18">
        <v>1467</v>
      </c>
      <c r="H18" s="19"/>
    </row>
    <row r="19" spans="1:16" x14ac:dyDescent="0.25">
      <c r="A19" t="s">
        <v>20</v>
      </c>
      <c r="B19">
        <v>5419</v>
      </c>
      <c r="E19" t="s">
        <v>14</v>
      </c>
      <c r="F19">
        <v>75</v>
      </c>
      <c r="H19" s="20"/>
    </row>
    <row r="20" spans="1:16" x14ac:dyDescent="0.25">
      <c r="A20" t="s">
        <v>20</v>
      </c>
      <c r="B20">
        <v>165</v>
      </c>
      <c r="E20" t="s">
        <v>14</v>
      </c>
      <c r="F20">
        <v>120</v>
      </c>
    </row>
    <row r="21" spans="1:16" x14ac:dyDescent="0.25">
      <c r="A21" t="s">
        <v>20</v>
      </c>
      <c r="B21">
        <v>1965</v>
      </c>
      <c r="E21" t="s">
        <v>14</v>
      </c>
      <c r="F21">
        <v>2253</v>
      </c>
    </row>
    <row r="22" spans="1:16" x14ac:dyDescent="0.25">
      <c r="A22" t="s">
        <v>20</v>
      </c>
      <c r="B22">
        <v>16</v>
      </c>
      <c r="E22" t="s">
        <v>14</v>
      </c>
      <c r="F22">
        <v>5</v>
      </c>
    </row>
    <row r="23" spans="1:16" x14ac:dyDescent="0.25">
      <c r="A23" t="s">
        <v>20</v>
      </c>
      <c r="B23">
        <v>107</v>
      </c>
      <c r="E23" t="s">
        <v>14</v>
      </c>
      <c r="F23">
        <v>38</v>
      </c>
    </row>
    <row r="24" spans="1:16" x14ac:dyDescent="0.25">
      <c r="A24" t="s">
        <v>20</v>
      </c>
      <c r="B24">
        <v>134</v>
      </c>
      <c r="E24" t="s">
        <v>14</v>
      </c>
      <c r="F24">
        <v>12</v>
      </c>
    </row>
    <row r="25" spans="1:16" x14ac:dyDescent="0.25">
      <c r="A25" t="s">
        <v>20</v>
      </c>
      <c r="B25">
        <v>198</v>
      </c>
      <c r="E25" t="s">
        <v>14</v>
      </c>
      <c r="F25">
        <v>1684</v>
      </c>
    </row>
    <row r="26" spans="1:16" x14ac:dyDescent="0.25">
      <c r="A26" t="s">
        <v>20</v>
      </c>
      <c r="B26">
        <v>111</v>
      </c>
      <c r="E26" t="s">
        <v>14</v>
      </c>
      <c r="F26">
        <v>56</v>
      </c>
    </row>
    <row r="27" spans="1:16" x14ac:dyDescent="0.25">
      <c r="A27" t="s">
        <v>20</v>
      </c>
      <c r="B27">
        <v>222</v>
      </c>
      <c r="E27" t="s">
        <v>14</v>
      </c>
      <c r="F27">
        <v>838</v>
      </c>
      <c r="H27" s="19"/>
    </row>
    <row r="28" spans="1:16" x14ac:dyDescent="0.25">
      <c r="A28" t="s">
        <v>20</v>
      </c>
      <c r="B28">
        <v>6212</v>
      </c>
      <c r="E28" t="s">
        <v>14</v>
      </c>
      <c r="F28">
        <v>1000</v>
      </c>
    </row>
    <row r="29" spans="1:16" x14ac:dyDescent="0.25">
      <c r="A29" t="s">
        <v>20</v>
      </c>
      <c r="B29">
        <v>98</v>
      </c>
      <c r="E29" t="s">
        <v>14</v>
      </c>
      <c r="F29">
        <v>1482</v>
      </c>
    </row>
    <row r="30" spans="1:16" x14ac:dyDescent="0.25">
      <c r="A30" t="s">
        <v>20</v>
      </c>
      <c r="B30">
        <v>92</v>
      </c>
      <c r="E30" t="s">
        <v>14</v>
      </c>
      <c r="F30">
        <v>106</v>
      </c>
    </row>
    <row r="31" spans="1:16" x14ac:dyDescent="0.25">
      <c r="A31" t="s">
        <v>20</v>
      </c>
      <c r="B31">
        <v>149</v>
      </c>
      <c r="E31" t="s">
        <v>14</v>
      </c>
      <c r="F31">
        <v>679</v>
      </c>
    </row>
    <row r="32" spans="1:16" x14ac:dyDescent="0.25">
      <c r="A32" t="s">
        <v>20</v>
      </c>
      <c r="B32">
        <v>2431</v>
      </c>
      <c r="E32" t="s">
        <v>14</v>
      </c>
      <c r="F32">
        <v>1220</v>
      </c>
    </row>
    <row r="33" spans="1:8" x14ac:dyDescent="0.25">
      <c r="A33" t="s">
        <v>20</v>
      </c>
      <c r="B33">
        <v>303</v>
      </c>
      <c r="E33" t="s">
        <v>14</v>
      </c>
      <c r="F33">
        <v>1</v>
      </c>
    </row>
    <row r="34" spans="1:8" x14ac:dyDescent="0.25">
      <c r="A34" t="s">
        <v>20</v>
      </c>
      <c r="B34">
        <v>209</v>
      </c>
      <c r="E34" t="s">
        <v>14</v>
      </c>
      <c r="F34">
        <v>37</v>
      </c>
    </row>
    <row r="35" spans="1:8" ht="18.75" x14ac:dyDescent="0.25">
      <c r="A35" t="s">
        <v>20</v>
      </c>
      <c r="B35">
        <v>131</v>
      </c>
      <c r="E35" t="s">
        <v>14</v>
      </c>
      <c r="F35">
        <v>60</v>
      </c>
      <c r="H35" s="21"/>
    </row>
    <row r="36" spans="1:8" ht="18.75" x14ac:dyDescent="0.25">
      <c r="A36" t="s">
        <v>20</v>
      </c>
      <c r="B36">
        <v>164</v>
      </c>
      <c r="E36" t="s">
        <v>14</v>
      </c>
      <c r="F36">
        <v>296</v>
      </c>
      <c r="H36" s="21"/>
    </row>
    <row r="37" spans="1:8" ht="18.75" x14ac:dyDescent="0.25">
      <c r="A37" t="s">
        <v>20</v>
      </c>
      <c r="B37">
        <v>201</v>
      </c>
      <c r="E37" t="s">
        <v>14</v>
      </c>
      <c r="F37">
        <v>3304</v>
      </c>
      <c r="H37" s="21"/>
    </row>
    <row r="38" spans="1:8" ht="18.75" x14ac:dyDescent="0.25">
      <c r="A38" t="s">
        <v>20</v>
      </c>
      <c r="B38">
        <v>211</v>
      </c>
      <c r="E38" t="s">
        <v>14</v>
      </c>
      <c r="F38">
        <v>73</v>
      </c>
      <c r="H38" s="21"/>
    </row>
    <row r="39" spans="1:8" ht="18.75" x14ac:dyDescent="0.25">
      <c r="A39" t="s">
        <v>20</v>
      </c>
      <c r="B39">
        <v>128</v>
      </c>
      <c r="E39" t="s">
        <v>14</v>
      </c>
      <c r="F39">
        <v>3387</v>
      </c>
      <c r="H39" s="21"/>
    </row>
    <row r="40" spans="1:8" ht="18.75" x14ac:dyDescent="0.25">
      <c r="A40" t="s">
        <v>20</v>
      </c>
      <c r="B40">
        <v>1600</v>
      </c>
      <c r="E40" t="s">
        <v>14</v>
      </c>
      <c r="F40">
        <v>662</v>
      </c>
      <c r="H40" s="21"/>
    </row>
    <row r="41" spans="1:8" ht="18.75" x14ac:dyDescent="0.25">
      <c r="A41" t="s">
        <v>20</v>
      </c>
      <c r="B41">
        <v>249</v>
      </c>
      <c r="E41" t="s">
        <v>14</v>
      </c>
      <c r="F41">
        <v>774</v>
      </c>
      <c r="H41" s="21"/>
    </row>
    <row r="42" spans="1:8" x14ac:dyDescent="0.25">
      <c r="A42" t="s">
        <v>20</v>
      </c>
      <c r="B42">
        <v>236</v>
      </c>
      <c r="E42" t="s">
        <v>14</v>
      </c>
      <c r="F42">
        <v>672</v>
      </c>
    </row>
    <row r="43" spans="1:8" ht="18.75" x14ac:dyDescent="0.25">
      <c r="A43" t="s">
        <v>20</v>
      </c>
      <c r="B43">
        <v>4065</v>
      </c>
      <c r="E43" t="s">
        <v>14</v>
      </c>
      <c r="F43">
        <v>940</v>
      </c>
      <c r="H43" s="21"/>
    </row>
    <row r="44" spans="1:8" ht="18.75" x14ac:dyDescent="0.25">
      <c r="A44" t="s">
        <v>20</v>
      </c>
      <c r="B44">
        <v>246</v>
      </c>
      <c r="E44" t="s">
        <v>14</v>
      </c>
      <c r="F44">
        <v>117</v>
      </c>
      <c r="H44" s="21"/>
    </row>
    <row r="45" spans="1:8" ht="18.75" x14ac:dyDescent="0.25">
      <c r="A45" t="s">
        <v>20</v>
      </c>
      <c r="B45">
        <v>2475</v>
      </c>
      <c r="E45" t="s">
        <v>14</v>
      </c>
      <c r="F45">
        <v>115</v>
      </c>
      <c r="H45" s="21"/>
    </row>
    <row r="46" spans="1:8" x14ac:dyDescent="0.25">
      <c r="A46" t="s">
        <v>20</v>
      </c>
      <c r="B46">
        <v>76</v>
      </c>
      <c r="E46" t="s">
        <v>14</v>
      </c>
      <c r="F46">
        <v>326</v>
      </c>
    </row>
    <row r="47" spans="1:8" x14ac:dyDescent="0.25">
      <c r="A47" t="s">
        <v>20</v>
      </c>
      <c r="B47">
        <v>54</v>
      </c>
      <c r="E47" t="s">
        <v>14</v>
      </c>
      <c r="F47">
        <v>1</v>
      </c>
    </row>
    <row r="48" spans="1:8" x14ac:dyDescent="0.25">
      <c r="A48" t="s">
        <v>20</v>
      </c>
      <c r="B48">
        <v>88</v>
      </c>
      <c r="E48" t="s">
        <v>14</v>
      </c>
      <c r="F48">
        <v>1467</v>
      </c>
    </row>
    <row r="49" spans="1:8" x14ac:dyDescent="0.25">
      <c r="A49" t="s">
        <v>20</v>
      </c>
      <c r="B49">
        <v>85</v>
      </c>
      <c r="E49" t="s">
        <v>14</v>
      </c>
      <c r="F49">
        <v>5681</v>
      </c>
    </row>
    <row r="50" spans="1:8" x14ac:dyDescent="0.25">
      <c r="A50" t="s">
        <v>20</v>
      </c>
      <c r="B50">
        <v>170</v>
      </c>
      <c r="E50" t="s">
        <v>14</v>
      </c>
      <c r="F50">
        <v>1059</v>
      </c>
    </row>
    <row r="51" spans="1:8" x14ac:dyDescent="0.25">
      <c r="A51" t="s">
        <v>20</v>
      </c>
      <c r="B51">
        <v>330</v>
      </c>
      <c r="E51" t="s">
        <v>14</v>
      </c>
      <c r="F51">
        <v>1194</v>
      </c>
    </row>
    <row r="52" spans="1:8" x14ac:dyDescent="0.25">
      <c r="A52" t="s">
        <v>20</v>
      </c>
      <c r="B52">
        <v>127</v>
      </c>
      <c r="E52" t="s">
        <v>14</v>
      </c>
      <c r="F52">
        <v>30</v>
      </c>
    </row>
    <row r="53" spans="1:8" x14ac:dyDescent="0.25">
      <c r="A53" t="s">
        <v>20</v>
      </c>
      <c r="B53">
        <v>411</v>
      </c>
      <c r="E53" t="s">
        <v>14</v>
      </c>
      <c r="F53">
        <v>75</v>
      </c>
      <c r="H53" s="16"/>
    </row>
    <row r="54" spans="1:8" x14ac:dyDescent="0.25">
      <c r="A54" t="s">
        <v>20</v>
      </c>
      <c r="B54">
        <v>180</v>
      </c>
      <c r="E54" t="s">
        <v>14</v>
      </c>
      <c r="F54">
        <v>955</v>
      </c>
      <c r="H54" s="17"/>
    </row>
    <row r="55" spans="1:8" x14ac:dyDescent="0.25">
      <c r="A55" t="s">
        <v>20</v>
      </c>
      <c r="B55">
        <v>374</v>
      </c>
      <c r="E55" t="s">
        <v>14</v>
      </c>
      <c r="F55">
        <v>67</v>
      </c>
    </row>
    <row r="56" spans="1:8" x14ac:dyDescent="0.25">
      <c r="A56" t="s">
        <v>20</v>
      </c>
      <c r="B56">
        <v>71</v>
      </c>
      <c r="E56" t="s">
        <v>14</v>
      </c>
      <c r="F56">
        <v>5</v>
      </c>
    </row>
    <row r="57" spans="1:8" x14ac:dyDescent="0.25">
      <c r="A57" t="s">
        <v>20</v>
      </c>
      <c r="B57">
        <v>203</v>
      </c>
      <c r="E57" t="s">
        <v>14</v>
      </c>
      <c r="F57">
        <v>26</v>
      </c>
    </row>
    <row r="58" spans="1:8" x14ac:dyDescent="0.25">
      <c r="A58" t="s">
        <v>20</v>
      </c>
      <c r="B58">
        <v>113</v>
      </c>
      <c r="E58" t="s">
        <v>14</v>
      </c>
      <c r="F58">
        <v>1130</v>
      </c>
    </row>
    <row r="59" spans="1:8" x14ac:dyDescent="0.25">
      <c r="A59" t="s">
        <v>20</v>
      </c>
      <c r="B59">
        <v>96</v>
      </c>
      <c r="E59" t="s">
        <v>14</v>
      </c>
      <c r="F59">
        <v>782</v>
      </c>
    </row>
    <row r="60" spans="1:8" x14ac:dyDescent="0.25">
      <c r="A60" t="s">
        <v>20</v>
      </c>
      <c r="B60">
        <v>498</v>
      </c>
      <c r="E60" t="s">
        <v>14</v>
      </c>
      <c r="F60">
        <v>210</v>
      </c>
    </row>
    <row r="61" spans="1:8" x14ac:dyDescent="0.25">
      <c r="A61" t="s">
        <v>20</v>
      </c>
      <c r="B61">
        <v>180</v>
      </c>
      <c r="E61" t="s">
        <v>14</v>
      </c>
      <c r="F61">
        <v>136</v>
      </c>
    </row>
    <row r="62" spans="1:8" x14ac:dyDescent="0.25">
      <c r="A62" t="s">
        <v>20</v>
      </c>
      <c r="B62">
        <v>27</v>
      </c>
      <c r="E62" t="s">
        <v>14</v>
      </c>
      <c r="F62">
        <v>86</v>
      </c>
    </row>
    <row r="63" spans="1:8" x14ac:dyDescent="0.25">
      <c r="A63" t="s">
        <v>20</v>
      </c>
      <c r="B63">
        <v>2331</v>
      </c>
      <c r="E63" t="s">
        <v>14</v>
      </c>
      <c r="F63">
        <v>19</v>
      </c>
    </row>
    <row r="64" spans="1:8" x14ac:dyDescent="0.25">
      <c r="A64" t="s">
        <v>20</v>
      </c>
      <c r="B64">
        <v>113</v>
      </c>
      <c r="E64" t="s">
        <v>14</v>
      </c>
      <c r="F64">
        <v>886</v>
      </c>
    </row>
    <row r="65" spans="1:6" x14ac:dyDescent="0.25">
      <c r="A65" t="s">
        <v>20</v>
      </c>
      <c r="B65">
        <v>164</v>
      </c>
      <c r="E65" t="s">
        <v>14</v>
      </c>
      <c r="F65">
        <v>35</v>
      </c>
    </row>
    <row r="66" spans="1:6" x14ac:dyDescent="0.25">
      <c r="A66" t="s">
        <v>20</v>
      </c>
      <c r="B66">
        <v>164</v>
      </c>
      <c r="E66" t="s">
        <v>14</v>
      </c>
      <c r="F66">
        <v>24</v>
      </c>
    </row>
    <row r="67" spans="1:6" x14ac:dyDescent="0.25">
      <c r="A67" t="s">
        <v>20</v>
      </c>
      <c r="B67">
        <v>336</v>
      </c>
      <c r="E67" t="s">
        <v>14</v>
      </c>
      <c r="F67">
        <v>86</v>
      </c>
    </row>
    <row r="68" spans="1:6" x14ac:dyDescent="0.25">
      <c r="A68" t="s">
        <v>20</v>
      </c>
      <c r="B68">
        <v>1917</v>
      </c>
      <c r="E68" t="s">
        <v>14</v>
      </c>
      <c r="F68">
        <v>243</v>
      </c>
    </row>
    <row r="69" spans="1:6" x14ac:dyDescent="0.25">
      <c r="A69" t="s">
        <v>20</v>
      </c>
      <c r="B69">
        <v>95</v>
      </c>
      <c r="E69" t="s">
        <v>14</v>
      </c>
      <c r="F69">
        <v>65</v>
      </c>
    </row>
    <row r="70" spans="1:6" x14ac:dyDescent="0.25">
      <c r="A70" t="s">
        <v>20</v>
      </c>
      <c r="B70">
        <v>147</v>
      </c>
      <c r="E70" t="s">
        <v>14</v>
      </c>
      <c r="F70">
        <v>100</v>
      </c>
    </row>
    <row r="71" spans="1:6" x14ac:dyDescent="0.25">
      <c r="A71" t="s">
        <v>20</v>
      </c>
      <c r="B71">
        <v>86</v>
      </c>
      <c r="E71" t="s">
        <v>14</v>
      </c>
      <c r="F71">
        <v>168</v>
      </c>
    </row>
    <row r="72" spans="1:6" x14ac:dyDescent="0.25">
      <c r="A72" t="s">
        <v>20</v>
      </c>
      <c r="B72">
        <v>83</v>
      </c>
      <c r="E72" t="s">
        <v>14</v>
      </c>
      <c r="F72">
        <v>13</v>
      </c>
    </row>
    <row r="73" spans="1:6" x14ac:dyDescent="0.25">
      <c r="A73" t="s">
        <v>20</v>
      </c>
      <c r="B73">
        <v>676</v>
      </c>
      <c r="E73" t="s">
        <v>14</v>
      </c>
      <c r="F73">
        <v>1</v>
      </c>
    </row>
    <row r="74" spans="1:6" x14ac:dyDescent="0.25">
      <c r="A74" t="s">
        <v>20</v>
      </c>
      <c r="B74">
        <v>361</v>
      </c>
      <c r="E74" t="s">
        <v>14</v>
      </c>
      <c r="F74">
        <v>40</v>
      </c>
    </row>
    <row r="75" spans="1:6" x14ac:dyDescent="0.25">
      <c r="A75" t="s">
        <v>20</v>
      </c>
      <c r="B75">
        <v>131</v>
      </c>
      <c r="E75" t="s">
        <v>14</v>
      </c>
      <c r="F75">
        <v>226</v>
      </c>
    </row>
    <row r="76" spans="1:6" x14ac:dyDescent="0.25">
      <c r="A76" t="s">
        <v>20</v>
      </c>
      <c r="B76">
        <v>126</v>
      </c>
      <c r="E76" t="s">
        <v>14</v>
      </c>
      <c r="F76">
        <v>1625</v>
      </c>
    </row>
    <row r="77" spans="1:6" x14ac:dyDescent="0.25">
      <c r="A77" t="s">
        <v>20</v>
      </c>
      <c r="B77">
        <v>275</v>
      </c>
      <c r="E77" t="s">
        <v>14</v>
      </c>
      <c r="F77">
        <v>143</v>
      </c>
    </row>
    <row r="78" spans="1:6" x14ac:dyDescent="0.25">
      <c r="A78" t="s">
        <v>20</v>
      </c>
      <c r="B78">
        <v>67</v>
      </c>
      <c r="E78" t="s">
        <v>14</v>
      </c>
      <c r="F78">
        <v>934</v>
      </c>
    </row>
    <row r="79" spans="1:6" x14ac:dyDescent="0.25">
      <c r="A79" t="s">
        <v>20</v>
      </c>
      <c r="B79">
        <v>154</v>
      </c>
      <c r="E79" t="s">
        <v>14</v>
      </c>
      <c r="F79">
        <v>17</v>
      </c>
    </row>
    <row r="80" spans="1:6" x14ac:dyDescent="0.25">
      <c r="A80" t="s">
        <v>20</v>
      </c>
      <c r="B80">
        <v>1782</v>
      </c>
      <c r="E80" t="s">
        <v>14</v>
      </c>
      <c r="F80">
        <v>2179</v>
      </c>
    </row>
    <row r="81" spans="1:6" x14ac:dyDescent="0.25">
      <c r="A81" t="s">
        <v>20</v>
      </c>
      <c r="B81">
        <v>903</v>
      </c>
      <c r="E81" t="s">
        <v>14</v>
      </c>
      <c r="F81">
        <v>931</v>
      </c>
    </row>
    <row r="82" spans="1:6" x14ac:dyDescent="0.25">
      <c r="A82" t="s">
        <v>20</v>
      </c>
      <c r="B82">
        <v>94</v>
      </c>
      <c r="E82" t="s">
        <v>14</v>
      </c>
      <c r="F82">
        <v>92</v>
      </c>
    </row>
    <row r="83" spans="1:6" x14ac:dyDescent="0.25">
      <c r="A83" t="s">
        <v>20</v>
      </c>
      <c r="B83">
        <v>180</v>
      </c>
      <c r="E83" t="s">
        <v>14</v>
      </c>
      <c r="F83">
        <v>57</v>
      </c>
    </row>
    <row r="84" spans="1:6" x14ac:dyDescent="0.25">
      <c r="A84" t="s">
        <v>20</v>
      </c>
      <c r="B84">
        <v>533</v>
      </c>
      <c r="E84" t="s">
        <v>14</v>
      </c>
      <c r="F84">
        <v>41</v>
      </c>
    </row>
    <row r="85" spans="1:6" x14ac:dyDescent="0.25">
      <c r="A85" t="s">
        <v>20</v>
      </c>
      <c r="B85">
        <v>2443</v>
      </c>
      <c r="E85" t="s">
        <v>14</v>
      </c>
      <c r="F85">
        <v>1</v>
      </c>
    </row>
    <row r="86" spans="1:6" x14ac:dyDescent="0.25">
      <c r="A86" t="s">
        <v>20</v>
      </c>
      <c r="B86">
        <v>89</v>
      </c>
      <c r="E86" t="s">
        <v>14</v>
      </c>
      <c r="F86">
        <v>101</v>
      </c>
    </row>
    <row r="87" spans="1:6" x14ac:dyDescent="0.25">
      <c r="A87" t="s">
        <v>20</v>
      </c>
      <c r="B87">
        <v>159</v>
      </c>
      <c r="E87" t="s">
        <v>14</v>
      </c>
      <c r="F87">
        <v>1335</v>
      </c>
    </row>
    <row r="88" spans="1:6" x14ac:dyDescent="0.25">
      <c r="A88" t="s">
        <v>20</v>
      </c>
      <c r="B88">
        <v>50</v>
      </c>
      <c r="E88" t="s">
        <v>14</v>
      </c>
      <c r="F88">
        <v>15</v>
      </c>
    </row>
    <row r="89" spans="1:6" x14ac:dyDescent="0.25">
      <c r="A89" t="s">
        <v>20</v>
      </c>
      <c r="B89">
        <v>186</v>
      </c>
      <c r="E89" t="s">
        <v>14</v>
      </c>
      <c r="F89">
        <v>454</v>
      </c>
    </row>
    <row r="90" spans="1:6" x14ac:dyDescent="0.25">
      <c r="A90" t="s">
        <v>20</v>
      </c>
      <c r="B90">
        <v>1071</v>
      </c>
      <c r="E90" t="s">
        <v>14</v>
      </c>
      <c r="F90">
        <v>3182</v>
      </c>
    </row>
    <row r="91" spans="1:6" x14ac:dyDescent="0.25">
      <c r="A91" t="s">
        <v>20</v>
      </c>
      <c r="B91">
        <v>117</v>
      </c>
      <c r="E91" t="s">
        <v>14</v>
      </c>
      <c r="F91">
        <v>15</v>
      </c>
    </row>
    <row r="92" spans="1:6" x14ac:dyDescent="0.25">
      <c r="A92" t="s">
        <v>20</v>
      </c>
      <c r="B92">
        <v>70</v>
      </c>
      <c r="E92" t="s">
        <v>14</v>
      </c>
      <c r="F92">
        <v>133</v>
      </c>
    </row>
    <row r="93" spans="1:6" x14ac:dyDescent="0.25">
      <c r="A93" t="s">
        <v>20</v>
      </c>
      <c r="B93">
        <v>135</v>
      </c>
      <c r="E93" t="s">
        <v>14</v>
      </c>
      <c r="F93">
        <v>2062</v>
      </c>
    </row>
    <row r="94" spans="1:6" x14ac:dyDescent="0.25">
      <c r="A94" t="s">
        <v>20</v>
      </c>
      <c r="B94">
        <v>768</v>
      </c>
      <c r="E94" t="s">
        <v>14</v>
      </c>
      <c r="F94">
        <v>29</v>
      </c>
    </row>
    <row r="95" spans="1:6" x14ac:dyDescent="0.25">
      <c r="A95" t="s">
        <v>20</v>
      </c>
      <c r="B95">
        <v>199</v>
      </c>
      <c r="E95" t="s">
        <v>14</v>
      </c>
      <c r="F95">
        <v>132</v>
      </c>
    </row>
    <row r="96" spans="1:6" x14ac:dyDescent="0.25">
      <c r="A96" t="s">
        <v>20</v>
      </c>
      <c r="B96">
        <v>107</v>
      </c>
      <c r="E96" t="s">
        <v>14</v>
      </c>
      <c r="F96">
        <v>137</v>
      </c>
    </row>
    <row r="97" spans="1:6" x14ac:dyDescent="0.25">
      <c r="A97" t="s">
        <v>20</v>
      </c>
      <c r="B97">
        <v>195</v>
      </c>
      <c r="E97" t="s">
        <v>14</v>
      </c>
      <c r="F97">
        <v>908</v>
      </c>
    </row>
    <row r="98" spans="1:6" x14ac:dyDescent="0.25">
      <c r="A98" t="s">
        <v>20</v>
      </c>
      <c r="B98">
        <v>3376</v>
      </c>
      <c r="E98" t="s">
        <v>14</v>
      </c>
      <c r="F98">
        <v>10</v>
      </c>
    </row>
    <row r="99" spans="1:6" x14ac:dyDescent="0.25">
      <c r="A99" t="s">
        <v>20</v>
      </c>
      <c r="B99">
        <v>41</v>
      </c>
      <c r="E99" t="s">
        <v>14</v>
      </c>
      <c r="F99">
        <v>1910</v>
      </c>
    </row>
    <row r="100" spans="1:6" x14ac:dyDescent="0.25">
      <c r="A100" t="s">
        <v>20</v>
      </c>
      <c r="B100">
        <v>1821</v>
      </c>
      <c r="E100" t="s">
        <v>14</v>
      </c>
      <c r="F100">
        <v>38</v>
      </c>
    </row>
    <row r="101" spans="1:6" x14ac:dyDescent="0.25">
      <c r="A101" t="s">
        <v>20</v>
      </c>
      <c r="B101">
        <v>164</v>
      </c>
      <c r="E101" t="s">
        <v>14</v>
      </c>
      <c r="F101">
        <v>104</v>
      </c>
    </row>
    <row r="102" spans="1:6" x14ac:dyDescent="0.25">
      <c r="A102" t="s">
        <v>20</v>
      </c>
      <c r="B102">
        <v>157</v>
      </c>
      <c r="E102" t="s">
        <v>14</v>
      </c>
      <c r="F102">
        <v>49</v>
      </c>
    </row>
    <row r="103" spans="1:6" x14ac:dyDescent="0.25">
      <c r="A103" t="s">
        <v>20</v>
      </c>
      <c r="B103">
        <v>246</v>
      </c>
      <c r="E103" t="s">
        <v>14</v>
      </c>
      <c r="F103">
        <v>1</v>
      </c>
    </row>
    <row r="104" spans="1:6" x14ac:dyDescent="0.25">
      <c r="A104" t="s">
        <v>20</v>
      </c>
      <c r="B104">
        <v>1396</v>
      </c>
      <c r="E104" t="s">
        <v>14</v>
      </c>
      <c r="F104">
        <v>245</v>
      </c>
    </row>
    <row r="105" spans="1:6" x14ac:dyDescent="0.25">
      <c r="A105" t="s">
        <v>20</v>
      </c>
      <c r="B105">
        <v>2506</v>
      </c>
      <c r="E105" t="s">
        <v>14</v>
      </c>
      <c r="F105">
        <v>32</v>
      </c>
    </row>
    <row r="106" spans="1:6" x14ac:dyDescent="0.25">
      <c r="A106" t="s">
        <v>20</v>
      </c>
      <c r="B106">
        <v>244</v>
      </c>
      <c r="E106" t="s">
        <v>14</v>
      </c>
      <c r="F106">
        <v>7</v>
      </c>
    </row>
    <row r="107" spans="1:6" x14ac:dyDescent="0.25">
      <c r="A107" t="s">
        <v>20</v>
      </c>
      <c r="B107">
        <v>146</v>
      </c>
      <c r="E107" t="s">
        <v>14</v>
      </c>
      <c r="F107">
        <v>803</v>
      </c>
    </row>
    <row r="108" spans="1:6" x14ac:dyDescent="0.25">
      <c r="A108" t="s">
        <v>20</v>
      </c>
      <c r="B108">
        <v>1267</v>
      </c>
      <c r="E108" t="s">
        <v>14</v>
      </c>
      <c r="F108">
        <v>16</v>
      </c>
    </row>
    <row r="109" spans="1:6" x14ac:dyDescent="0.25">
      <c r="A109" t="s">
        <v>20</v>
      </c>
      <c r="B109">
        <v>1561</v>
      </c>
      <c r="E109" t="s">
        <v>14</v>
      </c>
      <c r="F109">
        <v>31</v>
      </c>
    </row>
    <row r="110" spans="1:6" x14ac:dyDescent="0.25">
      <c r="A110" t="s">
        <v>20</v>
      </c>
      <c r="B110">
        <v>48</v>
      </c>
      <c r="E110" t="s">
        <v>14</v>
      </c>
      <c r="F110">
        <v>108</v>
      </c>
    </row>
    <row r="111" spans="1:6" x14ac:dyDescent="0.25">
      <c r="A111" t="s">
        <v>20</v>
      </c>
      <c r="B111">
        <v>2739</v>
      </c>
      <c r="E111" t="s">
        <v>14</v>
      </c>
      <c r="F111">
        <v>30</v>
      </c>
    </row>
    <row r="112" spans="1:6" x14ac:dyDescent="0.25">
      <c r="A112" t="s">
        <v>20</v>
      </c>
      <c r="B112">
        <v>3537</v>
      </c>
      <c r="E112" t="s">
        <v>14</v>
      </c>
      <c r="F112">
        <v>17</v>
      </c>
    </row>
    <row r="113" spans="1:6" x14ac:dyDescent="0.25">
      <c r="A113" t="s">
        <v>20</v>
      </c>
      <c r="B113">
        <v>2107</v>
      </c>
      <c r="E113" t="s">
        <v>14</v>
      </c>
      <c r="F113">
        <v>80</v>
      </c>
    </row>
    <row r="114" spans="1:6" x14ac:dyDescent="0.25">
      <c r="A114" t="s">
        <v>20</v>
      </c>
      <c r="B114">
        <v>3318</v>
      </c>
      <c r="E114" t="s">
        <v>14</v>
      </c>
      <c r="F114">
        <v>2468</v>
      </c>
    </row>
    <row r="115" spans="1:6" x14ac:dyDescent="0.25">
      <c r="A115" t="s">
        <v>20</v>
      </c>
      <c r="B115">
        <v>340</v>
      </c>
      <c r="E115" t="s">
        <v>14</v>
      </c>
      <c r="F115">
        <v>26</v>
      </c>
    </row>
    <row r="116" spans="1:6" x14ac:dyDescent="0.25">
      <c r="A116" t="s">
        <v>20</v>
      </c>
      <c r="B116">
        <v>1442</v>
      </c>
      <c r="E116" t="s">
        <v>14</v>
      </c>
      <c r="F116">
        <v>73</v>
      </c>
    </row>
    <row r="117" spans="1:6" x14ac:dyDescent="0.25">
      <c r="A117" t="s">
        <v>20</v>
      </c>
      <c r="B117">
        <v>126</v>
      </c>
      <c r="E117" t="s">
        <v>14</v>
      </c>
      <c r="F117">
        <v>128</v>
      </c>
    </row>
    <row r="118" spans="1:6" x14ac:dyDescent="0.25">
      <c r="A118" t="s">
        <v>20</v>
      </c>
      <c r="B118">
        <v>524</v>
      </c>
      <c r="E118" t="s">
        <v>14</v>
      </c>
      <c r="F118">
        <v>33</v>
      </c>
    </row>
    <row r="119" spans="1:6" x14ac:dyDescent="0.25">
      <c r="A119" t="s">
        <v>20</v>
      </c>
      <c r="B119">
        <v>1989</v>
      </c>
      <c r="E119" t="s">
        <v>14</v>
      </c>
      <c r="F119">
        <v>1072</v>
      </c>
    </row>
    <row r="120" spans="1:6" x14ac:dyDescent="0.25">
      <c r="A120" t="s">
        <v>20</v>
      </c>
      <c r="B120">
        <v>157</v>
      </c>
      <c r="E120" t="s">
        <v>14</v>
      </c>
      <c r="F120">
        <v>393</v>
      </c>
    </row>
    <row r="121" spans="1:6" x14ac:dyDescent="0.25">
      <c r="A121" t="s">
        <v>20</v>
      </c>
      <c r="B121">
        <v>4498</v>
      </c>
      <c r="E121" t="s">
        <v>14</v>
      </c>
      <c r="F121">
        <v>1257</v>
      </c>
    </row>
    <row r="122" spans="1:6" x14ac:dyDescent="0.25">
      <c r="A122" t="s">
        <v>20</v>
      </c>
      <c r="B122">
        <v>80</v>
      </c>
      <c r="E122" t="s">
        <v>14</v>
      </c>
      <c r="F122">
        <v>328</v>
      </c>
    </row>
    <row r="123" spans="1:6" x14ac:dyDescent="0.25">
      <c r="A123" t="s">
        <v>20</v>
      </c>
      <c r="B123">
        <v>43</v>
      </c>
      <c r="E123" t="s">
        <v>14</v>
      </c>
      <c r="F123">
        <v>147</v>
      </c>
    </row>
    <row r="124" spans="1:6" x14ac:dyDescent="0.25">
      <c r="A124" t="s">
        <v>20</v>
      </c>
      <c r="B124">
        <v>2053</v>
      </c>
      <c r="E124" t="s">
        <v>14</v>
      </c>
      <c r="F124">
        <v>830</v>
      </c>
    </row>
    <row r="125" spans="1:6" x14ac:dyDescent="0.25">
      <c r="A125" t="s">
        <v>20</v>
      </c>
      <c r="B125">
        <v>168</v>
      </c>
      <c r="E125" t="s">
        <v>14</v>
      </c>
      <c r="F125">
        <v>331</v>
      </c>
    </row>
    <row r="126" spans="1:6" x14ac:dyDescent="0.25">
      <c r="A126" t="s">
        <v>20</v>
      </c>
      <c r="B126">
        <v>4289</v>
      </c>
      <c r="E126" t="s">
        <v>14</v>
      </c>
      <c r="F126">
        <v>25</v>
      </c>
    </row>
    <row r="127" spans="1:6" x14ac:dyDescent="0.25">
      <c r="A127" t="s">
        <v>20</v>
      </c>
      <c r="B127">
        <v>165</v>
      </c>
      <c r="E127" t="s">
        <v>14</v>
      </c>
      <c r="F127">
        <v>3483</v>
      </c>
    </row>
    <row r="128" spans="1:6" x14ac:dyDescent="0.25">
      <c r="A128" t="s">
        <v>20</v>
      </c>
      <c r="B128">
        <v>1815</v>
      </c>
      <c r="E128" t="s">
        <v>14</v>
      </c>
      <c r="F128">
        <v>923</v>
      </c>
    </row>
    <row r="129" spans="1:6" x14ac:dyDescent="0.25">
      <c r="A129" t="s">
        <v>20</v>
      </c>
      <c r="B129">
        <v>397</v>
      </c>
      <c r="E129" t="s">
        <v>14</v>
      </c>
      <c r="F129">
        <v>1</v>
      </c>
    </row>
    <row r="130" spans="1:6" x14ac:dyDescent="0.25">
      <c r="A130" t="s">
        <v>20</v>
      </c>
      <c r="B130">
        <v>1539</v>
      </c>
      <c r="E130" t="s">
        <v>14</v>
      </c>
      <c r="F130">
        <v>33</v>
      </c>
    </row>
    <row r="131" spans="1:6" x14ac:dyDescent="0.25">
      <c r="A131" t="s">
        <v>20</v>
      </c>
      <c r="B131">
        <v>138</v>
      </c>
      <c r="E131" t="s">
        <v>14</v>
      </c>
      <c r="F131">
        <v>40</v>
      </c>
    </row>
    <row r="132" spans="1:6" x14ac:dyDescent="0.25">
      <c r="A132" t="s">
        <v>20</v>
      </c>
      <c r="B132">
        <v>3594</v>
      </c>
      <c r="E132" t="s">
        <v>14</v>
      </c>
      <c r="F132">
        <v>23</v>
      </c>
    </row>
    <row r="133" spans="1:6" x14ac:dyDescent="0.25">
      <c r="A133" t="s">
        <v>20</v>
      </c>
      <c r="B133">
        <v>5880</v>
      </c>
      <c r="E133" t="s">
        <v>14</v>
      </c>
      <c r="F133">
        <v>75</v>
      </c>
    </row>
    <row r="134" spans="1:6" x14ac:dyDescent="0.25">
      <c r="A134" t="s">
        <v>20</v>
      </c>
      <c r="B134">
        <v>112</v>
      </c>
      <c r="E134" t="s">
        <v>14</v>
      </c>
      <c r="F134">
        <v>2176</v>
      </c>
    </row>
    <row r="135" spans="1:6" x14ac:dyDescent="0.25">
      <c r="A135" t="s">
        <v>20</v>
      </c>
      <c r="B135">
        <v>943</v>
      </c>
      <c r="E135" t="s">
        <v>14</v>
      </c>
      <c r="F135">
        <v>441</v>
      </c>
    </row>
    <row r="136" spans="1:6" x14ac:dyDescent="0.25">
      <c r="A136" t="s">
        <v>20</v>
      </c>
      <c r="B136">
        <v>2468</v>
      </c>
      <c r="E136" t="s">
        <v>14</v>
      </c>
      <c r="F136">
        <v>25</v>
      </c>
    </row>
    <row r="137" spans="1:6" x14ac:dyDescent="0.25">
      <c r="A137" t="s">
        <v>20</v>
      </c>
      <c r="B137">
        <v>2551</v>
      </c>
      <c r="E137" t="s">
        <v>14</v>
      </c>
      <c r="F137">
        <v>127</v>
      </c>
    </row>
    <row r="138" spans="1:6" x14ac:dyDescent="0.25">
      <c r="A138" t="s">
        <v>20</v>
      </c>
      <c r="B138">
        <v>101</v>
      </c>
      <c r="E138" t="s">
        <v>14</v>
      </c>
      <c r="F138">
        <v>355</v>
      </c>
    </row>
    <row r="139" spans="1:6" x14ac:dyDescent="0.25">
      <c r="A139" t="s">
        <v>20</v>
      </c>
      <c r="B139">
        <v>92</v>
      </c>
      <c r="E139" t="s">
        <v>14</v>
      </c>
      <c r="F139">
        <v>44</v>
      </c>
    </row>
    <row r="140" spans="1:6" x14ac:dyDescent="0.25">
      <c r="A140" t="s">
        <v>20</v>
      </c>
      <c r="B140">
        <v>62</v>
      </c>
      <c r="E140" t="s">
        <v>14</v>
      </c>
      <c r="F140">
        <v>67</v>
      </c>
    </row>
    <row r="141" spans="1:6" x14ac:dyDescent="0.25">
      <c r="A141" t="s">
        <v>20</v>
      </c>
      <c r="B141">
        <v>149</v>
      </c>
      <c r="E141" t="s">
        <v>14</v>
      </c>
      <c r="F141">
        <v>1068</v>
      </c>
    </row>
    <row r="142" spans="1:6" x14ac:dyDescent="0.25">
      <c r="A142" t="s">
        <v>20</v>
      </c>
      <c r="B142">
        <v>329</v>
      </c>
      <c r="E142" t="s">
        <v>14</v>
      </c>
      <c r="F142">
        <v>424</v>
      </c>
    </row>
    <row r="143" spans="1:6" x14ac:dyDescent="0.25">
      <c r="A143" t="s">
        <v>20</v>
      </c>
      <c r="B143">
        <v>97</v>
      </c>
      <c r="E143" t="s">
        <v>14</v>
      </c>
      <c r="F143">
        <v>151</v>
      </c>
    </row>
    <row r="144" spans="1:6" x14ac:dyDescent="0.25">
      <c r="A144" t="s">
        <v>20</v>
      </c>
      <c r="B144">
        <v>1784</v>
      </c>
      <c r="E144" t="s">
        <v>14</v>
      </c>
      <c r="F144">
        <v>1608</v>
      </c>
    </row>
    <row r="145" spans="1:6" x14ac:dyDescent="0.25">
      <c r="A145" t="s">
        <v>20</v>
      </c>
      <c r="B145">
        <v>1684</v>
      </c>
      <c r="E145" t="s">
        <v>14</v>
      </c>
      <c r="F145">
        <v>941</v>
      </c>
    </row>
    <row r="146" spans="1:6" x14ac:dyDescent="0.25">
      <c r="A146" t="s">
        <v>20</v>
      </c>
      <c r="B146">
        <v>250</v>
      </c>
      <c r="E146" t="s">
        <v>14</v>
      </c>
      <c r="F146">
        <v>1</v>
      </c>
    </row>
    <row r="147" spans="1:6" x14ac:dyDescent="0.25">
      <c r="A147" t="s">
        <v>20</v>
      </c>
      <c r="B147">
        <v>238</v>
      </c>
      <c r="E147" t="s">
        <v>14</v>
      </c>
      <c r="F147">
        <v>40</v>
      </c>
    </row>
    <row r="148" spans="1:6" x14ac:dyDescent="0.25">
      <c r="A148" t="s">
        <v>20</v>
      </c>
      <c r="B148">
        <v>53</v>
      </c>
      <c r="E148" t="s">
        <v>14</v>
      </c>
      <c r="F148">
        <v>3015</v>
      </c>
    </row>
    <row r="149" spans="1:6" x14ac:dyDescent="0.25">
      <c r="A149" t="s">
        <v>20</v>
      </c>
      <c r="B149">
        <v>214</v>
      </c>
      <c r="E149" t="s">
        <v>14</v>
      </c>
      <c r="F149">
        <v>435</v>
      </c>
    </row>
    <row r="150" spans="1:6" x14ac:dyDescent="0.25">
      <c r="A150" t="s">
        <v>20</v>
      </c>
      <c r="B150">
        <v>222</v>
      </c>
      <c r="E150" t="s">
        <v>14</v>
      </c>
      <c r="F150">
        <v>714</v>
      </c>
    </row>
    <row r="151" spans="1:6" x14ac:dyDescent="0.25">
      <c r="A151" t="s">
        <v>20</v>
      </c>
      <c r="B151">
        <v>1884</v>
      </c>
      <c r="E151" t="s">
        <v>14</v>
      </c>
      <c r="F151">
        <v>5497</v>
      </c>
    </row>
    <row r="152" spans="1:6" x14ac:dyDescent="0.25">
      <c r="A152" t="s">
        <v>20</v>
      </c>
      <c r="B152">
        <v>218</v>
      </c>
      <c r="E152" t="s">
        <v>14</v>
      </c>
      <c r="F152">
        <v>418</v>
      </c>
    </row>
    <row r="153" spans="1:6" x14ac:dyDescent="0.25">
      <c r="A153" t="s">
        <v>20</v>
      </c>
      <c r="B153">
        <v>6465</v>
      </c>
      <c r="E153" t="s">
        <v>14</v>
      </c>
      <c r="F153">
        <v>1439</v>
      </c>
    </row>
    <row r="154" spans="1:6" x14ac:dyDescent="0.25">
      <c r="A154" t="s">
        <v>20</v>
      </c>
      <c r="B154">
        <v>59</v>
      </c>
      <c r="E154" t="s">
        <v>14</v>
      </c>
      <c r="F154">
        <v>15</v>
      </c>
    </row>
    <row r="155" spans="1:6" x14ac:dyDescent="0.25">
      <c r="A155" t="s">
        <v>20</v>
      </c>
      <c r="B155">
        <v>88</v>
      </c>
      <c r="E155" t="s">
        <v>14</v>
      </c>
      <c r="F155">
        <v>1999</v>
      </c>
    </row>
    <row r="156" spans="1:6" x14ac:dyDescent="0.25">
      <c r="A156" t="s">
        <v>20</v>
      </c>
      <c r="B156">
        <v>1697</v>
      </c>
      <c r="E156" t="s">
        <v>14</v>
      </c>
      <c r="F156">
        <v>118</v>
      </c>
    </row>
    <row r="157" spans="1:6" x14ac:dyDescent="0.25">
      <c r="A157" t="s">
        <v>20</v>
      </c>
      <c r="B157">
        <v>92</v>
      </c>
      <c r="E157" t="s">
        <v>14</v>
      </c>
      <c r="F157">
        <v>162</v>
      </c>
    </row>
    <row r="158" spans="1:6" x14ac:dyDescent="0.25">
      <c r="A158" t="s">
        <v>20</v>
      </c>
      <c r="B158">
        <v>186</v>
      </c>
      <c r="E158" t="s">
        <v>14</v>
      </c>
      <c r="F158">
        <v>83</v>
      </c>
    </row>
    <row r="159" spans="1:6" x14ac:dyDescent="0.25">
      <c r="A159" t="s">
        <v>20</v>
      </c>
      <c r="B159">
        <v>138</v>
      </c>
      <c r="E159" t="s">
        <v>14</v>
      </c>
      <c r="F159">
        <v>747</v>
      </c>
    </row>
    <row r="160" spans="1:6" x14ac:dyDescent="0.25">
      <c r="A160" t="s">
        <v>20</v>
      </c>
      <c r="B160">
        <v>261</v>
      </c>
      <c r="E160" t="s">
        <v>14</v>
      </c>
      <c r="F160">
        <v>84</v>
      </c>
    </row>
    <row r="161" spans="1:6" x14ac:dyDescent="0.25">
      <c r="A161" t="s">
        <v>20</v>
      </c>
      <c r="B161">
        <v>107</v>
      </c>
      <c r="E161" t="s">
        <v>14</v>
      </c>
      <c r="F161">
        <v>91</v>
      </c>
    </row>
    <row r="162" spans="1:6" x14ac:dyDescent="0.25">
      <c r="A162" t="s">
        <v>20</v>
      </c>
      <c r="B162">
        <v>199</v>
      </c>
      <c r="E162" t="s">
        <v>14</v>
      </c>
      <c r="F162">
        <v>792</v>
      </c>
    </row>
    <row r="163" spans="1:6" x14ac:dyDescent="0.25">
      <c r="A163" t="s">
        <v>20</v>
      </c>
      <c r="B163">
        <v>5512</v>
      </c>
      <c r="E163" t="s">
        <v>14</v>
      </c>
      <c r="F163">
        <v>32</v>
      </c>
    </row>
    <row r="164" spans="1:6" x14ac:dyDescent="0.25">
      <c r="A164" t="s">
        <v>20</v>
      </c>
      <c r="B164">
        <v>86</v>
      </c>
      <c r="E164" t="s">
        <v>14</v>
      </c>
      <c r="F164">
        <v>186</v>
      </c>
    </row>
    <row r="165" spans="1:6" x14ac:dyDescent="0.25">
      <c r="A165" t="s">
        <v>20</v>
      </c>
      <c r="B165">
        <v>2768</v>
      </c>
      <c r="E165" t="s">
        <v>14</v>
      </c>
      <c r="F165">
        <v>605</v>
      </c>
    </row>
    <row r="166" spans="1:6" x14ac:dyDescent="0.25">
      <c r="A166" t="s">
        <v>20</v>
      </c>
      <c r="B166">
        <v>48</v>
      </c>
      <c r="E166" t="s">
        <v>14</v>
      </c>
      <c r="F166">
        <v>1</v>
      </c>
    </row>
    <row r="167" spans="1:6" x14ac:dyDescent="0.25">
      <c r="A167" t="s">
        <v>20</v>
      </c>
      <c r="B167">
        <v>87</v>
      </c>
      <c r="E167" t="s">
        <v>14</v>
      </c>
      <c r="F167">
        <v>31</v>
      </c>
    </row>
    <row r="168" spans="1:6" x14ac:dyDescent="0.25">
      <c r="A168" t="s">
        <v>20</v>
      </c>
      <c r="B168">
        <v>1894</v>
      </c>
      <c r="E168" t="s">
        <v>14</v>
      </c>
      <c r="F168">
        <v>1181</v>
      </c>
    </row>
    <row r="169" spans="1:6" x14ac:dyDescent="0.25">
      <c r="A169" t="s">
        <v>20</v>
      </c>
      <c r="B169">
        <v>282</v>
      </c>
      <c r="E169" t="s">
        <v>14</v>
      </c>
      <c r="F169">
        <v>39</v>
      </c>
    </row>
    <row r="170" spans="1:6" x14ac:dyDescent="0.25">
      <c r="A170" t="s">
        <v>20</v>
      </c>
      <c r="B170">
        <v>116</v>
      </c>
      <c r="E170" t="s">
        <v>14</v>
      </c>
      <c r="F170">
        <v>46</v>
      </c>
    </row>
    <row r="171" spans="1:6" x14ac:dyDescent="0.25">
      <c r="A171" t="s">
        <v>20</v>
      </c>
      <c r="B171">
        <v>83</v>
      </c>
      <c r="E171" t="s">
        <v>14</v>
      </c>
      <c r="F171">
        <v>105</v>
      </c>
    </row>
    <row r="172" spans="1:6" x14ac:dyDescent="0.25">
      <c r="A172" t="s">
        <v>20</v>
      </c>
      <c r="B172">
        <v>91</v>
      </c>
      <c r="E172" t="s">
        <v>14</v>
      </c>
      <c r="F172">
        <v>535</v>
      </c>
    </row>
    <row r="173" spans="1:6" x14ac:dyDescent="0.25">
      <c r="A173" t="s">
        <v>20</v>
      </c>
      <c r="B173">
        <v>546</v>
      </c>
      <c r="E173" t="s">
        <v>14</v>
      </c>
      <c r="F173">
        <v>16</v>
      </c>
    </row>
    <row r="174" spans="1:6" x14ac:dyDescent="0.25">
      <c r="A174" t="s">
        <v>20</v>
      </c>
      <c r="B174">
        <v>393</v>
      </c>
      <c r="E174" t="s">
        <v>14</v>
      </c>
      <c r="F174">
        <v>575</v>
      </c>
    </row>
    <row r="175" spans="1:6" x14ac:dyDescent="0.25">
      <c r="A175" t="s">
        <v>20</v>
      </c>
      <c r="B175">
        <v>133</v>
      </c>
      <c r="E175" t="s">
        <v>14</v>
      </c>
      <c r="F175">
        <v>1120</v>
      </c>
    </row>
    <row r="176" spans="1:6" x14ac:dyDescent="0.25">
      <c r="A176" t="s">
        <v>20</v>
      </c>
      <c r="B176">
        <v>254</v>
      </c>
      <c r="E176" t="s">
        <v>14</v>
      </c>
      <c r="F176">
        <v>113</v>
      </c>
    </row>
    <row r="177" spans="1:6" x14ac:dyDescent="0.25">
      <c r="A177" t="s">
        <v>20</v>
      </c>
      <c r="B177">
        <v>176</v>
      </c>
      <c r="E177" t="s">
        <v>14</v>
      </c>
      <c r="F177">
        <v>1538</v>
      </c>
    </row>
    <row r="178" spans="1:6" x14ac:dyDescent="0.25">
      <c r="A178" t="s">
        <v>20</v>
      </c>
      <c r="B178">
        <v>337</v>
      </c>
      <c r="E178" t="s">
        <v>14</v>
      </c>
      <c r="F178">
        <v>9</v>
      </c>
    </row>
    <row r="179" spans="1:6" x14ac:dyDescent="0.25">
      <c r="A179" t="s">
        <v>20</v>
      </c>
      <c r="B179">
        <v>107</v>
      </c>
      <c r="E179" t="s">
        <v>14</v>
      </c>
      <c r="F179">
        <v>554</v>
      </c>
    </row>
    <row r="180" spans="1:6" x14ac:dyDescent="0.25">
      <c r="A180" t="s">
        <v>20</v>
      </c>
      <c r="B180">
        <v>183</v>
      </c>
      <c r="E180" t="s">
        <v>14</v>
      </c>
      <c r="F180">
        <v>648</v>
      </c>
    </row>
    <row r="181" spans="1:6" x14ac:dyDescent="0.25">
      <c r="A181" t="s">
        <v>20</v>
      </c>
      <c r="B181">
        <v>72</v>
      </c>
      <c r="E181" t="s">
        <v>14</v>
      </c>
      <c r="F181">
        <v>21</v>
      </c>
    </row>
    <row r="182" spans="1:6" x14ac:dyDescent="0.25">
      <c r="A182" t="s">
        <v>20</v>
      </c>
      <c r="B182">
        <v>295</v>
      </c>
      <c r="E182" t="s">
        <v>14</v>
      </c>
      <c r="F182">
        <v>54</v>
      </c>
    </row>
    <row r="183" spans="1:6" x14ac:dyDescent="0.25">
      <c r="A183" t="s">
        <v>20</v>
      </c>
      <c r="B183">
        <v>142</v>
      </c>
      <c r="E183" t="s">
        <v>14</v>
      </c>
      <c r="F183">
        <v>120</v>
      </c>
    </row>
    <row r="184" spans="1:6" x14ac:dyDescent="0.25">
      <c r="A184" t="s">
        <v>20</v>
      </c>
      <c r="B184">
        <v>85</v>
      </c>
      <c r="E184" t="s">
        <v>14</v>
      </c>
      <c r="F184">
        <v>579</v>
      </c>
    </row>
    <row r="185" spans="1:6" x14ac:dyDescent="0.25">
      <c r="A185" t="s">
        <v>20</v>
      </c>
      <c r="B185">
        <v>659</v>
      </c>
      <c r="E185" t="s">
        <v>14</v>
      </c>
      <c r="F185">
        <v>2072</v>
      </c>
    </row>
    <row r="186" spans="1:6" x14ac:dyDescent="0.25">
      <c r="A186" t="s">
        <v>20</v>
      </c>
      <c r="B186">
        <v>121</v>
      </c>
      <c r="E186" t="s">
        <v>14</v>
      </c>
      <c r="F186">
        <v>0</v>
      </c>
    </row>
    <row r="187" spans="1:6" x14ac:dyDescent="0.25">
      <c r="A187" t="s">
        <v>20</v>
      </c>
      <c r="B187">
        <v>3742</v>
      </c>
      <c r="E187" t="s">
        <v>14</v>
      </c>
      <c r="F187">
        <v>1796</v>
      </c>
    </row>
    <row r="188" spans="1:6" x14ac:dyDescent="0.25">
      <c r="A188" t="s">
        <v>20</v>
      </c>
      <c r="B188">
        <v>223</v>
      </c>
      <c r="E188" t="s">
        <v>14</v>
      </c>
      <c r="F188">
        <v>62</v>
      </c>
    </row>
    <row r="189" spans="1:6" x14ac:dyDescent="0.25">
      <c r="A189" t="s">
        <v>20</v>
      </c>
      <c r="B189">
        <v>133</v>
      </c>
      <c r="E189" t="s">
        <v>14</v>
      </c>
      <c r="F189">
        <v>347</v>
      </c>
    </row>
    <row r="190" spans="1:6" x14ac:dyDescent="0.25">
      <c r="A190" t="s">
        <v>20</v>
      </c>
      <c r="B190">
        <v>5168</v>
      </c>
      <c r="E190" t="s">
        <v>14</v>
      </c>
      <c r="F190">
        <v>19</v>
      </c>
    </row>
    <row r="191" spans="1:6" x14ac:dyDescent="0.25">
      <c r="A191" t="s">
        <v>20</v>
      </c>
      <c r="B191">
        <v>307</v>
      </c>
      <c r="E191" t="s">
        <v>14</v>
      </c>
      <c r="F191">
        <v>1258</v>
      </c>
    </row>
    <row r="192" spans="1:6" x14ac:dyDescent="0.25">
      <c r="A192" t="s">
        <v>20</v>
      </c>
      <c r="B192">
        <v>2441</v>
      </c>
      <c r="E192" t="s">
        <v>14</v>
      </c>
      <c r="F192">
        <v>362</v>
      </c>
    </row>
    <row r="193" spans="1:6" x14ac:dyDescent="0.25">
      <c r="A193" t="s">
        <v>20</v>
      </c>
      <c r="B193">
        <v>1385</v>
      </c>
      <c r="E193" t="s">
        <v>14</v>
      </c>
      <c r="F193">
        <v>133</v>
      </c>
    </row>
    <row r="194" spans="1:6" x14ac:dyDescent="0.25">
      <c r="A194" t="s">
        <v>20</v>
      </c>
      <c r="B194">
        <v>190</v>
      </c>
      <c r="E194" t="s">
        <v>14</v>
      </c>
      <c r="F194">
        <v>846</v>
      </c>
    </row>
    <row r="195" spans="1:6" x14ac:dyDescent="0.25">
      <c r="A195" t="s">
        <v>20</v>
      </c>
      <c r="B195">
        <v>470</v>
      </c>
      <c r="E195" t="s">
        <v>14</v>
      </c>
      <c r="F195">
        <v>10</v>
      </c>
    </row>
    <row r="196" spans="1:6" x14ac:dyDescent="0.25">
      <c r="A196" t="s">
        <v>20</v>
      </c>
      <c r="B196">
        <v>253</v>
      </c>
      <c r="E196" t="s">
        <v>14</v>
      </c>
      <c r="F196">
        <v>191</v>
      </c>
    </row>
    <row r="197" spans="1:6" x14ac:dyDescent="0.25">
      <c r="A197" t="s">
        <v>20</v>
      </c>
      <c r="B197">
        <v>1113</v>
      </c>
      <c r="E197" t="s">
        <v>14</v>
      </c>
      <c r="F197">
        <v>1979</v>
      </c>
    </row>
    <row r="198" spans="1:6" x14ac:dyDescent="0.25">
      <c r="A198" t="s">
        <v>20</v>
      </c>
      <c r="B198">
        <v>2283</v>
      </c>
      <c r="E198" t="s">
        <v>14</v>
      </c>
      <c r="F198">
        <v>63</v>
      </c>
    </row>
    <row r="199" spans="1:6" x14ac:dyDescent="0.25">
      <c r="A199" t="s">
        <v>20</v>
      </c>
      <c r="B199">
        <v>1095</v>
      </c>
      <c r="E199" t="s">
        <v>14</v>
      </c>
      <c r="F199">
        <v>6080</v>
      </c>
    </row>
    <row r="200" spans="1:6" x14ac:dyDescent="0.25">
      <c r="A200" t="s">
        <v>20</v>
      </c>
      <c r="B200">
        <v>1690</v>
      </c>
      <c r="E200" t="s">
        <v>14</v>
      </c>
      <c r="F200">
        <v>80</v>
      </c>
    </row>
    <row r="201" spans="1:6" x14ac:dyDescent="0.25">
      <c r="A201" t="s">
        <v>20</v>
      </c>
      <c r="B201">
        <v>191</v>
      </c>
      <c r="E201" t="s">
        <v>14</v>
      </c>
      <c r="F201">
        <v>9</v>
      </c>
    </row>
    <row r="202" spans="1:6" x14ac:dyDescent="0.25">
      <c r="A202" t="s">
        <v>20</v>
      </c>
      <c r="B202">
        <v>2013</v>
      </c>
      <c r="E202" t="s">
        <v>14</v>
      </c>
      <c r="F202">
        <v>1784</v>
      </c>
    </row>
    <row r="203" spans="1:6" x14ac:dyDescent="0.25">
      <c r="A203" t="s">
        <v>20</v>
      </c>
      <c r="B203">
        <v>1703</v>
      </c>
      <c r="E203" t="s">
        <v>14</v>
      </c>
      <c r="F203">
        <v>243</v>
      </c>
    </row>
    <row r="204" spans="1:6" x14ac:dyDescent="0.25">
      <c r="A204" t="s">
        <v>20</v>
      </c>
      <c r="B204">
        <v>80</v>
      </c>
      <c r="E204" t="s">
        <v>14</v>
      </c>
      <c r="F204">
        <v>1296</v>
      </c>
    </row>
    <row r="205" spans="1:6" x14ac:dyDescent="0.25">
      <c r="A205" t="s">
        <v>20</v>
      </c>
      <c r="B205">
        <v>41</v>
      </c>
      <c r="E205" t="s">
        <v>14</v>
      </c>
      <c r="F205">
        <v>77</v>
      </c>
    </row>
    <row r="206" spans="1:6" x14ac:dyDescent="0.25">
      <c r="A206" t="s">
        <v>20</v>
      </c>
      <c r="B206">
        <v>187</v>
      </c>
      <c r="E206" t="s">
        <v>14</v>
      </c>
      <c r="F206">
        <v>395</v>
      </c>
    </row>
    <row r="207" spans="1:6" x14ac:dyDescent="0.25">
      <c r="A207" t="s">
        <v>20</v>
      </c>
      <c r="B207">
        <v>2875</v>
      </c>
      <c r="E207" t="s">
        <v>14</v>
      </c>
      <c r="F207">
        <v>49</v>
      </c>
    </row>
    <row r="208" spans="1:6" x14ac:dyDescent="0.25">
      <c r="A208" t="s">
        <v>20</v>
      </c>
      <c r="B208">
        <v>88</v>
      </c>
      <c r="E208" t="s">
        <v>14</v>
      </c>
      <c r="F208">
        <v>180</v>
      </c>
    </row>
    <row r="209" spans="1:6" x14ac:dyDescent="0.25">
      <c r="A209" t="s">
        <v>20</v>
      </c>
      <c r="B209">
        <v>191</v>
      </c>
      <c r="E209" t="s">
        <v>14</v>
      </c>
      <c r="F209">
        <v>2690</v>
      </c>
    </row>
    <row r="210" spans="1:6" x14ac:dyDescent="0.25">
      <c r="A210" t="s">
        <v>20</v>
      </c>
      <c r="B210">
        <v>139</v>
      </c>
      <c r="E210" t="s">
        <v>14</v>
      </c>
      <c r="F210">
        <v>2779</v>
      </c>
    </row>
    <row r="211" spans="1:6" x14ac:dyDescent="0.25">
      <c r="A211" t="s">
        <v>20</v>
      </c>
      <c r="B211">
        <v>186</v>
      </c>
      <c r="E211" t="s">
        <v>14</v>
      </c>
      <c r="F211">
        <v>92</v>
      </c>
    </row>
    <row r="212" spans="1:6" x14ac:dyDescent="0.25">
      <c r="A212" t="s">
        <v>20</v>
      </c>
      <c r="B212">
        <v>112</v>
      </c>
      <c r="E212" t="s">
        <v>14</v>
      </c>
      <c r="F212">
        <v>1028</v>
      </c>
    </row>
    <row r="213" spans="1:6" x14ac:dyDescent="0.25">
      <c r="A213" t="s">
        <v>20</v>
      </c>
      <c r="B213">
        <v>101</v>
      </c>
      <c r="E213" t="s">
        <v>14</v>
      </c>
      <c r="F213">
        <v>26</v>
      </c>
    </row>
    <row r="214" spans="1:6" x14ac:dyDescent="0.25">
      <c r="A214" t="s">
        <v>20</v>
      </c>
      <c r="B214">
        <v>206</v>
      </c>
      <c r="E214" t="s">
        <v>14</v>
      </c>
      <c r="F214">
        <v>1790</v>
      </c>
    </row>
    <row r="215" spans="1:6" x14ac:dyDescent="0.25">
      <c r="A215" t="s">
        <v>20</v>
      </c>
      <c r="B215">
        <v>154</v>
      </c>
      <c r="E215" t="s">
        <v>14</v>
      </c>
      <c r="F215">
        <v>37</v>
      </c>
    </row>
    <row r="216" spans="1:6" x14ac:dyDescent="0.25">
      <c r="A216" t="s">
        <v>20</v>
      </c>
      <c r="B216">
        <v>5966</v>
      </c>
      <c r="E216" t="s">
        <v>14</v>
      </c>
      <c r="F216">
        <v>35</v>
      </c>
    </row>
    <row r="217" spans="1:6" x14ac:dyDescent="0.25">
      <c r="A217" t="s">
        <v>20</v>
      </c>
      <c r="B217">
        <v>169</v>
      </c>
      <c r="E217" t="s">
        <v>14</v>
      </c>
      <c r="F217">
        <v>558</v>
      </c>
    </row>
    <row r="218" spans="1:6" x14ac:dyDescent="0.25">
      <c r="A218" t="s">
        <v>20</v>
      </c>
      <c r="B218">
        <v>2106</v>
      </c>
      <c r="E218" t="s">
        <v>14</v>
      </c>
      <c r="F218">
        <v>64</v>
      </c>
    </row>
    <row r="219" spans="1:6" x14ac:dyDescent="0.25">
      <c r="A219" t="s">
        <v>20</v>
      </c>
      <c r="B219">
        <v>131</v>
      </c>
      <c r="E219" t="s">
        <v>14</v>
      </c>
      <c r="F219">
        <v>245</v>
      </c>
    </row>
    <row r="220" spans="1:6" x14ac:dyDescent="0.25">
      <c r="A220" t="s">
        <v>20</v>
      </c>
      <c r="B220">
        <v>84</v>
      </c>
      <c r="E220" t="s">
        <v>14</v>
      </c>
      <c r="F220">
        <v>71</v>
      </c>
    </row>
    <row r="221" spans="1:6" x14ac:dyDescent="0.25">
      <c r="A221" t="s">
        <v>20</v>
      </c>
      <c r="B221">
        <v>155</v>
      </c>
      <c r="E221" t="s">
        <v>14</v>
      </c>
      <c r="F221">
        <v>42</v>
      </c>
    </row>
    <row r="222" spans="1:6" x14ac:dyDescent="0.25">
      <c r="A222" t="s">
        <v>20</v>
      </c>
      <c r="B222">
        <v>189</v>
      </c>
      <c r="E222" t="s">
        <v>14</v>
      </c>
      <c r="F222">
        <v>156</v>
      </c>
    </row>
    <row r="223" spans="1:6" x14ac:dyDescent="0.25">
      <c r="A223" t="s">
        <v>20</v>
      </c>
      <c r="B223">
        <v>4799</v>
      </c>
      <c r="E223" t="s">
        <v>14</v>
      </c>
      <c r="F223">
        <v>1368</v>
      </c>
    </row>
    <row r="224" spans="1:6" x14ac:dyDescent="0.25">
      <c r="A224" t="s">
        <v>20</v>
      </c>
      <c r="B224">
        <v>1137</v>
      </c>
      <c r="E224" t="s">
        <v>14</v>
      </c>
      <c r="F224">
        <v>102</v>
      </c>
    </row>
    <row r="225" spans="1:6" x14ac:dyDescent="0.25">
      <c r="A225" t="s">
        <v>20</v>
      </c>
      <c r="B225">
        <v>1152</v>
      </c>
      <c r="E225" t="s">
        <v>14</v>
      </c>
      <c r="F225">
        <v>86</v>
      </c>
    </row>
    <row r="226" spans="1:6" x14ac:dyDescent="0.25">
      <c r="A226" t="s">
        <v>20</v>
      </c>
      <c r="B226">
        <v>50</v>
      </c>
      <c r="E226" t="s">
        <v>14</v>
      </c>
      <c r="F226">
        <v>253</v>
      </c>
    </row>
    <row r="227" spans="1:6" x14ac:dyDescent="0.25">
      <c r="A227" t="s">
        <v>20</v>
      </c>
      <c r="B227">
        <v>3059</v>
      </c>
      <c r="E227" t="s">
        <v>14</v>
      </c>
      <c r="F227">
        <v>157</v>
      </c>
    </row>
    <row r="228" spans="1:6" x14ac:dyDescent="0.25">
      <c r="A228" t="s">
        <v>20</v>
      </c>
      <c r="B228">
        <v>34</v>
      </c>
      <c r="E228" t="s">
        <v>14</v>
      </c>
      <c r="F228">
        <v>183</v>
      </c>
    </row>
    <row r="229" spans="1:6" x14ac:dyDescent="0.25">
      <c r="A229" t="s">
        <v>20</v>
      </c>
      <c r="B229">
        <v>220</v>
      </c>
      <c r="E229" t="s">
        <v>14</v>
      </c>
      <c r="F229">
        <v>82</v>
      </c>
    </row>
    <row r="230" spans="1:6" x14ac:dyDescent="0.25">
      <c r="A230" t="s">
        <v>20</v>
      </c>
      <c r="B230">
        <v>1604</v>
      </c>
      <c r="E230" t="s">
        <v>14</v>
      </c>
      <c r="F230">
        <v>1</v>
      </c>
    </row>
    <row r="231" spans="1:6" x14ac:dyDescent="0.25">
      <c r="A231" t="s">
        <v>20</v>
      </c>
      <c r="B231">
        <v>454</v>
      </c>
      <c r="E231" t="s">
        <v>14</v>
      </c>
      <c r="F231">
        <v>1198</v>
      </c>
    </row>
    <row r="232" spans="1:6" x14ac:dyDescent="0.25">
      <c r="A232" t="s">
        <v>20</v>
      </c>
      <c r="B232">
        <v>123</v>
      </c>
      <c r="E232" t="s">
        <v>14</v>
      </c>
      <c r="F232">
        <v>648</v>
      </c>
    </row>
    <row r="233" spans="1:6" x14ac:dyDescent="0.25">
      <c r="A233" t="s">
        <v>20</v>
      </c>
      <c r="B233">
        <v>299</v>
      </c>
      <c r="E233" t="s">
        <v>14</v>
      </c>
      <c r="F233">
        <v>64</v>
      </c>
    </row>
    <row r="234" spans="1:6" x14ac:dyDescent="0.25">
      <c r="A234" t="s">
        <v>20</v>
      </c>
      <c r="B234">
        <v>2237</v>
      </c>
      <c r="E234" t="s">
        <v>14</v>
      </c>
      <c r="F234">
        <v>62</v>
      </c>
    </row>
    <row r="235" spans="1:6" x14ac:dyDescent="0.25">
      <c r="A235" t="s">
        <v>20</v>
      </c>
      <c r="B235">
        <v>645</v>
      </c>
      <c r="E235" t="s">
        <v>14</v>
      </c>
      <c r="F235">
        <v>750</v>
      </c>
    </row>
    <row r="236" spans="1:6" x14ac:dyDescent="0.25">
      <c r="A236" t="s">
        <v>20</v>
      </c>
      <c r="B236">
        <v>484</v>
      </c>
      <c r="E236" t="s">
        <v>14</v>
      </c>
      <c r="F236">
        <v>105</v>
      </c>
    </row>
    <row r="237" spans="1:6" x14ac:dyDescent="0.25">
      <c r="A237" t="s">
        <v>20</v>
      </c>
      <c r="B237">
        <v>154</v>
      </c>
      <c r="E237" t="s">
        <v>14</v>
      </c>
      <c r="F237">
        <v>2604</v>
      </c>
    </row>
    <row r="238" spans="1:6" x14ac:dyDescent="0.25">
      <c r="A238" t="s">
        <v>20</v>
      </c>
      <c r="B238">
        <v>82</v>
      </c>
      <c r="E238" t="s">
        <v>14</v>
      </c>
      <c r="F238">
        <v>65</v>
      </c>
    </row>
    <row r="239" spans="1:6" x14ac:dyDescent="0.25">
      <c r="A239" t="s">
        <v>20</v>
      </c>
      <c r="B239">
        <v>134</v>
      </c>
      <c r="E239" t="s">
        <v>14</v>
      </c>
      <c r="F239">
        <v>94</v>
      </c>
    </row>
    <row r="240" spans="1:6" x14ac:dyDescent="0.25">
      <c r="A240" t="s">
        <v>20</v>
      </c>
      <c r="B240">
        <v>5203</v>
      </c>
      <c r="E240" t="s">
        <v>14</v>
      </c>
      <c r="F240">
        <v>257</v>
      </c>
    </row>
    <row r="241" spans="1:6" x14ac:dyDescent="0.25">
      <c r="A241" t="s">
        <v>20</v>
      </c>
      <c r="B241">
        <v>94</v>
      </c>
      <c r="E241" t="s">
        <v>14</v>
      </c>
      <c r="F241">
        <v>2928</v>
      </c>
    </row>
    <row r="242" spans="1:6" x14ac:dyDescent="0.25">
      <c r="A242" t="s">
        <v>20</v>
      </c>
      <c r="B242">
        <v>205</v>
      </c>
      <c r="E242" t="s">
        <v>14</v>
      </c>
      <c r="F242">
        <v>4697</v>
      </c>
    </row>
    <row r="243" spans="1:6" x14ac:dyDescent="0.25">
      <c r="A243" t="s">
        <v>20</v>
      </c>
      <c r="B243">
        <v>92</v>
      </c>
      <c r="E243" t="s">
        <v>14</v>
      </c>
      <c r="F243">
        <v>2915</v>
      </c>
    </row>
    <row r="244" spans="1:6" x14ac:dyDescent="0.25">
      <c r="A244" t="s">
        <v>20</v>
      </c>
      <c r="B244">
        <v>219</v>
      </c>
      <c r="E244" t="s">
        <v>14</v>
      </c>
      <c r="F244">
        <v>18</v>
      </c>
    </row>
    <row r="245" spans="1:6" x14ac:dyDescent="0.25">
      <c r="A245" t="s">
        <v>20</v>
      </c>
      <c r="B245">
        <v>2526</v>
      </c>
      <c r="E245" t="s">
        <v>14</v>
      </c>
      <c r="F245">
        <v>602</v>
      </c>
    </row>
    <row r="246" spans="1:6" x14ac:dyDescent="0.25">
      <c r="A246" t="s">
        <v>20</v>
      </c>
      <c r="B246">
        <v>94</v>
      </c>
      <c r="E246" t="s">
        <v>14</v>
      </c>
      <c r="F246">
        <v>1</v>
      </c>
    </row>
    <row r="247" spans="1:6" x14ac:dyDescent="0.25">
      <c r="A247" t="s">
        <v>20</v>
      </c>
      <c r="B247">
        <v>1713</v>
      </c>
      <c r="E247" t="s">
        <v>14</v>
      </c>
      <c r="F247">
        <v>3868</v>
      </c>
    </row>
    <row r="248" spans="1:6" x14ac:dyDescent="0.25">
      <c r="A248" t="s">
        <v>20</v>
      </c>
      <c r="B248">
        <v>249</v>
      </c>
      <c r="E248" t="s">
        <v>14</v>
      </c>
      <c r="F248">
        <v>504</v>
      </c>
    </row>
    <row r="249" spans="1:6" x14ac:dyDescent="0.25">
      <c r="A249" t="s">
        <v>20</v>
      </c>
      <c r="B249">
        <v>192</v>
      </c>
      <c r="E249" t="s">
        <v>14</v>
      </c>
      <c r="F249">
        <v>14</v>
      </c>
    </row>
    <row r="250" spans="1:6" x14ac:dyDescent="0.25">
      <c r="A250" t="s">
        <v>20</v>
      </c>
      <c r="B250">
        <v>247</v>
      </c>
      <c r="E250" t="s">
        <v>14</v>
      </c>
      <c r="F250">
        <v>750</v>
      </c>
    </row>
    <row r="251" spans="1:6" x14ac:dyDescent="0.25">
      <c r="A251" t="s">
        <v>20</v>
      </c>
      <c r="B251">
        <v>2293</v>
      </c>
      <c r="E251" t="s">
        <v>14</v>
      </c>
      <c r="F251">
        <v>77</v>
      </c>
    </row>
    <row r="252" spans="1:6" x14ac:dyDescent="0.25">
      <c r="A252" t="s">
        <v>20</v>
      </c>
      <c r="B252">
        <v>3131</v>
      </c>
      <c r="E252" t="s">
        <v>14</v>
      </c>
      <c r="F252">
        <v>752</v>
      </c>
    </row>
    <row r="253" spans="1:6" x14ac:dyDescent="0.25">
      <c r="A253" t="s">
        <v>20</v>
      </c>
      <c r="B253">
        <v>143</v>
      </c>
      <c r="E253" t="s">
        <v>14</v>
      </c>
      <c r="F253">
        <v>131</v>
      </c>
    </row>
    <row r="254" spans="1:6" x14ac:dyDescent="0.25">
      <c r="A254" t="s">
        <v>20</v>
      </c>
      <c r="B254">
        <v>296</v>
      </c>
      <c r="E254" t="s">
        <v>14</v>
      </c>
      <c r="F254">
        <v>87</v>
      </c>
    </row>
    <row r="255" spans="1:6" x14ac:dyDescent="0.25">
      <c r="A255" t="s">
        <v>20</v>
      </c>
      <c r="B255">
        <v>170</v>
      </c>
      <c r="E255" t="s">
        <v>14</v>
      </c>
      <c r="F255">
        <v>1063</v>
      </c>
    </row>
    <row r="256" spans="1:6" x14ac:dyDescent="0.25">
      <c r="A256" t="s">
        <v>20</v>
      </c>
      <c r="B256">
        <v>86</v>
      </c>
      <c r="E256" t="s">
        <v>14</v>
      </c>
      <c r="F256">
        <v>76</v>
      </c>
    </row>
    <row r="257" spans="1:6" x14ac:dyDescent="0.25">
      <c r="A257" t="s">
        <v>20</v>
      </c>
      <c r="B257">
        <v>6286</v>
      </c>
      <c r="E257" t="s">
        <v>14</v>
      </c>
      <c r="F257">
        <v>4428</v>
      </c>
    </row>
    <row r="258" spans="1:6" x14ac:dyDescent="0.25">
      <c r="A258" t="s">
        <v>20</v>
      </c>
      <c r="B258">
        <v>3727</v>
      </c>
      <c r="E258" t="s">
        <v>14</v>
      </c>
      <c r="F258">
        <v>58</v>
      </c>
    </row>
    <row r="259" spans="1:6" x14ac:dyDescent="0.25">
      <c r="A259" t="s">
        <v>20</v>
      </c>
      <c r="B259">
        <v>1605</v>
      </c>
      <c r="E259" t="s">
        <v>14</v>
      </c>
      <c r="F259">
        <v>111</v>
      </c>
    </row>
    <row r="260" spans="1:6" x14ac:dyDescent="0.25">
      <c r="A260" t="s">
        <v>20</v>
      </c>
      <c r="B260">
        <v>2120</v>
      </c>
      <c r="E260" t="s">
        <v>14</v>
      </c>
      <c r="F260">
        <v>2955</v>
      </c>
    </row>
    <row r="261" spans="1:6" x14ac:dyDescent="0.25">
      <c r="A261" t="s">
        <v>20</v>
      </c>
      <c r="B261">
        <v>50</v>
      </c>
      <c r="E261" t="s">
        <v>14</v>
      </c>
      <c r="F261">
        <v>1657</v>
      </c>
    </row>
    <row r="262" spans="1:6" x14ac:dyDescent="0.25">
      <c r="A262" t="s">
        <v>20</v>
      </c>
      <c r="B262">
        <v>2080</v>
      </c>
      <c r="E262" t="s">
        <v>14</v>
      </c>
      <c r="F262">
        <v>926</v>
      </c>
    </row>
    <row r="263" spans="1:6" x14ac:dyDescent="0.25">
      <c r="A263" t="s">
        <v>20</v>
      </c>
      <c r="B263">
        <v>2105</v>
      </c>
      <c r="E263" t="s">
        <v>14</v>
      </c>
      <c r="F263">
        <v>77</v>
      </c>
    </row>
    <row r="264" spans="1:6" x14ac:dyDescent="0.25">
      <c r="A264" t="s">
        <v>20</v>
      </c>
      <c r="B264">
        <v>2436</v>
      </c>
      <c r="E264" t="s">
        <v>14</v>
      </c>
      <c r="F264">
        <v>1748</v>
      </c>
    </row>
    <row r="265" spans="1:6" x14ac:dyDescent="0.25">
      <c r="A265" t="s">
        <v>20</v>
      </c>
      <c r="B265">
        <v>80</v>
      </c>
      <c r="E265" t="s">
        <v>14</v>
      </c>
      <c r="F265">
        <v>79</v>
      </c>
    </row>
    <row r="266" spans="1:6" x14ac:dyDescent="0.25">
      <c r="A266" t="s">
        <v>20</v>
      </c>
      <c r="B266">
        <v>42</v>
      </c>
      <c r="E266" t="s">
        <v>14</v>
      </c>
      <c r="F266">
        <v>889</v>
      </c>
    </row>
    <row r="267" spans="1:6" x14ac:dyDescent="0.25">
      <c r="A267" t="s">
        <v>20</v>
      </c>
      <c r="B267">
        <v>139</v>
      </c>
      <c r="E267" t="s">
        <v>14</v>
      </c>
      <c r="F267">
        <v>56</v>
      </c>
    </row>
    <row r="268" spans="1:6" x14ac:dyDescent="0.25">
      <c r="A268" t="s">
        <v>20</v>
      </c>
      <c r="B268">
        <v>159</v>
      </c>
      <c r="E268" t="s">
        <v>14</v>
      </c>
      <c r="F268">
        <v>1</v>
      </c>
    </row>
    <row r="269" spans="1:6" x14ac:dyDescent="0.25">
      <c r="A269" t="s">
        <v>20</v>
      </c>
      <c r="B269">
        <v>381</v>
      </c>
      <c r="E269" t="s">
        <v>14</v>
      </c>
      <c r="F269">
        <v>83</v>
      </c>
    </row>
    <row r="270" spans="1:6" x14ac:dyDescent="0.25">
      <c r="A270" t="s">
        <v>20</v>
      </c>
      <c r="B270">
        <v>194</v>
      </c>
      <c r="E270" t="s">
        <v>14</v>
      </c>
      <c r="F270">
        <v>2025</v>
      </c>
    </row>
    <row r="271" spans="1:6" x14ac:dyDescent="0.25">
      <c r="A271" t="s">
        <v>20</v>
      </c>
      <c r="B271">
        <v>106</v>
      </c>
      <c r="E271" t="s">
        <v>14</v>
      </c>
      <c r="F271">
        <v>14</v>
      </c>
    </row>
    <row r="272" spans="1:6" x14ac:dyDescent="0.25">
      <c r="A272" t="s">
        <v>20</v>
      </c>
      <c r="B272">
        <v>142</v>
      </c>
      <c r="E272" t="s">
        <v>14</v>
      </c>
      <c r="F272">
        <v>656</v>
      </c>
    </row>
    <row r="273" spans="1:6" x14ac:dyDescent="0.25">
      <c r="A273" t="s">
        <v>20</v>
      </c>
      <c r="B273">
        <v>211</v>
      </c>
      <c r="E273" t="s">
        <v>14</v>
      </c>
      <c r="F273">
        <v>1596</v>
      </c>
    </row>
    <row r="274" spans="1:6" x14ac:dyDescent="0.25">
      <c r="A274" t="s">
        <v>20</v>
      </c>
      <c r="B274">
        <v>2756</v>
      </c>
      <c r="E274" t="s">
        <v>14</v>
      </c>
      <c r="F274">
        <v>10</v>
      </c>
    </row>
    <row r="275" spans="1:6" x14ac:dyDescent="0.25">
      <c r="A275" t="s">
        <v>20</v>
      </c>
      <c r="B275">
        <v>173</v>
      </c>
      <c r="E275" t="s">
        <v>14</v>
      </c>
      <c r="F275">
        <v>1121</v>
      </c>
    </row>
    <row r="276" spans="1:6" x14ac:dyDescent="0.25">
      <c r="A276" t="s">
        <v>20</v>
      </c>
      <c r="B276">
        <v>87</v>
      </c>
      <c r="E276" t="s">
        <v>14</v>
      </c>
      <c r="F276">
        <v>15</v>
      </c>
    </row>
    <row r="277" spans="1:6" x14ac:dyDescent="0.25">
      <c r="A277" t="s">
        <v>20</v>
      </c>
      <c r="B277">
        <v>1572</v>
      </c>
      <c r="E277" t="s">
        <v>14</v>
      </c>
      <c r="F277">
        <v>191</v>
      </c>
    </row>
    <row r="278" spans="1:6" x14ac:dyDescent="0.25">
      <c r="A278" t="s">
        <v>20</v>
      </c>
      <c r="B278">
        <v>2346</v>
      </c>
      <c r="E278" t="s">
        <v>14</v>
      </c>
      <c r="F278">
        <v>16</v>
      </c>
    </row>
    <row r="279" spans="1:6" x14ac:dyDescent="0.25">
      <c r="A279" t="s">
        <v>20</v>
      </c>
      <c r="B279">
        <v>115</v>
      </c>
      <c r="E279" t="s">
        <v>14</v>
      </c>
      <c r="F279">
        <v>17</v>
      </c>
    </row>
    <row r="280" spans="1:6" x14ac:dyDescent="0.25">
      <c r="A280" t="s">
        <v>20</v>
      </c>
      <c r="B280">
        <v>85</v>
      </c>
      <c r="E280" t="s">
        <v>14</v>
      </c>
      <c r="F280">
        <v>34</v>
      </c>
    </row>
    <row r="281" spans="1:6" x14ac:dyDescent="0.25">
      <c r="A281" t="s">
        <v>20</v>
      </c>
      <c r="B281">
        <v>144</v>
      </c>
      <c r="E281" t="s">
        <v>14</v>
      </c>
      <c r="F281">
        <v>1</v>
      </c>
    </row>
    <row r="282" spans="1:6" x14ac:dyDescent="0.25">
      <c r="A282" t="s">
        <v>20</v>
      </c>
      <c r="B282">
        <v>2443</v>
      </c>
      <c r="E282" t="s">
        <v>14</v>
      </c>
      <c r="F282">
        <v>1274</v>
      </c>
    </row>
    <row r="283" spans="1:6" x14ac:dyDescent="0.25">
      <c r="A283" t="s">
        <v>20</v>
      </c>
      <c r="B283">
        <v>64</v>
      </c>
      <c r="E283" t="s">
        <v>14</v>
      </c>
      <c r="F283">
        <v>210</v>
      </c>
    </row>
    <row r="284" spans="1:6" x14ac:dyDescent="0.25">
      <c r="A284" t="s">
        <v>20</v>
      </c>
      <c r="B284">
        <v>268</v>
      </c>
      <c r="E284" t="s">
        <v>14</v>
      </c>
      <c r="F284">
        <v>248</v>
      </c>
    </row>
    <row r="285" spans="1:6" x14ac:dyDescent="0.25">
      <c r="A285" t="s">
        <v>20</v>
      </c>
      <c r="B285">
        <v>195</v>
      </c>
      <c r="E285" t="s">
        <v>14</v>
      </c>
      <c r="F285">
        <v>513</v>
      </c>
    </row>
    <row r="286" spans="1:6" x14ac:dyDescent="0.25">
      <c r="A286" t="s">
        <v>20</v>
      </c>
      <c r="B286">
        <v>186</v>
      </c>
      <c r="E286" t="s">
        <v>14</v>
      </c>
      <c r="F286">
        <v>3410</v>
      </c>
    </row>
    <row r="287" spans="1:6" x14ac:dyDescent="0.25">
      <c r="A287" t="s">
        <v>20</v>
      </c>
      <c r="B287">
        <v>460</v>
      </c>
      <c r="E287" t="s">
        <v>14</v>
      </c>
      <c r="F287">
        <v>10</v>
      </c>
    </row>
    <row r="288" spans="1:6" x14ac:dyDescent="0.25">
      <c r="A288" t="s">
        <v>20</v>
      </c>
      <c r="B288">
        <v>2528</v>
      </c>
      <c r="E288" t="s">
        <v>14</v>
      </c>
      <c r="F288">
        <v>2201</v>
      </c>
    </row>
    <row r="289" spans="1:6" x14ac:dyDescent="0.25">
      <c r="A289" t="s">
        <v>20</v>
      </c>
      <c r="B289">
        <v>3657</v>
      </c>
      <c r="E289" t="s">
        <v>14</v>
      </c>
      <c r="F289">
        <v>676</v>
      </c>
    </row>
    <row r="290" spans="1:6" x14ac:dyDescent="0.25">
      <c r="A290" t="s">
        <v>20</v>
      </c>
      <c r="B290">
        <v>131</v>
      </c>
      <c r="E290" t="s">
        <v>14</v>
      </c>
      <c r="F290">
        <v>831</v>
      </c>
    </row>
    <row r="291" spans="1:6" x14ac:dyDescent="0.25">
      <c r="A291" t="s">
        <v>20</v>
      </c>
      <c r="B291">
        <v>239</v>
      </c>
      <c r="E291" t="s">
        <v>14</v>
      </c>
      <c r="F291">
        <v>859</v>
      </c>
    </row>
    <row r="292" spans="1:6" x14ac:dyDescent="0.25">
      <c r="A292" t="s">
        <v>20</v>
      </c>
      <c r="B292">
        <v>78</v>
      </c>
      <c r="E292" t="s">
        <v>14</v>
      </c>
      <c r="F292">
        <v>45</v>
      </c>
    </row>
    <row r="293" spans="1:6" x14ac:dyDescent="0.25">
      <c r="A293" t="s">
        <v>20</v>
      </c>
      <c r="B293">
        <v>1773</v>
      </c>
      <c r="E293" t="s">
        <v>14</v>
      </c>
      <c r="F293">
        <v>6</v>
      </c>
    </row>
    <row r="294" spans="1:6" x14ac:dyDescent="0.25">
      <c r="A294" t="s">
        <v>20</v>
      </c>
      <c r="B294">
        <v>32</v>
      </c>
      <c r="E294" t="s">
        <v>14</v>
      </c>
      <c r="F294">
        <v>7</v>
      </c>
    </row>
    <row r="295" spans="1:6" x14ac:dyDescent="0.25">
      <c r="A295" t="s">
        <v>20</v>
      </c>
      <c r="B295">
        <v>369</v>
      </c>
      <c r="E295" t="s">
        <v>14</v>
      </c>
      <c r="F295">
        <v>31</v>
      </c>
    </row>
    <row r="296" spans="1:6" x14ac:dyDescent="0.25">
      <c r="A296" t="s">
        <v>20</v>
      </c>
      <c r="B296">
        <v>89</v>
      </c>
      <c r="E296" t="s">
        <v>14</v>
      </c>
      <c r="F296">
        <v>78</v>
      </c>
    </row>
    <row r="297" spans="1:6" x14ac:dyDescent="0.25">
      <c r="A297" t="s">
        <v>20</v>
      </c>
      <c r="B297">
        <v>147</v>
      </c>
      <c r="E297" t="s">
        <v>14</v>
      </c>
      <c r="F297">
        <v>1225</v>
      </c>
    </row>
    <row r="298" spans="1:6" x14ac:dyDescent="0.25">
      <c r="A298" t="s">
        <v>20</v>
      </c>
      <c r="B298">
        <v>126</v>
      </c>
      <c r="E298" t="s">
        <v>14</v>
      </c>
      <c r="F298">
        <v>1</v>
      </c>
    </row>
    <row r="299" spans="1:6" x14ac:dyDescent="0.25">
      <c r="A299" t="s">
        <v>20</v>
      </c>
      <c r="B299">
        <v>2218</v>
      </c>
      <c r="E299" t="s">
        <v>14</v>
      </c>
      <c r="F299">
        <v>67</v>
      </c>
    </row>
    <row r="300" spans="1:6" x14ac:dyDescent="0.25">
      <c r="A300" t="s">
        <v>20</v>
      </c>
      <c r="B300">
        <v>202</v>
      </c>
      <c r="E300" t="s">
        <v>14</v>
      </c>
      <c r="F300">
        <v>19</v>
      </c>
    </row>
    <row r="301" spans="1:6" x14ac:dyDescent="0.25">
      <c r="A301" t="s">
        <v>20</v>
      </c>
      <c r="B301">
        <v>140</v>
      </c>
      <c r="E301" t="s">
        <v>14</v>
      </c>
      <c r="F301">
        <v>2108</v>
      </c>
    </row>
    <row r="302" spans="1:6" x14ac:dyDescent="0.25">
      <c r="A302" t="s">
        <v>20</v>
      </c>
      <c r="B302">
        <v>1052</v>
      </c>
      <c r="E302" t="s">
        <v>14</v>
      </c>
      <c r="F302">
        <v>679</v>
      </c>
    </row>
    <row r="303" spans="1:6" x14ac:dyDescent="0.25">
      <c r="A303" t="s">
        <v>20</v>
      </c>
      <c r="B303">
        <v>247</v>
      </c>
      <c r="E303" t="s">
        <v>14</v>
      </c>
      <c r="F303">
        <v>36</v>
      </c>
    </row>
    <row r="304" spans="1:6" x14ac:dyDescent="0.25">
      <c r="A304" t="s">
        <v>20</v>
      </c>
      <c r="B304">
        <v>84</v>
      </c>
      <c r="E304" t="s">
        <v>14</v>
      </c>
      <c r="F304">
        <v>47</v>
      </c>
    </row>
    <row r="305" spans="1:6" x14ac:dyDescent="0.25">
      <c r="A305" t="s">
        <v>20</v>
      </c>
      <c r="B305">
        <v>88</v>
      </c>
      <c r="E305" t="s">
        <v>14</v>
      </c>
      <c r="F305">
        <v>70</v>
      </c>
    </row>
    <row r="306" spans="1:6" x14ac:dyDescent="0.25">
      <c r="A306" t="s">
        <v>20</v>
      </c>
      <c r="B306">
        <v>156</v>
      </c>
      <c r="E306" t="s">
        <v>14</v>
      </c>
      <c r="F306">
        <v>154</v>
      </c>
    </row>
    <row r="307" spans="1:6" x14ac:dyDescent="0.25">
      <c r="A307" t="s">
        <v>20</v>
      </c>
      <c r="B307">
        <v>2985</v>
      </c>
      <c r="E307" t="s">
        <v>14</v>
      </c>
      <c r="F307">
        <v>22</v>
      </c>
    </row>
    <row r="308" spans="1:6" x14ac:dyDescent="0.25">
      <c r="A308" t="s">
        <v>20</v>
      </c>
      <c r="B308">
        <v>762</v>
      </c>
      <c r="E308" t="s">
        <v>14</v>
      </c>
      <c r="F308">
        <v>1758</v>
      </c>
    </row>
    <row r="309" spans="1:6" x14ac:dyDescent="0.25">
      <c r="A309" t="s">
        <v>20</v>
      </c>
      <c r="B309">
        <v>554</v>
      </c>
      <c r="E309" t="s">
        <v>14</v>
      </c>
      <c r="F309">
        <v>94</v>
      </c>
    </row>
    <row r="310" spans="1:6" x14ac:dyDescent="0.25">
      <c r="A310" t="s">
        <v>20</v>
      </c>
      <c r="B310">
        <v>135</v>
      </c>
      <c r="E310" t="s">
        <v>14</v>
      </c>
      <c r="F310">
        <v>33</v>
      </c>
    </row>
    <row r="311" spans="1:6" x14ac:dyDescent="0.25">
      <c r="A311" t="s">
        <v>20</v>
      </c>
      <c r="B311">
        <v>122</v>
      </c>
      <c r="E311" t="s">
        <v>14</v>
      </c>
      <c r="F311">
        <v>1</v>
      </c>
    </row>
    <row r="312" spans="1:6" x14ac:dyDescent="0.25">
      <c r="A312" t="s">
        <v>20</v>
      </c>
      <c r="B312">
        <v>221</v>
      </c>
      <c r="E312" t="s">
        <v>14</v>
      </c>
      <c r="F312">
        <v>31</v>
      </c>
    </row>
    <row r="313" spans="1:6" x14ac:dyDescent="0.25">
      <c r="A313" t="s">
        <v>20</v>
      </c>
      <c r="B313">
        <v>126</v>
      </c>
      <c r="E313" t="s">
        <v>14</v>
      </c>
      <c r="F313">
        <v>35</v>
      </c>
    </row>
    <row r="314" spans="1:6" x14ac:dyDescent="0.25">
      <c r="A314" t="s">
        <v>20</v>
      </c>
      <c r="B314">
        <v>1022</v>
      </c>
      <c r="E314" t="s">
        <v>14</v>
      </c>
      <c r="F314">
        <v>63</v>
      </c>
    </row>
    <row r="315" spans="1:6" x14ac:dyDescent="0.25">
      <c r="A315" t="s">
        <v>20</v>
      </c>
      <c r="B315">
        <v>3177</v>
      </c>
      <c r="E315" t="s">
        <v>14</v>
      </c>
      <c r="F315">
        <v>526</v>
      </c>
    </row>
    <row r="316" spans="1:6" x14ac:dyDescent="0.25">
      <c r="A316" t="s">
        <v>20</v>
      </c>
      <c r="B316">
        <v>198</v>
      </c>
      <c r="E316" t="s">
        <v>14</v>
      </c>
      <c r="F316">
        <v>121</v>
      </c>
    </row>
    <row r="317" spans="1:6" x14ac:dyDescent="0.25">
      <c r="A317" t="s">
        <v>20</v>
      </c>
      <c r="B317">
        <v>85</v>
      </c>
      <c r="E317" t="s">
        <v>14</v>
      </c>
      <c r="F317">
        <v>67</v>
      </c>
    </row>
    <row r="318" spans="1:6" x14ac:dyDescent="0.25">
      <c r="A318" t="s">
        <v>20</v>
      </c>
      <c r="B318">
        <v>3596</v>
      </c>
      <c r="E318" t="s">
        <v>14</v>
      </c>
      <c r="F318">
        <v>57</v>
      </c>
    </row>
    <row r="319" spans="1:6" x14ac:dyDescent="0.25">
      <c r="A319" t="s">
        <v>20</v>
      </c>
      <c r="B319">
        <v>244</v>
      </c>
      <c r="E319" t="s">
        <v>14</v>
      </c>
      <c r="F319">
        <v>1229</v>
      </c>
    </row>
    <row r="320" spans="1:6" x14ac:dyDescent="0.25">
      <c r="A320" t="s">
        <v>20</v>
      </c>
      <c r="B320">
        <v>5180</v>
      </c>
      <c r="E320" t="s">
        <v>14</v>
      </c>
      <c r="F320">
        <v>12</v>
      </c>
    </row>
    <row r="321" spans="1:6" x14ac:dyDescent="0.25">
      <c r="A321" t="s">
        <v>20</v>
      </c>
      <c r="B321">
        <v>589</v>
      </c>
      <c r="E321" t="s">
        <v>14</v>
      </c>
      <c r="F321">
        <v>452</v>
      </c>
    </row>
    <row r="322" spans="1:6" x14ac:dyDescent="0.25">
      <c r="A322" t="s">
        <v>20</v>
      </c>
      <c r="B322">
        <v>2725</v>
      </c>
      <c r="E322" t="s">
        <v>14</v>
      </c>
      <c r="F322">
        <v>1886</v>
      </c>
    </row>
    <row r="323" spans="1:6" x14ac:dyDescent="0.25">
      <c r="A323" t="s">
        <v>20</v>
      </c>
      <c r="B323">
        <v>300</v>
      </c>
      <c r="E323" t="s">
        <v>14</v>
      </c>
      <c r="F323">
        <v>1825</v>
      </c>
    </row>
    <row r="324" spans="1:6" x14ac:dyDescent="0.25">
      <c r="A324" t="s">
        <v>20</v>
      </c>
      <c r="B324">
        <v>144</v>
      </c>
      <c r="E324" t="s">
        <v>14</v>
      </c>
      <c r="F324">
        <v>31</v>
      </c>
    </row>
    <row r="325" spans="1:6" x14ac:dyDescent="0.25">
      <c r="A325" t="s">
        <v>20</v>
      </c>
      <c r="B325">
        <v>87</v>
      </c>
      <c r="E325" t="s">
        <v>14</v>
      </c>
      <c r="F325">
        <v>107</v>
      </c>
    </row>
    <row r="326" spans="1:6" x14ac:dyDescent="0.25">
      <c r="A326" t="s">
        <v>20</v>
      </c>
      <c r="B326">
        <v>3116</v>
      </c>
      <c r="E326" t="s">
        <v>14</v>
      </c>
      <c r="F326">
        <v>27</v>
      </c>
    </row>
    <row r="327" spans="1:6" x14ac:dyDescent="0.25">
      <c r="A327" t="s">
        <v>20</v>
      </c>
      <c r="B327">
        <v>909</v>
      </c>
      <c r="E327" t="s">
        <v>14</v>
      </c>
      <c r="F327">
        <v>1221</v>
      </c>
    </row>
    <row r="328" spans="1:6" x14ac:dyDescent="0.25">
      <c r="A328" t="s">
        <v>20</v>
      </c>
      <c r="B328">
        <v>1613</v>
      </c>
      <c r="E328" t="s">
        <v>14</v>
      </c>
      <c r="F328">
        <v>1</v>
      </c>
    </row>
    <row r="329" spans="1:6" x14ac:dyDescent="0.25">
      <c r="A329" t="s">
        <v>20</v>
      </c>
      <c r="B329">
        <v>136</v>
      </c>
      <c r="E329" t="s">
        <v>14</v>
      </c>
      <c r="F329">
        <v>16</v>
      </c>
    </row>
    <row r="330" spans="1:6" x14ac:dyDescent="0.25">
      <c r="A330" t="s">
        <v>20</v>
      </c>
      <c r="B330">
        <v>130</v>
      </c>
      <c r="E330" t="s">
        <v>14</v>
      </c>
      <c r="F330">
        <v>41</v>
      </c>
    </row>
    <row r="331" spans="1:6" x14ac:dyDescent="0.25">
      <c r="A331" t="s">
        <v>20</v>
      </c>
      <c r="B331">
        <v>102</v>
      </c>
      <c r="E331" t="s">
        <v>14</v>
      </c>
      <c r="F331">
        <v>523</v>
      </c>
    </row>
    <row r="332" spans="1:6" x14ac:dyDescent="0.25">
      <c r="A332" t="s">
        <v>20</v>
      </c>
      <c r="B332">
        <v>4006</v>
      </c>
      <c r="E332" t="s">
        <v>14</v>
      </c>
      <c r="F332">
        <v>141</v>
      </c>
    </row>
    <row r="333" spans="1:6" x14ac:dyDescent="0.25">
      <c r="A333" t="s">
        <v>20</v>
      </c>
      <c r="B333">
        <v>1629</v>
      </c>
      <c r="E333" t="s">
        <v>14</v>
      </c>
      <c r="F333">
        <v>52</v>
      </c>
    </row>
    <row r="334" spans="1:6" x14ac:dyDescent="0.25">
      <c r="A334" t="s">
        <v>20</v>
      </c>
      <c r="B334">
        <v>2188</v>
      </c>
      <c r="E334" t="s">
        <v>14</v>
      </c>
      <c r="F334">
        <v>225</v>
      </c>
    </row>
    <row r="335" spans="1:6" x14ac:dyDescent="0.25">
      <c r="A335" t="s">
        <v>20</v>
      </c>
      <c r="B335">
        <v>2409</v>
      </c>
      <c r="E335" t="s">
        <v>14</v>
      </c>
      <c r="F335">
        <v>38</v>
      </c>
    </row>
    <row r="336" spans="1:6" x14ac:dyDescent="0.25">
      <c r="A336" t="s">
        <v>20</v>
      </c>
      <c r="B336">
        <v>194</v>
      </c>
      <c r="E336" t="s">
        <v>14</v>
      </c>
      <c r="F336">
        <v>15</v>
      </c>
    </row>
    <row r="337" spans="1:6" x14ac:dyDescent="0.25">
      <c r="A337" t="s">
        <v>20</v>
      </c>
      <c r="B337">
        <v>1140</v>
      </c>
      <c r="E337" t="s">
        <v>14</v>
      </c>
      <c r="F337">
        <v>37</v>
      </c>
    </row>
    <row r="338" spans="1:6" x14ac:dyDescent="0.25">
      <c r="A338" t="s">
        <v>20</v>
      </c>
      <c r="B338">
        <v>102</v>
      </c>
      <c r="E338" t="s">
        <v>14</v>
      </c>
      <c r="F338">
        <v>112</v>
      </c>
    </row>
    <row r="339" spans="1:6" x14ac:dyDescent="0.25">
      <c r="A339" t="s">
        <v>20</v>
      </c>
      <c r="B339">
        <v>2857</v>
      </c>
      <c r="E339" t="s">
        <v>14</v>
      </c>
      <c r="F339">
        <v>21</v>
      </c>
    </row>
    <row r="340" spans="1:6" x14ac:dyDescent="0.25">
      <c r="A340" t="s">
        <v>20</v>
      </c>
      <c r="B340">
        <v>107</v>
      </c>
      <c r="E340" t="s">
        <v>14</v>
      </c>
      <c r="F340">
        <v>67</v>
      </c>
    </row>
    <row r="341" spans="1:6" x14ac:dyDescent="0.25">
      <c r="A341" t="s">
        <v>20</v>
      </c>
      <c r="B341">
        <v>160</v>
      </c>
      <c r="E341" t="s">
        <v>14</v>
      </c>
      <c r="F341">
        <v>78</v>
      </c>
    </row>
    <row r="342" spans="1:6" x14ac:dyDescent="0.25">
      <c r="A342" t="s">
        <v>20</v>
      </c>
      <c r="B342">
        <v>2230</v>
      </c>
      <c r="E342" t="s">
        <v>14</v>
      </c>
      <c r="F342">
        <v>67</v>
      </c>
    </row>
    <row r="343" spans="1:6" x14ac:dyDescent="0.25">
      <c r="A343" t="s">
        <v>20</v>
      </c>
      <c r="B343">
        <v>316</v>
      </c>
      <c r="E343" t="s">
        <v>14</v>
      </c>
      <c r="F343">
        <v>263</v>
      </c>
    </row>
    <row r="344" spans="1:6" x14ac:dyDescent="0.25">
      <c r="A344" t="s">
        <v>20</v>
      </c>
      <c r="B344">
        <v>117</v>
      </c>
      <c r="E344" t="s">
        <v>14</v>
      </c>
      <c r="F344">
        <v>1691</v>
      </c>
    </row>
    <row r="345" spans="1:6" x14ac:dyDescent="0.25">
      <c r="A345" t="s">
        <v>20</v>
      </c>
      <c r="B345">
        <v>6406</v>
      </c>
      <c r="E345" t="s">
        <v>14</v>
      </c>
      <c r="F345">
        <v>181</v>
      </c>
    </row>
    <row r="346" spans="1:6" x14ac:dyDescent="0.25">
      <c r="A346" t="s">
        <v>20</v>
      </c>
      <c r="B346">
        <v>192</v>
      </c>
      <c r="E346" t="s">
        <v>14</v>
      </c>
      <c r="F346">
        <v>13</v>
      </c>
    </row>
    <row r="347" spans="1:6" x14ac:dyDescent="0.25">
      <c r="A347" t="s">
        <v>20</v>
      </c>
      <c r="B347">
        <v>26</v>
      </c>
      <c r="E347" t="s">
        <v>14</v>
      </c>
      <c r="F347">
        <v>1</v>
      </c>
    </row>
    <row r="348" spans="1:6" x14ac:dyDescent="0.25">
      <c r="A348" t="s">
        <v>20</v>
      </c>
      <c r="B348">
        <v>723</v>
      </c>
      <c r="E348" t="s">
        <v>14</v>
      </c>
      <c r="F348">
        <v>21</v>
      </c>
    </row>
    <row r="349" spans="1:6" x14ac:dyDescent="0.25">
      <c r="A349" t="s">
        <v>20</v>
      </c>
      <c r="B349">
        <v>170</v>
      </c>
      <c r="E349" t="s">
        <v>14</v>
      </c>
      <c r="F349">
        <v>830</v>
      </c>
    </row>
    <row r="350" spans="1:6" x14ac:dyDescent="0.25">
      <c r="A350" t="s">
        <v>20</v>
      </c>
      <c r="B350">
        <v>238</v>
      </c>
      <c r="E350" t="s">
        <v>14</v>
      </c>
      <c r="F350">
        <v>130</v>
      </c>
    </row>
    <row r="351" spans="1:6" x14ac:dyDescent="0.25">
      <c r="A351" t="s">
        <v>20</v>
      </c>
      <c r="B351">
        <v>55</v>
      </c>
      <c r="E351" t="s">
        <v>14</v>
      </c>
      <c r="F351">
        <v>55</v>
      </c>
    </row>
    <row r="352" spans="1:6" x14ac:dyDescent="0.25">
      <c r="A352" t="s">
        <v>20</v>
      </c>
      <c r="B352">
        <v>128</v>
      </c>
      <c r="E352" t="s">
        <v>14</v>
      </c>
      <c r="F352">
        <v>114</v>
      </c>
    </row>
    <row r="353" spans="1:6" x14ac:dyDescent="0.25">
      <c r="A353" t="s">
        <v>20</v>
      </c>
      <c r="B353">
        <v>2144</v>
      </c>
      <c r="E353" t="s">
        <v>14</v>
      </c>
      <c r="F353">
        <v>594</v>
      </c>
    </row>
    <row r="354" spans="1:6" x14ac:dyDescent="0.25">
      <c r="A354" t="s">
        <v>20</v>
      </c>
      <c r="B354">
        <v>2693</v>
      </c>
      <c r="E354" t="s">
        <v>14</v>
      </c>
      <c r="F354">
        <v>24</v>
      </c>
    </row>
    <row r="355" spans="1:6" x14ac:dyDescent="0.25">
      <c r="A355" t="s">
        <v>20</v>
      </c>
      <c r="B355">
        <v>432</v>
      </c>
      <c r="E355" t="s">
        <v>14</v>
      </c>
      <c r="F355">
        <v>252</v>
      </c>
    </row>
    <row r="356" spans="1:6" x14ac:dyDescent="0.25">
      <c r="A356" t="s">
        <v>20</v>
      </c>
      <c r="B356">
        <v>189</v>
      </c>
      <c r="E356" t="s">
        <v>14</v>
      </c>
      <c r="F356">
        <v>67</v>
      </c>
    </row>
    <row r="357" spans="1:6" x14ac:dyDescent="0.25">
      <c r="A357" t="s">
        <v>20</v>
      </c>
      <c r="B357">
        <v>154</v>
      </c>
      <c r="E357" t="s">
        <v>14</v>
      </c>
      <c r="F357">
        <v>742</v>
      </c>
    </row>
    <row r="358" spans="1:6" x14ac:dyDescent="0.25">
      <c r="A358" t="s">
        <v>20</v>
      </c>
      <c r="B358">
        <v>96</v>
      </c>
      <c r="E358" t="s">
        <v>14</v>
      </c>
      <c r="F358">
        <v>75</v>
      </c>
    </row>
    <row r="359" spans="1:6" x14ac:dyDescent="0.25">
      <c r="A359" t="s">
        <v>20</v>
      </c>
      <c r="B359">
        <v>3063</v>
      </c>
      <c r="E359" t="s">
        <v>14</v>
      </c>
      <c r="F359">
        <v>4405</v>
      </c>
    </row>
    <row r="360" spans="1:6" x14ac:dyDescent="0.25">
      <c r="A360" t="s">
        <v>20</v>
      </c>
      <c r="B360">
        <v>2266</v>
      </c>
      <c r="E360" t="s">
        <v>14</v>
      </c>
      <c r="F360">
        <v>92</v>
      </c>
    </row>
    <row r="361" spans="1:6" x14ac:dyDescent="0.25">
      <c r="A361" t="s">
        <v>20</v>
      </c>
      <c r="B361">
        <v>194</v>
      </c>
      <c r="E361" t="s">
        <v>14</v>
      </c>
      <c r="F361">
        <v>64</v>
      </c>
    </row>
    <row r="362" spans="1:6" x14ac:dyDescent="0.25">
      <c r="A362" t="s">
        <v>20</v>
      </c>
      <c r="B362">
        <v>129</v>
      </c>
      <c r="E362" t="s">
        <v>14</v>
      </c>
      <c r="F362">
        <v>64</v>
      </c>
    </row>
    <row r="363" spans="1:6" x14ac:dyDescent="0.25">
      <c r="A363" t="s">
        <v>20</v>
      </c>
      <c r="B363">
        <v>375</v>
      </c>
      <c r="E363" t="s">
        <v>14</v>
      </c>
      <c r="F363">
        <v>842</v>
      </c>
    </row>
    <row r="364" spans="1:6" x14ac:dyDescent="0.25">
      <c r="A364" t="s">
        <v>20</v>
      </c>
      <c r="B364">
        <v>409</v>
      </c>
      <c r="E364" t="s">
        <v>14</v>
      </c>
      <c r="F364">
        <v>112</v>
      </c>
    </row>
    <row r="365" spans="1:6" x14ac:dyDescent="0.25">
      <c r="A365" t="s">
        <v>20</v>
      </c>
      <c r="B365">
        <v>234</v>
      </c>
      <c r="E365" t="s">
        <v>14</v>
      </c>
      <c r="F365">
        <v>374</v>
      </c>
    </row>
    <row r="366" spans="1:6" x14ac:dyDescent="0.25">
      <c r="A366" t="s">
        <v>20</v>
      </c>
      <c r="B366">
        <v>3016</v>
      </c>
    </row>
    <row r="367" spans="1:6" x14ac:dyDescent="0.25">
      <c r="A367" t="s">
        <v>20</v>
      </c>
      <c r="B367">
        <v>264</v>
      </c>
    </row>
    <row r="368" spans="1:6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E1:E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Crowdfunding_Original</vt:lpstr>
      <vt:lpstr>Crowdfunding</vt:lpstr>
      <vt:lpstr>OUTCOME BY PARENT CATEGORY</vt:lpstr>
      <vt:lpstr>OUTCOME BY SUB CATEGORY</vt:lpstr>
      <vt:lpstr>OUTCOME BY MONTH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Es Cee</cp:lastModifiedBy>
  <dcterms:created xsi:type="dcterms:W3CDTF">2021-09-29T18:52:28Z</dcterms:created>
  <dcterms:modified xsi:type="dcterms:W3CDTF">2023-01-28T23:11:40Z</dcterms:modified>
</cp:coreProperties>
</file>